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G0000sv0ns101\d11268$\doc\060 施設指導G\■施設指導G（R0201～）\00 指導グループ共通\11-2 実地指導実施通知、事前提出資料\令和07年度\※HP更新_事前提出資料_当日準備資料\1.事前提出資料\"/>
    </mc:Choice>
  </mc:AlternateContent>
  <xr:revisionPtr revIDLastSave="0" documentId="13_ncr:1_{C0E49EAC-CA86-4FCC-8284-1860E5C8E0A4}" xr6:coauthVersionLast="47" xr6:coauthVersionMax="47" xr10:uidLastSave="{00000000-0000-0000-0000-000000000000}"/>
  <bookViews>
    <workbookView xWindow="-108" yWindow="-108" windowWidth="23256" windowHeight="14160" tabRatio="889" xr2:uid="{00000000-000D-0000-FFFF-FFFF00000000}"/>
  </bookViews>
  <sheets>
    <sheet name="【１】共通" sheetId="12" r:id="rId1"/>
    <sheet name="【２】特養" sheetId="13" r:id="rId2"/>
    <sheet name="【２】老健" sheetId="10" r:id="rId3"/>
    <sheet name="【２】医療院" sheetId="21" r:id="rId4"/>
    <sheet name="【３】勤務①" sheetId="6" r:id="rId5"/>
    <sheet name="【３】勤務①例" sheetId="7" r:id="rId6"/>
    <sheet name="【３】勤務②" sheetId="19" r:id="rId7"/>
    <sheet name="【３】勤務②例" sheetId="18" r:id="rId8"/>
    <sheet name="【３】勤務③通リ" sheetId="9" r:id="rId9"/>
    <sheet name="【３】勤務④訪リ" sheetId="22" r:id="rId10"/>
    <sheet name="【４】在宅復帰" sheetId="11" r:id="rId11"/>
    <sheet name="⑤表" sheetId="17" r:id="rId12"/>
    <sheet name="和暦西暦" sheetId="5" r:id="rId13"/>
  </sheets>
  <externalReferences>
    <externalReference r:id="rId14"/>
  </externalReferences>
  <definedNames>
    <definedName name="_xlnm._FilterDatabase" localSheetId="3" hidden="1">【２】医療院!$B$103:$AB$139</definedName>
    <definedName name="_xlnm._FilterDatabase" localSheetId="2" hidden="1">【２】老健!$B$107:$AB$143</definedName>
    <definedName name="_xlnm.Print_Area" localSheetId="0">【１】共通!$A$1:$AO$35</definedName>
    <definedName name="_xlnm.Print_Area" localSheetId="3">【２】医療院!$A$1:$Z$159</definedName>
    <definedName name="_xlnm.Print_Area" localSheetId="1">【２】特養!$A$1:$Z$67</definedName>
    <definedName name="_xlnm.Print_Area" localSheetId="2">【２】老健!$A$1:$Z$163</definedName>
    <definedName name="_xlnm.Print_Area" localSheetId="4">【３】勤務①!$A$1:$AL$75</definedName>
    <definedName name="_xlnm.Print_Area" localSheetId="5">【３】勤務①例!$A$1:$AP$105</definedName>
    <definedName name="_xlnm.Print_Area" localSheetId="6">【３】勤務②!$A$1:$AS$222</definedName>
    <definedName name="_xlnm.Print_Area" localSheetId="7">【３】勤務②例!$A$1:$AS$225</definedName>
    <definedName name="_xlnm.Print_Area" localSheetId="8">【３】勤務③通リ!$A$1:$AL$75</definedName>
    <definedName name="_xlnm.Print_Area" localSheetId="9">【３】勤務④訪リ!$A$1:$AL$75</definedName>
    <definedName name="_xlnm.Print_Area" localSheetId="10">【４】在宅復帰!$A$1:$P$184</definedName>
    <definedName name="_xlnm.Print_Titles" localSheetId="4">【３】勤務①!$7:$9</definedName>
    <definedName name="_xlnm.Print_Titles" localSheetId="6">【３】勤務②!$7:$9</definedName>
    <definedName name="_xlnm.Print_Titles" localSheetId="8">【３】勤務③通リ!$6:$8</definedName>
    <definedName name="_xlnm.Print_Titles" localSheetId="9">【３】勤務④訪リ!$6:$8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52" i="22" l="1"/>
  <c r="Z52" i="22" s="1"/>
  <c r="Z5" i="22"/>
  <c r="Z3" i="22"/>
  <c r="P11" i="12" a="1"/>
  <c r="P11" i="12" s="1"/>
  <c r="P22" i="12" s="1"/>
  <c r="I127" i="5"/>
  <c r="H127" i="5"/>
  <c r="I126" i="5"/>
  <c r="H126" i="5"/>
  <c r="I125" i="5"/>
  <c r="H125" i="5"/>
  <c r="I124" i="5"/>
  <c r="H124" i="5"/>
  <c r="I123" i="5"/>
  <c r="H123" i="5"/>
  <c r="I122" i="5"/>
  <c r="H122" i="5"/>
  <c r="I121" i="5"/>
  <c r="H121" i="5"/>
  <c r="I120" i="5"/>
  <c r="H120" i="5"/>
  <c r="I119" i="5"/>
  <c r="H119" i="5"/>
  <c r="I118" i="5"/>
  <c r="H118" i="5"/>
  <c r="I117" i="5"/>
  <c r="H117" i="5"/>
  <c r="I116" i="5"/>
  <c r="H116" i="5"/>
  <c r="I115" i="5"/>
  <c r="H115" i="5"/>
  <c r="I114" i="5"/>
  <c r="H114" i="5"/>
  <c r="I113" i="5"/>
  <c r="H113" i="5"/>
  <c r="I112" i="5"/>
  <c r="H112" i="5"/>
  <c r="I111" i="5"/>
  <c r="H111" i="5"/>
  <c r="I110" i="5"/>
  <c r="H110" i="5"/>
  <c r="I109" i="5"/>
  <c r="H109" i="5"/>
  <c r="I108" i="5"/>
  <c r="H108" i="5"/>
  <c r="I107" i="5"/>
  <c r="H107" i="5"/>
  <c r="I106" i="5"/>
  <c r="H106" i="5"/>
  <c r="I105" i="5"/>
  <c r="H105" i="5"/>
  <c r="I104" i="5"/>
  <c r="H104" i="5"/>
  <c r="I103" i="5"/>
  <c r="H103" i="5"/>
  <c r="I102" i="5"/>
  <c r="H102" i="5"/>
  <c r="I101" i="5"/>
  <c r="H101" i="5"/>
  <c r="I100" i="5"/>
  <c r="H100" i="5"/>
  <c r="I99" i="5"/>
  <c r="H99" i="5"/>
  <c r="I98" i="5"/>
  <c r="H98" i="5"/>
  <c r="I97" i="5"/>
  <c r="H97" i="5"/>
  <c r="I96" i="5"/>
  <c r="H96" i="5"/>
  <c r="I95" i="5"/>
  <c r="H95" i="5"/>
  <c r="I94" i="5"/>
  <c r="H94" i="5"/>
  <c r="I93" i="5"/>
  <c r="H93" i="5"/>
  <c r="I92" i="5"/>
  <c r="H92" i="5"/>
  <c r="I91" i="5"/>
  <c r="H91" i="5"/>
  <c r="I90" i="5"/>
  <c r="H90" i="5"/>
  <c r="I89" i="5"/>
  <c r="H89" i="5"/>
  <c r="I88" i="5"/>
  <c r="H88" i="5"/>
  <c r="I87" i="5"/>
  <c r="H87" i="5"/>
  <c r="I86" i="5"/>
  <c r="H86" i="5"/>
  <c r="I85" i="5"/>
  <c r="H85" i="5"/>
  <c r="I84" i="5"/>
  <c r="H84" i="5"/>
  <c r="I83" i="5"/>
  <c r="H83" i="5"/>
  <c r="I82" i="5"/>
  <c r="H82" i="5"/>
  <c r="I81" i="5"/>
  <c r="H81" i="5"/>
  <c r="I80" i="5"/>
  <c r="H80" i="5"/>
  <c r="I79" i="5"/>
  <c r="H79" i="5"/>
  <c r="I78" i="5"/>
  <c r="H78" i="5"/>
  <c r="I77" i="5"/>
  <c r="H77" i="5"/>
  <c r="I76" i="5"/>
  <c r="H76" i="5"/>
  <c r="I75" i="5"/>
  <c r="H75" i="5"/>
  <c r="I74" i="5"/>
  <c r="H74" i="5"/>
  <c r="I73" i="5"/>
  <c r="H73" i="5"/>
  <c r="I72" i="5"/>
  <c r="H72" i="5"/>
  <c r="I71" i="5"/>
  <c r="H71" i="5"/>
  <c r="I70" i="5"/>
  <c r="H70" i="5"/>
  <c r="I69" i="5"/>
  <c r="H69" i="5"/>
  <c r="I68" i="5"/>
  <c r="H68" i="5"/>
  <c r="I67" i="5"/>
  <c r="H67" i="5"/>
  <c r="I66" i="5"/>
  <c r="H66" i="5"/>
  <c r="I65" i="5"/>
  <c r="H65" i="5"/>
  <c r="I64" i="5"/>
  <c r="H64" i="5"/>
  <c r="I63" i="5"/>
  <c r="H63" i="5"/>
  <c r="I62" i="5"/>
  <c r="H62" i="5"/>
  <c r="I61" i="5"/>
  <c r="H61" i="5"/>
  <c r="I60" i="5"/>
  <c r="H60" i="5"/>
  <c r="I59" i="5"/>
  <c r="H59" i="5"/>
  <c r="I58" i="5"/>
  <c r="H58" i="5"/>
  <c r="I57" i="5"/>
  <c r="H57" i="5"/>
  <c r="I56" i="5"/>
  <c r="H56" i="5"/>
  <c r="I55" i="5"/>
  <c r="H55" i="5"/>
  <c r="I54" i="5"/>
  <c r="H54" i="5"/>
  <c r="I53" i="5"/>
  <c r="H53" i="5"/>
  <c r="I52" i="5"/>
  <c r="H52" i="5"/>
  <c r="I51" i="5"/>
  <c r="H51" i="5"/>
  <c r="I50" i="5"/>
  <c r="H50" i="5"/>
  <c r="I49" i="5"/>
  <c r="H49" i="5"/>
  <c r="I48" i="5"/>
  <c r="H48" i="5"/>
  <c r="I47" i="5"/>
  <c r="H47" i="5"/>
  <c r="I46" i="5"/>
  <c r="H46" i="5"/>
  <c r="I45" i="5"/>
  <c r="H45" i="5"/>
  <c r="I44" i="5"/>
  <c r="H44" i="5"/>
  <c r="I43" i="5"/>
  <c r="H43" i="5"/>
  <c r="I42" i="5"/>
  <c r="H42" i="5"/>
  <c r="I41" i="5"/>
  <c r="H41" i="5"/>
  <c r="I40" i="5"/>
  <c r="H40" i="5"/>
  <c r="I39" i="5"/>
  <c r="H39" i="5"/>
  <c r="I38" i="5"/>
  <c r="H38" i="5"/>
  <c r="I37" i="5"/>
  <c r="H37" i="5"/>
  <c r="I36" i="5"/>
  <c r="H36" i="5"/>
  <c r="I35" i="5"/>
  <c r="H35" i="5"/>
  <c r="I34" i="5"/>
  <c r="H34" i="5"/>
  <c r="I33" i="5"/>
  <c r="H33" i="5"/>
  <c r="I32" i="5"/>
  <c r="H32" i="5"/>
  <c r="I31" i="5"/>
  <c r="H31" i="5"/>
  <c r="I30" i="5"/>
  <c r="H30" i="5"/>
  <c r="I29" i="5"/>
  <c r="H29" i="5"/>
  <c r="I28" i="5"/>
  <c r="H28" i="5"/>
  <c r="I27" i="5"/>
  <c r="H27" i="5"/>
  <c r="I26" i="5"/>
  <c r="H26" i="5"/>
  <c r="I25" i="5"/>
  <c r="H25" i="5"/>
  <c r="I24" i="5"/>
  <c r="H24" i="5"/>
  <c r="I23" i="5"/>
  <c r="H23" i="5"/>
  <c r="I22" i="5"/>
  <c r="H22" i="5"/>
  <c r="I21" i="5"/>
  <c r="H21" i="5"/>
  <c r="I20" i="5"/>
  <c r="H20" i="5"/>
  <c r="I19" i="5"/>
  <c r="H19" i="5"/>
  <c r="I18" i="5"/>
  <c r="H18" i="5"/>
  <c r="I17" i="5"/>
  <c r="H17" i="5"/>
  <c r="I16" i="5"/>
  <c r="H16" i="5"/>
  <c r="I15" i="5"/>
  <c r="H15" i="5"/>
  <c r="I14" i="5"/>
  <c r="H14" i="5"/>
  <c r="I13" i="5"/>
  <c r="H13" i="5"/>
  <c r="I12" i="5"/>
  <c r="H12" i="5"/>
  <c r="I11" i="5"/>
  <c r="H11" i="5"/>
  <c r="I10" i="5"/>
  <c r="H10" i="5"/>
  <c r="I9" i="5"/>
  <c r="H9" i="5"/>
  <c r="I8" i="5"/>
  <c r="H8" i="5"/>
  <c r="I7" i="5"/>
  <c r="H7" i="5"/>
  <c r="I6" i="5"/>
  <c r="H6" i="5"/>
  <c r="I5" i="5"/>
  <c r="H5" i="5"/>
  <c r="E13" i="17"/>
  <c r="E12" i="17"/>
  <c r="E11" i="17"/>
  <c r="E10" i="17"/>
  <c r="E9" i="17"/>
  <c r="E8" i="17"/>
  <c r="E7" i="17"/>
  <c r="E6" i="17"/>
  <c r="D3" i="17"/>
  <c r="C3" i="17"/>
  <c r="B3" i="17"/>
  <c r="K127" i="11"/>
  <c r="N127" i="11" s="1"/>
  <c r="J127" i="11"/>
  <c r="I127" i="11"/>
  <c r="H127" i="11"/>
  <c r="K126" i="11"/>
  <c r="K125" i="11"/>
  <c r="J117" i="11"/>
  <c r="I117" i="11"/>
  <c r="H117" i="11"/>
  <c r="K116" i="11"/>
  <c r="K115" i="11"/>
  <c r="J110" i="11"/>
  <c r="I110" i="11"/>
  <c r="H110" i="11"/>
  <c r="K109" i="11"/>
  <c r="K108" i="11"/>
  <c r="J101" i="11"/>
  <c r="I101" i="11"/>
  <c r="H101" i="11"/>
  <c r="K100" i="11"/>
  <c r="K99" i="11"/>
  <c r="K98" i="11"/>
  <c r="K97" i="11"/>
  <c r="K86" i="11"/>
  <c r="K85" i="11"/>
  <c r="K84" i="11"/>
  <c r="M80" i="11" s="1"/>
  <c r="J83" i="11"/>
  <c r="J87" i="11" s="1"/>
  <c r="I83" i="11"/>
  <c r="I87" i="11" s="1"/>
  <c r="H83" i="11"/>
  <c r="K82" i="11"/>
  <c r="K81" i="11"/>
  <c r="K80" i="11"/>
  <c r="L72" i="11"/>
  <c r="J59" i="11"/>
  <c r="I59" i="11"/>
  <c r="H59" i="11"/>
  <c r="K58" i="11"/>
  <c r="K57" i="11"/>
  <c r="J46" i="11"/>
  <c r="I46" i="11"/>
  <c r="H46" i="11"/>
  <c r="K45" i="11"/>
  <c r="K44" i="11"/>
  <c r="K46" i="11" s="1"/>
  <c r="N46" i="11" s="1"/>
  <c r="J31" i="11"/>
  <c r="J32" i="11" s="1"/>
  <c r="I31" i="11"/>
  <c r="I32" i="11" s="1"/>
  <c r="H31" i="11"/>
  <c r="H32" i="11" s="1"/>
  <c r="K30" i="11"/>
  <c r="K29" i="11"/>
  <c r="K28" i="11"/>
  <c r="J15" i="11"/>
  <c r="J16" i="11" s="1"/>
  <c r="I15" i="11"/>
  <c r="I16" i="11" s="1"/>
  <c r="H15" i="11"/>
  <c r="H16" i="11" s="1"/>
  <c r="G15" i="11"/>
  <c r="G16" i="11" s="1"/>
  <c r="F15" i="11"/>
  <c r="F16" i="11" s="1"/>
  <c r="E15" i="11"/>
  <c r="E16" i="11" s="1"/>
  <c r="K14" i="11"/>
  <c r="K13" i="11"/>
  <c r="K12" i="11"/>
  <c r="Z52" i="9"/>
  <c r="T52" i="9"/>
  <c r="Z5" i="9"/>
  <c r="Z3" i="9"/>
  <c r="AR221" i="18"/>
  <c r="AO221" i="18"/>
  <c r="AN221" i="18"/>
  <c r="V221" i="18"/>
  <c r="S221" i="18"/>
  <c r="P221" i="18"/>
  <c r="M221" i="18"/>
  <c r="K221" i="18"/>
  <c r="I221" i="18"/>
  <c r="F221" i="18"/>
  <c r="AR220" i="18"/>
  <c r="AO220" i="18"/>
  <c r="AN220" i="18"/>
  <c r="V220" i="18"/>
  <c r="S220" i="18"/>
  <c r="P220" i="18"/>
  <c r="M220" i="18"/>
  <c r="K220" i="18"/>
  <c r="I220" i="18"/>
  <c r="F220" i="18"/>
  <c r="AR219" i="18"/>
  <c r="AO219" i="18"/>
  <c r="AN219" i="18"/>
  <c r="V219" i="18"/>
  <c r="S219" i="18"/>
  <c r="P219" i="18"/>
  <c r="M219" i="18"/>
  <c r="K219" i="18"/>
  <c r="I219" i="18"/>
  <c r="F219" i="18"/>
  <c r="AR218" i="18"/>
  <c r="AO218" i="18"/>
  <c r="AN218" i="18"/>
  <c r="V218" i="18"/>
  <c r="S218" i="18"/>
  <c r="P218" i="18"/>
  <c r="M218" i="18"/>
  <c r="K218" i="18"/>
  <c r="I218" i="18"/>
  <c r="F218" i="18"/>
  <c r="AR217" i="18"/>
  <c r="AO217" i="18"/>
  <c r="AN217" i="18"/>
  <c r="V217" i="18"/>
  <c r="S217" i="18"/>
  <c r="P217" i="18"/>
  <c r="M217" i="18"/>
  <c r="K217" i="18"/>
  <c r="I217" i="18"/>
  <c r="F217" i="18"/>
  <c r="AR216" i="18"/>
  <c r="AO216" i="18"/>
  <c r="AN216" i="18"/>
  <c r="V216" i="18"/>
  <c r="S216" i="18"/>
  <c r="P216" i="18"/>
  <c r="M216" i="18"/>
  <c r="K216" i="18"/>
  <c r="I216" i="18"/>
  <c r="F216" i="18"/>
  <c r="AR215" i="18"/>
  <c r="AO215" i="18"/>
  <c r="AN215" i="18"/>
  <c r="V215" i="18"/>
  <c r="S215" i="18"/>
  <c r="P215" i="18"/>
  <c r="M215" i="18"/>
  <c r="K215" i="18"/>
  <c r="I215" i="18"/>
  <c r="F215" i="18"/>
  <c r="AR214" i="18"/>
  <c r="AO214" i="18"/>
  <c r="AN214" i="18"/>
  <c r="V214" i="18"/>
  <c r="S214" i="18"/>
  <c r="P214" i="18"/>
  <c r="M214" i="18"/>
  <c r="K214" i="18"/>
  <c r="I214" i="18"/>
  <c r="F214" i="18"/>
  <c r="AR213" i="18"/>
  <c r="AO213" i="18"/>
  <c r="AN213" i="18"/>
  <c r="V213" i="18"/>
  <c r="S213" i="18"/>
  <c r="P213" i="18"/>
  <c r="M213" i="18"/>
  <c r="K213" i="18"/>
  <c r="I213" i="18"/>
  <c r="F213" i="18"/>
  <c r="AR212" i="18"/>
  <c r="AO212" i="18"/>
  <c r="AN212" i="18"/>
  <c r="V212" i="18"/>
  <c r="S212" i="18"/>
  <c r="P212" i="18"/>
  <c r="M212" i="18"/>
  <c r="K212" i="18"/>
  <c r="I212" i="18"/>
  <c r="F212" i="18"/>
  <c r="AR211" i="18"/>
  <c r="AO211" i="18"/>
  <c r="AN211" i="18"/>
  <c r="V211" i="18"/>
  <c r="S211" i="18"/>
  <c r="P211" i="18"/>
  <c r="M211" i="18"/>
  <c r="K211" i="18"/>
  <c r="I211" i="18"/>
  <c r="F211" i="18"/>
  <c r="AR210" i="18"/>
  <c r="AO210" i="18"/>
  <c r="AN210" i="18"/>
  <c r="V210" i="18"/>
  <c r="S210" i="18"/>
  <c r="P210" i="18"/>
  <c r="M210" i="18"/>
  <c r="K210" i="18"/>
  <c r="I210" i="18"/>
  <c r="F210" i="18"/>
  <c r="AR209" i="18"/>
  <c r="AO209" i="18"/>
  <c r="AN209" i="18"/>
  <c r="V209" i="18"/>
  <c r="S209" i="18"/>
  <c r="P209" i="18"/>
  <c r="M209" i="18"/>
  <c r="K209" i="18"/>
  <c r="I209" i="18"/>
  <c r="F209" i="18"/>
  <c r="AR208" i="18"/>
  <c r="AO208" i="18"/>
  <c r="AN208" i="18"/>
  <c r="V208" i="18"/>
  <c r="S208" i="18"/>
  <c r="P208" i="18"/>
  <c r="M208" i="18"/>
  <c r="K208" i="18"/>
  <c r="I208" i="18"/>
  <c r="F208" i="18"/>
  <c r="AR207" i="18"/>
  <c r="AO207" i="18"/>
  <c r="AN207" i="18"/>
  <c r="V207" i="18"/>
  <c r="S207" i="18"/>
  <c r="P207" i="18"/>
  <c r="M207" i="18"/>
  <c r="K207" i="18"/>
  <c r="I207" i="18"/>
  <c r="F207" i="18"/>
  <c r="AR206" i="18"/>
  <c r="AO206" i="18"/>
  <c r="AN206" i="18"/>
  <c r="V206" i="18"/>
  <c r="S206" i="18"/>
  <c r="P206" i="18"/>
  <c r="M206" i="18"/>
  <c r="K206" i="18"/>
  <c r="I206" i="18"/>
  <c r="F206" i="18"/>
  <c r="AR205" i="18"/>
  <c r="AO205" i="18"/>
  <c r="AN205" i="18"/>
  <c r="V205" i="18"/>
  <c r="S205" i="18"/>
  <c r="P205" i="18"/>
  <c r="M205" i="18"/>
  <c r="K205" i="18"/>
  <c r="I205" i="18"/>
  <c r="F205" i="18"/>
  <c r="AR204" i="18"/>
  <c r="AO204" i="18"/>
  <c r="AN204" i="18"/>
  <c r="V204" i="18"/>
  <c r="S204" i="18"/>
  <c r="P204" i="18"/>
  <c r="M204" i="18"/>
  <c r="K204" i="18"/>
  <c r="I204" i="18"/>
  <c r="F204" i="18"/>
  <c r="AR203" i="18"/>
  <c r="AO203" i="18"/>
  <c r="AN203" i="18"/>
  <c r="V203" i="18"/>
  <c r="S203" i="18"/>
  <c r="P203" i="18"/>
  <c r="M203" i="18"/>
  <c r="K203" i="18"/>
  <c r="I203" i="18"/>
  <c r="F203" i="18"/>
  <c r="AR202" i="18"/>
  <c r="AO202" i="18"/>
  <c r="AN202" i="18"/>
  <c r="V202" i="18"/>
  <c r="S202" i="18"/>
  <c r="P202" i="18"/>
  <c r="M202" i="18"/>
  <c r="K202" i="18"/>
  <c r="I202" i="18"/>
  <c r="F202" i="18"/>
  <c r="AR201" i="18"/>
  <c r="AO201" i="18"/>
  <c r="AN201" i="18"/>
  <c r="V201" i="18"/>
  <c r="S201" i="18"/>
  <c r="P201" i="18"/>
  <c r="M201" i="18"/>
  <c r="K201" i="18"/>
  <c r="I201" i="18"/>
  <c r="F201" i="18"/>
  <c r="AR200" i="18"/>
  <c r="AO200" i="18"/>
  <c r="AN200" i="18"/>
  <c r="V200" i="18"/>
  <c r="S200" i="18"/>
  <c r="P200" i="18"/>
  <c r="M200" i="18"/>
  <c r="K200" i="18"/>
  <c r="I200" i="18"/>
  <c r="F200" i="18"/>
  <c r="AR199" i="18"/>
  <c r="AO199" i="18"/>
  <c r="AN199" i="18"/>
  <c r="V199" i="18"/>
  <c r="S199" i="18"/>
  <c r="P199" i="18"/>
  <c r="M199" i="18"/>
  <c r="K199" i="18"/>
  <c r="I199" i="18"/>
  <c r="F199" i="18"/>
  <c r="AR198" i="18"/>
  <c r="AO198" i="18"/>
  <c r="AN198" i="18"/>
  <c r="V198" i="18"/>
  <c r="S198" i="18"/>
  <c r="P198" i="18"/>
  <c r="M198" i="18"/>
  <c r="K198" i="18"/>
  <c r="I198" i="18"/>
  <c r="F198" i="18"/>
  <c r="AR197" i="18"/>
  <c r="AO197" i="18"/>
  <c r="AN197" i="18"/>
  <c r="V197" i="18"/>
  <c r="S197" i="18"/>
  <c r="P197" i="18"/>
  <c r="M197" i="18"/>
  <c r="K197" i="18"/>
  <c r="I197" i="18"/>
  <c r="F197" i="18"/>
  <c r="N193" i="18"/>
  <c r="N192" i="18"/>
  <c r="AN176" i="18"/>
  <c r="AN175" i="18"/>
  <c r="AM175" i="18"/>
  <c r="AL175" i="18"/>
  <c r="AK175" i="18"/>
  <c r="AJ175" i="18"/>
  <c r="AI175" i="18"/>
  <c r="AH175" i="18"/>
  <c r="AG175" i="18"/>
  <c r="AF175" i="18"/>
  <c r="AE175" i="18"/>
  <c r="AD175" i="18"/>
  <c r="AC175" i="18"/>
  <c r="AB175" i="18"/>
  <c r="AA175" i="18"/>
  <c r="Z175" i="18"/>
  <c r="Y175" i="18"/>
  <c r="X175" i="18"/>
  <c r="W175" i="18"/>
  <c r="V175" i="18"/>
  <c r="U175" i="18"/>
  <c r="T175" i="18"/>
  <c r="S175" i="18"/>
  <c r="R175" i="18"/>
  <c r="Q175" i="18"/>
  <c r="P175" i="18"/>
  <c r="O175" i="18"/>
  <c r="N175" i="18"/>
  <c r="M175" i="18"/>
  <c r="L175" i="18"/>
  <c r="K175" i="18"/>
  <c r="J175" i="18"/>
  <c r="I175" i="18"/>
  <c r="H175" i="18"/>
  <c r="G175" i="18"/>
  <c r="F175" i="18"/>
  <c r="C175" i="18"/>
  <c r="AN174" i="18"/>
  <c r="AM174" i="18"/>
  <c r="AL174" i="18"/>
  <c r="AK174" i="18"/>
  <c r="AJ174" i="18"/>
  <c r="AI174" i="18"/>
  <c r="AH174" i="18"/>
  <c r="AG174" i="18"/>
  <c r="AF174" i="18"/>
  <c r="AE174" i="18"/>
  <c r="AD174" i="18"/>
  <c r="AC174" i="18"/>
  <c r="AB174" i="18"/>
  <c r="AA174" i="18"/>
  <c r="Z174" i="18"/>
  <c r="Y174" i="18"/>
  <c r="X174" i="18"/>
  <c r="W174" i="18"/>
  <c r="V174" i="18"/>
  <c r="U174" i="18"/>
  <c r="T174" i="18"/>
  <c r="S174" i="18"/>
  <c r="R174" i="18"/>
  <c r="Q174" i="18"/>
  <c r="P174" i="18"/>
  <c r="O174" i="18"/>
  <c r="N174" i="18"/>
  <c r="M174" i="18"/>
  <c r="L174" i="18"/>
  <c r="K174" i="18"/>
  <c r="J174" i="18"/>
  <c r="I174" i="18"/>
  <c r="H174" i="18"/>
  <c r="G174" i="18"/>
  <c r="F174" i="18"/>
  <c r="C174" i="18"/>
  <c r="AN173" i="18"/>
  <c r="AM173" i="18"/>
  <c r="AL173" i="18"/>
  <c r="AK173" i="18"/>
  <c r="AJ173" i="18"/>
  <c r="AI173" i="18"/>
  <c r="AH173" i="18"/>
  <c r="AG173" i="18"/>
  <c r="AF173" i="18"/>
  <c r="AE173" i="18"/>
  <c r="AD173" i="18"/>
  <c r="AC173" i="18"/>
  <c r="AB173" i="18"/>
  <c r="AA173" i="18"/>
  <c r="Z173" i="18"/>
  <c r="Y173" i="18"/>
  <c r="X173" i="18"/>
  <c r="W173" i="18"/>
  <c r="V173" i="18"/>
  <c r="U173" i="18"/>
  <c r="T173" i="18"/>
  <c r="S173" i="18"/>
  <c r="R173" i="18"/>
  <c r="Q173" i="18"/>
  <c r="P173" i="18"/>
  <c r="O173" i="18"/>
  <c r="N173" i="18"/>
  <c r="M173" i="18"/>
  <c r="L173" i="18"/>
  <c r="K173" i="18"/>
  <c r="J173" i="18"/>
  <c r="I173" i="18"/>
  <c r="H173" i="18"/>
  <c r="G173" i="18"/>
  <c r="F173" i="18"/>
  <c r="C173" i="18"/>
  <c r="AN172" i="18"/>
  <c r="AM172" i="18"/>
  <c r="AL172" i="18"/>
  <c r="AK172" i="18"/>
  <c r="AJ172" i="18"/>
  <c r="AI172" i="18"/>
  <c r="AH172" i="18"/>
  <c r="AG172" i="18"/>
  <c r="AF172" i="18"/>
  <c r="AE172" i="18"/>
  <c r="AD172" i="18"/>
  <c r="AC172" i="18"/>
  <c r="AB172" i="18"/>
  <c r="AA172" i="18"/>
  <c r="Z172" i="18"/>
  <c r="Y172" i="18"/>
  <c r="X172" i="18"/>
  <c r="W172" i="18"/>
  <c r="V172" i="18"/>
  <c r="U172" i="18"/>
  <c r="T172" i="18"/>
  <c r="S172" i="18"/>
  <c r="R172" i="18"/>
  <c r="Q172" i="18"/>
  <c r="P172" i="18"/>
  <c r="O172" i="18"/>
  <c r="N172" i="18"/>
  <c r="M172" i="18"/>
  <c r="L172" i="18"/>
  <c r="K172" i="18"/>
  <c r="J172" i="18"/>
  <c r="I172" i="18"/>
  <c r="H172" i="18"/>
  <c r="G172" i="18"/>
  <c r="F172" i="18"/>
  <c r="C172" i="18"/>
  <c r="AN171" i="18"/>
  <c r="AM171" i="18"/>
  <c r="AL171" i="18"/>
  <c r="AK171" i="18"/>
  <c r="AJ171" i="18"/>
  <c r="AI171" i="18"/>
  <c r="AH171" i="18"/>
  <c r="AG171" i="18"/>
  <c r="AF171" i="18"/>
  <c r="AE171" i="18"/>
  <c r="AD171" i="18"/>
  <c r="AC171" i="18"/>
  <c r="AB171" i="18"/>
  <c r="AA171" i="18"/>
  <c r="Z171" i="18"/>
  <c r="Y171" i="18"/>
  <c r="X171" i="18"/>
  <c r="W171" i="18"/>
  <c r="V171" i="18"/>
  <c r="U171" i="18"/>
  <c r="T171" i="18"/>
  <c r="S171" i="18"/>
  <c r="R171" i="18"/>
  <c r="Q171" i="18"/>
  <c r="P171" i="18"/>
  <c r="O171" i="18"/>
  <c r="N171" i="18"/>
  <c r="M171" i="18"/>
  <c r="L171" i="18"/>
  <c r="K171" i="18"/>
  <c r="J171" i="18"/>
  <c r="I171" i="18"/>
  <c r="H171" i="18"/>
  <c r="G171" i="18"/>
  <c r="F171" i="18"/>
  <c r="C171" i="18"/>
  <c r="AN170" i="18"/>
  <c r="AM170" i="18"/>
  <c r="AL170" i="18"/>
  <c r="AK170" i="18"/>
  <c r="AJ170" i="18"/>
  <c r="AI170" i="18"/>
  <c r="AH170" i="18"/>
  <c r="AG170" i="18"/>
  <c r="AF170" i="18"/>
  <c r="AE170" i="18"/>
  <c r="AD170" i="18"/>
  <c r="AC170" i="18"/>
  <c r="AB170" i="18"/>
  <c r="AA170" i="18"/>
  <c r="Z170" i="18"/>
  <c r="Y170" i="18"/>
  <c r="X170" i="18"/>
  <c r="W170" i="18"/>
  <c r="V170" i="18"/>
  <c r="U170" i="18"/>
  <c r="T170" i="18"/>
  <c r="S170" i="18"/>
  <c r="R170" i="18"/>
  <c r="Q170" i="18"/>
  <c r="P170" i="18"/>
  <c r="O170" i="18"/>
  <c r="N170" i="18"/>
  <c r="M170" i="18"/>
  <c r="L170" i="18"/>
  <c r="K170" i="18"/>
  <c r="J170" i="18"/>
  <c r="I170" i="18"/>
  <c r="H170" i="18"/>
  <c r="G170" i="18"/>
  <c r="F170" i="18"/>
  <c r="C170" i="18"/>
  <c r="AN169" i="18"/>
  <c r="AM169" i="18"/>
  <c r="AL169" i="18"/>
  <c r="AK169" i="18"/>
  <c r="AJ169" i="18"/>
  <c r="AI169" i="18"/>
  <c r="AH169" i="18"/>
  <c r="AG169" i="18"/>
  <c r="AF169" i="18"/>
  <c r="AE169" i="18"/>
  <c r="AD169" i="18"/>
  <c r="AC169" i="18"/>
  <c r="AB169" i="18"/>
  <c r="AA169" i="18"/>
  <c r="Z169" i="18"/>
  <c r="Y169" i="18"/>
  <c r="X169" i="18"/>
  <c r="W169" i="18"/>
  <c r="V169" i="18"/>
  <c r="U169" i="18"/>
  <c r="T169" i="18"/>
  <c r="S169" i="18"/>
  <c r="R169" i="18"/>
  <c r="Q169" i="18"/>
  <c r="P169" i="18"/>
  <c r="O169" i="18"/>
  <c r="N169" i="18"/>
  <c r="M169" i="18"/>
  <c r="L169" i="18"/>
  <c r="K169" i="18"/>
  <c r="J169" i="18"/>
  <c r="I169" i="18"/>
  <c r="H169" i="18"/>
  <c r="G169" i="18"/>
  <c r="F169" i="18"/>
  <c r="C169" i="18"/>
  <c r="AN168" i="18"/>
  <c r="AM168" i="18"/>
  <c r="AL168" i="18"/>
  <c r="AK168" i="18"/>
  <c r="AJ168" i="18"/>
  <c r="AI168" i="18"/>
  <c r="AH168" i="18"/>
  <c r="AG168" i="18"/>
  <c r="AF168" i="18"/>
  <c r="AE168" i="18"/>
  <c r="AD168" i="18"/>
  <c r="AC168" i="18"/>
  <c r="AB168" i="18"/>
  <c r="AA168" i="18"/>
  <c r="Z168" i="18"/>
  <c r="Y168" i="18"/>
  <c r="X168" i="18"/>
  <c r="W168" i="18"/>
  <c r="V168" i="18"/>
  <c r="U168" i="18"/>
  <c r="T168" i="18"/>
  <c r="S168" i="18"/>
  <c r="R168" i="18"/>
  <c r="Q168" i="18"/>
  <c r="P168" i="18"/>
  <c r="O168" i="18"/>
  <c r="N168" i="18"/>
  <c r="M168" i="18"/>
  <c r="L168" i="18"/>
  <c r="K168" i="18"/>
  <c r="J168" i="18"/>
  <c r="I168" i="18"/>
  <c r="H168" i="18"/>
  <c r="G168" i="18"/>
  <c r="F168" i="18"/>
  <c r="C168" i="18"/>
  <c r="AN167" i="18"/>
  <c r="AM167" i="18"/>
  <c r="AL167" i="18"/>
  <c r="AK167" i="18"/>
  <c r="AJ167" i="18"/>
  <c r="AI167" i="18"/>
  <c r="AH167" i="18"/>
  <c r="AG167" i="18"/>
  <c r="AF167" i="18"/>
  <c r="AE167" i="18"/>
  <c r="AD167" i="18"/>
  <c r="AC167" i="18"/>
  <c r="AB167" i="18"/>
  <c r="AA167" i="18"/>
  <c r="Z167" i="18"/>
  <c r="Y167" i="18"/>
  <c r="X167" i="18"/>
  <c r="W167" i="18"/>
  <c r="V167" i="18"/>
  <c r="U167" i="18"/>
  <c r="T167" i="18"/>
  <c r="S167" i="18"/>
  <c r="R167" i="18"/>
  <c r="Q167" i="18"/>
  <c r="P167" i="18"/>
  <c r="O167" i="18"/>
  <c r="N167" i="18"/>
  <c r="M167" i="18"/>
  <c r="L167" i="18"/>
  <c r="K167" i="18"/>
  <c r="J167" i="18"/>
  <c r="I167" i="18"/>
  <c r="H167" i="18"/>
  <c r="G167" i="18"/>
  <c r="F167" i="18"/>
  <c r="C167" i="18"/>
  <c r="AN166" i="18"/>
  <c r="AM166" i="18"/>
  <c r="AL166" i="18"/>
  <c r="AK166" i="18"/>
  <c r="AJ166" i="18"/>
  <c r="AI166" i="18"/>
  <c r="AH166" i="18"/>
  <c r="AG166" i="18"/>
  <c r="AF166" i="18"/>
  <c r="AE166" i="18"/>
  <c r="AD166" i="18"/>
  <c r="AC166" i="18"/>
  <c r="AB166" i="18"/>
  <c r="AA166" i="18"/>
  <c r="Z166" i="18"/>
  <c r="Y166" i="18"/>
  <c r="X166" i="18"/>
  <c r="W166" i="18"/>
  <c r="V166" i="18"/>
  <c r="U166" i="18"/>
  <c r="T166" i="18"/>
  <c r="S166" i="18"/>
  <c r="R166" i="18"/>
  <c r="Q166" i="18"/>
  <c r="P166" i="18"/>
  <c r="O166" i="18"/>
  <c r="N166" i="18"/>
  <c r="M166" i="18"/>
  <c r="L166" i="18"/>
  <c r="K166" i="18"/>
  <c r="J166" i="18"/>
  <c r="I166" i="18"/>
  <c r="H166" i="18"/>
  <c r="G166" i="18"/>
  <c r="F166" i="18"/>
  <c r="C166" i="18"/>
  <c r="AN165" i="18"/>
  <c r="AM165" i="18"/>
  <c r="AL165" i="18"/>
  <c r="AK165" i="18"/>
  <c r="AJ165" i="18"/>
  <c r="AI165" i="18"/>
  <c r="AH165" i="18"/>
  <c r="AG165" i="18"/>
  <c r="AF165" i="18"/>
  <c r="AE165" i="18"/>
  <c r="AD165" i="18"/>
  <c r="AC165" i="18"/>
  <c r="AB165" i="18"/>
  <c r="AA165" i="18"/>
  <c r="Z165" i="18"/>
  <c r="Y165" i="18"/>
  <c r="X165" i="18"/>
  <c r="W165" i="18"/>
  <c r="V165" i="18"/>
  <c r="U165" i="18"/>
  <c r="T165" i="18"/>
  <c r="S165" i="18"/>
  <c r="R165" i="18"/>
  <c r="Q165" i="18"/>
  <c r="P165" i="18"/>
  <c r="O165" i="18"/>
  <c r="N165" i="18"/>
  <c r="M165" i="18"/>
  <c r="L165" i="18"/>
  <c r="K165" i="18"/>
  <c r="J165" i="18"/>
  <c r="I165" i="18"/>
  <c r="H165" i="18"/>
  <c r="G165" i="18"/>
  <c r="F165" i="18"/>
  <c r="C165" i="18"/>
  <c r="AN164" i="18"/>
  <c r="AM164" i="18"/>
  <c r="AL164" i="18"/>
  <c r="AK164" i="18"/>
  <c r="AJ164" i="18"/>
  <c r="AI164" i="18"/>
  <c r="AH164" i="18"/>
  <c r="AG164" i="18"/>
  <c r="AF164" i="18"/>
  <c r="AE164" i="18"/>
  <c r="AD164" i="18"/>
  <c r="AC164" i="18"/>
  <c r="AB164" i="18"/>
  <c r="AA164" i="18"/>
  <c r="Z164" i="18"/>
  <c r="Y164" i="18"/>
  <c r="X164" i="18"/>
  <c r="W164" i="18"/>
  <c r="V164" i="18"/>
  <c r="U164" i="18"/>
  <c r="T164" i="18"/>
  <c r="S164" i="18"/>
  <c r="R164" i="18"/>
  <c r="Q164" i="18"/>
  <c r="P164" i="18"/>
  <c r="O164" i="18"/>
  <c r="N164" i="18"/>
  <c r="M164" i="18"/>
  <c r="L164" i="18"/>
  <c r="K164" i="18"/>
  <c r="J164" i="18"/>
  <c r="I164" i="18"/>
  <c r="H164" i="18"/>
  <c r="G164" i="18"/>
  <c r="F164" i="18"/>
  <c r="C164" i="18"/>
  <c r="AN163" i="18"/>
  <c r="AM163" i="18"/>
  <c r="AL163" i="18"/>
  <c r="AK163" i="18"/>
  <c r="AJ163" i="18"/>
  <c r="AI163" i="18"/>
  <c r="AH163" i="18"/>
  <c r="AG163" i="18"/>
  <c r="AF163" i="18"/>
  <c r="AE163" i="18"/>
  <c r="AD163" i="18"/>
  <c r="AC163" i="18"/>
  <c r="AB163" i="18"/>
  <c r="AA163" i="18"/>
  <c r="Z163" i="18"/>
  <c r="Y163" i="18"/>
  <c r="X163" i="18"/>
  <c r="W163" i="18"/>
  <c r="V163" i="18"/>
  <c r="U163" i="18"/>
  <c r="T163" i="18"/>
  <c r="S163" i="18"/>
  <c r="R163" i="18"/>
  <c r="Q163" i="18"/>
  <c r="P163" i="18"/>
  <c r="O163" i="18"/>
  <c r="N163" i="18"/>
  <c r="M163" i="18"/>
  <c r="L163" i="18"/>
  <c r="K163" i="18"/>
  <c r="J163" i="18"/>
  <c r="I163" i="18"/>
  <c r="H163" i="18"/>
  <c r="G163" i="18"/>
  <c r="F163" i="18"/>
  <c r="C163" i="18"/>
  <c r="AN162" i="18"/>
  <c r="AM162" i="18"/>
  <c r="AL162" i="18"/>
  <c r="AK162" i="18"/>
  <c r="AJ162" i="18"/>
  <c r="AI162" i="18"/>
  <c r="AH162" i="18"/>
  <c r="AG162" i="18"/>
  <c r="AF162" i="18"/>
  <c r="AE162" i="18"/>
  <c r="AD162" i="18"/>
  <c r="AC162" i="18"/>
  <c r="AB162" i="18"/>
  <c r="AA162" i="18"/>
  <c r="Z162" i="18"/>
  <c r="Y162" i="18"/>
  <c r="X162" i="18"/>
  <c r="W162" i="18"/>
  <c r="V162" i="18"/>
  <c r="U162" i="18"/>
  <c r="T162" i="18"/>
  <c r="S162" i="18"/>
  <c r="R162" i="18"/>
  <c r="Q162" i="18"/>
  <c r="P162" i="18"/>
  <c r="O162" i="18"/>
  <c r="N162" i="18"/>
  <c r="M162" i="18"/>
  <c r="L162" i="18"/>
  <c r="K162" i="18"/>
  <c r="J162" i="18"/>
  <c r="I162" i="18"/>
  <c r="H162" i="18"/>
  <c r="G162" i="18"/>
  <c r="F162" i="18"/>
  <c r="C162" i="18"/>
  <c r="AN161" i="18"/>
  <c r="AM161" i="18"/>
  <c r="AL161" i="18"/>
  <c r="AK161" i="18"/>
  <c r="AJ161" i="18"/>
  <c r="AI161" i="18"/>
  <c r="AH161" i="18"/>
  <c r="AG161" i="18"/>
  <c r="AF161" i="18"/>
  <c r="AE161" i="18"/>
  <c r="AD161" i="18"/>
  <c r="AC161" i="18"/>
  <c r="AB161" i="18"/>
  <c r="AA161" i="18"/>
  <c r="Z161" i="18"/>
  <c r="Y161" i="18"/>
  <c r="X161" i="18"/>
  <c r="W161" i="18"/>
  <c r="V161" i="18"/>
  <c r="U161" i="18"/>
  <c r="T161" i="18"/>
  <c r="S161" i="18"/>
  <c r="R161" i="18"/>
  <c r="Q161" i="18"/>
  <c r="P161" i="18"/>
  <c r="O161" i="18"/>
  <c r="N161" i="18"/>
  <c r="M161" i="18"/>
  <c r="L161" i="18"/>
  <c r="K161" i="18"/>
  <c r="J161" i="18"/>
  <c r="I161" i="18"/>
  <c r="H161" i="18"/>
  <c r="G161" i="18"/>
  <c r="F161" i="18"/>
  <c r="C161" i="18"/>
  <c r="AN160" i="18"/>
  <c r="AM160" i="18"/>
  <c r="AL160" i="18"/>
  <c r="AK160" i="18"/>
  <c r="AJ160" i="18"/>
  <c r="AI160" i="18"/>
  <c r="AH160" i="18"/>
  <c r="AG160" i="18"/>
  <c r="AF160" i="18"/>
  <c r="AE160" i="18"/>
  <c r="AD160" i="18"/>
  <c r="AC160" i="18"/>
  <c r="AB160" i="18"/>
  <c r="AA160" i="18"/>
  <c r="Z160" i="18"/>
  <c r="Y160" i="18"/>
  <c r="X160" i="18"/>
  <c r="W160" i="18"/>
  <c r="V160" i="18"/>
  <c r="U160" i="18"/>
  <c r="T160" i="18"/>
  <c r="S160" i="18"/>
  <c r="R160" i="18"/>
  <c r="Q160" i="18"/>
  <c r="P160" i="18"/>
  <c r="O160" i="18"/>
  <c r="N160" i="18"/>
  <c r="M160" i="18"/>
  <c r="L160" i="18"/>
  <c r="K160" i="18"/>
  <c r="J160" i="18"/>
  <c r="I160" i="18"/>
  <c r="H160" i="18"/>
  <c r="G160" i="18"/>
  <c r="F160" i="18"/>
  <c r="C160" i="18"/>
  <c r="AN159" i="18"/>
  <c r="AM159" i="18"/>
  <c r="AL159" i="18"/>
  <c r="AK159" i="18"/>
  <c r="AJ159" i="18"/>
  <c r="AI159" i="18"/>
  <c r="AH159" i="18"/>
  <c r="AG159" i="18"/>
  <c r="AF159" i="18"/>
  <c r="AE159" i="18"/>
  <c r="AD159" i="18"/>
  <c r="AC159" i="18"/>
  <c r="AB159" i="18"/>
  <c r="AA159" i="18"/>
  <c r="Z159" i="18"/>
  <c r="Y159" i="18"/>
  <c r="X159" i="18"/>
  <c r="W159" i="18"/>
  <c r="V159" i="18"/>
  <c r="U159" i="18"/>
  <c r="T159" i="18"/>
  <c r="S159" i="18"/>
  <c r="R159" i="18"/>
  <c r="Q159" i="18"/>
  <c r="P159" i="18"/>
  <c r="O159" i="18"/>
  <c r="N159" i="18"/>
  <c r="M159" i="18"/>
  <c r="L159" i="18"/>
  <c r="K159" i="18"/>
  <c r="J159" i="18"/>
  <c r="I159" i="18"/>
  <c r="H159" i="18"/>
  <c r="G159" i="18"/>
  <c r="F159" i="18"/>
  <c r="C159" i="18"/>
  <c r="AN158" i="18"/>
  <c r="AM158" i="18"/>
  <c r="AL158" i="18"/>
  <c r="AK158" i="18"/>
  <c r="AJ158" i="18"/>
  <c r="AI158" i="18"/>
  <c r="AH158" i="18"/>
  <c r="AG158" i="18"/>
  <c r="AF158" i="18"/>
  <c r="AE158" i="18"/>
  <c r="AD158" i="18"/>
  <c r="AC158" i="18"/>
  <c r="AB158" i="18"/>
  <c r="AA158" i="18"/>
  <c r="Z158" i="18"/>
  <c r="Y158" i="18"/>
  <c r="X158" i="18"/>
  <c r="W158" i="18"/>
  <c r="V158" i="18"/>
  <c r="U158" i="18"/>
  <c r="T158" i="18"/>
  <c r="S158" i="18"/>
  <c r="R158" i="18"/>
  <c r="Q158" i="18"/>
  <c r="P158" i="18"/>
  <c r="O158" i="18"/>
  <c r="N158" i="18"/>
  <c r="M158" i="18"/>
  <c r="L158" i="18"/>
  <c r="K158" i="18"/>
  <c r="J158" i="18"/>
  <c r="I158" i="18"/>
  <c r="H158" i="18"/>
  <c r="G158" i="18"/>
  <c r="F158" i="18"/>
  <c r="C158" i="18"/>
  <c r="AN157" i="18"/>
  <c r="AM157" i="18"/>
  <c r="AL157" i="18"/>
  <c r="AK157" i="18"/>
  <c r="AJ157" i="18"/>
  <c r="AI157" i="18"/>
  <c r="AH157" i="18"/>
  <c r="AG157" i="18"/>
  <c r="AF157" i="18"/>
  <c r="AE157" i="18"/>
  <c r="AD157" i="18"/>
  <c r="AC157" i="18"/>
  <c r="AB157" i="18"/>
  <c r="AA157" i="18"/>
  <c r="Z157" i="18"/>
  <c r="Y157" i="18"/>
  <c r="X157" i="18"/>
  <c r="W157" i="18"/>
  <c r="V157" i="18"/>
  <c r="U157" i="18"/>
  <c r="T157" i="18"/>
  <c r="S157" i="18"/>
  <c r="R157" i="18"/>
  <c r="Q157" i="18"/>
  <c r="P157" i="18"/>
  <c r="O157" i="18"/>
  <c r="N157" i="18"/>
  <c r="M157" i="18"/>
  <c r="L157" i="18"/>
  <c r="K157" i="18"/>
  <c r="J157" i="18"/>
  <c r="I157" i="18"/>
  <c r="H157" i="18"/>
  <c r="G157" i="18"/>
  <c r="F157" i="18"/>
  <c r="C157" i="18"/>
  <c r="AN156" i="18"/>
  <c r="AM156" i="18"/>
  <c r="AL156" i="18"/>
  <c r="AK156" i="18"/>
  <c r="AJ156" i="18"/>
  <c r="AI156" i="18"/>
  <c r="AH156" i="18"/>
  <c r="AG156" i="18"/>
  <c r="AF156" i="18"/>
  <c r="AE156" i="18"/>
  <c r="AD156" i="18"/>
  <c r="AC156" i="18"/>
  <c r="AB156" i="18"/>
  <c r="AA156" i="18"/>
  <c r="Z156" i="18"/>
  <c r="Y156" i="18"/>
  <c r="X156" i="18"/>
  <c r="W156" i="18"/>
  <c r="V156" i="18"/>
  <c r="U156" i="18"/>
  <c r="T156" i="18"/>
  <c r="S156" i="18"/>
  <c r="R156" i="18"/>
  <c r="Q156" i="18"/>
  <c r="P156" i="18"/>
  <c r="O156" i="18"/>
  <c r="N156" i="18"/>
  <c r="M156" i="18"/>
  <c r="L156" i="18"/>
  <c r="K156" i="18"/>
  <c r="J156" i="18"/>
  <c r="I156" i="18"/>
  <c r="H156" i="18"/>
  <c r="G156" i="18"/>
  <c r="F156" i="18"/>
  <c r="C156" i="18"/>
  <c r="AN155" i="18"/>
  <c r="AM155" i="18"/>
  <c r="AL155" i="18"/>
  <c r="AK155" i="18"/>
  <c r="AJ155" i="18"/>
  <c r="AI155" i="18"/>
  <c r="AH155" i="18"/>
  <c r="AG155" i="18"/>
  <c r="AF155" i="18"/>
  <c r="AE155" i="18"/>
  <c r="AD155" i="18"/>
  <c r="AC155" i="18"/>
  <c r="AB155" i="18"/>
  <c r="AA155" i="18"/>
  <c r="Z155" i="18"/>
  <c r="Y155" i="18"/>
  <c r="X155" i="18"/>
  <c r="W155" i="18"/>
  <c r="V155" i="18"/>
  <c r="U155" i="18"/>
  <c r="T155" i="18"/>
  <c r="S155" i="18"/>
  <c r="R155" i="18"/>
  <c r="Q155" i="18"/>
  <c r="P155" i="18"/>
  <c r="O155" i="18"/>
  <c r="N155" i="18"/>
  <c r="M155" i="18"/>
  <c r="L155" i="18"/>
  <c r="K155" i="18"/>
  <c r="J155" i="18"/>
  <c r="I155" i="18"/>
  <c r="H155" i="18"/>
  <c r="G155" i="18"/>
  <c r="F155" i="18"/>
  <c r="C155" i="18"/>
  <c r="AN154" i="18"/>
  <c r="AM154" i="18"/>
  <c r="AL154" i="18"/>
  <c r="AK154" i="18"/>
  <c r="AJ154" i="18"/>
  <c r="AI154" i="18"/>
  <c r="AH154" i="18"/>
  <c r="AG154" i="18"/>
  <c r="AF154" i="18"/>
  <c r="AE154" i="18"/>
  <c r="AD154" i="18"/>
  <c r="AC154" i="18"/>
  <c r="AB154" i="18"/>
  <c r="AA154" i="18"/>
  <c r="Z154" i="18"/>
  <c r="Y154" i="18"/>
  <c r="X154" i="18"/>
  <c r="W154" i="18"/>
  <c r="V154" i="18"/>
  <c r="U154" i="18"/>
  <c r="T154" i="18"/>
  <c r="S154" i="18"/>
  <c r="R154" i="18"/>
  <c r="Q154" i="18"/>
  <c r="P154" i="18"/>
  <c r="O154" i="18"/>
  <c r="N154" i="18"/>
  <c r="M154" i="18"/>
  <c r="L154" i="18"/>
  <c r="K154" i="18"/>
  <c r="J154" i="18"/>
  <c r="I154" i="18"/>
  <c r="H154" i="18"/>
  <c r="G154" i="18"/>
  <c r="F154" i="18"/>
  <c r="C154" i="18"/>
  <c r="AN153" i="18"/>
  <c r="AM153" i="18"/>
  <c r="AL153" i="18"/>
  <c r="AK153" i="18"/>
  <c r="AJ153" i="18"/>
  <c r="AI153" i="18"/>
  <c r="AH153" i="18"/>
  <c r="AG153" i="18"/>
  <c r="AF153" i="18"/>
  <c r="AE153" i="18"/>
  <c r="AD153" i="18"/>
  <c r="AC153" i="18"/>
  <c r="AB153" i="18"/>
  <c r="AA153" i="18"/>
  <c r="Z153" i="18"/>
  <c r="Y153" i="18"/>
  <c r="X153" i="18"/>
  <c r="W153" i="18"/>
  <c r="V153" i="18"/>
  <c r="U153" i="18"/>
  <c r="T153" i="18"/>
  <c r="S153" i="18"/>
  <c r="R153" i="18"/>
  <c r="Q153" i="18"/>
  <c r="P153" i="18"/>
  <c r="O153" i="18"/>
  <c r="N153" i="18"/>
  <c r="M153" i="18"/>
  <c r="L153" i="18"/>
  <c r="K153" i="18"/>
  <c r="J153" i="18"/>
  <c r="I153" i="18"/>
  <c r="H153" i="18"/>
  <c r="G153" i="18"/>
  <c r="F153" i="18"/>
  <c r="C153" i="18"/>
  <c r="AN152" i="18"/>
  <c r="AM152" i="18"/>
  <c r="AL152" i="18"/>
  <c r="AK152" i="18"/>
  <c r="AJ152" i="18"/>
  <c r="AI152" i="18"/>
  <c r="AH152" i="18"/>
  <c r="AG152" i="18"/>
  <c r="AF152" i="18"/>
  <c r="AE152" i="18"/>
  <c r="AD152" i="18"/>
  <c r="AC152" i="18"/>
  <c r="AB152" i="18"/>
  <c r="AA152" i="18"/>
  <c r="Z152" i="18"/>
  <c r="Y152" i="18"/>
  <c r="X152" i="18"/>
  <c r="W152" i="18"/>
  <c r="V152" i="18"/>
  <c r="U152" i="18"/>
  <c r="T152" i="18"/>
  <c r="S152" i="18"/>
  <c r="R152" i="18"/>
  <c r="Q152" i="18"/>
  <c r="P152" i="18"/>
  <c r="O152" i="18"/>
  <c r="N152" i="18"/>
  <c r="M152" i="18"/>
  <c r="L152" i="18"/>
  <c r="K152" i="18"/>
  <c r="J152" i="18"/>
  <c r="I152" i="18"/>
  <c r="H152" i="18"/>
  <c r="G152" i="18"/>
  <c r="F152" i="18"/>
  <c r="C152" i="18"/>
  <c r="AN151" i="18"/>
  <c r="AM151" i="18"/>
  <c r="AL151" i="18"/>
  <c r="AK151" i="18"/>
  <c r="AJ151" i="18"/>
  <c r="AI151" i="18"/>
  <c r="AH151" i="18"/>
  <c r="AG151" i="18"/>
  <c r="AF151" i="18"/>
  <c r="AE151" i="18"/>
  <c r="AD151" i="18"/>
  <c r="AC151" i="18"/>
  <c r="AB151" i="18"/>
  <c r="AA151" i="18"/>
  <c r="Z151" i="18"/>
  <c r="Y151" i="18"/>
  <c r="X151" i="18"/>
  <c r="W151" i="18"/>
  <c r="V151" i="18"/>
  <c r="U151" i="18"/>
  <c r="T151" i="18"/>
  <c r="S151" i="18"/>
  <c r="R151" i="18"/>
  <c r="Q151" i="18"/>
  <c r="P151" i="18"/>
  <c r="O151" i="18"/>
  <c r="N151" i="18"/>
  <c r="M151" i="18"/>
  <c r="L151" i="18"/>
  <c r="K151" i="18"/>
  <c r="J151" i="18"/>
  <c r="I151" i="18"/>
  <c r="H151" i="18"/>
  <c r="G151" i="18"/>
  <c r="F151" i="18"/>
  <c r="C151" i="18"/>
  <c r="AK150" i="18"/>
  <c r="AJ150" i="18"/>
  <c r="AI150" i="18"/>
  <c r="AH150" i="18"/>
  <c r="AG150" i="18"/>
  <c r="AF150" i="18"/>
  <c r="AE150" i="18"/>
  <c r="AD150" i="18"/>
  <c r="AC150" i="18"/>
  <c r="AB150" i="18"/>
  <c r="AA150" i="18"/>
  <c r="Z150" i="18"/>
  <c r="Y150" i="18"/>
  <c r="X150" i="18"/>
  <c r="W150" i="18"/>
  <c r="V150" i="18"/>
  <c r="U150" i="18"/>
  <c r="T150" i="18"/>
  <c r="S150" i="18"/>
  <c r="R150" i="18"/>
  <c r="Q150" i="18"/>
  <c r="P150" i="18"/>
  <c r="O150" i="18"/>
  <c r="N150" i="18"/>
  <c r="M150" i="18"/>
  <c r="L150" i="18"/>
  <c r="K150" i="18"/>
  <c r="J150" i="18"/>
  <c r="I150" i="18"/>
  <c r="H150" i="18"/>
  <c r="G150" i="18"/>
  <c r="C149" i="18"/>
  <c r="AM148" i="18"/>
  <c r="AD148" i="18"/>
  <c r="Y148" i="18"/>
  <c r="U148" i="18"/>
  <c r="M148" i="18"/>
  <c r="G148" i="18"/>
  <c r="C148" i="18"/>
  <c r="AL143" i="18"/>
  <c r="AK143" i="18"/>
  <c r="AJ143" i="18"/>
  <c r="AI143" i="18"/>
  <c r="AH143" i="18"/>
  <c r="AG143" i="18"/>
  <c r="AF143" i="18"/>
  <c r="AE143" i="18"/>
  <c r="AD143" i="18"/>
  <c r="AC143" i="18"/>
  <c r="AB143" i="18"/>
  <c r="AA143" i="18"/>
  <c r="Z143" i="18"/>
  <c r="Y143" i="18"/>
  <c r="X143" i="18"/>
  <c r="W143" i="18"/>
  <c r="V143" i="18"/>
  <c r="U143" i="18"/>
  <c r="T143" i="18"/>
  <c r="S143" i="18"/>
  <c r="R143" i="18"/>
  <c r="Q143" i="18"/>
  <c r="P143" i="18"/>
  <c r="O143" i="18"/>
  <c r="N143" i="18"/>
  <c r="M143" i="18"/>
  <c r="L143" i="18"/>
  <c r="K143" i="18"/>
  <c r="J143" i="18"/>
  <c r="I143" i="18"/>
  <c r="H143" i="18"/>
  <c r="G143" i="18"/>
  <c r="F143" i="18"/>
  <c r="AR141" i="18"/>
  <c r="AQ141" i="18"/>
  <c r="AP141" i="18"/>
  <c r="AO141" i="18"/>
  <c r="AN141" i="18"/>
  <c r="AM141" i="18"/>
  <c r="AL141" i="18"/>
  <c r="AK141" i="18"/>
  <c r="AJ141" i="18"/>
  <c r="AI141" i="18"/>
  <c r="AH141" i="18"/>
  <c r="AG141" i="18"/>
  <c r="AF141" i="18"/>
  <c r="AE141" i="18"/>
  <c r="AD141" i="18"/>
  <c r="AC141" i="18"/>
  <c r="AB141" i="18"/>
  <c r="AA141" i="18"/>
  <c r="Z141" i="18"/>
  <c r="Y141" i="18"/>
  <c r="X141" i="18"/>
  <c r="W141" i="18"/>
  <c r="V141" i="18"/>
  <c r="U141" i="18"/>
  <c r="T141" i="18"/>
  <c r="S141" i="18"/>
  <c r="R141" i="18"/>
  <c r="Q141" i="18"/>
  <c r="P141" i="18"/>
  <c r="O141" i="18"/>
  <c r="N141" i="18"/>
  <c r="M141" i="18"/>
  <c r="L141" i="18"/>
  <c r="K141" i="18"/>
  <c r="J141" i="18"/>
  <c r="I141" i="18"/>
  <c r="H141" i="18"/>
  <c r="G141" i="18"/>
  <c r="AL140" i="18"/>
  <c r="AR139" i="18"/>
  <c r="AQ139" i="18"/>
  <c r="AP139" i="18"/>
  <c r="AO139" i="18"/>
  <c r="AN139" i="18"/>
  <c r="AM139" i="18"/>
  <c r="AL139" i="18"/>
  <c r="AK139" i="18"/>
  <c r="AJ139" i="18"/>
  <c r="AI139" i="18"/>
  <c r="AH139" i="18"/>
  <c r="AG139" i="18"/>
  <c r="AF139" i="18"/>
  <c r="AE139" i="18"/>
  <c r="AD139" i="18"/>
  <c r="AC139" i="18"/>
  <c r="AB139" i="18"/>
  <c r="AA139" i="18"/>
  <c r="Z139" i="18"/>
  <c r="Y139" i="18"/>
  <c r="X139" i="18"/>
  <c r="W139" i="18"/>
  <c r="V139" i="18"/>
  <c r="U139" i="18"/>
  <c r="T139" i="18"/>
  <c r="S139" i="18"/>
  <c r="R139" i="18"/>
  <c r="Q139" i="18"/>
  <c r="P139" i="18"/>
  <c r="O139" i="18"/>
  <c r="N139" i="18"/>
  <c r="M139" i="18"/>
  <c r="L139" i="18"/>
  <c r="K139" i="18"/>
  <c r="J139" i="18"/>
  <c r="I139" i="18"/>
  <c r="H139" i="18"/>
  <c r="G139" i="18"/>
  <c r="AL138" i="18"/>
  <c r="AR137" i="18"/>
  <c r="AQ137" i="18"/>
  <c r="AP137" i="18"/>
  <c r="AO137" i="18"/>
  <c r="AN137" i="18"/>
  <c r="AM137" i="18"/>
  <c r="AL137" i="18"/>
  <c r="AK137" i="18"/>
  <c r="AJ137" i="18"/>
  <c r="AI137" i="18"/>
  <c r="AH137" i="18"/>
  <c r="AG137" i="18"/>
  <c r="AF137" i="18"/>
  <c r="AE137" i="18"/>
  <c r="AD137" i="18"/>
  <c r="AC137" i="18"/>
  <c r="AB137" i="18"/>
  <c r="AA137" i="18"/>
  <c r="Z137" i="18"/>
  <c r="Y137" i="18"/>
  <c r="X137" i="18"/>
  <c r="W137" i="18"/>
  <c r="V137" i="18"/>
  <c r="U137" i="18"/>
  <c r="T137" i="18"/>
  <c r="S137" i="18"/>
  <c r="R137" i="18"/>
  <c r="Q137" i="18"/>
  <c r="P137" i="18"/>
  <c r="O137" i="18"/>
  <c r="N137" i="18"/>
  <c r="M137" i="18"/>
  <c r="L137" i="18"/>
  <c r="K137" i="18"/>
  <c r="J137" i="18"/>
  <c r="I137" i="18"/>
  <c r="H137" i="18"/>
  <c r="G137" i="18"/>
  <c r="AL136" i="18"/>
  <c r="AR135" i="18"/>
  <c r="AQ135" i="18"/>
  <c r="AP135" i="18"/>
  <c r="AO135" i="18"/>
  <c r="AN135" i="18"/>
  <c r="AM135" i="18"/>
  <c r="AL135" i="18"/>
  <c r="AK135" i="18"/>
  <c r="AJ135" i="18"/>
  <c r="AI135" i="18"/>
  <c r="AH135" i="18"/>
  <c r="AG135" i="18"/>
  <c r="AF135" i="18"/>
  <c r="AE135" i="18"/>
  <c r="AD135" i="18"/>
  <c r="AC135" i="18"/>
  <c r="AB135" i="18"/>
  <c r="AA135" i="18"/>
  <c r="Z135" i="18"/>
  <c r="Y135" i="18"/>
  <c r="X135" i="18"/>
  <c r="W135" i="18"/>
  <c r="V135" i="18"/>
  <c r="U135" i="18"/>
  <c r="T135" i="18"/>
  <c r="S135" i="18"/>
  <c r="R135" i="18"/>
  <c r="Q135" i="18"/>
  <c r="P135" i="18"/>
  <c r="O135" i="18"/>
  <c r="N135" i="18"/>
  <c r="M135" i="18"/>
  <c r="L135" i="18"/>
  <c r="K135" i="18"/>
  <c r="J135" i="18"/>
  <c r="I135" i="18"/>
  <c r="H135" i="18"/>
  <c r="G135" i="18"/>
  <c r="AL134" i="18"/>
  <c r="AR133" i="18"/>
  <c r="AQ133" i="18"/>
  <c r="AP133" i="18"/>
  <c r="AO133" i="18"/>
  <c r="AN133" i="18"/>
  <c r="AM133" i="18"/>
  <c r="AL133" i="18"/>
  <c r="AK133" i="18"/>
  <c r="AJ133" i="18"/>
  <c r="AI133" i="18"/>
  <c r="AH133" i="18"/>
  <c r="AG133" i="18"/>
  <c r="AF133" i="18"/>
  <c r="AE133" i="18"/>
  <c r="AD133" i="18"/>
  <c r="AC133" i="18"/>
  <c r="AB133" i="18"/>
  <c r="AA133" i="18"/>
  <c r="Z133" i="18"/>
  <c r="Y133" i="18"/>
  <c r="X133" i="18"/>
  <c r="W133" i="18"/>
  <c r="V133" i="18"/>
  <c r="U133" i="18"/>
  <c r="T133" i="18"/>
  <c r="S133" i="18"/>
  <c r="R133" i="18"/>
  <c r="Q133" i="18"/>
  <c r="P133" i="18"/>
  <c r="O133" i="18"/>
  <c r="N133" i="18"/>
  <c r="M133" i="18"/>
  <c r="L133" i="18"/>
  <c r="K133" i="18"/>
  <c r="J133" i="18"/>
  <c r="I133" i="18"/>
  <c r="H133" i="18"/>
  <c r="G133" i="18"/>
  <c r="AL132" i="18"/>
  <c r="AR131" i="18"/>
  <c r="AQ131" i="18"/>
  <c r="AP131" i="18"/>
  <c r="AO131" i="18"/>
  <c r="AN131" i="18"/>
  <c r="AM131" i="18"/>
  <c r="AL131" i="18"/>
  <c r="AK131" i="18"/>
  <c r="AJ131" i="18"/>
  <c r="AI131" i="18"/>
  <c r="AH131" i="18"/>
  <c r="AG131" i="18"/>
  <c r="AF131" i="18"/>
  <c r="AE131" i="18"/>
  <c r="AD131" i="18"/>
  <c r="AC131" i="18"/>
  <c r="AB131" i="18"/>
  <c r="AA131" i="18"/>
  <c r="Z131" i="18"/>
  <c r="Y131" i="18"/>
  <c r="X131" i="18"/>
  <c r="W131" i="18"/>
  <c r="V131" i="18"/>
  <c r="U131" i="18"/>
  <c r="T131" i="18"/>
  <c r="S131" i="18"/>
  <c r="R131" i="18"/>
  <c r="Q131" i="18"/>
  <c r="P131" i="18"/>
  <c r="O131" i="18"/>
  <c r="N131" i="18"/>
  <c r="M131" i="18"/>
  <c r="L131" i="18"/>
  <c r="K131" i="18"/>
  <c r="J131" i="18"/>
  <c r="I131" i="18"/>
  <c r="H131" i="18"/>
  <c r="G131" i="18"/>
  <c r="AL130" i="18"/>
  <c r="AR129" i="18"/>
  <c r="AQ129" i="18"/>
  <c r="AP129" i="18"/>
  <c r="AO129" i="18"/>
  <c r="AN129" i="18"/>
  <c r="AM129" i="18"/>
  <c r="AL129" i="18"/>
  <c r="AK129" i="18"/>
  <c r="AJ129" i="18"/>
  <c r="AI129" i="18"/>
  <c r="AH129" i="18"/>
  <c r="AG129" i="18"/>
  <c r="AF129" i="18"/>
  <c r="AE129" i="18"/>
  <c r="AD129" i="18"/>
  <c r="AC129" i="18"/>
  <c r="AB129" i="18"/>
  <c r="AA129" i="18"/>
  <c r="Z129" i="18"/>
  <c r="Y129" i="18"/>
  <c r="X129" i="18"/>
  <c r="W129" i="18"/>
  <c r="V129" i="18"/>
  <c r="U129" i="18"/>
  <c r="T129" i="18"/>
  <c r="S129" i="18"/>
  <c r="R129" i="18"/>
  <c r="Q129" i="18"/>
  <c r="P129" i="18"/>
  <c r="O129" i="18"/>
  <c r="N129" i="18"/>
  <c r="M129" i="18"/>
  <c r="L129" i="18"/>
  <c r="K129" i="18"/>
  <c r="J129" i="18"/>
  <c r="I129" i="18"/>
  <c r="H129" i="18"/>
  <c r="G129" i="18"/>
  <c r="AL128" i="18"/>
  <c r="AR127" i="18"/>
  <c r="AQ127" i="18"/>
  <c r="AP127" i="18"/>
  <c r="AO127" i="18"/>
  <c r="AN127" i="18"/>
  <c r="AM127" i="18"/>
  <c r="AL127" i="18"/>
  <c r="AK127" i="18"/>
  <c r="AJ127" i="18"/>
  <c r="AI127" i="18"/>
  <c r="AH127" i="18"/>
  <c r="AG127" i="18"/>
  <c r="AF127" i="18"/>
  <c r="AE127" i="18"/>
  <c r="AD127" i="18"/>
  <c r="AC127" i="18"/>
  <c r="AB127" i="18"/>
  <c r="AA127" i="18"/>
  <c r="Z127" i="18"/>
  <c r="Y127" i="18"/>
  <c r="X127" i="18"/>
  <c r="W127" i="18"/>
  <c r="V127" i="18"/>
  <c r="U127" i="18"/>
  <c r="T127" i="18"/>
  <c r="S127" i="18"/>
  <c r="R127" i="18"/>
  <c r="Q127" i="18"/>
  <c r="P127" i="18"/>
  <c r="O127" i="18"/>
  <c r="N127" i="18"/>
  <c r="M127" i="18"/>
  <c r="L127" i="18"/>
  <c r="K127" i="18"/>
  <c r="J127" i="18"/>
  <c r="I127" i="18"/>
  <c r="H127" i="18"/>
  <c r="G127" i="18"/>
  <c r="AL126" i="18"/>
  <c r="AR125" i="18"/>
  <c r="AQ125" i="18"/>
  <c r="AP125" i="18"/>
  <c r="AO125" i="18"/>
  <c r="AN125" i="18"/>
  <c r="AM125" i="18"/>
  <c r="AL125" i="18"/>
  <c r="AK125" i="18"/>
  <c r="AJ125" i="18"/>
  <c r="AI125" i="18"/>
  <c r="AH125" i="18"/>
  <c r="AG125" i="18"/>
  <c r="AF125" i="18"/>
  <c r="AE125" i="18"/>
  <c r="AD125" i="18"/>
  <c r="AC125" i="18"/>
  <c r="AB125" i="18"/>
  <c r="AA125" i="18"/>
  <c r="Z125" i="18"/>
  <c r="Y125" i="18"/>
  <c r="X125" i="18"/>
  <c r="W125" i="18"/>
  <c r="V125" i="18"/>
  <c r="U125" i="18"/>
  <c r="T125" i="18"/>
  <c r="S125" i="18"/>
  <c r="R125" i="18"/>
  <c r="Q125" i="18"/>
  <c r="P125" i="18"/>
  <c r="O125" i="18"/>
  <c r="N125" i="18"/>
  <c r="M125" i="18"/>
  <c r="L125" i="18"/>
  <c r="K125" i="18"/>
  <c r="J125" i="18"/>
  <c r="I125" i="18"/>
  <c r="H125" i="18"/>
  <c r="G125" i="18"/>
  <c r="AL124" i="18"/>
  <c r="AR123" i="18"/>
  <c r="AQ123" i="18"/>
  <c r="AP123" i="18"/>
  <c r="AO123" i="18"/>
  <c r="AN123" i="18"/>
  <c r="AM123" i="18"/>
  <c r="AL123" i="18"/>
  <c r="AK123" i="18"/>
  <c r="AJ123" i="18"/>
  <c r="AI123" i="18"/>
  <c r="AH123" i="18"/>
  <c r="AG123" i="18"/>
  <c r="AF123" i="18"/>
  <c r="AE123" i="18"/>
  <c r="AD123" i="18"/>
  <c r="AC123" i="18"/>
  <c r="AB123" i="18"/>
  <c r="AA123" i="18"/>
  <c r="Z123" i="18"/>
  <c r="Y123" i="18"/>
  <c r="X123" i="18"/>
  <c r="W123" i="18"/>
  <c r="V123" i="18"/>
  <c r="U123" i="18"/>
  <c r="T123" i="18"/>
  <c r="S123" i="18"/>
  <c r="R123" i="18"/>
  <c r="Q123" i="18"/>
  <c r="P123" i="18"/>
  <c r="O123" i="18"/>
  <c r="N123" i="18"/>
  <c r="M123" i="18"/>
  <c r="L123" i="18"/>
  <c r="K123" i="18"/>
  <c r="J123" i="18"/>
  <c r="I123" i="18"/>
  <c r="H123" i="18"/>
  <c r="G123" i="18"/>
  <c r="AL122" i="18"/>
  <c r="AR121" i="18"/>
  <c r="AQ121" i="18"/>
  <c r="AP121" i="18"/>
  <c r="AO121" i="18"/>
  <c r="AN121" i="18"/>
  <c r="AM121" i="18"/>
  <c r="AL121" i="18"/>
  <c r="AK121" i="18"/>
  <c r="AJ121" i="18"/>
  <c r="AI121" i="18"/>
  <c r="AH121" i="18"/>
  <c r="AG121" i="18"/>
  <c r="AF121" i="18"/>
  <c r="AE121" i="18"/>
  <c r="AD121" i="18"/>
  <c r="AC121" i="18"/>
  <c r="AB121" i="18"/>
  <c r="AA121" i="18"/>
  <c r="Z121" i="18"/>
  <c r="Y121" i="18"/>
  <c r="X121" i="18"/>
  <c r="W121" i="18"/>
  <c r="V121" i="18"/>
  <c r="U121" i="18"/>
  <c r="T121" i="18"/>
  <c r="S121" i="18"/>
  <c r="R121" i="18"/>
  <c r="Q121" i="18"/>
  <c r="P121" i="18"/>
  <c r="O121" i="18"/>
  <c r="N121" i="18"/>
  <c r="M121" i="18"/>
  <c r="L121" i="18"/>
  <c r="K121" i="18"/>
  <c r="J121" i="18"/>
  <c r="I121" i="18"/>
  <c r="H121" i="18"/>
  <c r="G121" i="18"/>
  <c r="AL120" i="18"/>
  <c r="AR119" i="18"/>
  <c r="AQ119" i="18"/>
  <c r="AP119" i="18"/>
  <c r="AO119" i="18"/>
  <c r="AN119" i="18"/>
  <c r="AM119" i="18"/>
  <c r="AL119" i="18"/>
  <c r="AK119" i="18"/>
  <c r="AJ119" i="18"/>
  <c r="AI119" i="18"/>
  <c r="AH119" i="18"/>
  <c r="AG119" i="18"/>
  <c r="AF119" i="18"/>
  <c r="AE119" i="18"/>
  <c r="AD119" i="18"/>
  <c r="AC119" i="18"/>
  <c r="AB119" i="18"/>
  <c r="AA119" i="18"/>
  <c r="Z119" i="18"/>
  <c r="Y119" i="18"/>
  <c r="X119" i="18"/>
  <c r="W119" i="18"/>
  <c r="V119" i="18"/>
  <c r="U119" i="18"/>
  <c r="T119" i="18"/>
  <c r="S119" i="18"/>
  <c r="R119" i="18"/>
  <c r="Q119" i="18"/>
  <c r="P119" i="18"/>
  <c r="O119" i="18"/>
  <c r="N119" i="18"/>
  <c r="M119" i="18"/>
  <c r="L119" i="18"/>
  <c r="K119" i="18"/>
  <c r="J119" i="18"/>
  <c r="I119" i="18"/>
  <c r="H119" i="18"/>
  <c r="G119" i="18"/>
  <c r="AL118" i="18"/>
  <c r="AR117" i="18"/>
  <c r="AQ117" i="18"/>
  <c r="AP117" i="18"/>
  <c r="AO117" i="18"/>
  <c r="AN117" i="18"/>
  <c r="AM117" i="18"/>
  <c r="AL117" i="18"/>
  <c r="AK117" i="18"/>
  <c r="AJ117" i="18"/>
  <c r="AI117" i="18"/>
  <c r="AH117" i="18"/>
  <c r="AG117" i="18"/>
  <c r="AF117" i="18"/>
  <c r="AE117" i="18"/>
  <c r="AD117" i="18"/>
  <c r="AC117" i="18"/>
  <c r="AB117" i="18"/>
  <c r="AA117" i="18"/>
  <c r="Z117" i="18"/>
  <c r="Y117" i="18"/>
  <c r="X117" i="18"/>
  <c r="W117" i="18"/>
  <c r="V117" i="18"/>
  <c r="U117" i="18"/>
  <c r="T117" i="18"/>
  <c r="S117" i="18"/>
  <c r="R117" i="18"/>
  <c r="Q117" i="18"/>
  <c r="P117" i="18"/>
  <c r="O117" i="18"/>
  <c r="N117" i="18"/>
  <c r="M117" i="18"/>
  <c r="L117" i="18"/>
  <c r="K117" i="18"/>
  <c r="J117" i="18"/>
  <c r="I117" i="18"/>
  <c r="H117" i="18"/>
  <c r="G117" i="18"/>
  <c r="AL116" i="18"/>
  <c r="AR115" i="18"/>
  <c r="AQ115" i="18"/>
  <c r="AP115" i="18"/>
  <c r="AO115" i="18"/>
  <c r="AN115" i="18"/>
  <c r="AM115" i="18"/>
  <c r="AL115" i="18"/>
  <c r="AK115" i="18"/>
  <c r="AJ115" i="18"/>
  <c r="AI115" i="18"/>
  <c r="AH115" i="18"/>
  <c r="AG115" i="18"/>
  <c r="AF115" i="18"/>
  <c r="AE115" i="18"/>
  <c r="AD115" i="18"/>
  <c r="AC115" i="18"/>
  <c r="AB115" i="18"/>
  <c r="AA115" i="18"/>
  <c r="Z115" i="18"/>
  <c r="Y115" i="18"/>
  <c r="X115" i="18"/>
  <c r="W115" i="18"/>
  <c r="V115" i="18"/>
  <c r="U115" i="18"/>
  <c r="T115" i="18"/>
  <c r="S115" i="18"/>
  <c r="R115" i="18"/>
  <c r="Q115" i="18"/>
  <c r="P115" i="18"/>
  <c r="O115" i="18"/>
  <c r="N115" i="18"/>
  <c r="M115" i="18"/>
  <c r="L115" i="18"/>
  <c r="K115" i="18"/>
  <c r="J115" i="18"/>
  <c r="I115" i="18"/>
  <c r="H115" i="18"/>
  <c r="G115" i="18"/>
  <c r="AL114" i="18"/>
  <c r="AR113" i="18"/>
  <c r="AQ113" i="18"/>
  <c r="AP113" i="18"/>
  <c r="AO113" i="18"/>
  <c r="AN113" i="18"/>
  <c r="AM113" i="18"/>
  <c r="AL113" i="18"/>
  <c r="AK113" i="18"/>
  <c r="AJ113" i="18"/>
  <c r="AI113" i="18"/>
  <c r="AH113" i="18"/>
  <c r="AG113" i="18"/>
  <c r="AF113" i="18"/>
  <c r="AE113" i="18"/>
  <c r="AD113" i="18"/>
  <c r="AC113" i="18"/>
  <c r="AB113" i="18"/>
  <c r="AA113" i="18"/>
  <c r="Z113" i="18"/>
  <c r="Y113" i="18"/>
  <c r="X113" i="18"/>
  <c r="W113" i="18"/>
  <c r="V113" i="18"/>
  <c r="U113" i="18"/>
  <c r="T113" i="18"/>
  <c r="S113" i="18"/>
  <c r="R113" i="18"/>
  <c r="Q113" i="18"/>
  <c r="P113" i="18"/>
  <c r="O113" i="18"/>
  <c r="N113" i="18"/>
  <c r="M113" i="18"/>
  <c r="L113" i="18"/>
  <c r="K113" i="18"/>
  <c r="J113" i="18"/>
  <c r="I113" i="18"/>
  <c r="H113" i="18"/>
  <c r="G113" i="18"/>
  <c r="AL112" i="18"/>
  <c r="AR111" i="18"/>
  <c r="AQ111" i="18"/>
  <c r="AP111" i="18"/>
  <c r="AO111" i="18"/>
  <c r="AN111" i="18"/>
  <c r="AM111" i="18"/>
  <c r="AL111" i="18"/>
  <c r="AK111" i="18"/>
  <c r="AJ111" i="18"/>
  <c r="AI111" i="18"/>
  <c r="AH111" i="18"/>
  <c r="AG111" i="18"/>
  <c r="AF111" i="18"/>
  <c r="AE111" i="18"/>
  <c r="AD111" i="18"/>
  <c r="AC111" i="18"/>
  <c r="AB111" i="18"/>
  <c r="AA111" i="18"/>
  <c r="Z111" i="18"/>
  <c r="Y111" i="18"/>
  <c r="X111" i="18"/>
  <c r="W111" i="18"/>
  <c r="V111" i="18"/>
  <c r="U111" i="18"/>
  <c r="T111" i="18"/>
  <c r="S111" i="18"/>
  <c r="R111" i="18"/>
  <c r="Q111" i="18"/>
  <c r="P111" i="18"/>
  <c r="O111" i="18"/>
  <c r="N111" i="18"/>
  <c r="M111" i="18"/>
  <c r="L111" i="18"/>
  <c r="K111" i="18"/>
  <c r="J111" i="18"/>
  <c r="I111" i="18"/>
  <c r="H111" i="18"/>
  <c r="G111" i="18"/>
  <c r="AL110" i="18"/>
  <c r="AR109" i="18"/>
  <c r="AQ109" i="18"/>
  <c r="AP109" i="18"/>
  <c r="AO109" i="18"/>
  <c r="AN109" i="18"/>
  <c r="AM109" i="18"/>
  <c r="AL109" i="18"/>
  <c r="AK109" i="18"/>
  <c r="AJ109" i="18"/>
  <c r="AI109" i="18"/>
  <c r="AH109" i="18"/>
  <c r="AG109" i="18"/>
  <c r="AF109" i="18"/>
  <c r="AE109" i="18"/>
  <c r="AD109" i="18"/>
  <c r="AC109" i="18"/>
  <c r="AB109" i="18"/>
  <c r="AA109" i="18"/>
  <c r="Z109" i="18"/>
  <c r="Y109" i="18"/>
  <c r="X109" i="18"/>
  <c r="W109" i="18"/>
  <c r="V109" i="18"/>
  <c r="U109" i="18"/>
  <c r="T109" i="18"/>
  <c r="S109" i="18"/>
  <c r="R109" i="18"/>
  <c r="Q109" i="18"/>
  <c r="P109" i="18"/>
  <c r="O109" i="18"/>
  <c r="N109" i="18"/>
  <c r="M109" i="18"/>
  <c r="L109" i="18"/>
  <c r="K109" i="18"/>
  <c r="J109" i="18"/>
  <c r="I109" i="18"/>
  <c r="H109" i="18"/>
  <c r="G109" i="18"/>
  <c r="AL108" i="18"/>
  <c r="AR107" i="18"/>
  <c r="AQ107" i="18"/>
  <c r="AP107" i="18"/>
  <c r="AO107" i="18"/>
  <c r="AN107" i="18"/>
  <c r="AM107" i="18"/>
  <c r="AL107" i="18"/>
  <c r="AK107" i="18"/>
  <c r="AJ107" i="18"/>
  <c r="AI107" i="18"/>
  <c r="AH107" i="18"/>
  <c r="AG107" i="18"/>
  <c r="AF107" i="18"/>
  <c r="AE107" i="18"/>
  <c r="AD107" i="18"/>
  <c r="AC107" i="18"/>
  <c r="AB107" i="18"/>
  <c r="AA107" i="18"/>
  <c r="Z107" i="18"/>
  <c r="Y107" i="18"/>
  <c r="X107" i="18"/>
  <c r="W107" i="18"/>
  <c r="V107" i="18"/>
  <c r="U107" i="18"/>
  <c r="T107" i="18"/>
  <c r="S107" i="18"/>
  <c r="R107" i="18"/>
  <c r="Q107" i="18"/>
  <c r="P107" i="18"/>
  <c r="O107" i="18"/>
  <c r="N107" i="18"/>
  <c r="M107" i="18"/>
  <c r="L107" i="18"/>
  <c r="K107" i="18"/>
  <c r="J107" i="18"/>
  <c r="I107" i="18"/>
  <c r="H107" i="18"/>
  <c r="G107" i="18"/>
  <c r="AL106" i="18"/>
  <c r="AR105" i="18"/>
  <c r="AQ105" i="18"/>
  <c r="AP105" i="18"/>
  <c r="AO105" i="18"/>
  <c r="AN105" i="18"/>
  <c r="AM105" i="18"/>
  <c r="AL105" i="18"/>
  <c r="AK105" i="18"/>
  <c r="AJ105" i="18"/>
  <c r="AI105" i="18"/>
  <c r="AH105" i="18"/>
  <c r="AG105" i="18"/>
  <c r="AF105" i="18"/>
  <c r="AE105" i="18"/>
  <c r="AD105" i="18"/>
  <c r="AC105" i="18"/>
  <c r="AB105" i="18"/>
  <c r="AA105" i="18"/>
  <c r="Z105" i="18"/>
  <c r="Y105" i="18"/>
  <c r="X105" i="18"/>
  <c r="W105" i="18"/>
  <c r="V105" i="18"/>
  <c r="U105" i="18"/>
  <c r="T105" i="18"/>
  <c r="S105" i="18"/>
  <c r="R105" i="18"/>
  <c r="Q105" i="18"/>
  <c r="P105" i="18"/>
  <c r="O105" i="18"/>
  <c r="N105" i="18"/>
  <c r="M105" i="18"/>
  <c r="L105" i="18"/>
  <c r="K105" i="18"/>
  <c r="J105" i="18"/>
  <c r="I105" i="18"/>
  <c r="H105" i="18"/>
  <c r="G105" i="18"/>
  <c r="AL104" i="18"/>
  <c r="AR103" i="18"/>
  <c r="AQ103" i="18"/>
  <c r="AP103" i="18"/>
  <c r="AO103" i="18"/>
  <c r="AN103" i="18"/>
  <c r="AM103" i="18"/>
  <c r="AL103" i="18"/>
  <c r="AK103" i="18"/>
  <c r="AJ103" i="18"/>
  <c r="AI103" i="18"/>
  <c r="AH103" i="18"/>
  <c r="AG103" i="18"/>
  <c r="AF103" i="18"/>
  <c r="AE103" i="18"/>
  <c r="AD103" i="18"/>
  <c r="AC103" i="18"/>
  <c r="AB103" i="18"/>
  <c r="AA103" i="18"/>
  <c r="Z103" i="18"/>
  <c r="Y103" i="18"/>
  <c r="X103" i="18"/>
  <c r="W103" i="18"/>
  <c r="V103" i="18"/>
  <c r="U103" i="18"/>
  <c r="T103" i="18"/>
  <c r="S103" i="18"/>
  <c r="R103" i="18"/>
  <c r="Q103" i="18"/>
  <c r="P103" i="18"/>
  <c r="O103" i="18"/>
  <c r="N103" i="18"/>
  <c r="M103" i="18"/>
  <c r="L103" i="18"/>
  <c r="K103" i="18"/>
  <c r="J103" i="18"/>
  <c r="I103" i="18"/>
  <c r="H103" i="18"/>
  <c r="G103" i="18"/>
  <c r="AL102" i="18"/>
  <c r="AR101" i="18"/>
  <c r="AQ101" i="18"/>
  <c r="AP101" i="18"/>
  <c r="AO101" i="18"/>
  <c r="AN101" i="18"/>
  <c r="AM101" i="18"/>
  <c r="AL101" i="18"/>
  <c r="AK101" i="18"/>
  <c r="AJ101" i="18"/>
  <c r="AI101" i="18"/>
  <c r="AH101" i="18"/>
  <c r="AG101" i="18"/>
  <c r="AF101" i="18"/>
  <c r="AE101" i="18"/>
  <c r="AD101" i="18"/>
  <c r="AC101" i="18"/>
  <c r="AB101" i="18"/>
  <c r="AA101" i="18"/>
  <c r="Z101" i="18"/>
  <c r="Y101" i="18"/>
  <c r="X101" i="18"/>
  <c r="W101" i="18"/>
  <c r="V101" i="18"/>
  <c r="U101" i="18"/>
  <c r="T101" i="18"/>
  <c r="S101" i="18"/>
  <c r="R101" i="18"/>
  <c r="Q101" i="18"/>
  <c r="P101" i="18"/>
  <c r="O101" i="18"/>
  <c r="N101" i="18"/>
  <c r="M101" i="18"/>
  <c r="L101" i="18"/>
  <c r="K101" i="18"/>
  <c r="J101" i="18"/>
  <c r="I101" i="18"/>
  <c r="H101" i="18"/>
  <c r="G101" i="18"/>
  <c r="AL100" i="18"/>
  <c r="AR99" i="18"/>
  <c r="AQ99" i="18"/>
  <c r="AP99" i="18"/>
  <c r="AO99" i="18"/>
  <c r="AN99" i="18"/>
  <c r="AM99" i="18"/>
  <c r="AL99" i="18"/>
  <c r="AK99" i="18"/>
  <c r="AJ99" i="18"/>
  <c r="AI99" i="18"/>
  <c r="AH99" i="18"/>
  <c r="AG99" i="18"/>
  <c r="AF99" i="18"/>
  <c r="AE99" i="18"/>
  <c r="AD99" i="18"/>
  <c r="AC99" i="18"/>
  <c r="AB99" i="18"/>
  <c r="AA99" i="18"/>
  <c r="Z99" i="18"/>
  <c r="Y99" i="18"/>
  <c r="X99" i="18"/>
  <c r="W99" i="18"/>
  <c r="V99" i="18"/>
  <c r="U99" i="18"/>
  <c r="T99" i="18"/>
  <c r="S99" i="18"/>
  <c r="R99" i="18"/>
  <c r="Q99" i="18"/>
  <c r="P99" i="18"/>
  <c r="O99" i="18"/>
  <c r="N99" i="18"/>
  <c r="M99" i="18"/>
  <c r="L99" i="18"/>
  <c r="K99" i="18"/>
  <c r="J99" i="18"/>
  <c r="I99" i="18"/>
  <c r="H99" i="18"/>
  <c r="G99" i="18"/>
  <c r="AL98" i="18"/>
  <c r="AR97" i="18"/>
  <c r="AQ97" i="18"/>
  <c r="AP97" i="18"/>
  <c r="AO97" i="18"/>
  <c r="AN97" i="18"/>
  <c r="AM97" i="18"/>
  <c r="AL97" i="18"/>
  <c r="AK97" i="18"/>
  <c r="AJ97" i="18"/>
  <c r="AI97" i="18"/>
  <c r="AH97" i="18"/>
  <c r="AG97" i="18"/>
  <c r="AF97" i="18"/>
  <c r="AE97" i="18"/>
  <c r="AD97" i="18"/>
  <c r="AC97" i="18"/>
  <c r="AB97" i="18"/>
  <c r="AA97" i="18"/>
  <c r="Z97" i="18"/>
  <c r="Y97" i="18"/>
  <c r="X97" i="18"/>
  <c r="W97" i="18"/>
  <c r="V97" i="18"/>
  <c r="U97" i="18"/>
  <c r="T97" i="18"/>
  <c r="S97" i="18"/>
  <c r="R97" i="18"/>
  <c r="Q97" i="18"/>
  <c r="P97" i="18"/>
  <c r="O97" i="18"/>
  <c r="N97" i="18"/>
  <c r="M97" i="18"/>
  <c r="L97" i="18"/>
  <c r="K97" i="18"/>
  <c r="J97" i="18"/>
  <c r="I97" i="18"/>
  <c r="H97" i="18"/>
  <c r="G97" i="18"/>
  <c r="AL96" i="18"/>
  <c r="AR95" i="18"/>
  <c r="AQ95" i="18"/>
  <c r="AP95" i="18"/>
  <c r="AO95" i="18"/>
  <c r="AN95" i="18"/>
  <c r="AM95" i="18"/>
  <c r="AL95" i="18"/>
  <c r="AK95" i="18"/>
  <c r="AJ95" i="18"/>
  <c r="AI95" i="18"/>
  <c r="AH95" i="18"/>
  <c r="AG95" i="18"/>
  <c r="AF95" i="18"/>
  <c r="AE95" i="18"/>
  <c r="AD95" i="18"/>
  <c r="AC95" i="18"/>
  <c r="AB95" i="18"/>
  <c r="AA95" i="18"/>
  <c r="Z95" i="18"/>
  <c r="Y95" i="18"/>
  <c r="X95" i="18"/>
  <c r="W95" i="18"/>
  <c r="V95" i="18"/>
  <c r="U95" i="18"/>
  <c r="T95" i="18"/>
  <c r="S95" i="18"/>
  <c r="R95" i="18"/>
  <c r="Q95" i="18"/>
  <c r="P95" i="18"/>
  <c r="O95" i="18"/>
  <c r="N95" i="18"/>
  <c r="M95" i="18"/>
  <c r="L95" i="18"/>
  <c r="K95" i="18"/>
  <c r="J95" i="18"/>
  <c r="I95" i="18"/>
  <c r="H95" i="18"/>
  <c r="G95" i="18"/>
  <c r="AL94" i="18"/>
  <c r="AR93" i="18"/>
  <c r="AQ93" i="18"/>
  <c r="AP93" i="18"/>
  <c r="AO93" i="18"/>
  <c r="AN93" i="18"/>
  <c r="AM93" i="18"/>
  <c r="AL93" i="18"/>
  <c r="AK93" i="18"/>
  <c r="AJ93" i="18"/>
  <c r="AI93" i="18"/>
  <c r="AH93" i="18"/>
  <c r="AG93" i="18"/>
  <c r="AF93" i="18"/>
  <c r="AE93" i="18"/>
  <c r="AD93" i="18"/>
  <c r="AC93" i="18"/>
  <c r="AB93" i="18"/>
  <c r="AA93" i="18"/>
  <c r="Z93" i="18"/>
  <c r="Y93" i="18"/>
  <c r="X93" i="18"/>
  <c r="W93" i="18"/>
  <c r="V93" i="18"/>
  <c r="U93" i="18"/>
  <c r="T93" i="18"/>
  <c r="S93" i="18"/>
  <c r="R93" i="18"/>
  <c r="Q93" i="18"/>
  <c r="P93" i="18"/>
  <c r="O93" i="18"/>
  <c r="N93" i="18"/>
  <c r="M93" i="18"/>
  <c r="L93" i="18"/>
  <c r="K93" i="18"/>
  <c r="J93" i="18"/>
  <c r="I93" i="18"/>
  <c r="H93" i="18"/>
  <c r="G93" i="18"/>
  <c r="AL92" i="18"/>
  <c r="AR91" i="18"/>
  <c r="AQ91" i="18"/>
  <c r="AP91" i="18"/>
  <c r="AO91" i="18"/>
  <c r="AN91" i="18"/>
  <c r="AM91" i="18"/>
  <c r="AL91" i="18"/>
  <c r="AK91" i="18"/>
  <c r="AJ91" i="18"/>
  <c r="AI91" i="18"/>
  <c r="AH91" i="18"/>
  <c r="AG91" i="18"/>
  <c r="AF91" i="18"/>
  <c r="AE91" i="18"/>
  <c r="AD91" i="18"/>
  <c r="AC91" i="18"/>
  <c r="AB91" i="18"/>
  <c r="AA91" i="18"/>
  <c r="Z91" i="18"/>
  <c r="Y91" i="18"/>
  <c r="X91" i="18"/>
  <c r="W91" i="18"/>
  <c r="V91" i="18"/>
  <c r="U91" i="18"/>
  <c r="T91" i="18"/>
  <c r="S91" i="18"/>
  <c r="R91" i="18"/>
  <c r="Q91" i="18"/>
  <c r="P91" i="18"/>
  <c r="O91" i="18"/>
  <c r="N91" i="18"/>
  <c r="M91" i="18"/>
  <c r="L91" i="18"/>
  <c r="K91" i="18"/>
  <c r="J91" i="18"/>
  <c r="I91" i="18"/>
  <c r="H91" i="18"/>
  <c r="G91" i="18"/>
  <c r="AL90" i="18"/>
  <c r="AR89" i="18"/>
  <c r="AQ89" i="18"/>
  <c r="AP89" i="18"/>
  <c r="AO89" i="18"/>
  <c r="AN89" i="18"/>
  <c r="AM89" i="18"/>
  <c r="AL89" i="18"/>
  <c r="AK89" i="18"/>
  <c r="AJ89" i="18"/>
  <c r="AI89" i="18"/>
  <c r="AH89" i="18"/>
  <c r="AG89" i="18"/>
  <c r="AF89" i="18"/>
  <c r="AE89" i="18"/>
  <c r="AD89" i="18"/>
  <c r="AC89" i="18"/>
  <c r="AB89" i="18"/>
  <c r="AA89" i="18"/>
  <c r="Z89" i="18"/>
  <c r="Y89" i="18"/>
  <c r="X89" i="18"/>
  <c r="W89" i="18"/>
  <c r="V89" i="18"/>
  <c r="U89" i="18"/>
  <c r="T89" i="18"/>
  <c r="S89" i="18"/>
  <c r="R89" i="18"/>
  <c r="Q89" i="18"/>
  <c r="P89" i="18"/>
  <c r="O89" i="18"/>
  <c r="N89" i="18"/>
  <c r="M89" i="18"/>
  <c r="L89" i="18"/>
  <c r="K89" i="18"/>
  <c r="J89" i="18"/>
  <c r="I89" i="18"/>
  <c r="H89" i="18"/>
  <c r="G89" i="18"/>
  <c r="AL88" i="18"/>
  <c r="AR87" i="18"/>
  <c r="AQ87" i="18"/>
  <c r="AP87" i="18"/>
  <c r="AO87" i="18"/>
  <c r="AN87" i="18"/>
  <c r="AM87" i="18"/>
  <c r="AL87" i="18"/>
  <c r="AK87" i="18"/>
  <c r="AJ87" i="18"/>
  <c r="AI87" i="18"/>
  <c r="AH87" i="18"/>
  <c r="AG87" i="18"/>
  <c r="AF87" i="18"/>
  <c r="AE87" i="18"/>
  <c r="AD87" i="18"/>
  <c r="AC87" i="18"/>
  <c r="AB87" i="18"/>
  <c r="AA87" i="18"/>
  <c r="Z87" i="18"/>
  <c r="Y87" i="18"/>
  <c r="X87" i="18"/>
  <c r="W87" i="18"/>
  <c r="V87" i="18"/>
  <c r="U87" i="18"/>
  <c r="T87" i="18"/>
  <c r="S87" i="18"/>
  <c r="R87" i="18"/>
  <c r="Q87" i="18"/>
  <c r="P87" i="18"/>
  <c r="O87" i="18"/>
  <c r="N87" i="18"/>
  <c r="M87" i="18"/>
  <c r="L87" i="18"/>
  <c r="K87" i="18"/>
  <c r="J87" i="18"/>
  <c r="I87" i="18"/>
  <c r="H87" i="18"/>
  <c r="G87" i="18"/>
  <c r="AL86" i="18"/>
  <c r="AR85" i="18"/>
  <c r="AQ85" i="18"/>
  <c r="AP85" i="18"/>
  <c r="AO85" i="18"/>
  <c r="AN85" i="18"/>
  <c r="AM85" i="18"/>
  <c r="AL85" i="18"/>
  <c r="AK85" i="18"/>
  <c r="AJ85" i="18"/>
  <c r="AI85" i="18"/>
  <c r="AH85" i="18"/>
  <c r="AG85" i="18"/>
  <c r="AF85" i="18"/>
  <c r="AE85" i="18"/>
  <c r="AD85" i="18"/>
  <c r="AC85" i="18"/>
  <c r="AB85" i="18"/>
  <c r="AA85" i="18"/>
  <c r="Z85" i="18"/>
  <c r="Y85" i="18"/>
  <c r="X85" i="18"/>
  <c r="W85" i="18"/>
  <c r="V85" i="18"/>
  <c r="U85" i="18"/>
  <c r="T85" i="18"/>
  <c r="S85" i="18"/>
  <c r="R85" i="18"/>
  <c r="Q85" i="18"/>
  <c r="P85" i="18"/>
  <c r="O85" i="18"/>
  <c r="N85" i="18"/>
  <c r="M85" i="18"/>
  <c r="L85" i="18"/>
  <c r="K85" i="18"/>
  <c r="J85" i="18"/>
  <c r="I85" i="18"/>
  <c r="H85" i="18"/>
  <c r="G85" i="18"/>
  <c r="AL84" i="18"/>
  <c r="AR83" i="18"/>
  <c r="AQ83" i="18"/>
  <c r="AP83" i="18"/>
  <c r="AO83" i="18"/>
  <c r="AN83" i="18"/>
  <c r="AM83" i="18"/>
  <c r="AL83" i="18"/>
  <c r="AK83" i="18"/>
  <c r="AJ83" i="18"/>
  <c r="AI83" i="18"/>
  <c r="AH83" i="18"/>
  <c r="AG83" i="18"/>
  <c r="AF83" i="18"/>
  <c r="AE83" i="18"/>
  <c r="AD83" i="18"/>
  <c r="AC83" i="18"/>
  <c r="AB83" i="18"/>
  <c r="AA83" i="18"/>
  <c r="Z83" i="18"/>
  <c r="Y83" i="18"/>
  <c r="X83" i="18"/>
  <c r="W83" i="18"/>
  <c r="V83" i="18"/>
  <c r="U83" i="18"/>
  <c r="T83" i="18"/>
  <c r="S83" i="18"/>
  <c r="R83" i="18"/>
  <c r="Q83" i="18"/>
  <c r="P83" i="18"/>
  <c r="O83" i="18"/>
  <c r="N83" i="18"/>
  <c r="M83" i="18"/>
  <c r="L83" i="18"/>
  <c r="K83" i="18"/>
  <c r="J83" i="18"/>
  <c r="I83" i="18"/>
  <c r="H83" i="18"/>
  <c r="G83" i="18"/>
  <c r="AL82" i="18"/>
  <c r="AR81" i="18"/>
  <c r="AQ81" i="18"/>
  <c r="AP81" i="18"/>
  <c r="AO81" i="18"/>
  <c r="AN81" i="18"/>
  <c r="AM81" i="18"/>
  <c r="AL81" i="18"/>
  <c r="AK81" i="18"/>
  <c r="AJ81" i="18"/>
  <c r="AI81" i="18"/>
  <c r="AH81" i="18"/>
  <c r="AG81" i="18"/>
  <c r="AF81" i="18"/>
  <c r="AE81" i="18"/>
  <c r="AD81" i="18"/>
  <c r="AC81" i="18"/>
  <c r="AB81" i="18"/>
  <c r="AA81" i="18"/>
  <c r="Z81" i="18"/>
  <c r="Y81" i="18"/>
  <c r="X81" i="18"/>
  <c r="W81" i="18"/>
  <c r="V81" i="18"/>
  <c r="U81" i="18"/>
  <c r="T81" i="18"/>
  <c r="S81" i="18"/>
  <c r="R81" i="18"/>
  <c r="Q81" i="18"/>
  <c r="P81" i="18"/>
  <c r="O81" i="18"/>
  <c r="N81" i="18"/>
  <c r="M81" i="18"/>
  <c r="L81" i="18"/>
  <c r="K81" i="18"/>
  <c r="J81" i="18"/>
  <c r="I81" i="18"/>
  <c r="H81" i="18"/>
  <c r="G81" i="18"/>
  <c r="AL80" i="18"/>
  <c r="AR79" i="18"/>
  <c r="AQ79" i="18"/>
  <c r="AP79" i="18"/>
  <c r="AO79" i="18"/>
  <c r="AN79" i="18"/>
  <c r="AM79" i="18"/>
  <c r="AL79" i="18"/>
  <c r="AK79" i="18"/>
  <c r="AJ79" i="18"/>
  <c r="AI79" i="18"/>
  <c r="AH79" i="18"/>
  <c r="AG79" i="18"/>
  <c r="AF79" i="18"/>
  <c r="AE79" i="18"/>
  <c r="AD79" i="18"/>
  <c r="AC79" i="18"/>
  <c r="AB79" i="18"/>
  <c r="AA79" i="18"/>
  <c r="Z79" i="18"/>
  <c r="Y79" i="18"/>
  <c r="X79" i="18"/>
  <c r="W79" i="18"/>
  <c r="V79" i="18"/>
  <c r="U79" i="18"/>
  <c r="T79" i="18"/>
  <c r="S79" i="18"/>
  <c r="R79" i="18"/>
  <c r="Q79" i="18"/>
  <c r="P79" i="18"/>
  <c r="O79" i="18"/>
  <c r="N79" i="18"/>
  <c r="M79" i="18"/>
  <c r="L79" i="18"/>
  <c r="K79" i="18"/>
  <c r="J79" i="18"/>
  <c r="I79" i="18"/>
  <c r="H79" i="18"/>
  <c r="G79" i="18"/>
  <c r="AL78" i="18"/>
  <c r="AR77" i="18"/>
  <c r="AQ77" i="18"/>
  <c r="AP77" i="18"/>
  <c r="AO77" i="18"/>
  <c r="AN77" i="18"/>
  <c r="AM77" i="18"/>
  <c r="AL77" i="18"/>
  <c r="AK77" i="18"/>
  <c r="AJ77" i="18"/>
  <c r="AI77" i="18"/>
  <c r="AH77" i="18"/>
  <c r="AG77" i="18"/>
  <c r="AF77" i="18"/>
  <c r="AE77" i="18"/>
  <c r="AD77" i="18"/>
  <c r="AC77" i="18"/>
  <c r="AB77" i="18"/>
  <c r="AA77" i="18"/>
  <c r="Z77" i="18"/>
  <c r="Y77" i="18"/>
  <c r="X77" i="18"/>
  <c r="W77" i="18"/>
  <c r="V77" i="18"/>
  <c r="U77" i="18"/>
  <c r="T77" i="18"/>
  <c r="S77" i="18"/>
  <c r="R77" i="18"/>
  <c r="Q77" i="18"/>
  <c r="P77" i="18"/>
  <c r="O77" i="18"/>
  <c r="N77" i="18"/>
  <c r="M77" i="18"/>
  <c r="L77" i="18"/>
  <c r="K77" i="18"/>
  <c r="J77" i="18"/>
  <c r="I77" i="18"/>
  <c r="H77" i="18"/>
  <c r="G77" i="18"/>
  <c r="AL76" i="18"/>
  <c r="AR75" i="18"/>
  <c r="AQ75" i="18"/>
  <c r="AP75" i="18"/>
  <c r="AO75" i="18"/>
  <c r="AN75" i="18"/>
  <c r="AM75" i="18"/>
  <c r="AL75" i="18"/>
  <c r="AK75" i="18"/>
  <c r="AJ75" i="18"/>
  <c r="AI75" i="18"/>
  <c r="AH75" i="18"/>
  <c r="AG75" i="18"/>
  <c r="AF75" i="18"/>
  <c r="AE75" i="18"/>
  <c r="AD75" i="18"/>
  <c r="AC75" i="18"/>
  <c r="AB75" i="18"/>
  <c r="AA75" i="18"/>
  <c r="Z75" i="18"/>
  <c r="Y75" i="18"/>
  <c r="X75" i="18"/>
  <c r="W75" i="18"/>
  <c r="V75" i="18"/>
  <c r="U75" i="18"/>
  <c r="T75" i="18"/>
  <c r="S75" i="18"/>
  <c r="R75" i="18"/>
  <c r="Q75" i="18"/>
  <c r="P75" i="18"/>
  <c r="O75" i="18"/>
  <c r="N75" i="18"/>
  <c r="M75" i="18"/>
  <c r="L75" i="18"/>
  <c r="K75" i="18"/>
  <c r="J75" i="18"/>
  <c r="I75" i="18"/>
  <c r="H75" i="18"/>
  <c r="G75" i="18"/>
  <c r="AL74" i="18"/>
  <c r="AR73" i="18"/>
  <c r="AQ73" i="18"/>
  <c r="AP73" i="18"/>
  <c r="AO73" i="18"/>
  <c r="AN73" i="18"/>
  <c r="AM73" i="18"/>
  <c r="AL73" i="18"/>
  <c r="AK73" i="18"/>
  <c r="AJ73" i="18"/>
  <c r="AI73" i="18"/>
  <c r="AH73" i="18"/>
  <c r="AG73" i="18"/>
  <c r="AF73" i="18"/>
  <c r="AE73" i="18"/>
  <c r="AD73" i="18"/>
  <c r="AC73" i="18"/>
  <c r="AB73" i="18"/>
  <c r="AA73" i="18"/>
  <c r="Z73" i="18"/>
  <c r="Y73" i="18"/>
  <c r="X73" i="18"/>
  <c r="W73" i="18"/>
  <c r="V73" i="18"/>
  <c r="U73" i="18"/>
  <c r="T73" i="18"/>
  <c r="S73" i="18"/>
  <c r="R73" i="18"/>
  <c r="Q73" i="18"/>
  <c r="P73" i="18"/>
  <c r="O73" i="18"/>
  <c r="N73" i="18"/>
  <c r="M73" i="18"/>
  <c r="L73" i="18"/>
  <c r="K73" i="18"/>
  <c r="J73" i="18"/>
  <c r="I73" i="18"/>
  <c r="H73" i="18"/>
  <c r="G73" i="18"/>
  <c r="AL72" i="18"/>
  <c r="AR71" i="18"/>
  <c r="AQ71" i="18"/>
  <c r="AP71" i="18"/>
  <c r="AO71" i="18"/>
  <c r="AN71" i="18"/>
  <c r="AM71" i="18"/>
  <c r="AL71" i="18"/>
  <c r="AK71" i="18"/>
  <c r="AJ71" i="18"/>
  <c r="AI71" i="18"/>
  <c r="AH71" i="18"/>
  <c r="AG71" i="18"/>
  <c r="AF71" i="18"/>
  <c r="AE71" i="18"/>
  <c r="AD71" i="18"/>
  <c r="AC71" i="18"/>
  <c r="AB71" i="18"/>
  <c r="AA71" i="18"/>
  <c r="Z71" i="18"/>
  <c r="Y71" i="18"/>
  <c r="X71" i="18"/>
  <c r="W71" i="18"/>
  <c r="V71" i="18"/>
  <c r="U71" i="18"/>
  <c r="T71" i="18"/>
  <c r="S71" i="18"/>
  <c r="R71" i="18"/>
  <c r="Q71" i="18"/>
  <c r="P71" i="18"/>
  <c r="O71" i="18"/>
  <c r="N71" i="18"/>
  <c r="M71" i="18"/>
  <c r="L71" i="18"/>
  <c r="K71" i="18"/>
  <c r="J71" i="18"/>
  <c r="I71" i="18"/>
  <c r="H71" i="18"/>
  <c r="G71" i="18"/>
  <c r="AL70" i="18"/>
  <c r="AR69" i="18"/>
  <c r="AQ69" i="18"/>
  <c r="AP69" i="18"/>
  <c r="AO69" i="18"/>
  <c r="AN69" i="18"/>
  <c r="AM69" i="18"/>
  <c r="AL69" i="18"/>
  <c r="AK69" i="18"/>
  <c r="AJ69" i="18"/>
  <c r="AI69" i="18"/>
  <c r="AH69" i="18"/>
  <c r="AG69" i="18"/>
  <c r="AF69" i="18"/>
  <c r="AE69" i="18"/>
  <c r="AD69" i="18"/>
  <c r="AC69" i="18"/>
  <c r="AB69" i="18"/>
  <c r="AA69" i="18"/>
  <c r="Z69" i="18"/>
  <c r="Y69" i="18"/>
  <c r="X69" i="18"/>
  <c r="W69" i="18"/>
  <c r="V69" i="18"/>
  <c r="U69" i="18"/>
  <c r="T69" i="18"/>
  <c r="S69" i="18"/>
  <c r="R69" i="18"/>
  <c r="Q69" i="18"/>
  <c r="P69" i="18"/>
  <c r="O69" i="18"/>
  <c r="N69" i="18"/>
  <c r="M69" i="18"/>
  <c r="L69" i="18"/>
  <c r="K69" i="18"/>
  <c r="J69" i="18"/>
  <c r="I69" i="18"/>
  <c r="H69" i="18"/>
  <c r="G69" i="18"/>
  <c r="AL68" i="18"/>
  <c r="AR67" i="18"/>
  <c r="AQ67" i="18"/>
  <c r="AP67" i="18"/>
  <c r="AO67" i="18"/>
  <c r="AN67" i="18"/>
  <c r="AM67" i="18"/>
  <c r="AL67" i="18"/>
  <c r="AK67" i="18"/>
  <c r="AJ67" i="18"/>
  <c r="AI67" i="18"/>
  <c r="AH67" i="18"/>
  <c r="AG67" i="18"/>
  <c r="AF67" i="18"/>
  <c r="AE67" i="18"/>
  <c r="AD67" i="18"/>
  <c r="AC67" i="18"/>
  <c r="AB67" i="18"/>
  <c r="AA67" i="18"/>
  <c r="Z67" i="18"/>
  <c r="Y67" i="18"/>
  <c r="X67" i="18"/>
  <c r="W67" i="18"/>
  <c r="V67" i="18"/>
  <c r="U67" i="18"/>
  <c r="T67" i="18"/>
  <c r="S67" i="18"/>
  <c r="R67" i="18"/>
  <c r="Q67" i="18"/>
  <c r="P67" i="18"/>
  <c r="O67" i="18"/>
  <c r="N67" i="18"/>
  <c r="M67" i="18"/>
  <c r="L67" i="18"/>
  <c r="K67" i="18"/>
  <c r="J67" i="18"/>
  <c r="I67" i="18"/>
  <c r="H67" i="18"/>
  <c r="G67" i="18"/>
  <c r="AL66" i="18"/>
  <c r="AR65" i="18"/>
  <c r="AQ65" i="18"/>
  <c r="AP65" i="18"/>
  <c r="AO65" i="18"/>
  <c r="AN65" i="18"/>
  <c r="AM65" i="18"/>
  <c r="AL65" i="18"/>
  <c r="AK65" i="18"/>
  <c r="AJ65" i="18"/>
  <c r="AI65" i="18"/>
  <c r="AH65" i="18"/>
  <c r="AG65" i="18"/>
  <c r="AF65" i="18"/>
  <c r="AE65" i="18"/>
  <c r="AD65" i="18"/>
  <c r="AC65" i="18"/>
  <c r="AB65" i="18"/>
  <c r="AA65" i="18"/>
  <c r="Z65" i="18"/>
  <c r="Y65" i="18"/>
  <c r="X65" i="18"/>
  <c r="W65" i="18"/>
  <c r="V65" i="18"/>
  <c r="U65" i="18"/>
  <c r="T65" i="18"/>
  <c r="S65" i="18"/>
  <c r="R65" i="18"/>
  <c r="Q65" i="18"/>
  <c r="P65" i="18"/>
  <c r="O65" i="18"/>
  <c r="N65" i="18"/>
  <c r="M65" i="18"/>
  <c r="L65" i="18"/>
  <c r="K65" i="18"/>
  <c r="J65" i="18"/>
  <c r="I65" i="18"/>
  <c r="H65" i="18"/>
  <c r="G65" i="18"/>
  <c r="AL64" i="18"/>
  <c r="AR63" i="18"/>
  <c r="AQ63" i="18"/>
  <c r="AP63" i="18"/>
  <c r="AO63" i="18"/>
  <c r="AN63" i="18"/>
  <c r="AM63" i="18"/>
  <c r="AL63" i="18"/>
  <c r="AK63" i="18"/>
  <c r="AJ63" i="18"/>
  <c r="AI63" i="18"/>
  <c r="AH63" i="18"/>
  <c r="AG63" i="18"/>
  <c r="AF63" i="18"/>
  <c r="AE63" i="18"/>
  <c r="AD63" i="18"/>
  <c r="AC63" i="18"/>
  <c r="AB63" i="18"/>
  <c r="AA63" i="18"/>
  <c r="Z63" i="18"/>
  <c r="Y63" i="18"/>
  <c r="X63" i="18"/>
  <c r="W63" i="18"/>
  <c r="V63" i="18"/>
  <c r="U63" i="18"/>
  <c r="T63" i="18"/>
  <c r="S63" i="18"/>
  <c r="R63" i="18"/>
  <c r="Q63" i="18"/>
  <c r="P63" i="18"/>
  <c r="O63" i="18"/>
  <c r="N63" i="18"/>
  <c r="M63" i="18"/>
  <c r="L63" i="18"/>
  <c r="K63" i="18"/>
  <c r="J63" i="18"/>
  <c r="I63" i="18"/>
  <c r="H63" i="18"/>
  <c r="G63" i="18"/>
  <c r="AL62" i="18"/>
  <c r="AR61" i="18"/>
  <c r="AQ61" i="18"/>
  <c r="AP61" i="18"/>
  <c r="AO61" i="18"/>
  <c r="AN61" i="18"/>
  <c r="AM61" i="18"/>
  <c r="AL61" i="18"/>
  <c r="AK61" i="18"/>
  <c r="AJ61" i="18"/>
  <c r="AI61" i="18"/>
  <c r="AH61" i="18"/>
  <c r="AG61" i="18"/>
  <c r="AF61" i="18"/>
  <c r="AE61" i="18"/>
  <c r="AD61" i="18"/>
  <c r="AC61" i="18"/>
  <c r="AB61" i="18"/>
  <c r="AA61" i="18"/>
  <c r="Z61" i="18"/>
  <c r="Y61" i="18"/>
  <c r="X61" i="18"/>
  <c r="W61" i="18"/>
  <c r="V61" i="18"/>
  <c r="U61" i="18"/>
  <c r="T61" i="18"/>
  <c r="S61" i="18"/>
  <c r="R61" i="18"/>
  <c r="Q61" i="18"/>
  <c r="P61" i="18"/>
  <c r="O61" i="18"/>
  <c r="N61" i="18"/>
  <c r="M61" i="18"/>
  <c r="L61" i="18"/>
  <c r="K61" i="18"/>
  <c r="J61" i="18"/>
  <c r="I61" i="18"/>
  <c r="H61" i="18"/>
  <c r="G61" i="18"/>
  <c r="AL60" i="18"/>
  <c r="AR59" i="18"/>
  <c r="AQ59" i="18"/>
  <c r="AP59" i="18"/>
  <c r="AO59" i="18"/>
  <c r="AN59" i="18"/>
  <c r="AM59" i="18"/>
  <c r="AL59" i="18"/>
  <c r="AK59" i="18"/>
  <c r="AJ59" i="18"/>
  <c r="AI59" i="18"/>
  <c r="AH59" i="18"/>
  <c r="AG59" i="18"/>
  <c r="AF59" i="18"/>
  <c r="AE59" i="18"/>
  <c r="AD59" i="18"/>
  <c r="AC59" i="18"/>
  <c r="AB59" i="18"/>
  <c r="AA59" i="18"/>
  <c r="Z59" i="18"/>
  <c r="Y59" i="18"/>
  <c r="X59" i="18"/>
  <c r="W59" i="18"/>
  <c r="V59" i="18"/>
  <c r="U59" i="18"/>
  <c r="T59" i="18"/>
  <c r="S59" i="18"/>
  <c r="R59" i="18"/>
  <c r="Q59" i="18"/>
  <c r="P59" i="18"/>
  <c r="O59" i="18"/>
  <c r="N59" i="18"/>
  <c r="M59" i="18"/>
  <c r="L59" i="18"/>
  <c r="K59" i="18"/>
  <c r="J59" i="18"/>
  <c r="I59" i="18"/>
  <c r="H59" i="18"/>
  <c r="G59" i="18"/>
  <c r="AL58" i="18"/>
  <c r="AR57" i="18"/>
  <c r="AQ57" i="18"/>
  <c r="AP57" i="18"/>
  <c r="AO57" i="18"/>
  <c r="AN57" i="18"/>
  <c r="AM57" i="18"/>
  <c r="AL57" i="18"/>
  <c r="AK57" i="18"/>
  <c r="AJ57" i="18"/>
  <c r="AI57" i="18"/>
  <c r="AH57" i="18"/>
  <c r="AG57" i="18"/>
  <c r="AF57" i="18"/>
  <c r="AE57" i="18"/>
  <c r="AD57" i="18"/>
  <c r="AC57" i="18"/>
  <c r="AB57" i="18"/>
  <c r="AA57" i="18"/>
  <c r="Z57" i="18"/>
  <c r="Y57" i="18"/>
  <c r="X57" i="18"/>
  <c r="W57" i="18"/>
  <c r="V57" i="18"/>
  <c r="U57" i="18"/>
  <c r="T57" i="18"/>
  <c r="S57" i="18"/>
  <c r="R57" i="18"/>
  <c r="Q57" i="18"/>
  <c r="P57" i="18"/>
  <c r="O57" i="18"/>
  <c r="N57" i="18"/>
  <c r="M57" i="18"/>
  <c r="L57" i="18"/>
  <c r="K57" i="18"/>
  <c r="J57" i="18"/>
  <c r="I57" i="18"/>
  <c r="H57" i="18"/>
  <c r="G57" i="18"/>
  <c r="AL56" i="18"/>
  <c r="AR55" i="18"/>
  <c r="AQ55" i="18"/>
  <c r="AP55" i="18"/>
  <c r="AO55" i="18"/>
  <c r="AN55" i="18"/>
  <c r="AM55" i="18"/>
  <c r="AL55" i="18"/>
  <c r="AK55" i="18"/>
  <c r="AJ55" i="18"/>
  <c r="AI55" i="18"/>
  <c r="AH55" i="18"/>
  <c r="AG55" i="18"/>
  <c r="AF55" i="18"/>
  <c r="AE55" i="18"/>
  <c r="AD55" i="18"/>
  <c r="AC55" i="18"/>
  <c r="AB55" i="18"/>
  <c r="AA55" i="18"/>
  <c r="Z55" i="18"/>
  <c r="Y55" i="18"/>
  <c r="X55" i="18"/>
  <c r="W55" i="18"/>
  <c r="V55" i="18"/>
  <c r="U55" i="18"/>
  <c r="T55" i="18"/>
  <c r="S55" i="18"/>
  <c r="R55" i="18"/>
  <c r="Q55" i="18"/>
  <c r="P55" i="18"/>
  <c r="O55" i="18"/>
  <c r="N55" i="18"/>
  <c r="M55" i="18"/>
  <c r="L55" i="18"/>
  <c r="K55" i="18"/>
  <c r="J55" i="18"/>
  <c r="I55" i="18"/>
  <c r="H55" i="18"/>
  <c r="G55" i="18"/>
  <c r="AL54" i="18"/>
  <c r="AR53" i="18"/>
  <c r="AQ53" i="18"/>
  <c r="AP53" i="18"/>
  <c r="AO53" i="18"/>
  <c r="AN53" i="18"/>
  <c r="AM53" i="18"/>
  <c r="AL53" i="18"/>
  <c r="AK53" i="18"/>
  <c r="AJ53" i="18"/>
  <c r="AI53" i="18"/>
  <c r="AH53" i="18"/>
  <c r="AG53" i="18"/>
  <c r="AF53" i="18"/>
  <c r="AE53" i="18"/>
  <c r="AD53" i="18"/>
  <c r="AC53" i="18"/>
  <c r="AB53" i="18"/>
  <c r="AA53" i="18"/>
  <c r="Z53" i="18"/>
  <c r="Y53" i="18"/>
  <c r="X53" i="18"/>
  <c r="W53" i="18"/>
  <c r="V53" i="18"/>
  <c r="U53" i="18"/>
  <c r="T53" i="18"/>
  <c r="S53" i="18"/>
  <c r="R53" i="18"/>
  <c r="Q53" i="18"/>
  <c r="P53" i="18"/>
  <c r="O53" i="18"/>
  <c r="N53" i="18"/>
  <c r="M53" i="18"/>
  <c r="L53" i="18"/>
  <c r="K53" i="18"/>
  <c r="J53" i="18"/>
  <c r="I53" i="18"/>
  <c r="H53" i="18"/>
  <c r="G53" i="18"/>
  <c r="AL52" i="18"/>
  <c r="AR51" i="18"/>
  <c r="AQ51" i="18"/>
  <c r="AP51" i="18"/>
  <c r="AO51" i="18"/>
  <c r="AN51" i="18"/>
  <c r="AM51" i="18"/>
  <c r="AL51" i="18"/>
  <c r="AK51" i="18"/>
  <c r="AJ51" i="18"/>
  <c r="AI51" i="18"/>
  <c r="AH51" i="18"/>
  <c r="AG51" i="18"/>
  <c r="AF51" i="18"/>
  <c r="AE51" i="18"/>
  <c r="AD51" i="18"/>
  <c r="AC51" i="18"/>
  <c r="AB51" i="18"/>
  <c r="AA51" i="18"/>
  <c r="Z51" i="18"/>
  <c r="Y51" i="18"/>
  <c r="X51" i="18"/>
  <c r="W51" i="18"/>
  <c r="V51" i="18"/>
  <c r="U51" i="18"/>
  <c r="T51" i="18"/>
  <c r="S51" i="18"/>
  <c r="R51" i="18"/>
  <c r="Q51" i="18"/>
  <c r="P51" i="18"/>
  <c r="O51" i="18"/>
  <c r="N51" i="18"/>
  <c r="M51" i="18"/>
  <c r="L51" i="18"/>
  <c r="K51" i="18"/>
  <c r="J51" i="18"/>
  <c r="I51" i="18"/>
  <c r="H51" i="18"/>
  <c r="G51" i="18"/>
  <c r="AL50" i="18"/>
  <c r="AR49" i="18"/>
  <c r="AQ49" i="18"/>
  <c r="AP49" i="18"/>
  <c r="AO49" i="18"/>
  <c r="AN49" i="18"/>
  <c r="AM49" i="18"/>
  <c r="AL49" i="18"/>
  <c r="AK49" i="18"/>
  <c r="AJ49" i="18"/>
  <c r="AI49" i="18"/>
  <c r="AH49" i="18"/>
  <c r="AG49" i="18"/>
  <c r="AF49" i="18"/>
  <c r="AE49" i="18"/>
  <c r="AD49" i="18"/>
  <c r="AC49" i="18"/>
  <c r="AB49" i="18"/>
  <c r="AA49" i="18"/>
  <c r="Z49" i="18"/>
  <c r="Y49" i="18"/>
  <c r="X49" i="18"/>
  <c r="W49" i="18"/>
  <c r="V49" i="18"/>
  <c r="U49" i="18"/>
  <c r="T49" i="18"/>
  <c r="S49" i="18"/>
  <c r="R49" i="18"/>
  <c r="Q49" i="18"/>
  <c r="P49" i="18"/>
  <c r="O49" i="18"/>
  <c r="N49" i="18"/>
  <c r="M49" i="18"/>
  <c r="L49" i="18"/>
  <c r="K49" i="18"/>
  <c r="J49" i="18"/>
  <c r="I49" i="18"/>
  <c r="H49" i="18"/>
  <c r="G49" i="18"/>
  <c r="AL48" i="18"/>
  <c r="AR47" i="18"/>
  <c r="AQ47" i="18"/>
  <c r="AP47" i="18"/>
  <c r="AO47" i="18"/>
  <c r="AN47" i="18"/>
  <c r="AM47" i="18"/>
  <c r="AL47" i="18"/>
  <c r="AK47" i="18"/>
  <c r="AJ47" i="18"/>
  <c r="AI47" i="18"/>
  <c r="AH47" i="18"/>
  <c r="AG47" i="18"/>
  <c r="AF47" i="18"/>
  <c r="AE47" i="18"/>
  <c r="AD47" i="18"/>
  <c r="AC47" i="18"/>
  <c r="AB47" i="18"/>
  <c r="AA47" i="18"/>
  <c r="Z47" i="18"/>
  <c r="Y47" i="18"/>
  <c r="X47" i="18"/>
  <c r="W47" i="18"/>
  <c r="V47" i="18"/>
  <c r="U47" i="18"/>
  <c r="T47" i="18"/>
  <c r="S47" i="18"/>
  <c r="R47" i="18"/>
  <c r="Q47" i="18"/>
  <c r="P47" i="18"/>
  <c r="O47" i="18"/>
  <c r="N47" i="18"/>
  <c r="M47" i="18"/>
  <c r="L47" i="18"/>
  <c r="K47" i="18"/>
  <c r="J47" i="18"/>
  <c r="I47" i="18"/>
  <c r="H47" i="18"/>
  <c r="G47" i="18"/>
  <c r="AL46" i="18"/>
  <c r="AR45" i="18"/>
  <c r="AQ45" i="18"/>
  <c r="AP45" i="18"/>
  <c r="AO45" i="18"/>
  <c r="AN45" i="18"/>
  <c r="AM45" i="18"/>
  <c r="AL45" i="18"/>
  <c r="AK45" i="18"/>
  <c r="AJ45" i="18"/>
  <c r="AI45" i="18"/>
  <c r="AH45" i="18"/>
  <c r="AG45" i="18"/>
  <c r="AF45" i="18"/>
  <c r="AE45" i="18"/>
  <c r="AD45" i="18"/>
  <c r="AC45" i="18"/>
  <c r="AB45" i="18"/>
  <c r="AA45" i="18"/>
  <c r="Z45" i="18"/>
  <c r="Y45" i="18"/>
  <c r="X45" i="18"/>
  <c r="W45" i="18"/>
  <c r="V45" i="18"/>
  <c r="U45" i="18"/>
  <c r="T45" i="18"/>
  <c r="S45" i="18"/>
  <c r="R45" i="18"/>
  <c r="Q45" i="18"/>
  <c r="P45" i="18"/>
  <c r="O45" i="18"/>
  <c r="N45" i="18"/>
  <c r="M45" i="18"/>
  <c r="L45" i="18"/>
  <c r="K45" i="18"/>
  <c r="J45" i="18"/>
  <c r="I45" i="18"/>
  <c r="H45" i="18"/>
  <c r="G45" i="18"/>
  <c r="AL44" i="18"/>
  <c r="AR43" i="18"/>
  <c r="AQ43" i="18"/>
  <c r="AP43" i="18"/>
  <c r="AO43" i="18"/>
  <c r="AN43" i="18"/>
  <c r="AM43" i="18"/>
  <c r="AL43" i="18"/>
  <c r="AK43" i="18"/>
  <c r="AJ43" i="18"/>
  <c r="AI43" i="18"/>
  <c r="AH43" i="18"/>
  <c r="AG43" i="18"/>
  <c r="AF43" i="18"/>
  <c r="AE43" i="18"/>
  <c r="AD43" i="18"/>
  <c r="AC43" i="18"/>
  <c r="AB43" i="18"/>
  <c r="AA43" i="18"/>
  <c r="Z43" i="18"/>
  <c r="Y43" i="18"/>
  <c r="X43" i="18"/>
  <c r="W43" i="18"/>
  <c r="V43" i="18"/>
  <c r="U43" i="18"/>
  <c r="T43" i="18"/>
  <c r="S43" i="18"/>
  <c r="R43" i="18"/>
  <c r="Q43" i="18"/>
  <c r="P43" i="18"/>
  <c r="O43" i="18"/>
  <c r="N43" i="18"/>
  <c r="M43" i="18"/>
  <c r="L43" i="18"/>
  <c r="K43" i="18"/>
  <c r="J43" i="18"/>
  <c r="I43" i="18"/>
  <c r="H43" i="18"/>
  <c r="G43" i="18"/>
  <c r="AL42" i="18"/>
  <c r="AR41" i="18"/>
  <c r="AQ41" i="18"/>
  <c r="AP41" i="18"/>
  <c r="AO41" i="18"/>
  <c r="AN41" i="18"/>
  <c r="AM41" i="18"/>
  <c r="AL41" i="18"/>
  <c r="AK41" i="18"/>
  <c r="AJ41" i="18"/>
  <c r="AI41" i="18"/>
  <c r="AH41" i="18"/>
  <c r="AG41" i="18"/>
  <c r="AF41" i="18"/>
  <c r="AE41" i="18"/>
  <c r="AD41" i="18"/>
  <c r="AC41" i="18"/>
  <c r="AB41" i="18"/>
  <c r="AA41" i="18"/>
  <c r="Z41" i="18"/>
  <c r="Y41" i="18"/>
  <c r="X41" i="18"/>
  <c r="W41" i="18"/>
  <c r="V41" i="18"/>
  <c r="U41" i="18"/>
  <c r="T41" i="18"/>
  <c r="S41" i="18"/>
  <c r="R41" i="18"/>
  <c r="Q41" i="18"/>
  <c r="P41" i="18"/>
  <c r="O41" i="18"/>
  <c r="N41" i="18"/>
  <c r="M41" i="18"/>
  <c r="L41" i="18"/>
  <c r="K41" i="18"/>
  <c r="J41" i="18"/>
  <c r="I41" i="18"/>
  <c r="H41" i="18"/>
  <c r="G41" i="18"/>
  <c r="AL40" i="18"/>
  <c r="AR39" i="18"/>
  <c r="AQ39" i="18"/>
  <c r="AP39" i="18"/>
  <c r="AO39" i="18"/>
  <c r="AN39" i="18"/>
  <c r="AM39" i="18"/>
  <c r="AL39" i="18"/>
  <c r="AK39" i="18"/>
  <c r="AJ39" i="18"/>
  <c r="AI39" i="18"/>
  <c r="AH39" i="18"/>
  <c r="AG39" i="18"/>
  <c r="AF39" i="18"/>
  <c r="AE39" i="18"/>
  <c r="AD39" i="18"/>
  <c r="AC39" i="18"/>
  <c r="AB39" i="18"/>
  <c r="AA39" i="18"/>
  <c r="Z39" i="18"/>
  <c r="Y39" i="18"/>
  <c r="X39" i="18"/>
  <c r="W39" i="18"/>
  <c r="V39" i="18"/>
  <c r="U39" i="18"/>
  <c r="T39" i="18"/>
  <c r="S39" i="18"/>
  <c r="R39" i="18"/>
  <c r="Q39" i="18"/>
  <c r="P39" i="18"/>
  <c r="O39" i="18"/>
  <c r="N39" i="18"/>
  <c r="M39" i="18"/>
  <c r="L39" i="18"/>
  <c r="K39" i="18"/>
  <c r="J39" i="18"/>
  <c r="I39" i="18"/>
  <c r="H39" i="18"/>
  <c r="G39" i="18"/>
  <c r="AL38" i="18"/>
  <c r="AR37" i="18"/>
  <c r="AQ37" i="18"/>
  <c r="AP37" i="18"/>
  <c r="AO37" i="18"/>
  <c r="AN37" i="18"/>
  <c r="AM37" i="18"/>
  <c r="AL37" i="18"/>
  <c r="AK37" i="18"/>
  <c r="AJ37" i="18"/>
  <c r="AI37" i="18"/>
  <c r="AH37" i="18"/>
  <c r="AG37" i="18"/>
  <c r="AF37" i="18"/>
  <c r="AE37" i="18"/>
  <c r="AD37" i="18"/>
  <c r="AC37" i="18"/>
  <c r="AB37" i="18"/>
  <c r="AA37" i="18"/>
  <c r="Z37" i="18"/>
  <c r="Y37" i="18"/>
  <c r="X37" i="18"/>
  <c r="W37" i="18"/>
  <c r="V37" i="18"/>
  <c r="U37" i="18"/>
  <c r="T37" i="18"/>
  <c r="S37" i="18"/>
  <c r="R37" i="18"/>
  <c r="Q37" i="18"/>
  <c r="P37" i="18"/>
  <c r="O37" i="18"/>
  <c r="N37" i="18"/>
  <c r="M37" i="18"/>
  <c r="L37" i="18"/>
  <c r="K37" i="18"/>
  <c r="J37" i="18"/>
  <c r="I37" i="18"/>
  <c r="H37" i="18"/>
  <c r="G37" i="18"/>
  <c r="AL36" i="18"/>
  <c r="AR35" i="18"/>
  <c r="AQ35" i="18"/>
  <c r="AP35" i="18"/>
  <c r="AO35" i="18"/>
  <c r="AN35" i="18"/>
  <c r="AM35" i="18"/>
  <c r="AL35" i="18"/>
  <c r="AK35" i="18"/>
  <c r="AJ35" i="18"/>
  <c r="AI35" i="18"/>
  <c r="AH35" i="18"/>
  <c r="AG35" i="18"/>
  <c r="AF35" i="18"/>
  <c r="AE35" i="18"/>
  <c r="AD35" i="18"/>
  <c r="AC35" i="18"/>
  <c r="AB35" i="18"/>
  <c r="AA35" i="18"/>
  <c r="Z35" i="18"/>
  <c r="Y35" i="18"/>
  <c r="X35" i="18"/>
  <c r="W35" i="18"/>
  <c r="V35" i="18"/>
  <c r="U35" i="18"/>
  <c r="T35" i="18"/>
  <c r="S35" i="18"/>
  <c r="R35" i="18"/>
  <c r="Q35" i="18"/>
  <c r="P35" i="18"/>
  <c r="O35" i="18"/>
  <c r="N35" i="18"/>
  <c r="M35" i="18"/>
  <c r="L35" i="18"/>
  <c r="K35" i="18"/>
  <c r="J35" i="18"/>
  <c r="I35" i="18"/>
  <c r="H35" i="18"/>
  <c r="G35" i="18"/>
  <c r="AL34" i="18"/>
  <c r="AR33" i="18"/>
  <c r="AQ33" i="18"/>
  <c r="AP33" i="18"/>
  <c r="AO33" i="18"/>
  <c r="AN33" i="18"/>
  <c r="AM33" i="18"/>
  <c r="AL33" i="18"/>
  <c r="AK33" i="18"/>
  <c r="AJ33" i="18"/>
  <c r="AI33" i="18"/>
  <c r="AH33" i="18"/>
  <c r="AG33" i="18"/>
  <c r="AF33" i="18"/>
  <c r="AE33" i="18"/>
  <c r="AD33" i="18"/>
  <c r="AC33" i="18"/>
  <c r="AB33" i="18"/>
  <c r="AA33" i="18"/>
  <c r="Z33" i="18"/>
  <c r="Y33" i="18"/>
  <c r="X33" i="18"/>
  <c r="W33" i="18"/>
  <c r="V33" i="18"/>
  <c r="U33" i="18"/>
  <c r="T33" i="18"/>
  <c r="S33" i="18"/>
  <c r="R33" i="18"/>
  <c r="Q33" i="18"/>
  <c r="P33" i="18"/>
  <c r="O33" i="18"/>
  <c r="N33" i="18"/>
  <c r="M33" i="18"/>
  <c r="L33" i="18"/>
  <c r="K33" i="18"/>
  <c r="J33" i="18"/>
  <c r="I33" i="18"/>
  <c r="H33" i="18"/>
  <c r="G33" i="18"/>
  <c r="AL32" i="18"/>
  <c r="AR31" i="18"/>
  <c r="AQ31" i="18"/>
  <c r="AP31" i="18"/>
  <c r="AO31" i="18"/>
  <c r="AN31" i="18"/>
  <c r="AM31" i="18"/>
  <c r="AL31" i="18"/>
  <c r="AK31" i="18"/>
  <c r="AJ31" i="18"/>
  <c r="AI31" i="18"/>
  <c r="AH31" i="18"/>
  <c r="AG31" i="18"/>
  <c r="AF31" i="18"/>
  <c r="AE31" i="18"/>
  <c r="AD31" i="18"/>
  <c r="AC31" i="18"/>
  <c r="AB31" i="18"/>
  <c r="AA31" i="18"/>
  <c r="Z31" i="18"/>
  <c r="Y31" i="18"/>
  <c r="X31" i="18"/>
  <c r="W31" i="18"/>
  <c r="V31" i="18"/>
  <c r="U31" i="18"/>
  <c r="T31" i="18"/>
  <c r="S31" i="18"/>
  <c r="R31" i="18"/>
  <c r="Q31" i="18"/>
  <c r="P31" i="18"/>
  <c r="O31" i="18"/>
  <c r="N31" i="18"/>
  <c r="M31" i="18"/>
  <c r="L31" i="18"/>
  <c r="K31" i="18"/>
  <c r="J31" i="18"/>
  <c r="I31" i="18"/>
  <c r="H31" i="18"/>
  <c r="G31" i="18"/>
  <c r="AL30" i="18"/>
  <c r="AR29" i="18"/>
  <c r="AQ29" i="18"/>
  <c r="AP29" i="18"/>
  <c r="AO29" i="18"/>
  <c r="AN29" i="18"/>
  <c r="AM29" i="18"/>
  <c r="AL29" i="18"/>
  <c r="AK29" i="18"/>
  <c r="AJ29" i="18"/>
  <c r="AI29" i="18"/>
  <c r="AH29" i="18"/>
  <c r="AG29" i="18"/>
  <c r="AF29" i="18"/>
  <c r="AE29" i="18"/>
  <c r="AD29" i="18"/>
  <c r="AC29" i="18"/>
  <c r="AB29" i="18"/>
  <c r="AA29" i="18"/>
  <c r="Z29" i="18"/>
  <c r="Y29" i="18"/>
  <c r="X29" i="18"/>
  <c r="W29" i="18"/>
  <c r="V29" i="18"/>
  <c r="U29" i="18"/>
  <c r="T29" i="18"/>
  <c r="S29" i="18"/>
  <c r="R29" i="18"/>
  <c r="Q29" i="18"/>
  <c r="P29" i="18"/>
  <c r="O29" i="18"/>
  <c r="N29" i="18"/>
  <c r="M29" i="18"/>
  <c r="L29" i="18"/>
  <c r="K29" i="18"/>
  <c r="J29" i="18"/>
  <c r="I29" i="18"/>
  <c r="H29" i="18"/>
  <c r="G29" i="18"/>
  <c r="AL28" i="18"/>
  <c r="AR27" i="18"/>
  <c r="AQ27" i="18"/>
  <c r="AP27" i="18"/>
  <c r="AO27" i="18"/>
  <c r="AN27" i="18"/>
  <c r="AM27" i="18"/>
  <c r="AL27" i="18"/>
  <c r="AK27" i="18"/>
  <c r="AJ27" i="18"/>
  <c r="AI27" i="18"/>
  <c r="AH27" i="18"/>
  <c r="AG27" i="18"/>
  <c r="AF27" i="18"/>
  <c r="AE27" i="18"/>
  <c r="AD27" i="18"/>
  <c r="AC27" i="18"/>
  <c r="AB27" i="18"/>
  <c r="AA27" i="18"/>
  <c r="Z27" i="18"/>
  <c r="Y27" i="18"/>
  <c r="X27" i="18"/>
  <c r="W27" i="18"/>
  <c r="V27" i="18"/>
  <c r="U27" i="18"/>
  <c r="T27" i="18"/>
  <c r="S27" i="18"/>
  <c r="R27" i="18"/>
  <c r="Q27" i="18"/>
  <c r="P27" i="18"/>
  <c r="O27" i="18"/>
  <c r="N27" i="18"/>
  <c r="M27" i="18"/>
  <c r="L27" i="18"/>
  <c r="K27" i="18"/>
  <c r="J27" i="18"/>
  <c r="I27" i="18"/>
  <c r="H27" i="18"/>
  <c r="G27" i="18"/>
  <c r="AL26" i="18"/>
  <c r="AR25" i="18"/>
  <c r="AQ25" i="18"/>
  <c r="AP25" i="18"/>
  <c r="AO25" i="18"/>
  <c r="AN25" i="18"/>
  <c r="AM25" i="18"/>
  <c r="AL25" i="18"/>
  <c r="AK25" i="18"/>
  <c r="AJ25" i="18"/>
  <c r="AI25" i="18"/>
  <c r="AH25" i="18"/>
  <c r="AG25" i="18"/>
  <c r="AF25" i="18"/>
  <c r="AE25" i="18"/>
  <c r="AD25" i="18"/>
  <c r="AC25" i="18"/>
  <c r="AB25" i="18"/>
  <c r="AA25" i="18"/>
  <c r="Z25" i="18"/>
  <c r="Y25" i="18"/>
  <c r="X25" i="18"/>
  <c r="W25" i="18"/>
  <c r="V25" i="18"/>
  <c r="U25" i="18"/>
  <c r="T25" i="18"/>
  <c r="S25" i="18"/>
  <c r="R25" i="18"/>
  <c r="Q25" i="18"/>
  <c r="P25" i="18"/>
  <c r="O25" i="18"/>
  <c r="N25" i="18"/>
  <c r="M25" i="18"/>
  <c r="L25" i="18"/>
  <c r="K25" i="18"/>
  <c r="J25" i="18"/>
  <c r="I25" i="18"/>
  <c r="H25" i="18"/>
  <c r="G25" i="18"/>
  <c r="AL24" i="18"/>
  <c r="AR23" i="18"/>
  <c r="AQ23" i="18"/>
  <c r="AP23" i="18"/>
  <c r="AO23" i="18"/>
  <c r="AN23" i="18"/>
  <c r="AM23" i="18"/>
  <c r="AL23" i="18"/>
  <c r="AK23" i="18"/>
  <c r="AJ23" i="18"/>
  <c r="AI23" i="18"/>
  <c r="AH23" i="18"/>
  <c r="AG23" i="18"/>
  <c r="AF23" i="18"/>
  <c r="AE23" i="18"/>
  <c r="AD23" i="18"/>
  <c r="AC23" i="18"/>
  <c r="AB23" i="18"/>
  <c r="AA23" i="18"/>
  <c r="Z23" i="18"/>
  <c r="Y23" i="18"/>
  <c r="X23" i="18"/>
  <c r="W23" i="18"/>
  <c r="V23" i="18"/>
  <c r="U23" i="18"/>
  <c r="T23" i="18"/>
  <c r="S23" i="18"/>
  <c r="R23" i="18"/>
  <c r="Q23" i="18"/>
  <c r="P23" i="18"/>
  <c r="O23" i="18"/>
  <c r="N23" i="18"/>
  <c r="M23" i="18"/>
  <c r="L23" i="18"/>
  <c r="K23" i="18"/>
  <c r="J23" i="18"/>
  <c r="I23" i="18"/>
  <c r="H23" i="18"/>
  <c r="G23" i="18"/>
  <c r="AL22" i="18"/>
  <c r="AR21" i="18"/>
  <c r="AQ21" i="18"/>
  <c r="AP21" i="18"/>
  <c r="AO21" i="18"/>
  <c r="AN21" i="18"/>
  <c r="AM21" i="18"/>
  <c r="AL21" i="18"/>
  <c r="AK21" i="18"/>
  <c r="AJ21" i="18"/>
  <c r="AI21" i="18"/>
  <c r="AH21" i="18"/>
  <c r="AG21" i="18"/>
  <c r="AF21" i="18"/>
  <c r="AE21" i="18"/>
  <c r="AD21" i="18"/>
  <c r="AC21" i="18"/>
  <c r="AB21" i="18"/>
  <c r="AA21" i="18"/>
  <c r="Z21" i="18"/>
  <c r="Y21" i="18"/>
  <c r="X21" i="18"/>
  <c r="W21" i="18"/>
  <c r="V21" i="18"/>
  <c r="U21" i="18"/>
  <c r="T21" i="18"/>
  <c r="S21" i="18"/>
  <c r="R21" i="18"/>
  <c r="Q21" i="18"/>
  <c r="P21" i="18"/>
  <c r="O21" i="18"/>
  <c r="N21" i="18"/>
  <c r="M21" i="18"/>
  <c r="L21" i="18"/>
  <c r="K21" i="18"/>
  <c r="J21" i="18"/>
  <c r="I21" i="18"/>
  <c r="H21" i="18"/>
  <c r="G21" i="18"/>
  <c r="AL20" i="18"/>
  <c r="AR19" i="18"/>
  <c r="AQ19" i="18"/>
  <c r="AP19" i="18"/>
  <c r="AO19" i="18"/>
  <c r="AN19" i="18"/>
  <c r="AM19" i="18"/>
  <c r="AL19" i="18"/>
  <c r="AK19" i="18"/>
  <c r="AJ19" i="18"/>
  <c r="AI19" i="18"/>
  <c r="AH19" i="18"/>
  <c r="AG19" i="18"/>
  <c r="AF19" i="18"/>
  <c r="AE19" i="18"/>
  <c r="AD19" i="18"/>
  <c r="AC19" i="18"/>
  <c r="AB19" i="18"/>
  <c r="AA19" i="18"/>
  <c r="Z19" i="18"/>
  <c r="Y19" i="18"/>
  <c r="X19" i="18"/>
  <c r="W19" i="18"/>
  <c r="V19" i="18"/>
  <c r="U19" i="18"/>
  <c r="T19" i="18"/>
  <c r="S19" i="18"/>
  <c r="R19" i="18"/>
  <c r="Q19" i="18"/>
  <c r="P19" i="18"/>
  <c r="O19" i="18"/>
  <c r="N19" i="18"/>
  <c r="M19" i="18"/>
  <c r="L19" i="18"/>
  <c r="K19" i="18"/>
  <c r="J19" i="18"/>
  <c r="I19" i="18"/>
  <c r="H19" i="18"/>
  <c r="G19" i="18"/>
  <c r="AL18" i="18"/>
  <c r="AR17" i="18"/>
  <c r="AQ17" i="18"/>
  <c r="AP17" i="18"/>
  <c r="AO17" i="18"/>
  <c r="AN17" i="18"/>
  <c r="AM17" i="18"/>
  <c r="AL17" i="18"/>
  <c r="AK17" i="18"/>
  <c r="AJ17" i="18"/>
  <c r="AI17" i="18"/>
  <c r="AH17" i="18"/>
  <c r="AG17" i="18"/>
  <c r="AF17" i="18"/>
  <c r="AE17" i="18"/>
  <c r="AD17" i="18"/>
  <c r="AC17" i="18"/>
  <c r="AB17" i="18"/>
  <c r="AA17" i="18"/>
  <c r="Z17" i="18"/>
  <c r="Y17" i="18"/>
  <c r="X17" i="18"/>
  <c r="W17" i="18"/>
  <c r="V17" i="18"/>
  <c r="U17" i="18"/>
  <c r="T17" i="18"/>
  <c r="S17" i="18"/>
  <c r="R17" i="18"/>
  <c r="Q17" i="18"/>
  <c r="P17" i="18"/>
  <c r="O17" i="18"/>
  <c r="N17" i="18"/>
  <c r="M17" i="18"/>
  <c r="L17" i="18"/>
  <c r="K17" i="18"/>
  <c r="J17" i="18"/>
  <c r="I17" i="18"/>
  <c r="H17" i="18"/>
  <c r="G17" i="18"/>
  <c r="AL16" i="18"/>
  <c r="AR15" i="18"/>
  <c r="AQ15" i="18"/>
  <c r="AP15" i="18"/>
  <c r="AO15" i="18"/>
  <c r="AN15" i="18"/>
  <c r="AM15" i="18"/>
  <c r="AL15" i="18"/>
  <c r="AK15" i="18"/>
  <c r="AJ15" i="18"/>
  <c r="AI15" i="18"/>
  <c r="AH15" i="18"/>
  <c r="AG15" i="18"/>
  <c r="AF15" i="18"/>
  <c r="AE15" i="18"/>
  <c r="AD15" i="18"/>
  <c r="AC15" i="18"/>
  <c r="AB15" i="18"/>
  <c r="AA15" i="18"/>
  <c r="Z15" i="18"/>
  <c r="Y15" i="18"/>
  <c r="X15" i="18"/>
  <c r="W15" i="18"/>
  <c r="V15" i="18"/>
  <c r="U15" i="18"/>
  <c r="T15" i="18"/>
  <c r="S15" i="18"/>
  <c r="R15" i="18"/>
  <c r="Q15" i="18"/>
  <c r="P15" i="18"/>
  <c r="O15" i="18"/>
  <c r="N15" i="18"/>
  <c r="M15" i="18"/>
  <c r="L15" i="18"/>
  <c r="K15" i="18"/>
  <c r="J15" i="18"/>
  <c r="I15" i="18"/>
  <c r="H15" i="18"/>
  <c r="G15" i="18"/>
  <c r="AL14" i="18"/>
  <c r="AR13" i="18"/>
  <c r="AQ13" i="18"/>
  <c r="AP13" i="18"/>
  <c r="AO13" i="18"/>
  <c r="AN13" i="18"/>
  <c r="AM13" i="18"/>
  <c r="AL13" i="18"/>
  <c r="AK13" i="18"/>
  <c r="AJ13" i="18"/>
  <c r="AI13" i="18"/>
  <c r="AH13" i="18"/>
  <c r="AG13" i="18"/>
  <c r="AF13" i="18"/>
  <c r="AE13" i="18"/>
  <c r="AD13" i="18"/>
  <c r="AC13" i="18"/>
  <c r="AB13" i="18"/>
  <c r="AA13" i="18"/>
  <c r="Z13" i="18"/>
  <c r="Y13" i="18"/>
  <c r="X13" i="18"/>
  <c r="W13" i="18"/>
  <c r="V13" i="18"/>
  <c r="U13" i="18"/>
  <c r="T13" i="18"/>
  <c r="S13" i="18"/>
  <c r="R13" i="18"/>
  <c r="Q13" i="18"/>
  <c r="P13" i="18"/>
  <c r="O13" i="18"/>
  <c r="N13" i="18"/>
  <c r="M13" i="18"/>
  <c r="L13" i="18"/>
  <c r="K13" i="18"/>
  <c r="J13" i="18"/>
  <c r="I13" i="18"/>
  <c r="H13" i="18"/>
  <c r="G13" i="18"/>
  <c r="AL12" i="18"/>
  <c r="AR11" i="18"/>
  <c r="AQ11" i="18"/>
  <c r="AP11" i="18"/>
  <c r="AO11" i="18"/>
  <c r="AN11" i="18"/>
  <c r="AM11" i="18"/>
  <c r="AL11" i="18"/>
  <c r="AK11" i="18"/>
  <c r="AJ11" i="18"/>
  <c r="AI11" i="18"/>
  <c r="AH11" i="18"/>
  <c r="AG11" i="18"/>
  <c r="AF11" i="18"/>
  <c r="AE11" i="18"/>
  <c r="AD11" i="18"/>
  <c r="AC11" i="18"/>
  <c r="AB11" i="18"/>
  <c r="AA11" i="18"/>
  <c r="Z11" i="18"/>
  <c r="Y11" i="18"/>
  <c r="X11" i="18"/>
  <c r="W11" i="18"/>
  <c r="V11" i="18"/>
  <c r="U11" i="18"/>
  <c r="T11" i="18"/>
  <c r="S11" i="18"/>
  <c r="R11" i="18"/>
  <c r="Q11" i="18"/>
  <c r="P11" i="18"/>
  <c r="O11" i="18"/>
  <c r="N11" i="18"/>
  <c r="M11" i="18"/>
  <c r="L11" i="18"/>
  <c r="K11" i="18"/>
  <c r="J11" i="18"/>
  <c r="I11" i="18"/>
  <c r="H11" i="18"/>
  <c r="G11" i="18"/>
  <c r="AL10" i="18"/>
  <c r="AK9" i="18"/>
  <c r="AJ9" i="18"/>
  <c r="AI9" i="18"/>
  <c r="AH9" i="18"/>
  <c r="AG9" i="18"/>
  <c r="AF9" i="18"/>
  <c r="AE9" i="18"/>
  <c r="AD9" i="18"/>
  <c r="AC9" i="18"/>
  <c r="AB9" i="18"/>
  <c r="AA9" i="18"/>
  <c r="Z9" i="18"/>
  <c r="Y9" i="18"/>
  <c r="X9" i="18"/>
  <c r="W9" i="18"/>
  <c r="V9" i="18"/>
  <c r="U9" i="18"/>
  <c r="T9" i="18"/>
  <c r="S9" i="18"/>
  <c r="R9" i="18"/>
  <c r="Q9" i="18"/>
  <c r="P9" i="18"/>
  <c r="O9" i="18"/>
  <c r="N9" i="18"/>
  <c r="M9" i="18"/>
  <c r="L9" i="18"/>
  <c r="K9" i="18"/>
  <c r="J9" i="18"/>
  <c r="I9" i="18"/>
  <c r="H9" i="18"/>
  <c r="G9" i="18"/>
  <c r="AM6" i="18"/>
  <c r="AL6" i="18"/>
  <c r="C5" i="18"/>
  <c r="E4" i="18"/>
  <c r="AR221" i="19"/>
  <c r="AO221" i="19"/>
  <c r="AN221" i="19"/>
  <c r="V221" i="19"/>
  <c r="S221" i="19"/>
  <c r="P221" i="19"/>
  <c r="M221" i="19"/>
  <c r="K221" i="19"/>
  <c r="I221" i="19"/>
  <c r="F221" i="19"/>
  <c r="AR220" i="19"/>
  <c r="AO220" i="19"/>
  <c r="AN220" i="19"/>
  <c r="V220" i="19"/>
  <c r="S220" i="19"/>
  <c r="P220" i="19"/>
  <c r="M220" i="19"/>
  <c r="K220" i="19"/>
  <c r="I220" i="19"/>
  <c r="F220" i="19"/>
  <c r="AR219" i="19"/>
  <c r="AO219" i="19"/>
  <c r="AN219" i="19"/>
  <c r="V219" i="19"/>
  <c r="S219" i="19"/>
  <c r="P219" i="19"/>
  <c r="M219" i="19"/>
  <c r="K219" i="19"/>
  <c r="I219" i="19"/>
  <c r="F219" i="19"/>
  <c r="AR218" i="19"/>
  <c r="AO218" i="19"/>
  <c r="AN218" i="19"/>
  <c r="V218" i="19"/>
  <c r="S218" i="19"/>
  <c r="P218" i="19"/>
  <c r="M218" i="19"/>
  <c r="K218" i="19"/>
  <c r="I218" i="19"/>
  <c r="F218" i="19"/>
  <c r="AR217" i="19"/>
  <c r="AO217" i="19"/>
  <c r="AN217" i="19"/>
  <c r="V217" i="19"/>
  <c r="S217" i="19"/>
  <c r="P217" i="19"/>
  <c r="M217" i="19"/>
  <c r="K217" i="19"/>
  <c r="I217" i="19"/>
  <c r="F217" i="19"/>
  <c r="AR216" i="19"/>
  <c r="AO216" i="19"/>
  <c r="AN216" i="19"/>
  <c r="V216" i="19"/>
  <c r="S216" i="19"/>
  <c r="P216" i="19"/>
  <c r="M216" i="19"/>
  <c r="K216" i="19"/>
  <c r="I216" i="19"/>
  <c r="F216" i="19"/>
  <c r="AR215" i="19"/>
  <c r="AO215" i="19"/>
  <c r="AN215" i="19"/>
  <c r="V215" i="19"/>
  <c r="S215" i="19"/>
  <c r="P215" i="19"/>
  <c r="M215" i="19"/>
  <c r="K215" i="19"/>
  <c r="I215" i="19"/>
  <c r="F215" i="19"/>
  <c r="AR214" i="19"/>
  <c r="AO214" i="19"/>
  <c r="AN214" i="19"/>
  <c r="V214" i="19"/>
  <c r="S214" i="19"/>
  <c r="P214" i="19"/>
  <c r="M214" i="19"/>
  <c r="K214" i="19"/>
  <c r="I214" i="19"/>
  <c r="F214" i="19"/>
  <c r="AR213" i="19"/>
  <c r="AO213" i="19"/>
  <c r="AN213" i="19"/>
  <c r="V213" i="19"/>
  <c r="S213" i="19"/>
  <c r="P213" i="19"/>
  <c r="M213" i="19"/>
  <c r="K213" i="19"/>
  <c r="I213" i="19"/>
  <c r="F213" i="19"/>
  <c r="AR212" i="19"/>
  <c r="AO212" i="19"/>
  <c r="AN212" i="19"/>
  <c r="V212" i="19"/>
  <c r="S212" i="19"/>
  <c r="P212" i="19"/>
  <c r="M212" i="19"/>
  <c r="K212" i="19"/>
  <c r="I212" i="19"/>
  <c r="F212" i="19"/>
  <c r="AR211" i="19"/>
  <c r="AO211" i="19"/>
  <c r="AN211" i="19"/>
  <c r="V211" i="19"/>
  <c r="S211" i="19"/>
  <c r="P211" i="19"/>
  <c r="M211" i="19"/>
  <c r="K211" i="19"/>
  <c r="I211" i="19"/>
  <c r="F211" i="19"/>
  <c r="AR210" i="19"/>
  <c r="AO210" i="19"/>
  <c r="AN210" i="19"/>
  <c r="V210" i="19"/>
  <c r="S210" i="19"/>
  <c r="P210" i="19"/>
  <c r="M210" i="19"/>
  <c r="K210" i="19"/>
  <c r="I210" i="19"/>
  <c r="F210" i="19"/>
  <c r="AR209" i="19"/>
  <c r="AO209" i="19"/>
  <c r="AN209" i="19"/>
  <c r="V209" i="19"/>
  <c r="S209" i="19"/>
  <c r="P209" i="19"/>
  <c r="M209" i="19"/>
  <c r="K209" i="19"/>
  <c r="I209" i="19"/>
  <c r="F209" i="19"/>
  <c r="AR208" i="19"/>
  <c r="AO208" i="19"/>
  <c r="AN208" i="19"/>
  <c r="V208" i="19"/>
  <c r="S208" i="19"/>
  <c r="P208" i="19"/>
  <c r="M208" i="19"/>
  <c r="K208" i="19"/>
  <c r="I208" i="19"/>
  <c r="F208" i="19"/>
  <c r="AR207" i="19"/>
  <c r="AO207" i="19"/>
  <c r="AN207" i="19"/>
  <c r="V207" i="19"/>
  <c r="S207" i="19"/>
  <c r="P207" i="19"/>
  <c r="M207" i="19"/>
  <c r="K207" i="19"/>
  <c r="I207" i="19"/>
  <c r="F207" i="19"/>
  <c r="AR206" i="19"/>
  <c r="AO206" i="19"/>
  <c r="AN206" i="19"/>
  <c r="V206" i="19"/>
  <c r="S206" i="19"/>
  <c r="P206" i="19"/>
  <c r="M206" i="19"/>
  <c r="K206" i="19"/>
  <c r="I206" i="19"/>
  <c r="F206" i="19"/>
  <c r="AR205" i="19"/>
  <c r="AO205" i="19"/>
  <c r="AN205" i="19"/>
  <c r="V205" i="19"/>
  <c r="S205" i="19"/>
  <c r="P205" i="19"/>
  <c r="M205" i="19"/>
  <c r="K205" i="19"/>
  <c r="I205" i="19"/>
  <c r="F205" i="19"/>
  <c r="AR204" i="19"/>
  <c r="AO204" i="19"/>
  <c r="AN204" i="19"/>
  <c r="V204" i="19"/>
  <c r="S204" i="19"/>
  <c r="P204" i="19"/>
  <c r="M204" i="19"/>
  <c r="K204" i="19"/>
  <c r="I204" i="19"/>
  <c r="F204" i="19"/>
  <c r="AR203" i="19"/>
  <c r="AO203" i="19"/>
  <c r="AN203" i="19"/>
  <c r="V203" i="19"/>
  <c r="S203" i="19"/>
  <c r="P203" i="19"/>
  <c r="M203" i="19"/>
  <c r="K203" i="19"/>
  <c r="I203" i="19"/>
  <c r="F203" i="19"/>
  <c r="AR202" i="19"/>
  <c r="AO202" i="19"/>
  <c r="AN202" i="19"/>
  <c r="V202" i="19"/>
  <c r="S202" i="19"/>
  <c r="P202" i="19"/>
  <c r="M202" i="19"/>
  <c r="K202" i="19"/>
  <c r="I202" i="19"/>
  <c r="F202" i="19"/>
  <c r="AR201" i="19"/>
  <c r="AO201" i="19"/>
  <c r="AN201" i="19"/>
  <c r="V201" i="19"/>
  <c r="S201" i="19"/>
  <c r="P201" i="19"/>
  <c r="M201" i="19"/>
  <c r="K201" i="19"/>
  <c r="I201" i="19"/>
  <c r="F201" i="19"/>
  <c r="AR200" i="19"/>
  <c r="AO200" i="19"/>
  <c r="AN200" i="19"/>
  <c r="V200" i="19"/>
  <c r="S200" i="19"/>
  <c r="P200" i="19"/>
  <c r="M200" i="19"/>
  <c r="K200" i="19"/>
  <c r="I200" i="19"/>
  <c r="F200" i="19"/>
  <c r="AR199" i="19"/>
  <c r="AO199" i="19"/>
  <c r="AN199" i="19"/>
  <c r="V199" i="19"/>
  <c r="S199" i="19"/>
  <c r="P199" i="19"/>
  <c r="M199" i="19"/>
  <c r="K199" i="19"/>
  <c r="I199" i="19"/>
  <c r="F199" i="19"/>
  <c r="AR198" i="19"/>
  <c r="AO198" i="19"/>
  <c r="AN198" i="19"/>
  <c r="V198" i="19"/>
  <c r="S198" i="19"/>
  <c r="P198" i="19"/>
  <c r="M198" i="19"/>
  <c r="K198" i="19"/>
  <c r="I198" i="19"/>
  <c r="F198" i="19"/>
  <c r="AR197" i="19"/>
  <c r="AO197" i="19"/>
  <c r="AN197" i="19"/>
  <c r="V197" i="19"/>
  <c r="S197" i="19"/>
  <c r="P197" i="19"/>
  <c r="M197" i="19"/>
  <c r="K197" i="19"/>
  <c r="I197" i="19"/>
  <c r="F197" i="19"/>
  <c r="N193" i="19"/>
  <c r="N192" i="19"/>
  <c r="AN176" i="19"/>
  <c r="AN175" i="19"/>
  <c r="AM175" i="19"/>
  <c r="AL175" i="19"/>
  <c r="AK175" i="19"/>
  <c r="AJ175" i="19"/>
  <c r="AI175" i="19"/>
  <c r="AH175" i="19"/>
  <c r="AG175" i="19"/>
  <c r="AF175" i="19"/>
  <c r="AE175" i="19"/>
  <c r="AD175" i="19"/>
  <c r="AC175" i="19"/>
  <c r="AB175" i="19"/>
  <c r="AA175" i="19"/>
  <c r="Z175" i="19"/>
  <c r="Y175" i="19"/>
  <c r="X175" i="19"/>
  <c r="W175" i="19"/>
  <c r="V175" i="19"/>
  <c r="U175" i="19"/>
  <c r="T175" i="19"/>
  <c r="S175" i="19"/>
  <c r="R175" i="19"/>
  <c r="Q175" i="19"/>
  <c r="P175" i="19"/>
  <c r="O175" i="19"/>
  <c r="N175" i="19"/>
  <c r="M175" i="19"/>
  <c r="L175" i="19"/>
  <c r="K175" i="19"/>
  <c r="J175" i="19"/>
  <c r="I175" i="19"/>
  <c r="H175" i="19"/>
  <c r="G175" i="19"/>
  <c r="F175" i="19"/>
  <c r="C175" i="19"/>
  <c r="AN174" i="19"/>
  <c r="AM174" i="19"/>
  <c r="AL174" i="19"/>
  <c r="AK174" i="19"/>
  <c r="AJ174" i="19"/>
  <c r="AI174" i="19"/>
  <c r="AH174" i="19"/>
  <c r="AG174" i="19"/>
  <c r="AF174" i="19"/>
  <c r="AE174" i="19"/>
  <c r="AD174" i="19"/>
  <c r="AC174" i="19"/>
  <c r="AB174" i="19"/>
  <c r="AA174" i="19"/>
  <c r="Z174" i="19"/>
  <c r="Y174" i="19"/>
  <c r="X174" i="19"/>
  <c r="W174" i="19"/>
  <c r="V174" i="19"/>
  <c r="U174" i="19"/>
  <c r="T174" i="19"/>
  <c r="S174" i="19"/>
  <c r="R174" i="19"/>
  <c r="Q174" i="19"/>
  <c r="P174" i="19"/>
  <c r="O174" i="19"/>
  <c r="N174" i="19"/>
  <c r="M174" i="19"/>
  <c r="L174" i="19"/>
  <c r="K174" i="19"/>
  <c r="J174" i="19"/>
  <c r="I174" i="19"/>
  <c r="H174" i="19"/>
  <c r="G174" i="19"/>
  <c r="F174" i="19"/>
  <c r="C174" i="19"/>
  <c r="AN173" i="19"/>
  <c r="AM173" i="19"/>
  <c r="AL173" i="19"/>
  <c r="AK173" i="19"/>
  <c r="AJ173" i="19"/>
  <c r="AI173" i="19"/>
  <c r="AH173" i="19"/>
  <c r="AG173" i="19"/>
  <c r="AF173" i="19"/>
  <c r="AE173" i="19"/>
  <c r="AD173" i="19"/>
  <c r="AC173" i="19"/>
  <c r="AB173" i="19"/>
  <c r="AA173" i="19"/>
  <c r="Z173" i="19"/>
  <c r="Y173" i="19"/>
  <c r="X173" i="19"/>
  <c r="W173" i="19"/>
  <c r="V173" i="19"/>
  <c r="U173" i="19"/>
  <c r="T173" i="19"/>
  <c r="S173" i="19"/>
  <c r="R173" i="19"/>
  <c r="Q173" i="19"/>
  <c r="P173" i="19"/>
  <c r="O173" i="19"/>
  <c r="N173" i="19"/>
  <c r="M173" i="19"/>
  <c r="L173" i="19"/>
  <c r="K173" i="19"/>
  <c r="J173" i="19"/>
  <c r="I173" i="19"/>
  <c r="H173" i="19"/>
  <c r="G173" i="19"/>
  <c r="F173" i="19"/>
  <c r="C173" i="19"/>
  <c r="AN172" i="19"/>
  <c r="AM172" i="19"/>
  <c r="AL172" i="19"/>
  <c r="AK172" i="19"/>
  <c r="AJ172" i="19"/>
  <c r="AI172" i="19"/>
  <c r="AH172" i="19"/>
  <c r="AG172" i="19"/>
  <c r="AF172" i="19"/>
  <c r="AE172" i="19"/>
  <c r="AD172" i="19"/>
  <c r="AC172" i="19"/>
  <c r="AB172" i="19"/>
  <c r="AA172" i="19"/>
  <c r="Z172" i="19"/>
  <c r="Y172" i="19"/>
  <c r="X172" i="19"/>
  <c r="W172" i="19"/>
  <c r="V172" i="19"/>
  <c r="U172" i="19"/>
  <c r="T172" i="19"/>
  <c r="S172" i="19"/>
  <c r="R172" i="19"/>
  <c r="Q172" i="19"/>
  <c r="P172" i="19"/>
  <c r="O172" i="19"/>
  <c r="N172" i="19"/>
  <c r="M172" i="19"/>
  <c r="L172" i="19"/>
  <c r="K172" i="19"/>
  <c r="J172" i="19"/>
  <c r="I172" i="19"/>
  <c r="H172" i="19"/>
  <c r="G172" i="19"/>
  <c r="F172" i="19"/>
  <c r="C172" i="19"/>
  <c r="AN171" i="19"/>
  <c r="AM171" i="19"/>
  <c r="AL171" i="19"/>
  <c r="AK171" i="19"/>
  <c r="AJ171" i="19"/>
  <c r="AI171" i="19"/>
  <c r="AH171" i="19"/>
  <c r="AG171" i="19"/>
  <c r="AF171" i="19"/>
  <c r="AE171" i="19"/>
  <c r="AD171" i="19"/>
  <c r="AC171" i="19"/>
  <c r="AB171" i="19"/>
  <c r="AA171" i="19"/>
  <c r="Z171" i="19"/>
  <c r="Y171" i="19"/>
  <c r="X171" i="19"/>
  <c r="W171" i="19"/>
  <c r="V171" i="19"/>
  <c r="U171" i="19"/>
  <c r="T171" i="19"/>
  <c r="S171" i="19"/>
  <c r="R171" i="19"/>
  <c r="Q171" i="19"/>
  <c r="P171" i="19"/>
  <c r="O171" i="19"/>
  <c r="N171" i="19"/>
  <c r="M171" i="19"/>
  <c r="L171" i="19"/>
  <c r="K171" i="19"/>
  <c r="J171" i="19"/>
  <c r="I171" i="19"/>
  <c r="H171" i="19"/>
  <c r="G171" i="19"/>
  <c r="F171" i="19"/>
  <c r="C171" i="19"/>
  <c r="AN170" i="19"/>
  <c r="AM170" i="19"/>
  <c r="AL170" i="19"/>
  <c r="AK170" i="19"/>
  <c r="AJ170" i="19"/>
  <c r="AI170" i="19"/>
  <c r="AH170" i="19"/>
  <c r="AG170" i="19"/>
  <c r="AF170" i="19"/>
  <c r="AE170" i="19"/>
  <c r="AD170" i="19"/>
  <c r="AC170" i="19"/>
  <c r="AB170" i="19"/>
  <c r="AA170" i="19"/>
  <c r="Z170" i="19"/>
  <c r="Y170" i="19"/>
  <c r="X170" i="19"/>
  <c r="W170" i="19"/>
  <c r="V170" i="19"/>
  <c r="U170" i="19"/>
  <c r="T170" i="19"/>
  <c r="S170" i="19"/>
  <c r="R170" i="19"/>
  <c r="Q170" i="19"/>
  <c r="P170" i="19"/>
  <c r="O170" i="19"/>
  <c r="N170" i="19"/>
  <c r="M170" i="19"/>
  <c r="L170" i="19"/>
  <c r="K170" i="19"/>
  <c r="J170" i="19"/>
  <c r="I170" i="19"/>
  <c r="H170" i="19"/>
  <c r="G170" i="19"/>
  <c r="F170" i="19"/>
  <c r="C170" i="19"/>
  <c r="AN169" i="19"/>
  <c r="AM169" i="19"/>
  <c r="AL169" i="19"/>
  <c r="AK169" i="19"/>
  <c r="AJ169" i="19"/>
  <c r="AI169" i="19"/>
  <c r="AH169" i="19"/>
  <c r="AG169" i="19"/>
  <c r="AF169" i="19"/>
  <c r="AE169" i="19"/>
  <c r="AD169" i="19"/>
  <c r="AC169" i="19"/>
  <c r="AB169" i="19"/>
  <c r="AA169" i="19"/>
  <c r="Z169" i="19"/>
  <c r="Y169" i="19"/>
  <c r="X169" i="19"/>
  <c r="W169" i="19"/>
  <c r="V169" i="19"/>
  <c r="U169" i="19"/>
  <c r="T169" i="19"/>
  <c r="S169" i="19"/>
  <c r="R169" i="19"/>
  <c r="Q169" i="19"/>
  <c r="P169" i="19"/>
  <c r="O169" i="19"/>
  <c r="N169" i="19"/>
  <c r="M169" i="19"/>
  <c r="L169" i="19"/>
  <c r="K169" i="19"/>
  <c r="J169" i="19"/>
  <c r="I169" i="19"/>
  <c r="H169" i="19"/>
  <c r="G169" i="19"/>
  <c r="F169" i="19"/>
  <c r="C169" i="19"/>
  <c r="AN168" i="19"/>
  <c r="AM168" i="19"/>
  <c r="AL168" i="19"/>
  <c r="AK168" i="19"/>
  <c r="AJ168" i="19"/>
  <c r="AI168" i="19"/>
  <c r="AH168" i="19"/>
  <c r="AG168" i="19"/>
  <c r="AF168" i="19"/>
  <c r="AE168" i="19"/>
  <c r="AD168" i="19"/>
  <c r="AC168" i="19"/>
  <c r="AB168" i="19"/>
  <c r="AA168" i="19"/>
  <c r="Z168" i="19"/>
  <c r="Y168" i="19"/>
  <c r="X168" i="19"/>
  <c r="W168" i="19"/>
  <c r="V168" i="19"/>
  <c r="U168" i="19"/>
  <c r="T168" i="19"/>
  <c r="S168" i="19"/>
  <c r="R168" i="19"/>
  <c r="Q168" i="19"/>
  <c r="P168" i="19"/>
  <c r="O168" i="19"/>
  <c r="N168" i="19"/>
  <c r="M168" i="19"/>
  <c r="L168" i="19"/>
  <c r="K168" i="19"/>
  <c r="J168" i="19"/>
  <c r="I168" i="19"/>
  <c r="H168" i="19"/>
  <c r="G168" i="19"/>
  <c r="F168" i="19"/>
  <c r="C168" i="19"/>
  <c r="AN167" i="19"/>
  <c r="AM167" i="19"/>
  <c r="AL167" i="19"/>
  <c r="AK167" i="19"/>
  <c r="AJ167" i="19"/>
  <c r="AI167" i="19"/>
  <c r="AH167" i="19"/>
  <c r="AG167" i="19"/>
  <c r="AF167" i="19"/>
  <c r="AE167" i="19"/>
  <c r="AD167" i="19"/>
  <c r="AC167" i="19"/>
  <c r="AB167" i="19"/>
  <c r="AA167" i="19"/>
  <c r="Z167" i="19"/>
  <c r="Y167" i="19"/>
  <c r="X167" i="19"/>
  <c r="W167" i="19"/>
  <c r="V167" i="19"/>
  <c r="U167" i="19"/>
  <c r="T167" i="19"/>
  <c r="S167" i="19"/>
  <c r="R167" i="19"/>
  <c r="Q167" i="19"/>
  <c r="P167" i="19"/>
  <c r="O167" i="19"/>
  <c r="N167" i="19"/>
  <c r="M167" i="19"/>
  <c r="L167" i="19"/>
  <c r="K167" i="19"/>
  <c r="J167" i="19"/>
  <c r="I167" i="19"/>
  <c r="H167" i="19"/>
  <c r="G167" i="19"/>
  <c r="F167" i="19"/>
  <c r="C167" i="19"/>
  <c r="AN166" i="19"/>
  <c r="AM166" i="19"/>
  <c r="AL166" i="19"/>
  <c r="AK166" i="19"/>
  <c r="AJ166" i="19"/>
  <c r="AI166" i="19"/>
  <c r="AH166" i="19"/>
  <c r="AG166" i="19"/>
  <c r="AF166" i="19"/>
  <c r="AE166" i="19"/>
  <c r="AD166" i="19"/>
  <c r="AC166" i="19"/>
  <c r="AB166" i="19"/>
  <c r="AA166" i="19"/>
  <c r="Z166" i="19"/>
  <c r="Y166" i="19"/>
  <c r="X166" i="19"/>
  <c r="W166" i="19"/>
  <c r="V166" i="19"/>
  <c r="U166" i="19"/>
  <c r="T166" i="19"/>
  <c r="S166" i="19"/>
  <c r="R166" i="19"/>
  <c r="Q166" i="19"/>
  <c r="P166" i="19"/>
  <c r="O166" i="19"/>
  <c r="N166" i="19"/>
  <c r="M166" i="19"/>
  <c r="L166" i="19"/>
  <c r="K166" i="19"/>
  <c r="J166" i="19"/>
  <c r="I166" i="19"/>
  <c r="H166" i="19"/>
  <c r="G166" i="19"/>
  <c r="F166" i="19"/>
  <c r="C166" i="19"/>
  <c r="AN165" i="19"/>
  <c r="AM165" i="19"/>
  <c r="AL165" i="19"/>
  <c r="AK165" i="19"/>
  <c r="AJ165" i="19"/>
  <c r="AI165" i="19"/>
  <c r="AH165" i="19"/>
  <c r="AG165" i="19"/>
  <c r="AF165" i="19"/>
  <c r="AE165" i="19"/>
  <c r="AD165" i="19"/>
  <c r="AC165" i="19"/>
  <c r="AB165" i="19"/>
  <c r="AA165" i="19"/>
  <c r="Z165" i="19"/>
  <c r="Y165" i="19"/>
  <c r="X165" i="19"/>
  <c r="W165" i="19"/>
  <c r="V165" i="19"/>
  <c r="U165" i="19"/>
  <c r="T165" i="19"/>
  <c r="S165" i="19"/>
  <c r="R165" i="19"/>
  <c r="Q165" i="19"/>
  <c r="P165" i="19"/>
  <c r="O165" i="19"/>
  <c r="N165" i="19"/>
  <c r="M165" i="19"/>
  <c r="L165" i="19"/>
  <c r="K165" i="19"/>
  <c r="J165" i="19"/>
  <c r="I165" i="19"/>
  <c r="H165" i="19"/>
  <c r="G165" i="19"/>
  <c r="F165" i="19"/>
  <c r="C165" i="19"/>
  <c r="AN164" i="19"/>
  <c r="AM164" i="19"/>
  <c r="AL164" i="19"/>
  <c r="AK164" i="19"/>
  <c r="AJ164" i="19"/>
  <c r="AI164" i="19"/>
  <c r="AH164" i="19"/>
  <c r="AG164" i="19"/>
  <c r="AF164" i="19"/>
  <c r="AE164" i="19"/>
  <c r="AD164" i="19"/>
  <c r="AC164" i="19"/>
  <c r="AB164" i="19"/>
  <c r="AA164" i="19"/>
  <c r="Z164" i="19"/>
  <c r="Y164" i="19"/>
  <c r="X164" i="19"/>
  <c r="W164" i="19"/>
  <c r="V164" i="19"/>
  <c r="U164" i="19"/>
  <c r="T164" i="19"/>
  <c r="S164" i="19"/>
  <c r="R164" i="19"/>
  <c r="Q164" i="19"/>
  <c r="P164" i="19"/>
  <c r="O164" i="19"/>
  <c r="N164" i="19"/>
  <c r="M164" i="19"/>
  <c r="L164" i="19"/>
  <c r="K164" i="19"/>
  <c r="J164" i="19"/>
  <c r="I164" i="19"/>
  <c r="H164" i="19"/>
  <c r="G164" i="19"/>
  <c r="F164" i="19"/>
  <c r="C164" i="19"/>
  <c r="AN163" i="19"/>
  <c r="AM163" i="19"/>
  <c r="AL163" i="19"/>
  <c r="AK163" i="19"/>
  <c r="AJ163" i="19"/>
  <c r="AI163" i="19"/>
  <c r="AH163" i="19"/>
  <c r="AG163" i="19"/>
  <c r="AF163" i="19"/>
  <c r="AE163" i="19"/>
  <c r="AD163" i="19"/>
  <c r="AC163" i="19"/>
  <c r="AB163" i="19"/>
  <c r="AA163" i="19"/>
  <c r="Z163" i="19"/>
  <c r="Y163" i="19"/>
  <c r="X163" i="19"/>
  <c r="W163" i="19"/>
  <c r="V163" i="19"/>
  <c r="U163" i="19"/>
  <c r="T163" i="19"/>
  <c r="S163" i="19"/>
  <c r="R163" i="19"/>
  <c r="Q163" i="19"/>
  <c r="P163" i="19"/>
  <c r="O163" i="19"/>
  <c r="N163" i="19"/>
  <c r="M163" i="19"/>
  <c r="L163" i="19"/>
  <c r="K163" i="19"/>
  <c r="J163" i="19"/>
  <c r="I163" i="19"/>
  <c r="H163" i="19"/>
  <c r="G163" i="19"/>
  <c r="F163" i="19"/>
  <c r="C163" i="19"/>
  <c r="AN162" i="19"/>
  <c r="AM162" i="19"/>
  <c r="AL162" i="19"/>
  <c r="AK162" i="19"/>
  <c r="AJ162" i="19"/>
  <c r="AI162" i="19"/>
  <c r="AH162" i="19"/>
  <c r="AG162" i="19"/>
  <c r="AF162" i="19"/>
  <c r="AE162" i="19"/>
  <c r="AD162" i="19"/>
  <c r="AC162" i="19"/>
  <c r="AB162" i="19"/>
  <c r="AA162" i="19"/>
  <c r="Z162" i="19"/>
  <c r="Y162" i="19"/>
  <c r="X162" i="19"/>
  <c r="W162" i="19"/>
  <c r="V162" i="19"/>
  <c r="U162" i="19"/>
  <c r="T162" i="19"/>
  <c r="S162" i="19"/>
  <c r="R162" i="19"/>
  <c r="Q162" i="19"/>
  <c r="P162" i="19"/>
  <c r="O162" i="19"/>
  <c r="N162" i="19"/>
  <c r="M162" i="19"/>
  <c r="L162" i="19"/>
  <c r="K162" i="19"/>
  <c r="J162" i="19"/>
  <c r="I162" i="19"/>
  <c r="H162" i="19"/>
  <c r="G162" i="19"/>
  <c r="F162" i="19"/>
  <c r="C162" i="19"/>
  <c r="AN161" i="19"/>
  <c r="AM161" i="19"/>
  <c r="AL161" i="19"/>
  <c r="AK161" i="19"/>
  <c r="AJ161" i="19"/>
  <c r="AI161" i="19"/>
  <c r="AH161" i="19"/>
  <c r="AG161" i="19"/>
  <c r="AF161" i="19"/>
  <c r="AE161" i="19"/>
  <c r="AD161" i="19"/>
  <c r="AC161" i="19"/>
  <c r="AB161" i="19"/>
  <c r="AA161" i="19"/>
  <c r="Z161" i="19"/>
  <c r="Y161" i="19"/>
  <c r="X161" i="19"/>
  <c r="W161" i="19"/>
  <c r="V161" i="19"/>
  <c r="U161" i="19"/>
  <c r="T161" i="19"/>
  <c r="S161" i="19"/>
  <c r="R161" i="19"/>
  <c r="Q161" i="19"/>
  <c r="P161" i="19"/>
  <c r="O161" i="19"/>
  <c r="N161" i="19"/>
  <c r="M161" i="19"/>
  <c r="L161" i="19"/>
  <c r="K161" i="19"/>
  <c r="J161" i="19"/>
  <c r="I161" i="19"/>
  <c r="H161" i="19"/>
  <c r="G161" i="19"/>
  <c r="F161" i="19"/>
  <c r="C161" i="19"/>
  <c r="AN160" i="19"/>
  <c r="AM160" i="19"/>
  <c r="AL160" i="19"/>
  <c r="AK160" i="19"/>
  <c r="AJ160" i="19"/>
  <c r="AI160" i="19"/>
  <c r="AH160" i="19"/>
  <c r="AG160" i="19"/>
  <c r="AF160" i="19"/>
  <c r="AE160" i="19"/>
  <c r="AD160" i="19"/>
  <c r="AC160" i="19"/>
  <c r="AB160" i="19"/>
  <c r="AA160" i="19"/>
  <c r="Z160" i="19"/>
  <c r="Y160" i="19"/>
  <c r="X160" i="19"/>
  <c r="W160" i="19"/>
  <c r="V160" i="19"/>
  <c r="U160" i="19"/>
  <c r="T160" i="19"/>
  <c r="S160" i="19"/>
  <c r="R160" i="19"/>
  <c r="Q160" i="19"/>
  <c r="P160" i="19"/>
  <c r="O160" i="19"/>
  <c r="N160" i="19"/>
  <c r="M160" i="19"/>
  <c r="L160" i="19"/>
  <c r="K160" i="19"/>
  <c r="J160" i="19"/>
  <c r="I160" i="19"/>
  <c r="H160" i="19"/>
  <c r="G160" i="19"/>
  <c r="F160" i="19"/>
  <c r="C160" i="19"/>
  <c r="AN159" i="19"/>
  <c r="AM159" i="19"/>
  <c r="AL159" i="19"/>
  <c r="AK159" i="19"/>
  <c r="AJ159" i="19"/>
  <c r="AI159" i="19"/>
  <c r="AH159" i="19"/>
  <c r="AG159" i="19"/>
  <c r="AF159" i="19"/>
  <c r="AE159" i="19"/>
  <c r="AD159" i="19"/>
  <c r="AC159" i="19"/>
  <c r="AB159" i="19"/>
  <c r="AA159" i="19"/>
  <c r="Z159" i="19"/>
  <c r="Y159" i="19"/>
  <c r="X159" i="19"/>
  <c r="W159" i="19"/>
  <c r="V159" i="19"/>
  <c r="U159" i="19"/>
  <c r="T159" i="19"/>
  <c r="S159" i="19"/>
  <c r="R159" i="19"/>
  <c r="Q159" i="19"/>
  <c r="P159" i="19"/>
  <c r="O159" i="19"/>
  <c r="N159" i="19"/>
  <c r="M159" i="19"/>
  <c r="L159" i="19"/>
  <c r="K159" i="19"/>
  <c r="J159" i="19"/>
  <c r="I159" i="19"/>
  <c r="H159" i="19"/>
  <c r="G159" i="19"/>
  <c r="F159" i="19"/>
  <c r="C159" i="19"/>
  <c r="AN158" i="19"/>
  <c r="AM158" i="19"/>
  <c r="AL158" i="19"/>
  <c r="AK158" i="19"/>
  <c r="AJ158" i="19"/>
  <c r="AI158" i="19"/>
  <c r="AH158" i="19"/>
  <c r="AG158" i="19"/>
  <c r="AF158" i="19"/>
  <c r="AE158" i="19"/>
  <c r="AD158" i="19"/>
  <c r="AC158" i="19"/>
  <c r="AB158" i="19"/>
  <c r="AA158" i="19"/>
  <c r="Z158" i="19"/>
  <c r="Y158" i="19"/>
  <c r="X158" i="19"/>
  <c r="W158" i="19"/>
  <c r="V158" i="19"/>
  <c r="U158" i="19"/>
  <c r="T158" i="19"/>
  <c r="S158" i="19"/>
  <c r="R158" i="19"/>
  <c r="Q158" i="19"/>
  <c r="P158" i="19"/>
  <c r="O158" i="19"/>
  <c r="N158" i="19"/>
  <c r="M158" i="19"/>
  <c r="L158" i="19"/>
  <c r="K158" i="19"/>
  <c r="J158" i="19"/>
  <c r="I158" i="19"/>
  <c r="H158" i="19"/>
  <c r="G158" i="19"/>
  <c r="F158" i="19"/>
  <c r="C158" i="19"/>
  <c r="AN157" i="19"/>
  <c r="AM157" i="19"/>
  <c r="AL157" i="19"/>
  <c r="AK157" i="19"/>
  <c r="AJ157" i="19"/>
  <c r="AI157" i="19"/>
  <c r="AH157" i="19"/>
  <c r="AG157" i="19"/>
  <c r="AF157" i="19"/>
  <c r="AE157" i="19"/>
  <c r="AD157" i="19"/>
  <c r="AC157" i="19"/>
  <c r="AB157" i="19"/>
  <c r="AA157" i="19"/>
  <c r="Z157" i="19"/>
  <c r="Y157" i="19"/>
  <c r="X157" i="19"/>
  <c r="W157" i="19"/>
  <c r="V157" i="19"/>
  <c r="U157" i="19"/>
  <c r="T157" i="19"/>
  <c r="S157" i="19"/>
  <c r="R157" i="19"/>
  <c r="Q157" i="19"/>
  <c r="P157" i="19"/>
  <c r="O157" i="19"/>
  <c r="N157" i="19"/>
  <c r="M157" i="19"/>
  <c r="L157" i="19"/>
  <c r="K157" i="19"/>
  <c r="J157" i="19"/>
  <c r="I157" i="19"/>
  <c r="H157" i="19"/>
  <c r="G157" i="19"/>
  <c r="F157" i="19"/>
  <c r="C157" i="19"/>
  <c r="AN156" i="19"/>
  <c r="AM156" i="19"/>
  <c r="AL156" i="19"/>
  <c r="AK156" i="19"/>
  <c r="AJ156" i="19"/>
  <c r="AI156" i="19"/>
  <c r="AH156" i="19"/>
  <c r="AG156" i="19"/>
  <c r="AF156" i="19"/>
  <c r="AE156" i="19"/>
  <c r="AD156" i="19"/>
  <c r="AC156" i="19"/>
  <c r="AB156" i="19"/>
  <c r="AA156" i="19"/>
  <c r="Z156" i="19"/>
  <c r="Y156" i="19"/>
  <c r="X156" i="19"/>
  <c r="W156" i="19"/>
  <c r="V156" i="19"/>
  <c r="U156" i="19"/>
  <c r="T156" i="19"/>
  <c r="S156" i="19"/>
  <c r="R156" i="19"/>
  <c r="Q156" i="19"/>
  <c r="P156" i="19"/>
  <c r="O156" i="19"/>
  <c r="N156" i="19"/>
  <c r="M156" i="19"/>
  <c r="L156" i="19"/>
  <c r="K156" i="19"/>
  <c r="J156" i="19"/>
  <c r="I156" i="19"/>
  <c r="H156" i="19"/>
  <c r="G156" i="19"/>
  <c r="F156" i="19"/>
  <c r="C156" i="19"/>
  <c r="AN155" i="19"/>
  <c r="AM155" i="19"/>
  <c r="AL155" i="19"/>
  <c r="AK155" i="19"/>
  <c r="AJ155" i="19"/>
  <c r="AI155" i="19"/>
  <c r="AH155" i="19"/>
  <c r="AG155" i="19"/>
  <c r="AF155" i="19"/>
  <c r="AE155" i="19"/>
  <c r="AD155" i="19"/>
  <c r="AC155" i="19"/>
  <c r="AB155" i="19"/>
  <c r="AA155" i="19"/>
  <c r="Z155" i="19"/>
  <c r="Y155" i="19"/>
  <c r="X155" i="19"/>
  <c r="W155" i="19"/>
  <c r="V155" i="19"/>
  <c r="U155" i="19"/>
  <c r="T155" i="19"/>
  <c r="S155" i="19"/>
  <c r="R155" i="19"/>
  <c r="Q155" i="19"/>
  <c r="P155" i="19"/>
  <c r="O155" i="19"/>
  <c r="N155" i="19"/>
  <c r="M155" i="19"/>
  <c r="L155" i="19"/>
  <c r="K155" i="19"/>
  <c r="J155" i="19"/>
  <c r="I155" i="19"/>
  <c r="H155" i="19"/>
  <c r="G155" i="19"/>
  <c r="F155" i="19"/>
  <c r="C155" i="19"/>
  <c r="AN154" i="19"/>
  <c r="AM154" i="19"/>
  <c r="AL154" i="19"/>
  <c r="AK154" i="19"/>
  <c r="AJ154" i="19"/>
  <c r="AI154" i="19"/>
  <c r="AH154" i="19"/>
  <c r="AG154" i="19"/>
  <c r="AF154" i="19"/>
  <c r="AE154" i="19"/>
  <c r="AD154" i="19"/>
  <c r="AC154" i="19"/>
  <c r="AB154" i="19"/>
  <c r="AA154" i="19"/>
  <c r="Z154" i="19"/>
  <c r="Y154" i="19"/>
  <c r="X154" i="19"/>
  <c r="W154" i="19"/>
  <c r="V154" i="19"/>
  <c r="U154" i="19"/>
  <c r="T154" i="19"/>
  <c r="S154" i="19"/>
  <c r="R154" i="19"/>
  <c r="Q154" i="19"/>
  <c r="P154" i="19"/>
  <c r="O154" i="19"/>
  <c r="N154" i="19"/>
  <c r="M154" i="19"/>
  <c r="L154" i="19"/>
  <c r="K154" i="19"/>
  <c r="J154" i="19"/>
  <c r="I154" i="19"/>
  <c r="H154" i="19"/>
  <c r="G154" i="19"/>
  <c r="F154" i="19"/>
  <c r="C154" i="19"/>
  <c r="AN153" i="19"/>
  <c r="AM153" i="19"/>
  <c r="AL153" i="19"/>
  <c r="AK153" i="19"/>
  <c r="AJ153" i="19"/>
  <c r="AI153" i="19"/>
  <c r="AH153" i="19"/>
  <c r="AG153" i="19"/>
  <c r="AF153" i="19"/>
  <c r="AE153" i="19"/>
  <c r="AD153" i="19"/>
  <c r="AC153" i="19"/>
  <c r="AB153" i="19"/>
  <c r="AA153" i="19"/>
  <c r="Z153" i="19"/>
  <c r="Y153" i="19"/>
  <c r="X153" i="19"/>
  <c r="W153" i="19"/>
  <c r="V153" i="19"/>
  <c r="U153" i="19"/>
  <c r="T153" i="19"/>
  <c r="S153" i="19"/>
  <c r="R153" i="19"/>
  <c r="Q153" i="19"/>
  <c r="P153" i="19"/>
  <c r="O153" i="19"/>
  <c r="N153" i="19"/>
  <c r="M153" i="19"/>
  <c r="L153" i="19"/>
  <c r="K153" i="19"/>
  <c r="J153" i="19"/>
  <c r="I153" i="19"/>
  <c r="H153" i="19"/>
  <c r="G153" i="19"/>
  <c r="F153" i="19"/>
  <c r="C153" i="19"/>
  <c r="AN152" i="19"/>
  <c r="AM152" i="19"/>
  <c r="AL152" i="19"/>
  <c r="AK152" i="19"/>
  <c r="AJ152" i="19"/>
  <c r="AI152" i="19"/>
  <c r="AH152" i="19"/>
  <c r="AG152" i="19"/>
  <c r="AF152" i="19"/>
  <c r="AE152" i="19"/>
  <c r="AD152" i="19"/>
  <c r="AC152" i="19"/>
  <c r="AB152" i="19"/>
  <c r="AA152" i="19"/>
  <c r="Z152" i="19"/>
  <c r="Y152" i="19"/>
  <c r="X152" i="19"/>
  <c r="W152" i="19"/>
  <c r="V152" i="19"/>
  <c r="U152" i="19"/>
  <c r="T152" i="19"/>
  <c r="S152" i="19"/>
  <c r="R152" i="19"/>
  <c r="Q152" i="19"/>
  <c r="P152" i="19"/>
  <c r="O152" i="19"/>
  <c r="N152" i="19"/>
  <c r="M152" i="19"/>
  <c r="L152" i="19"/>
  <c r="K152" i="19"/>
  <c r="J152" i="19"/>
  <c r="I152" i="19"/>
  <c r="H152" i="19"/>
  <c r="G152" i="19"/>
  <c r="F152" i="19"/>
  <c r="C152" i="19"/>
  <c r="AN151" i="19"/>
  <c r="AM151" i="19"/>
  <c r="AL151" i="19"/>
  <c r="AK151" i="19"/>
  <c r="AJ151" i="19"/>
  <c r="AI151" i="19"/>
  <c r="AH151" i="19"/>
  <c r="AG151" i="19"/>
  <c r="AF151" i="19"/>
  <c r="AE151" i="19"/>
  <c r="AD151" i="19"/>
  <c r="AC151" i="19"/>
  <c r="AB151" i="19"/>
  <c r="AA151" i="19"/>
  <c r="Z151" i="19"/>
  <c r="Y151" i="19"/>
  <c r="X151" i="19"/>
  <c r="W151" i="19"/>
  <c r="V151" i="19"/>
  <c r="U151" i="19"/>
  <c r="T151" i="19"/>
  <c r="S151" i="19"/>
  <c r="R151" i="19"/>
  <c r="Q151" i="19"/>
  <c r="P151" i="19"/>
  <c r="O151" i="19"/>
  <c r="N151" i="19"/>
  <c r="M151" i="19"/>
  <c r="L151" i="19"/>
  <c r="K151" i="19"/>
  <c r="J151" i="19"/>
  <c r="I151" i="19"/>
  <c r="H151" i="19"/>
  <c r="G151" i="19"/>
  <c r="F151" i="19"/>
  <c r="C151" i="19"/>
  <c r="AK150" i="19"/>
  <c r="AJ150" i="19"/>
  <c r="AI150" i="19"/>
  <c r="AH150" i="19"/>
  <c r="AG150" i="19"/>
  <c r="AF150" i="19"/>
  <c r="AE150" i="19"/>
  <c r="AD150" i="19"/>
  <c r="AC150" i="19"/>
  <c r="AB150" i="19"/>
  <c r="AA150" i="19"/>
  <c r="Z150" i="19"/>
  <c r="Y150" i="19"/>
  <c r="X150" i="19"/>
  <c r="W150" i="19"/>
  <c r="V150" i="19"/>
  <c r="U150" i="19"/>
  <c r="T150" i="19"/>
  <c r="S150" i="19"/>
  <c r="R150" i="19"/>
  <c r="Q150" i="19"/>
  <c r="P150" i="19"/>
  <c r="O150" i="19"/>
  <c r="N150" i="19"/>
  <c r="M150" i="19"/>
  <c r="L150" i="19"/>
  <c r="K150" i="19"/>
  <c r="J150" i="19"/>
  <c r="I150" i="19"/>
  <c r="H150" i="19"/>
  <c r="G150" i="19"/>
  <c r="C149" i="19"/>
  <c r="AM148" i="19"/>
  <c r="AD148" i="19"/>
  <c r="Y148" i="19"/>
  <c r="U148" i="19"/>
  <c r="M148" i="19"/>
  <c r="G148" i="19"/>
  <c r="C148" i="19"/>
  <c r="AL143" i="19"/>
  <c r="AK143" i="19"/>
  <c r="AJ143" i="19"/>
  <c r="AI143" i="19"/>
  <c r="AH143" i="19"/>
  <c r="AG143" i="19"/>
  <c r="AF143" i="19"/>
  <c r="AE143" i="19"/>
  <c r="AD143" i="19"/>
  <c r="AC143" i="19"/>
  <c r="AB143" i="19"/>
  <c r="AA143" i="19"/>
  <c r="Z143" i="19"/>
  <c r="Y143" i="19"/>
  <c r="X143" i="19"/>
  <c r="W143" i="19"/>
  <c r="V143" i="19"/>
  <c r="U143" i="19"/>
  <c r="T143" i="19"/>
  <c r="S143" i="19"/>
  <c r="R143" i="19"/>
  <c r="Q143" i="19"/>
  <c r="P143" i="19"/>
  <c r="O143" i="19"/>
  <c r="N143" i="19"/>
  <c r="M143" i="19"/>
  <c r="L143" i="19"/>
  <c r="K143" i="19"/>
  <c r="J143" i="19"/>
  <c r="I143" i="19"/>
  <c r="H143" i="19"/>
  <c r="G143" i="19"/>
  <c r="F143" i="19"/>
  <c r="AR141" i="19"/>
  <c r="AQ141" i="19"/>
  <c r="AP141" i="19"/>
  <c r="AO141" i="19"/>
  <c r="AN141" i="19"/>
  <c r="AM141" i="19"/>
  <c r="AL141" i="19"/>
  <c r="AK141" i="19"/>
  <c r="AJ141" i="19"/>
  <c r="AI141" i="19"/>
  <c r="AH141" i="19"/>
  <c r="AG141" i="19"/>
  <c r="AF141" i="19"/>
  <c r="AE141" i="19"/>
  <c r="AD141" i="19"/>
  <c r="AC141" i="19"/>
  <c r="AB141" i="19"/>
  <c r="AA141" i="19"/>
  <c r="Z141" i="19"/>
  <c r="Y141" i="19"/>
  <c r="X141" i="19"/>
  <c r="W141" i="19"/>
  <c r="V141" i="19"/>
  <c r="U141" i="19"/>
  <c r="T141" i="19"/>
  <c r="S141" i="19"/>
  <c r="R141" i="19"/>
  <c r="Q141" i="19"/>
  <c r="P141" i="19"/>
  <c r="O141" i="19"/>
  <c r="N141" i="19"/>
  <c r="M141" i="19"/>
  <c r="L141" i="19"/>
  <c r="K141" i="19"/>
  <c r="J141" i="19"/>
  <c r="I141" i="19"/>
  <c r="H141" i="19"/>
  <c r="G141" i="19"/>
  <c r="AL140" i="19"/>
  <c r="AR139" i="19"/>
  <c r="AQ139" i="19"/>
  <c r="AP139" i="19"/>
  <c r="AO139" i="19"/>
  <c r="AN139" i="19"/>
  <c r="AM139" i="19"/>
  <c r="AL139" i="19"/>
  <c r="AK139" i="19"/>
  <c r="AJ139" i="19"/>
  <c r="AI139" i="19"/>
  <c r="AH139" i="19"/>
  <c r="AG139" i="19"/>
  <c r="AF139" i="19"/>
  <c r="AE139" i="19"/>
  <c r="AD139" i="19"/>
  <c r="AC139" i="19"/>
  <c r="AB139" i="19"/>
  <c r="AA139" i="19"/>
  <c r="Z139" i="19"/>
  <c r="Y139" i="19"/>
  <c r="X139" i="19"/>
  <c r="W139" i="19"/>
  <c r="V139" i="19"/>
  <c r="U139" i="19"/>
  <c r="T139" i="19"/>
  <c r="S139" i="19"/>
  <c r="R139" i="19"/>
  <c r="Q139" i="19"/>
  <c r="P139" i="19"/>
  <c r="O139" i="19"/>
  <c r="N139" i="19"/>
  <c r="M139" i="19"/>
  <c r="L139" i="19"/>
  <c r="K139" i="19"/>
  <c r="J139" i="19"/>
  <c r="I139" i="19"/>
  <c r="H139" i="19"/>
  <c r="G139" i="19"/>
  <c r="AL138" i="19"/>
  <c r="AR137" i="19"/>
  <c r="AQ137" i="19"/>
  <c r="AP137" i="19"/>
  <c r="AO137" i="19"/>
  <c r="AN137" i="19"/>
  <c r="AM137" i="19"/>
  <c r="AL137" i="19"/>
  <c r="AK137" i="19"/>
  <c r="AJ137" i="19"/>
  <c r="AI137" i="19"/>
  <c r="AH137" i="19"/>
  <c r="AG137" i="19"/>
  <c r="AF137" i="19"/>
  <c r="AE137" i="19"/>
  <c r="AD137" i="19"/>
  <c r="AC137" i="19"/>
  <c r="AB137" i="19"/>
  <c r="AA137" i="19"/>
  <c r="Z137" i="19"/>
  <c r="Y137" i="19"/>
  <c r="X137" i="19"/>
  <c r="W137" i="19"/>
  <c r="V137" i="19"/>
  <c r="U137" i="19"/>
  <c r="T137" i="19"/>
  <c r="S137" i="19"/>
  <c r="R137" i="19"/>
  <c r="Q137" i="19"/>
  <c r="P137" i="19"/>
  <c r="O137" i="19"/>
  <c r="N137" i="19"/>
  <c r="M137" i="19"/>
  <c r="L137" i="19"/>
  <c r="K137" i="19"/>
  <c r="J137" i="19"/>
  <c r="I137" i="19"/>
  <c r="H137" i="19"/>
  <c r="G137" i="19"/>
  <c r="AL136" i="19"/>
  <c r="AR135" i="19"/>
  <c r="AQ135" i="19"/>
  <c r="AP135" i="19"/>
  <c r="AO135" i="19"/>
  <c r="AN135" i="19"/>
  <c r="AM135" i="19"/>
  <c r="AL135" i="19"/>
  <c r="AK135" i="19"/>
  <c r="AJ135" i="19"/>
  <c r="AI135" i="19"/>
  <c r="AH135" i="19"/>
  <c r="AG135" i="19"/>
  <c r="AF135" i="19"/>
  <c r="AE135" i="19"/>
  <c r="AD135" i="19"/>
  <c r="AC135" i="19"/>
  <c r="AB135" i="19"/>
  <c r="AA135" i="19"/>
  <c r="Z135" i="19"/>
  <c r="Y135" i="19"/>
  <c r="X135" i="19"/>
  <c r="W135" i="19"/>
  <c r="V135" i="19"/>
  <c r="U135" i="19"/>
  <c r="T135" i="19"/>
  <c r="S135" i="19"/>
  <c r="R135" i="19"/>
  <c r="Q135" i="19"/>
  <c r="P135" i="19"/>
  <c r="O135" i="19"/>
  <c r="N135" i="19"/>
  <c r="M135" i="19"/>
  <c r="L135" i="19"/>
  <c r="K135" i="19"/>
  <c r="J135" i="19"/>
  <c r="I135" i="19"/>
  <c r="H135" i="19"/>
  <c r="G135" i="19"/>
  <c r="AL134" i="19"/>
  <c r="AR133" i="19"/>
  <c r="AQ133" i="19"/>
  <c r="AP133" i="19"/>
  <c r="AO133" i="19"/>
  <c r="AN133" i="19"/>
  <c r="AM133" i="19"/>
  <c r="AL133" i="19"/>
  <c r="AK133" i="19"/>
  <c r="AJ133" i="19"/>
  <c r="AI133" i="19"/>
  <c r="AH133" i="19"/>
  <c r="AG133" i="19"/>
  <c r="AF133" i="19"/>
  <c r="AE133" i="19"/>
  <c r="AD133" i="19"/>
  <c r="AC133" i="19"/>
  <c r="AB133" i="19"/>
  <c r="AA133" i="19"/>
  <c r="Z133" i="19"/>
  <c r="Y133" i="19"/>
  <c r="X133" i="19"/>
  <c r="W133" i="19"/>
  <c r="V133" i="19"/>
  <c r="U133" i="19"/>
  <c r="T133" i="19"/>
  <c r="S133" i="19"/>
  <c r="R133" i="19"/>
  <c r="Q133" i="19"/>
  <c r="P133" i="19"/>
  <c r="O133" i="19"/>
  <c r="N133" i="19"/>
  <c r="M133" i="19"/>
  <c r="L133" i="19"/>
  <c r="K133" i="19"/>
  <c r="J133" i="19"/>
  <c r="I133" i="19"/>
  <c r="H133" i="19"/>
  <c r="G133" i="19"/>
  <c r="AL132" i="19"/>
  <c r="AR131" i="19"/>
  <c r="AQ131" i="19"/>
  <c r="AP131" i="19"/>
  <c r="AO131" i="19"/>
  <c r="AN131" i="19"/>
  <c r="AM131" i="19"/>
  <c r="AL131" i="19"/>
  <c r="AK131" i="19"/>
  <c r="AJ131" i="19"/>
  <c r="AI131" i="19"/>
  <c r="AH131" i="19"/>
  <c r="AG131" i="19"/>
  <c r="AF131" i="19"/>
  <c r="AE131" i="19"/>
  <c r="AD131" i="19"/>
  <c r="AC131" i="19"/>
  <c r="AB131" i="19"/>
  <c r="AA131" i="19"/>
  <c r="Z131" i="19"/>
  <c r="Y131" i="19"/>
  <c r="X131" i="19"/>
  <c r="W131" i="19"/>
  <c r="V131" i="19"/>
  <c r="U131" i="19"/>
  <c r="T131" i="19"/>
  <c r="S131" i="19"/>
  <c r="R131" i="19"/>
  <c r="Q131" i="19"/>
  <c r="P131" i="19"/>
  <c r="O131" i="19"/>
  <c r="N131" i="19"/>
  <c r="M131" i="19"/>
  <c r="L131" i="19"/>
  <c r="K131" i="19"/>
  <c r="J131" i="19"/>
  <c r="I131" i="19"/>
  <c r="H131" i="19"/>
  <c r="G131" i="19"/>
  <c r="AL130" i="19"/>
  <c r="AR129" i="19"/>
  <c r="AQ129" i="19"/>
  <c r="AP129" i="19"/>
  <c r="AO129" i="19"/>
  <c r="AN129" i="19"/>
  <c r="AM129" i="19"/>
  <c r="AL129" i="19"/>
  <c r="AK129" i="19"/>
  <c r="AJ129" i="19"/>
  <c r="AI129" i="19"/>
  <c r="AH129" i="19"/>
  <c r="AG129" i="19"/>
  <c r="AF129" i="19"/>
  <c r="AE129" i="19"/>
  <c r="AD129" i="19"/>
  <c r="AC129" i="19"/>
  <c r="AB129" i="19"/>
  <c r="AA129" i="19"/>
  <c r="Z129" i="19"/>
  <c r="Y129" i="19"/>
  <c r="X129" i="19"/>
  <c r="W129" i="19"/>
  <c r="V129" i="19"/>
  <c r="U129" i="19"/>
  <c r="T129" i="19"/>
  <c r="S129" i="19"/>
  <c r="R129" i="19"/>
  <c r="Q129" i="19"/>
  <c r="P129" i="19"/>
  <c r="O129" i="19"/>
  <c r="N129" i="19"/>
  <c r="M129" i="19"/>
  <c r="L129" i="19"/>
  <c r="K129" i="19"/>
  <c r="J129" i="19"/>
  <c r="I129" i="19"/>
  <c r="H129" i="19"/>
  <c r="G129" i="19"/>
  <c r="AL128" i="19"/>
  <c r="AR127" i="19"/>
  <c r="AQ127" i="19"/>
  <c r="AP127" i="19"/>
  <c r="AO127" i="19"/>
  <c r="AN127" i="19"/>
  <c r="AM127" i="19"/>
  <c r="AL127" i="19"/>
  <c r="AK127" i="19"/>
  <c r="AJ127" i="19"/>
  <c r="AI127" i="19"/>
  <c r="AH127" i="19"/>
  <c r="AG127" i="19"/>
  <c r="AF127" i="19"/>
  <c r="AE127" i="19"/>
  <c r="AD127" i="19"/>
  <c r="AC127" i="19"/>
  <c r="AB127" i="19"/>
  <c r="AA127" i="19"/>
  <c r="Z127" i="19"/>
  <c r="Y127" i="19"/>
  <c r="X127" i="19"/>
  <c r="W127" i="19"/>
  <c r="V127" i="19"/>
  <c r="U127" i="19"/>
  <c r="T127" i="19"/>
  <c r="S127" i="19"/>
  <c r="R127" i="19"/>
  <c r="Q127" i="19"/>
  <c r="P127" i="19"/>
  <c r="O127" i="19"/>
  <c r="N127" i="19"/>
  <c r="M127" i="19"/>
  <c r="L127" i="19"/>
  <c r="K127" i="19"/>
  <c r="J127" i="19"/>
  <c r="I127" i="19"/>
  <c r="H127" i="19"/>
  <c r="G127" i="19"/>
  <c r="AL126" i="19"/>
  <c r="AR125" i="19"/>
  <c r="AQ125" i="19"/>
  <c r="AP125" i="19"/>
  <c r="AO125" i="19"/>
  <c r="AN125" i="19"/>
  <c r="AM125" i="19"/>
  <c r="AL125" i="19"/>
  <c r="AK125" i="19"/>
  <c r="AJ125" i="19"/>
  <c r="AI125" i="19"/>
  <c r="AH125" i="19"/>
  <c r="AG125" i="19"/>
  <c r="AF125" i="19"/>
  <c r="AE125" i="19"/>
  <c r="AD125" i="19"/>
  <c r="AC125" i="19"/>
  <c r="AB125" i="19"/>
  <c r="AA125" i="19"/>
  <c r="Z125" i="19"/>
  <c r="Y125" i="19"/>
  <c r="X125" i="19"/>
  <c r="W125" i="19"/>
  <c r="V125" i="19"/>
  <c r="U125" i="19"/>
  <c r="T125" i="19"/>
  <c r="S125" i="19"/>
  <c r="R125" i="19"/>
  <c r="Q125" i="19"/>
  <c r="P125" i="19"/>
  <c r="O125" i="19"/>
  <c r="N125" i="19"/>
  <c r="M125" i="19"/>
  <c r="L125" i="19"/>
  <c r="K125" i="19"/>
  <c r="J125" i="19"/>
  <c r="I125" i="19"/>
  <c r="H125" i="19"/>
  <c r="G125" i="19"/>
  <c r="AL124" i="19"/>
  <c r="AR123" i="19"/>
  <c r="AQ123" i="19"/>
  <c r="AP123" i="19"/>
  <c r="AO123" i="19"/>
  <c r="AN123" i="19"/>
  <c r="AM123" i="19"/>
  <c r="AL123" i="19"/>
  <c r="AK123" i="19"/>
  <c r="AJ123" i="19"/>
  <c r="AI123" i="19"/>
  <c r="AH123" i="19"/>
  <c r="AG123" i="19"/>
  <c r="AF123" i="19"/>
  <c r="AE123" i="19"/>
  <c r="AD123" i="19"/>
  <c r="AC123" i="19"/>
  <c r="AB123" i="19"/>
  <c r="AA123" i="19"/>
  <c r="Z123" i="19"/>
  <c r="Y123" i="19"/>
  <c r="X123" i="19"/>
  <c r="W123" i="19"/>
  <c r="V123" i="19"/>
  <c r="U123" i="19"/>
  <c r="T123" i="19"/>
  <c r="S123" i="19"/>
  <c r="R123" i="19"/>
  <c r="Q123" i="19"/>
  <c r="P123" i="19"/>
  <c r="O123" i="19"/>
  <c r="N123" i="19"/>
  <c r="M123" i="19"/>
  <c r="L123" i="19"/>
  <c r="K123" i="19"/>
  <c r="J123" i="19"/>
  <c r="I123" i="19"/>
  <c r="H123" i="19"/>
  <c r="G123" i="19"/>
  <c r="AL122" i="19"/>
  <c r="AR121" i="19"/>
  <c r="AQ121" i="19"/>
  <c r="AP121" i="19"/>
  <c r="AO121" i="19"/>
  <c r="AN121" i="19"/>
  <c r="AM121" i="19"/>
  <c r="AL121" i="19"/>
  <c r="AK121" i="19"/>
  <c r="AJ121" i="19"/>
  <c r="AI121" i="19"/>
  <c r="AH121" i="19"/>
  <c r="AG121" i="19"/>
  <c r="AF121" i="19"/>
  <c r="AE121" i="19"/>
  <c r="AD121" i="19"/>
  <c r="AC121" i="19"/>
  <c r="AB121" i="19"/>
  <c r="AA121" i="19"/>
  <c r="Z121" i="19"/>
  <c r="Y121" i="19"/>
  <c r="X121" i="19"/>
  <c r="W121" i="19"/>
  <c r="V121" i="19"/>
  <c r="U121" i="19"/>
  <c r="T121" i="19"/>
  <c r="S121" i="19"/>
  <c r="R121" i="19"/>
  <c r="Q121" i="19"/>
  <c r="P121" i="19"/>
  <c r="O121" i="19"/>
  <c r="N121" i="19"/>
  <c r="M121" i="19"/>
  <c r="L121" i="19"/>
  <c r="K121" i="19"/>
  <c r="J121" i="19"/>
  <c r="I121" i="19"/>
  <c r="H121" i="19"/>
  <c r="G121" i="19"/>
  <c r="AL120" i="19"/>
  <c r="AR119" i="19"/>
  <c r="AQ119" i="19"/>
  <c r="AP119" i="19"/>
  <c r="AO119" i="19"/>
  <c r="AN119" i="19"/>
  <c r="AM119" i="19"/>
  <c r="AL119" i="19"/>
  <c r="AK119" i="19"/>
  <c r="AJ119" i="19"/>
  <c r="AI119" i="19"/>
  <c r="AH119" i="19"/>
  <c r="AG119" i="19"/>
  <c r="AF119" i="19"/>
  <c r="AE119" i="19"/>
  <c r="AD119" i="19"/>
  <c r="AC119" i="19"/>
  <c r="AB119" i="19"/>
  <c r="AA119" i="19"/>
  <c r="Z119" i="19"/>
  <c r="Y119" i="19"/>
  <c r="X119" i="19"/>
  <c r="W119" i="19"/>
  <c r="V119" i="19"/>
  <c r="U119" i="19"/>
  <c r="T119" i="19"/>
  <c r="S119" i="19"/>
  <c r="R119" i="19"/>
  <c r="Q119" i="19"/>
  <c r="P119" i="19"/>
  <c r="O119" i="19"/>
  <c r="N119" i="19"/>
  <c r="M119" i="19"/>
  <c r="L119" i="19"/>
  <c r="K119" i="19"/>
  <c r="J119" i="19"/>
  <c r="I119" i="19"/>
  <c r="H119" i="19"/>
  <c r="G119" i="19"/>
  <c r="AL118" i="19"/>
  <c r="AR117" i="19"/>
  <c r="AQ117" i="19"/>
  <c r="AP117" i="19"/>
  <c r="AO117" i="19"/>
  <c r="AN117" i="19"/>
  <c r="AM117" i="19"/>
  <c r="AL117" i="19"/>
  <c r="AK117" i="19"/>
  <c r="AJ117" i="19"/>
  <c r="AI117" i="19"/>
  <c r="AH117" i="19"/>
  <c r="AG117" i="19"/>
  <c r="AF117" i="19"/>
  <c r="AE117" i="19"/>
  <c r="AD117" i="19"/>
  <c r="AC117" i="19"/>
  <c r="AB117" i="19"/>
  <c r="AA117" i="19"/>
  <c r="Z117" i="19"/>
  <c r="Y117" i="19"/>
  <c r="X117" i="19"/>
  <c r="W117" i="19"/>
  <c r="V117" i="19"/>
  <c r="U117" i="19"/>
  <c r="T117" i="19"/>
  <c r="S117" i="19"/>
  <c r="R117" i="19"/>
  <c r="Q117" i="19"/>
  <c r="P117" i="19"/>
  <c r="O117" i="19"/>
  <c r="N117" i="19"/>
  <c r="M117" i="19"/>
  <c r="L117" i="19"/>
  <c r="K117" i="19"/>
  <c r="J117" i="19"/>
  <c r="I117" i="19"/>
  <c r="H117" i="19"/>
  <c r="G117" i="19"/>
  <c r="AL116" i="19"/>
  <c r="AR115" i="19"/>
  <c r="AQ115" i="19"/>
  <c r="AP115" i="19"/>
  <c r="AO115" i="19"/>
  <c r="AN115" i="19"/>
  <c r="AM115" i="19"/>
  <c r="AL115" i="19"/>
  <c r="AK115" i="19"/>
  <c r="AJ115" i="19"/>
  <c r="AI115" i="19"/>
  <c r="AH115" i="19"/>
  <c r="AG115" i="19"/>
  <c r="AF115" i="19"/>
  <c r="AE115" i="19"/>
  <c r="AD115" i="19"/>
  <c r="AC115" i="19"/>
  <c r="AB115" i="19"/>
  <c r="AA115" i="19"/>
  <c r="Z115" i="19"/>
  <c r="Y115" i="19"/>
  <c r="X115" i="19"/>
  <c r="W115" i="19"/>
  <c r="V115" i="19"/>
  <c r="U115" i="19"/>
  <c r="T115" i="19"/>
  <c r="S115" i="19"/>
  <c r="R115" i="19"/>
  <c r="Q115" i="19"/>
  <c r="P115" i="19"/>
  <c r="O115" i="19"/>
  <c r="N115" i="19"/>
  <c r="M115" i="19"/>
  <c r="L115" i="19"/>
  <c r="K115" i="19"/>
  <c r="J115" i="19"/>
  <c r="I115" i="19"/>
  <c r="H115" i="19"/>
  <c r="G115" i="19"/>
  <c r="AL114" i="19"/>
  <c r="AR113" i="19"/>
  <c r="AQ113" i="19"/>
  <c r="AP113" i="19"/>
  <c r="AO113" i="19"/>
  <c r="AN113" i="19"/>
  <c r="AM113" i="19"/>
  <c r="AL113" i="19"/>
  <c r="AK113" i="19"/>
  <c r="AJ113" i="19"/>
  <c r="AI113" i="19"/>
  <c r="AH113" i="19"/>
  <c r="AG113" i="19"/>
  <c r="AF113" i="19"/>
  <c r="AE113" i="19"/>
  <c r="AD113" i="19"/>
  <c r="AC113" i="19"/>
  <c r="AB113" i="19"/>
  <c r="AA113" i="19"/>
  <c r="Z113" i="19"/>
  <c r="Y113" i="19"/>
  <c r="X113" i="19"/>
  <c r="W113" i="19"/>
  <c r="V113" i="19"/>
  <c r="U113" i="19"/>
  <c r="T113" i="19"/>
  <c r="S113" i="19"/>
  <c r="R113" i="19"/>
  <c r="Q113" i="19"/>
  <c r="P113" i="19"/>
  <c r="O113" i="19"/>
  <c r="N113" i="19"/>
  <c r="M113" i="19"/>
  <c r="L113" i="19"/>
  <c r="K113" i="19"/>
  <c r="J113" i="19"/>
  <c r="I113" i="19"/>
  <c r="H113" i="19"/>
  <c r="G113" i="19"/>
  <c r="AL112" i="19"/>
  <c r="AR111" i="19"/>
  <c r="AQ111" i="19"/>
  <c r="AP111" i="19"/>
  <c r="AO111" i="19"/>
  <c r="AN111" i="19"/>
  <c r="AM111" i="19"/>
  <c r="AL111" i="19"/>
  <c r="AK111" i="19"/>
  <c r="AJ111" i="19"/>
  <c r="AI111" i="19"/>
  <c r="AH111" i="19"/>
  <c r="AG111" i="19"/>
  <c r="AF111" i="19"/>
  <c r="AE111" i="19"/>
  <c r="AD111" i="19"/>
  <c r="AC111" i="19"/>
  <c r="AB111" i="19"/>
  <c r="AA111" i="19"/>
  <c r="Z111" i="19"/>
  <c r="Y111" i="19"/>
  <c r="X111" i="19"/>
  <c r="W111" i="19"/>
  <c r="V111" i="19"/>
  <c r="U111" i="19"/>
  <c r="T111" i="19"/>
  <c r="S111" i="19"/>
  <c r="R111" i="19"/>
  <c r="Q111" i="19"/>
  <c r="P111" i="19"/>
  <c r="O111" i="19"/>
  <c r="N111" i="19"/>
  <c r="M111" i="19"/>
  <c r="L111" i="19"/>
  <c r="K111" i="19"/>
  <c r="J111" i="19"/>
  <c r="I111" i="19"/>
  <c r="H111" i="19"/>
  <c r="G111" i="19"/>
  <c r="AL110" i="19"/>
  <c r="AR109" i="19"/>
  <c r="AQ109" i="19"/>
  <c r="AP109" i="19"/>
  <c r="AO109" i="19"/>
  <c r="AN109" i="19"/>
  <c r="AM109" i="19"/>
  <c r="AL109" i="19"/>
  <c r="AK109" i="19"/>
  <c r="AJ109" i="19"/>
  <c r="AI109" i="19"/>
  <c r="AH109" i="19"/>
  <c r="AG109" i="19"/>
  <c r="AF109" i="19"/>
  <c r="AE109" i="19"/>
  <c r="AD109" i="19"/>
  <c r="AC109" i="19"/>
  <c r="AB109" i="19"/>
  <c r="AA109" i="19"/>
  <c r="Z109" i="19"/>
  <c r="Y109" i="19"/>
  <c r="X109" i="19"/>
  <c r="W109" i="19"/>
  <c r="V109" i="19"/>
  <c r="U109" i="19"/>
  <c r="T109" i="19"/>
  <c r="S109" i="19"/>
  <c r="R109" i="19"/>
  <c r="Q109" i="19"/>
  <c r="P109" i="19"/>
  <c r="O109" i="19"/>
  <c r="N109" i="19"/>
  <c r="M109" i="19"/>
  <c r="L109" i="19"/>
  <c r="K109" i="19"/>
  <c r="J109" i="19"/>
  <c r="I109" i="19"/>
  <c r="H109" i="19"/>
  <c r="G109" i="19"/>
  <c r="AL108" i="19"/>
  <c r="AR107" i="19"/>
  <c r="AQ107" i="19"/>
  <c r="AP107" i="19"/>
  <c r="AO107" i="19"/>
  <c r="AN107" i="19"/>
  <c r="AM107" i="19"/>
  <c r="AL107" i="19"/>
  <c r="AK107" i="19"/>
  <c r="AJ107" i="19"/>
  <c r="AI107" i="19"/>
  <c r="AH107" i="19"/>
  <c r="AG107" i="19"/>
  <c r="AF107" i="19"/>
  <c r="AE107" i="19"/>
  <c r="AD107" i="19"/>
  <c r="AC107" i="19"/>
  <c r="AB107" i="19"/>
  <c r="AA107" i="19"/>
  <c r="Z107" i="19"/>
  <c r="Y107" i="19"/>
  <c r="X107" i="19"/>
  <c r="W107" i="19"/>
  <c r="V107" i="19"/>
  <c r="U107" i="19"/>
  <c r="T107" i="19"/>
  <c r="S107" i="19"/>
  <c r="R107" i="19"/>
  <c r="Q107" i="19"/>
  <c r="P107" i="19"/>
  <c r="O107" i="19"/>
  <c r="N107" i="19"/>
  <c r="M107" i="19"/>
  <c r="L107" i="19"/>
  <c r="K107" i="19"/>
  <c r="J107" i="19"/>
  <c r="I107" i="19"/>
  <c r="H107" i="19"/>
  <c r="G107" i="19"/>
  <c r="AL106" i="19"/>
  <c r="AR105" i="19"/>
  <c r="AQ105" i="19"/>
  <c r="AP105" i="19"/>
  <c r="AO105" i="19"/>
  <c r="AN105" i="19"/>
  <c r="AM105" i="19"/>
  <c r="AL105" i="19"/>
  <c r="AK105" i="19"/>
  <c r="AJ105" i="19"/>
  <c r="AI105" i="19"/>
  <c r="AH105" i="19"/>
  <c r="AG105" i="19"/>
  <c r="AF105" i="19"/>
  <c r="AE105" i="19"/>
  <c r="AD105" i="19"/>
  <c r="AC105" i="19"/>
  <c r="AB105" i="19"/>
  <c r="AA105" i="19"/>
  <c r="Z105" i="19"/>
  <c r="Y105" i="19"/>
  <c r="X105" i="19"/>
  <c r="W105" i="19"/>
  <c r="V105" i="19"/>
  <c r="U105" i="19"/>
  <c r="T105" i="19"/>
  <c r="S105" i="19"/>
  <c r="R105" i="19"/>
  <c r="Q105" i="19"/>
  <c r="P105" i="19"/>
  <c r="O105" i="19"/>
  <c r="N105" i="19"/>
  <c r="M105" i="19"/>
  <c r="L105" i="19"/>
  <c r="K105" i="19"/>
  <c r="J105" i="19"/>
  <c r="I105" i="19"/>
  <c r="H105" i="19"/>
  <c r="G105" i="19"/>
  <c r="AL104" i="19"/>
  <c r="AR103" i="19"/>
  <c r="AQ103" i="19"/>
  <c r="AP103" i="19"/>
  <c r="AO103" i="19"/>
  <c r="AN103" i="19"/>
  <c r="AM103" i="19"/>
  <c r="AL103" i="19"/>
  <c r="AK103" i="19"/>
  <c r="AJ103" i="19"/>
  <c r="AI103" i="19"/>
  <c r="AH103" i="19"/>
  <c r="AG103" i="19"/>
  <c r="AF103" i="19"/>
  <c r="AE103" i="19"/>
  <c r="AD103" i="19"/>
  <c r="AC103" i="19"/>
  <c r="AB103" i="19"/>
  <c r="AA103" i="19"/>
  <c r="Z103" i="19"/>
  <c r="Y103" i="19"/>
  <c r="X103" i="19"/>
  <c r="W103" i="19"/>
  <c r="V103" i="19"/>
  <c r="U103" i="19"/>
  <c r="T103" i="19"/>
  <c r="S103" i="19"/>
  <c r="R103" i="19"/>
  <c r="Q103" i="19"/>
  <c r="P103" i="19"/>
  <c r="O103" i="19"/>
  <c r="N103" i="19"/>
  <c r="M103" i="19"/>
  <c r="L103" i="19"/>
  <c r="K103" i="19"/>
  <c r="J103" i="19"/>
  <c r="I103" i="19"/>
  <c r="H103" i="19"/>
  <c r="G103" i="19"/>
  <c r="AL102" i="19"/>
  <c r="AR101" i="19"/>
  <c r="AQ101" i="19"/>
  <c r="AP101" i="19"/>
  <c r="AO101" i="19"/>
  <c r="AN101" i="19"/>
  <c r="AM101" i="19"/>
  <c r="AL101" i="19"/>
  <c r="AK101" i="19"/>
  <c r="AJ101" i="19"/>
  <c r="AI101" i="19"/>
  <c r="AH101" i="19"/>
  <c r="AG101" i="19"/>
  <c r="AF101" i="19"/>
  <c r="AE101" i="19"/>
  <c r="AD101" i="19"/>
  <c r="AC101" i="19"/>
  <c r="AB101" i="19"/>
  <c r="AA101" i="19"/>
  <c r="Z101" i="19"/>
  <c r="Y101" i="19"/>
  <c r="X101" i="19"/>
  <c r="W101" i="19"/>
  <c r="V101" i="19"/>
  <c r="U101" i="19"/>
  <c r="T101" i="19"/>
  <c r="S101" i="19"/>
  <c r="R101" i="19"/>
  <c r="Q101" i="19"/>
  <c r="P101" i="19"/>
  <c r="O101" i="19"/>
  <c r="N101" i="19"/>
  <c r="M101" i="19"/>
  <c r="L101" i="19"/>
  <c r="K101" i="19"/>
  <c r="J101" i="19"/>
  <c r="I101" i="19"/>
  <c r="H101" i="19"/>
  <c r="G101" i="19"/>
  <c r="AL100" i="19"/>
  <c r="AR99" i="19"/>
  <c r="AQ99" i="19"/>
  <c r="AP99" i="19"/>
  <c r="AO99" i="19"/>
  <c r="AN99" i="19"/>
  <c r="AM99" i="19"/>
  <c r="AL99" i="19"/>
  <c r="AK99" i="19"/>
  <c r="AJ99" i="19"/>
  <c r="AI99" i="19"/>
  <c r="AH99" i="19"/>
  <c r="AG99" i="19"/>
  <c r="AF99" i="19"/>
  <c r="AE99" i="19"/>
  <c r="AD99" i="19"/>
  <c r="AC99" i="19"/>
  <c r="AB99" i="19"/>
  <c r="AA99" i="19"/>
  <c r="Z99" i="19"/>
  <c r="Y99" i="19"/>
  <c r="X99" i="19"/>
  <c r="W99" i="19"/>
  <c r="V99" i="19"/>
  <c r="U99" i="19"/>
  <c r="T99" i="19"/>
  <c r="S99" i="19"/>
  <c r="R99" i="19"/>
  <c r="Q99" i="19"/>
  <c r="P99" i="19"/>
  <c r="O99" i="19"/>
  <c r="N99" i="19"/>
  <c r="M99" i="19"/>
  <c r="L99" i="19"/>
  <c r="K99" i="19"/>
  <c r="J99" i="19"/>
  <c r="I99" i="19"/>
  <c r="H99" i="19"/>
  <c r="G99" i="19"/>
  <c r="AL98" i="19"/>
  <c r="AR97" i="19"/>
  <c r="AQ97" i="19"/>
  <c r="AP97" i="19"/>
  <c r="AO97" i="19"/>
  <c r="AN97" i="19"/>
  <c r="AM97" i="19"/>
  <c r="AL97" i="19"/>
  <c r="AK97" i="19"/>
  <c r="AJ97" i="19"/>
  <c r="AI97" i="19"/>
  <c r="AH97" i="19"/>
  <c r="AG97" i="19"/>
  <c r="AF97" i="19"/>
  <c r="AE97" i="19"/>
  <c r="AD97" i="19"/>
  <c r="AC97" i="19"/>
  <c r="AB97" i="19"/>
  <c r="AA97" i="19"/>
  <c r="Z97" i="19"/>
  <c r="Y97" i="19"/>
  <c r="X97" i="19"/>
  <c r="W97" i="19"/>
  <c r="V97" i="19"/>
  <c r="U97" i="19"/>
  <c r="T97" i="19"/>
  <c r="S97" i="19"/>
  <c r="R97" i="19"/>
  <c r="Q97" i="19"/>
  <c r="P97" i="19"/>
  <c r="O97" i="19"/>
  <c r="N97" i="19"/>
  <c r="M97" i="19"/>
  <c r="L97" i="19"/>
  <c r="K97" i="19"/>
  <c r="J97" i="19"/>
  <c r="I97" i="19"/>
  <c r="H97" i="19"/>
  <c r="G97" i="19"/>
  <c r="AL96" i="19"/>
  <c r="AR95" i="19"/>
  <c r="AQ95" i="19"/>
  <c r="AP95" i="19"/>
  <c r="AO95" i="19"/>
  <c r="AN95" i="19"/>
  <c r="AM95" i="19"/>
  <c r="AL95" i="19"/>
  <c r="AK95" i="19"/>
  <c r="AJ95" i="19"/>
  <c r="AI95" i="19"/>
  <c r="AH95" i="19"/>
  <c r="AG95" i="19"/>
  <c r="AF95" i="19"/>
  <c r="AE95" i="19"/>
  <c r="AD95" i="19"/>
  <c r="AC95" i="19"/>
  <c r="AB95" i="19"/>
  <c r="AA95" i="19"/>
  <c r="Z95" i="19"/>
  <c r="Y95" i="19"/>
  <c r="X95" i="19"/>
  <c r="W95" i="19"/>
  <c r="V95" i="19"/>
  <c r="U95" i="19"/>
  <c r="T95" i="19"/>
  <c r="S95" i="19"/>
  <c r="R95" i="19"/>
  <c r="Q95" i="19"/>
  <c r="P95" i="19"/>
  <c r="O95" i="19"/>
  <c r="N95" i="19"/>
  <c r="M95" i="19"/>
  <c r="L95" i="19"/>
  <c r="K95" i="19"/>
  <c r="J95" i="19"/>
  <c r="I95" i="19"/>
  <c r="H95" i="19"/>
  <c r="G95" i="19"/>
  <c r="AL94" i="19"/>
  <c r="AR93" i="19"/>
  <c r="AQ93" i="19"/>
  <c r="AP93" i="19"/>
  <c r="AO93" i="19"/>
  <c r="AN93" i="19"/>
  <c r="AM93" i="19"/>
  <c r="AL93" i="19"/>
  <c r="AK93" i="19"/>
  <c r="AJ93" i="19"/>
  <c r="AI93" i="19"/>
  <c r="AH93" i="19"/>
  <c r="AG93" i="19"/>
  <c r="AF93" i="19"/>
  <c r="AE93" i="19"/>
  <c r="AD93" i="19"/>
  <c r="AC93" i="19"/>
  <c r="AB93" i="19"/>
  <c r="AA93" i="19"/>
  <c r="Z93" i="19"/>
  <c r="Y93" i="19"/>
  <c r="X93" i="19"/>
  <c r="W93" i="19"/>
  <c r="V93" i="19"/>
  <c r="U93" i="19"/>
  <c r="T93" i="19"/>
  <c r="S93" i="19"/>
  <c r="R93" i="19"/>
  <c r="Q93" i="19"/>
  <c r="P93" i="19"/>
  <c r="O93" i="19"/>
  <c r="N93" i="19"/>
  <c r="M93" i="19"/>
  <c r="L93" i="19"/>
  <c r="K93" i="19"/>
  <c r="J93" i="19"/>
  <c r="I93" i="19"/>
  <c r="H93" i="19"/>
  <c r="G93" i="19"/>
  <c r="AL92" i="19"/>
  <c r="AR91" i="19"/>
  <c r="AQ91" i="19"/>
  <c r="AP91" i="19"/>
  <c r="AO91" i="19"/>
  <c r="AN91" i="19"/>
  <c r="AM91" i="19"/>
  <c r="AL91" i="19"/>
  <c r="AK91" i="19"/>
  <c r="AJ91" i="19"/>
  <c r="AI91" i="19"/>
  <c r="AH91" i="19"/>
  <c r="AG91" i="19"/>
  <c r="AF91" i="19"/>
  <c r="AE91" i="19"/>
  <c r="AD91" i="19"/>
  <c r="AC91" i="19"/>
  <c r="AB91" i="19"/>
  <c r="AA91" i="19"/>
  <c r="Z91" i="19"/>
  <c r="Y91" i="19"/>
  <c r="X91" i="19"/>
  <c r="W91" i="19"/>
  <c r="V91" i="19"/>
  <c r="U91" i="19"/>
  <c r="T91" i="19"/>
  <c r="S91" i="19"/>
  <c r="R91" i="19"/>
  <c r="Q91" i="19"/>
  <c r="P91" i="19"/>
  <c r="O91" i="19"/>
  <c r="N91" i="19"/>
  <c r="M91" i="19"/>
  <c r="L91" i="19"/>
  <c r="K91" i="19"/>
  <c r="J91" i="19"/>
  <c r="I91" i="19"/>
  <c r="H91" i="19"/>
  <c r="G91" i="19"/>
  <c r="AL90" i="19"/>
  <c r="AR89" i="19"/>
  <c r="AQ89" i="19"/>
  <c r="AP89" i="19"/>
  <c r="AO89" i="19"/>
  <c r="AN89" i="19"/>
  <c r="AM89" i="19"/>
  <c r="AL89" i="19"/>
  <c r="AK89" i="19"/>
  <c r="AJ89" i="19"/>
  <c r="AI89" i="19"/>
  <c r="AH89" i="19"/>
  <c r="AG89" i="19"/>
  <c r="AF89" i="19"/>
  <c r="AE89" i="19"/>
  <c r="AD89" i="19"/>
  <c r="AC89" i="19"/>
  <c r="AB89" i="19"/>
  <c r="AA89" i="19"/>
  <c r="Z89" i="19"/>
  <c r="Y89" i="19"/>
  <c r="X89" i="19"/>
  <c r="W89" i="19"/>
  <c r="V89" i="19"/>
  <c r="U89" i="19"/>
  <c r="T89" i="19"/>
  <c r="S89" i="19"/>
  <c r="R89" i="19"/>
  <c r="Q89" i="19"/>
  <c r="P89" i="19"/>
  <c r="O89" i="19"/>
  <c r="N89" i="19"/>
  <c r="M89" i="19"/>
  <c r="L89" i="19"/>
  <c r="K89" i="19"/>
  <c r="J89" i="19"/>
  <c r="I89" i="19"/>
  <c r="H89" i="19"/>
  <c r="G89" i="19"/>
  <c r="AL88" i="19"/>
  <c r="AR87" i="19"/>
  <c r="AQ87" i="19"/>
  <c r="AP87" i="19"/>
  <c r="AO87" i="19"/>
  <c r="AN87" i="19"/>
  <c r="AM87" i="19"/>
  <c r="AL87" i="19"/>
  <c r="AK87" i="19"/>
  <c r="AJ87" i="19"/>
  <c r="AI87" i="19"/>
  <c r="AH87" i="19"/>
  <c r="AG87" i="19"/>
  <c r="AF87" i="19"/>
  <c r="AE87" i="19"/>
  <c r="AD87" i="19"/>
  <c r="AC87" i="19"/>
  <c r="AB87" i="19"/>
  <c r="AA87" i="19"/>
  <c r="Z87" i="19"/>
  <c r="Y87" i="19"/>
  <c r="X87" i="19"/>
  <c r="W87" i="19"/>
  <c r="V87" i="19"/>
  <c r="U87" i="19"/>
  <c r="T87" i="19"/>
  <c r="S87" i="19"/>
  <c r="R87" i="19"/>
  <c r="Q87" i="19"/>
  <c r="P87" i="19"/>
  <c r="O87" i="19"/>
  <c r="N87" i="19"/>
  <c r="M87" i="19"/>
  <c r="L87" i="19"/>
  <c r="K87" i="19"/>
  <c r="J87" i="19"/>
  <c r="I87" i="19"/>
  <c r="H87" i="19"/>
  <c r="G87" i="19"/>
  <c r="AL86" i="19"/>
  <c r="AR85" i="19"/>
  <c r="AQ85" i="19"/>
  <c r="AP85" i="19"/>
  <c r="AO85" i="19"/>
  <c r="AN85" i="19"/>
  <c r="AM85" i="19"/>
  <c r="AL85" i="19"/>
  <c r="AK85" i="19"/>
  <c r="AJ85" i="19"/>
  <c r="AI85" i="19"/>
  <c r="AH85" i="19"/>
  <c r="AG85" i="19"/>
  <c r="AF85" i="19"/>
  <c r="AE85" i="19"/>
  <c r="AD85" i="19"/>
  <c r="AC85" i="19"/>
  <c r="AB85" i="19"/>
  <c r="AA85" i="19"/>
  <c r="Z85" i="19"/>
  <c r="Y85" i="19"/>
  <c r="X85" i="19"/>
  <c r="W85" i="19"/>
  <c r="V85" i="19"/>
  <c r="U85" i="19"/>
  <c r="T85" i="19"/>
  <c r="S85" i="19"/>
  <c r="R85" i="19"/>
  <c r="Q85" i="19"/>
  <c r="P85" i="19"/>
  <c r="O85" i="19"/>
  <c r="N85" i="19"/>
  <c r="M85" i="19"/>
  <c r="L85" i="19"/>
  <c r="K85" i="19"/>
  <c r="J85" i="19"/>
  <c r="I85" i="19"/>
  <c r="H85" i="19"/>
  <c r="G85" i="19"/>
  <c r="AL84" i="19"/>
  <c r="AR83" i="19"/>
  <c r="AQ83" i="19"/>
  <c r="AP83" i="19"/>
  <c r="AO83" i="19"/>
  <c r="AN83" i="19"/>
  <c r="AM83" i="19"/>
  <c r="AL83" i="19"/>
  <c r="AK83" i="19"/>
  <c r="AJ83" i="19"/>
  <c r="AI83" i="19"/>
  <c r="AH83" i="19"/>
  <c r="AG83" i="19"/>
  <c r="AF83" i="19"/>
  <c r="AE83" i="19"/>
  <c r="AD83" i="19"/>
  <c r="AC83" i="19"/>
  <c r="AB83" i="19"/>
  <c r="AA83" i="19"/>
  <c r="Z83" i="19"/>
  <c r="Y83" i="19"/>
  <c r="X83" i="19"/>
  <c r="W83" i="19"/>
  <c r="V83" i="19"/>
  <c r="U83" i="19"/>
  <c r="T83" i="19"/>
  <c r="S83" i="19"/>
  <c r="R83" i="19"/>
  <c r="Q83" i="19"/>
  <c r="P83" i="19"/>
  <c r="O83" i="19"/>
  <c r="N83" i="19"/>
  <c r="M83" i="19"/>
  <c r="L83" i="19"/>
  <c r="K83" i="19"/>
  <c r="J83" i="19"/>
  <c r="I83" i="19"/>
  <c r="H83" i="19"/>
  <c r="G83" i="19"/>
  <c r="AL82" i="19"/>
  <c r="AR81" i="19"/>
  <c r="AQ81" i="19"/>
  <c r="AP81" i="19"/>
  <c r="AO81" i="19"/>
  <c r="AN81" i="19"/>
  <c r="AM81" i="19"/>
  <c r="AL81" i="19"/>
  <c r="AK81" i="19"/>
  <c r="AJ81" i="19"/>
  <c r="AI81" i="19"/>
  <c r="AH81" i="19"/>
  <c r="AG81" i="19"/>
  <c r="AF81" i="19"/>
  <c r="AE81" i="19"/>
  <c r="AD81" i="19"/>
  <c r="AC81" i="19"/>
  <c r="AB81" i="19"/>
  <c r="AA81" i="19"/>
  <c r="Z81" i="19"/>
  <c r="Y81" i="19"/>
  <c r="X81" i="19"/>
  <c r="W81" i="19"/>
  <c r="V81" i="19"/>
  <c r="U81" i="19"/>
  <c r="T81" i="19"/>
  <c r="S81" i="19"/>
  <c r="R81" i="19"/>
  <c r="Q81" i="19"/>
  <c r="P81" i="19"/>
  <c r="O81" i="19"/>
  <c r="N81" i="19"/>
  <c r="M81" i="19"/>
  <c r="L81" i="19"/>
  <c r="K81" i="19"/>
  <c r="J81" i="19"/>
  <c r="I81" i="19"/>
  <c r="H81" i="19"/>
  <c r="G81" i="19"/>
  <c r="AL80" i="19"/>
  <c r="AR79" i="19"/>
  <c r="AQ79" i="19"/>
  <c r="AP79" i="19"/>
  <c r="AO79" i="19"/>
  <c r="AN79" i="19"/>
  <c r="AM79" i="19"/>
  <c r="AL79" i="19"/>
  <c r="AK79" i="19"/>
  <c r="AJ79" i="19"/>
  <c r="AI79" i="19"/>
  <c r="AH79" i="19"/>
  <c r="AG79" i="19"/>
  <c r="AF79" i="19"/>
  <c r="AE79" i="19"/>
  <c r="AD79" i="19"/>
  <c r="AC79" i="19"/>
  <c r="AB79" i="19"/>
  <c r="AA79" i="19"/>
  <c r="Z79" i="19"/>
  <c r="Y79" i="19"/>
  <c r="X79" i="19"/>
  <c r="W79" i="19"/>
  <c r="V79" i="19"/>
  <c r="U79" i="19"/>
  <c r="T79" i="19"/>
  <c r="S79" i="19"/>
  <c r="R79" i="19"/>
  <c r="Q79" i="19"/>
  <c r="P79" i="19"/>
  <c r="O79" i="19"/>
  <c r="N79" i="19"/>
  <c r="M79" i="19"/>
  <c r="L79" i="19"/>
  <c r="K79" i="19"/>
  <c r="J79" i="19"/>
  <c r="I79" i="19"/>
  <c r="H79" i="19"/>
  <c r="G79" i="19"/>
  <c r="AL78" i="19"/>
  <c r="AR77" i="19"/>
  <c r="AQ77" i="19"/>
  <c r="AP77" i="19"/>
  <c r="AO77" i="19"/>
  <c r="AN77" i="19"/>
  <c r="AM77" i="19"/>
  <c r="AL77" i="19"/>
  <c r="AK77" i="19"/>
  <c r="AJ77" i="19"/>
  <c r="AI77" i="19"/>
  <c r="AH77" i="19"/>
  <c r="AG77" i="19"/>
  <c r="AF77" i="19"/>
  <c r="AE77" i="19"/>
  <c r="AD77" i="19"/>
  <c r="AC77" i="19"/>
  <c r="AB77" i="19"/>
  <c r="AA77" i="19"/>
  <c r="Z77" i="19"/>
  <c r="Y77" i="19"/>
  <c r="X77" i="19"/>
  <c r="W77" i="19"/>
  <c r="V77" i="19"/>
  <c r="U77" i="19"/>
  <c r="T77" i="19"/>
  <c r="S77" i="19"/>
  <c r="R77" i="19"/>
  <c r="Q77" i="19"/>
  <c r="P77" i="19"/>
  <c r="O77" i="19"/>
  <c r="N77" i="19"/>
  <c r="M77" i="19"/>
  <c r="L77" i="19"/>
  <c r="K77" i="19"/>
  <c r="J77" i="19"/>
  <c r="I77" i="19"/>
  <c r="H77" i="19"/>
  <c r="G77" i="19"/>
  <c r="AL76" i="19"/>
  <c r="AR75" i="19"/>
  <c r="AQ75" i="19"/>
  <c r="AP75" i="19"/>
  <c r="AO75" i="19"/>
  <c r="AN75" i="19"/>
  <c r="AM75" i="19"/>
  <c r="AL75" i="19"/>
  <c r="AK75" i="19"/>
  <c r="AJ75" i="19"/>
  <c r="AI75" i="19"/>
  <c r="AH75" i="19"/>
  <c r="AG75" i="19"/>
  <c r="AF75" i="19"/>
  <c r="AE75" i="19"/>
  <c r="AD75" i="19"/>
  <c r="AC75" i="19"/>
  <c r="AB75" i="19"/>
  <c r="AA75" i="19"/>
  <c r="Z75" i="19"/>
  <c r="Y75" i="19"/>
  <c r="X75" i="19"/>
  <c r="W75" i="19"/>
  <c r="V75" i="19"/>
  <c r="U75" i="19"/>
  <c r="T75" i="19"/>
  <c r="S75" i="19"/>
  <c r="R75" i="19"/>
  <c r="Q75" i="19"/>
  <c r="P75" i="19"/>
  <c r="O75" i="19"/>
  <c r="N75" i="19"/>
  <c r="M75" i="19"/>
  <c r="L75" i="19"/>
  <c r="K75" i="19"/>
  <c r="J75" i="19"/>
  <c r="I75" i="19"/>
  <c r="H75" i="19"/>
  <c r="G75" i="19"/>
  <c r="AL74" i="19"/>
  <c r="AR73" i="19"/>
  <c r="AQ73" i="19"/>
  <c r="AP73" i="19"/>
  <c r="AO73" i="19"/>
  <c r="AN73" i="19"/>
  <c r="AM73" i="19"/>
  <c r="AL73" i="19"/>
  <c r="AK73" i="19"/>
  <c r="AJ73" i="19"/>
  <c r="AI73" i="19"/>
  <c r="AH73" i="19"/>
  <c r="AG73" i="19"/>
  <c r="AF73" i="19"/>
  <c r="AE73" i="19"/>
  <c r="AD73" i="19"/>
  <c r="AC73" i="19"/>
  <c r="AB73" i="19"/>
  <c r="AA73" i="19"/>
  <c r="Z73" i="19"/>
  <c r="Y73" i="19"/>
  <c r="X73" i="19"/>
  <c r="W73" i="19"/>
  <c r="V73" i="19"/>
  <c r="U73" i="19"/>
  <c r="T73" i="19"/>
  <c r="S73" i="19"/>
  <c r="R73" i="19"/>
  <c r="Q73" i="19"/>
  <c r="P73" i="19"/>
  <c r="O73" i="19"/>
  <c r="N73" i="19"/>
  <c r="M73" i="19"/>
  <c r="L73" i="19"/>
  <c r="K73" i="19"/>
  <c r="J73" i="19"/>
  <c r="I73" i="19"/>
  <c r="H73" i="19"/>
  <c r="G73" i="19"/>
  <c r="AL72" i="19"/>
  <c r="AR71" i="19"/>
  <c r="AQ71" i="19"/>
  <c r="AP71" i="19"/>
  <c r="AO71" i="19"/>
  <c r="AN71" i="19"/>
  <c r="AM71" i="19"/>
  <c r="AL71" i="19"/>
  <c r="AK71" i="19"/>
  <c r="AJ71" i="19"/>
  <c r="AI71" i="19"/>
  <c r="AH71" i="19"/>
  <c r="AG71" i="19"/>
  <c r="AF71" i="19"/>
  <c r="AE71" i="19"/>
  <c r="AD71" i="19"/>
  <c r="AC71" i="19"/>
  <c r="AB71" i="19"/>
  <c r="AA71" i="19"/>
  <c r="Z71" i="19"/>
  <c r="Y71" i="19"/>
  <c r="X71" i="19"/>
  <c r="W71" i="19"/>
  <c r="V71" i="19"/>
  <c r="U71" i="19"/>
  <c r="T71" i="19"/>
  <c r="S71" i="19"/>
  <c r="R71" i="19"/>
  <c r="Q71" i="19"/>
  <c r="P71" i="19"/>
  <c r="O71" i="19"/>
  <c r="N71" i="19"/>
  <c r="M71" i="19"/>
  <c r="L71" i="19"/>
  <c r="K71" i="19"/>
  <c r="J71" i="19"/>
  <c r="I71" i="19"/>
  <c r="H71" i="19"/>
  <c r="G71" i="19"/>
  <c r="AL70" i="19"/>
  <c r="AR69" i="19"/>
  <c r="AQ69" i="19"/>
  <c r="AP69" i="19"/>
  <c r="AO69" i="19"/>
  <c r="AN69" i="19"/>
  <c r="AM69" i="19"/>
  <c r="AL69" i="19"/>
  <c r="AK69" i="19"/>
  <c r="AJ69" i="19"/>
  <c r="AI69" i="19"/>
  <c r="AH69" i="19"/>
  <c r="AG69" i="19"/>
  <c r="AF69" i="19"/>
  <c r="AE69" i="19"/>
  <c r="AD69" i="19"/>
  <c r="AC69" i="19"/>
  <c r="AB69" i="19"/>
  <c r="AA69" i="19"/>
  <c r="Z69" i="19"/>
  <c r="Y69" i="19"/>
  <c r="X69" i="19"/>
  <c r="W69" i="19"/>
  <c r="V69" i="19"/>
  <c r="U69" i="19"/>
  <c r="T69" i="19"/>
  <c r="S69" i="19"/>
  <c r="R69" i="19"/>
  <c r="Q69" i="19"/>
  <c r="P69" i="19"/>
  <c r="O69" i="19"/>
  <c r="N69" i="19"/>
  <c r="M69" i="19"/>
  <c r="L69" i="19"/>
  <c r="K69" i="19"/>
  <c r="J69" i="19"/>
  <c r="I69" i="19"/>
  <c r="H69" i="19"/>
  <c r="G69" i="19"/>
  <c r="AL68" i="19"/>
  <c r="AR67" i="19"/>
  <c r="AQ67" i="19"/>
  <c r="AP67" i="19"/>
  <c r="AO67" i="19"/>
  <c r="AN67" i="19"/>
  <c r="AM67" i="19"/>
  <c r="AL67" i="19"/>
  <c r="AK67" i="19"/>
  <c r="AJ67" i="19"/>
  <c r="AI67" i="19"/>
  <c r="AH67" i="19"/>
  <c r="AG67" i="19"/>
  <c r="AF67" i="19"/>
  <c r="AE67" i="19"/>
  <c r="AD67" i="19"/>
  <c r="AC67" i="19"/>
  <c r="AB67" i="19"/>
  <c r="AA67" i="19"/>
  <c r="Z67" i="19"/>
  <c r="Y67" i="19"/>
  <c r="X67" i="19"/>
  <c r="W67" i="19"/>
  <c r="V67" i="19"/>
  <c r="U67" i="19"/>
  <c r="T67" i="19"/>
  <c r="S67" i="19"/>
  <c r="R67" i="19"/>
  <c r="Q67" i="19"/>
  <c r="P67" i="19"/>
  <c r="O67" i="19"/>
  <c r="N67" i="19"/>
  <c r="M67" i="19"/>
  <c r="L67" i="19"/>
  <c r="K67" i="19"/>
  <c r="J67" i="19"/>
  <c r="I67" i="19"/>
  <c r="H67" i="19"/>
  <c r="G67" i="19"/>
  <c r="AL66" i="19"/>
  <c r="AR65" i="19"/>
  <c r="AQ65" i="19"/>
  <c r="AP65" i="19"/>
  <c r="AO65" i="19"/>
  <c r="AN65" i="19"/>
  <c r="AM65" i="19"/>
  <c r="AL65" i="19"/>
  <c r="AK65" i="19"/>
  <c r="AJ65" i="19"/>
  <c r="AI65" i="19"/>
  <c r="AH65" i="19"/>
  <c r="AG65" i="19"/>
  <c r="AF65" i="19"/>
  <c r="AE65" i="19"/>
  <c r="AD65" i="19"/>
  <c r="AC65" i="19"/>
  <c r="AB65" i="19"/>
  <c r="AA65" i="19"/>
  <c r="Z65" i="19"/>
  <c r="Y65" i="19"/>
  <c r="X65" i="19"/>
  <c r="W65" i="19"/>
  <c r="V65" i="19"/>
  <c r="U65" i="19"/>
  <c r="T65" i="19"/>
  <c r="S65" i="19"/>
  <c r="R65" i="19"/>
  <c r="Q65" i="19"/>
  <c r="P65" i="19"/>
  <c r="O65" i="19"/>
  <c r="N65" i="19"/>
  <c r="M65" i="19"/>
  <c r="L65" i="19"/>
  <c r="K65" i="19"/>
  <c r="J65" i="19"/>
  <c r="I65" i="19"/>
  <c r="H65" i="19"/>
  <c r="G65" i="19"/>
  <c r="AL64" i="19"/>
  <c r="AR63" i="19"/>
  <c r="AQ63" i="19"/>
  <c r="AP63" i="19"/>
  <c r="AO63" i="19"/>
  <c r="AN63" i="19"/>
  <c r="AM63" i="19"/>
  <c r="AL63" i="19"/>
  <c r="AK63" i="19"/>
  <c r="AJ63" i="19"/>
  <c r="AI63" i="19"/>
  <c r="AH63" i="19"/>
  <c r="AG63" i="19"/>
  <c r="AF63" i="19"/>
  <c r="AE63" i="19"/>
  <c r="AD63" i="19"/>
  <c r="AC63" i="19"/>
  <c r="AB63" i="19"/>
  <c r="AA63" i="19"/>
  <c r="Z63" i="19"/>
  <c r="Y63" i="19"/>
  <c r="X63" i="19"/>
  <c r="W63" i="19"/>
  <c r="V63" i="19"/>
  <c r="U63" i="19"/>
  <c r="T63" i="19"/>
  <c r="S63" i="19"/>
  <c r="R63" i="19"/>
  <c r="Q63" i="19"/>
  <c r="P63" i="19"/>
  <c r="O63" i="19"/>
  <c r="N63" i="19"/>
  <c r="M63" i="19"/>
  <c r="L63" i="19"/>
  <c r="K63" i="19"/>
  <c r="J63" i="19"/>
  <c r="I63" i="19"/>
  <c r="H63" i="19"/>
  <c r="G63" i="19"/>
  <c r="AL62" i="19"/>
  <c r="AR61" i="19"/>
  <c r="AQ61" i="19"/>
  <c r="AP61" i="19"/>
  <c r="AO61" i="19"/>
  <c r="AN61" i="19"/>
  <c r="AM61" i="19"/>
  <c r="AL61" i="19"/>
  <c r="AK61" i="19"/>
  <c r="AJ61" i="19"/>
  <c r="AI61" i="19"/>
  <c r="AH61" i="19"/>
  <c r="AG61" i="19"/>
  <c r="AF61" i="19"/>
  <c r="AE61" i="19"/>
  <c r="AD61" i="19"/>
  <c r="AC61" i="19"/>
  <c r="AB61" i="19"/>
  <c r="AA61" i="19"/>
  <c r="Z61" i="19"/>
  <c r="Y61" i="19"/>
  <c r="X61" i="19"/>
  <c r="W61" i="19"/>
  <c r="V61" i="19"/>
  <c r="U61" i="19"/>
  <c r="T61" i="19"/>
  <c r="S61" i="19"/>
  <c r="R61" i="19"/>
  <c r="Q61" i="19"/>
  <c r="P61" i="19"/>
  <c r="O61" i="19"/>
  <c r="N61" i="19"/>
  <c r="M61" i="19"/>
  <c r="L61" i="19"/>
  <c r="K61" i="19"/>
  <c r="J61" i="19"/>
  <c r="I61" i="19"/>
  <c r="H61" i="19"/>
  <c r="G61" i="19"/>
  <c r="AL60" i="19"/>
  <c r="AR59" i="19"/>
  <c r="AQ59" i="19"/>
  <c r="AP59" i="19"/>
  <c r="AO59" i="19"/>
  <c r="AN59" i="19"/>
  <c r="AM59" i="19"/>
  <c r="AL59" i="19"/>
  <c r="AK59" i="19"/>
  <c r="AJ59" i="19"/>
  <c r="AI59" i="19"/>
  <c r="AH59" i="19"/>
  <c r="AG59" i="19"/>
  <c r="AF59" i="19"/>
  <c r="AE59" i="19"/>
  <c r="AD59" i="19"/>
  <c r="AC59" i="19"/>
  <c r="AB59" i="19"/>
  <c r="AA59" i="19"/>
  <c r="Z59" i="19"/>
  <c r="Y59" i="19"/>
  <c r="X59" i="19"/>
  <c r="W59" i="19"/>
  <c r="V59" i="19"/>
  <c r="U59" i="19"/>
  <c r="T59" i="19"/>
  <c r="S59" i="19"/>
  <c r="R59" i="19"/>
  <c r="Q59" i="19"/>
  <c r="P59" i="19"/>
  <c r="O59" i="19"/>
  <c r="N59" i="19"/>
  <c r="M59" i="19"/>
  <c r="L59" i="19"/>
  <c r="K59" i="19"/>
  <c r="J59" i="19"/>
  <c r="I59" i="19"/>
  <c r="H59" i="19"/>
  <c r="G59" i="19"/>
  <c r="AL58" i="19"/>
  <c r="AR57" i="19"/>
  <c r="AQ57" i="19"/>
  <c r="AP57" i="19"/>
  <c r="AO57" i="19"/>
  <c r="AN57" i="19"/>
  <c r="AM57" i="19"/>
  <c r="AL57" i="19"/>
  <c r="AK57" i="19"/>
  <c r="AJ57" i="19"/>
  <c r="AI57" i="19"/>
  <c r="AH57" i="19"/>
  <c r="AG57" i="19"/>
  <c r="AF57" i="19"/>
  <c r="AE57" i="19"/>
  <c r="AD57" i="19"/>
  <c r="AC57" i="19"/>
  <c r="AB57" i="19"/>
  <c r="AA57" i="19"/>
  <c r="Z57" i="19"/>
  <c r="Y57" i="19"/>
  <c r="X57" i="19"/>
  <c r="W57" i="19"/>
  <c r="V57" i="19"/>
  <c r="U57" i="19"/>
  <c r="T57" i="19"/>
  <c r="S57" i="19"/>
  <c r="R57" i="19"/>
  <c r="Q57" i="19"/>
  <c r="P57" i="19"/>
  <c r="O57" i="19"/>
  <c r="N57" i="19"/>
  <c r="M57" i="19"/>
  <c r="L57" i="19"/>
  <c r="K57" i="19"/>
  <c r="J57" i="19"/>
  <c r="I57" i="19"/>
  <c r="H57" i="19"/>
  <c r="G57" i="19"/>
  <c r="AL56" i="19"/>
  <c r="AR55" i="19"/>
  <c r="AQ55" i="19"/>
  <c r="AP55" i="19"/>
  <c r="AO55" i="19"/>
  <c r="AN55" i="19"/>
  <c r="AM55" i="19"/>
  <c r="AL55" i="19"/>
  <c r="AK55" i="19"/>
  <c r="AJ55" i="19"/>
  <c r="AI55" i="19"/>
  <c r="AH55" i="19"/>
  <c r="AG55" i="19"/>
  <c r="AF55" i="19"/>
  <c r="AE55" i="19"/>
  <c r="AD55" i="19"/>
  <c r="AC55" i="19"/>
  <c r="AB55" i="19"/>
  <c r="AA55" i="19"/>
  <c r="Z55" i="19"/>
  <c r="Y55" i="19"/>
  <c r="X55" i="19"/>
  <c r="W55" i="19"/>
  <c r="V55" i="19"/>
  <c r="U55" i="19"/>
  <c r="T55" i="19"/>
  <c r="S55" i="19"/>
  <c r="R55" i="19"/>
  <c r="Q55" i="19"/>
  <c r="P55" i="19"/>
  <c r="O55" i="19"/>
  <c r="N55" i="19"/>
  <c r="M55" i="19"/>
  <c r="L55" i="19"/>
  <c r="K55" i="19"/>
  <c r="J55" i="19"/>
  <c r="I55" i="19"/>
  <c r="H55" i="19"/>
  <c r="G55" i="19"/>
  <c r="AL54" i="19"/>
  <c r="AR53" i="19"/>
  <c r="AQ53" i="19"/>
  <c r="AP53" i="19"/>
  <c r="AO53" i="19"/>
  <c r="AN53" i="19"/>
  <c r="AM53" i="19"/>
  <c r="AL53" i="19"/>
  <c r="AK53" i="19"/>
  <c r="AJ53" i="19"/>
  <c r="AI53" i="19"/>
  <c r="AH53" i="19"/>
  <c r="AG53" i="19"/>
  <c r="AF53" i="19"/>
  <c r="AE53" i="19"/>
  <c r="AD53" i="19"/>
  <c r="AC53" i="19"/>
  <c r="AB53" i="19"/>
  <c r="AA53" i="19"/>
  <c r="Z53" i="19"/>
  <c r="Y53" i="19"/>
  <c r="X53" i="19"/>
  <c r="W53" i="19"/>
  <c r="V53" i="19"/>
  <c r="U53" i="19"/>
  <c r="T53" i="19"/>
  <c r="S53" i="19"/>
  <c r="R53" i="19"/>
  <c r="Q53" i="19"/>
  <c r="P53" i="19"/>
  <c r="O53" i="19"/>
  <c r="N53" i="19"/>
  <c r="M53" i="19"/>
  <c r="L53" i="19"/>
  <c r="K53" i="19"/>
  <c r="J53" i="19"/>
  <c r="I53" i="19"/>
  <c r="H53" i="19"/>
  <c r="G53" i="19"/>
  <c r="AL52" i="19"/>
  <c r="AR51" i="19"/>
  <c r="AQ51" i="19"/>
  <c r="AP51" i="19"/>
  <c r="AO51" i="19"/>
  <c r="AN51" i="19"/>
  <c r="AM51" i="19"/>
  <c r="AL51" i="19"/>
  <c r="AK51" i="19"/>
  <c r="AJ51" i="19"/>
  <c r="AI51" i="19"/>
  <c r="AH51" i="19"/>
  <c r="AG51" i="19"/>
  <c r="AF51" i="19"/>
  <c r="AE51" i="19"/>
  <c r="AD51" i="19"/>
  <c r="AC51" i="19"/>
  <c r="AB51" i="19"/>
  <c r="AA51" i="19"/>
  <c r="Z51" i="19"/>
  <c r="Y51" i="19"/>
  <c r="X51" i="19"/>
  <c r="W51" i="19"/>
  <c r="V51" i="19"/>
  <c r="U51" i="19"/>
  <c r="T51" i="19"/>
  <c r="S51" i="19"/>
  <c r="R51" i="19"/>
  <c r="Q51" i="19"/>
  <c r="P51" i="19"/>
  <c r="O51" i="19"/>
  <c r="N51" i="19"/>
  <c r="M51" i="19"/>
  <c r="L51" i="19"/>
  <c r="K51" i="19"/>
  <c r="J51" i="19"/>
  <c r="I51" i="19"/>
  <c r="H51" i="19"/>
  <c r="G51" i="19"/>
  <c r="AL50" i="19"/>
  <c r="AR49" i="19"/>
  <c r="AQ49" i="19"/>
  <c r="AP49" i="19"/>
  <c r="AO49" i="19"/>
  <c r="AN49" i="19"/>
  <c r="AM49" i="19"/>
  <c r="AL49" i="19"/>
  <c r="AK49" i="19"/>
  <c r="AJ49" i="19"/>
  <c r="AI49" i="19"/>
  <c r="AH49" i="19"/>
  <c r="AG49" i="19"/>
  <c r="AF49" i="19"/>
  <c r="AE49" i="19"/>
  <c r="AD49" i="19"/>
  <c r="AC49" i="19"/>
  <c r="AB49" i="19"/>
  <c r="AA49" i="19"/>
  <c r="Z49" i="19"/>
  <c r="Y49" i="19"/>
  <c r="X49" i="19"/>
  <c r="W49" i="19"/>
  <c r="V49" i="19"/>
  <c r="U49" i="19"/>
  <c r="T49" i="19"/>
  <c r="S49" i="19"/>
  <c r="R49" i="19"/>
  <c r="Q49" i="19"/>
  <c r="P49" i="19"/>
  <c r="O49" i="19"/>
  <c r="N49" i="19"/>
  <c r="M49" i="19"/>
  <c r="L49" i="19"/>
  <c r="K49" i="19"/>
  <c r="J49" i="19"/>
  <c r="I49" i="19"/>
  <c r="H49" i="19"/>
  <c r="G49" i="19"/>
  <c r="AL48" i="19"/>
  <c r="AR47" i="19"/>
  <c r="AQ47" i="19"/>
  <c r="AP47" i="19"/>
  <c r="AO47" i="19"/>
  <c r="AN47" i="19"/>
  <c r="AM47" i="19"/>
  <c r="AL47" i="19"/>
  <c r="AK47" i="19"/>
  <c r="AJ47" i="19"/>
  <c r="AI47" i="19"/>
  <c r="AH47" i="19"/>
  <c r="AG47" i="19"/>
  <c r="AF47" i="19"/>
  <c r="AE47" i="19"/>
  <c r="AD47" i="19"/>
  <c r="AC47" i="19"/>
  <c r="AB47" i="19"/>
  <c r="AA47" i="19"/>
  <c r="Z47" i="19"/>
  <c r="Y47" i="19"/>
  <c r="X47" i="19"/>
  <c r="W47" i="19"/>
  <c r="V47" i="19"/>
  <c r="U47" i="19"/>
  <c r="T47" i="19"/>
  <c r="S47" i="19"/>
  <c r="R47" i="19"/>
  <c r="Q47" i="19"/>
  <c r="P47" i="19"/>
  <c r="O47" i="19"/>
  <c r="N47" i="19"/>
  <c r="M47" i="19"/>
  <c r="L47" i="19"/>
  <c r="K47" i="19"/>
  <c r="J47" i="19"/>
  <c r="I47" i="19"/>
  <c r="H47" i="19"/>
  <c r="G47" i="19"/>
  <c r="AL46" i="19"/>
  <c r="AR45" i="19"/>
  <c r="AQ45" i="19"/>
  <c r="AP45" i="19"/>
  <c r="AO45" i="19"/>
  <c r="AN45" i="19"/>
  <c r="AM45" i="19"/>
  <c r="AL45" i="19"/>
  <c r="AK45" i="19"/>
  <c r="AJ45" i="19"/>
  <c r="AI45" i="19"/>
  <c r="AH45" i="19"/>
  <c r="AG45" i="19"/>
  <c r="AF45" i="19"/>
  <c r="AE45" i="19"/>
  <c r="AD45" i="19"/>
  <c r="AC45" i="19"/>
  <c r="AB45" i="19"/>
  <c r="AA45" i="19"/>
  <c r="Z45" i="19"/>
  <c r="Y45" i="19"/>
  <c r="X45" i="19"/>
  <c r="W45" i="19"/>
  <c r="V45" i="19"/>
  <c r="U45" i="19"/>
  <c r="T45" i="19"/>
  <c r="S45" i="19"/>
  <c r="R45" i="19"/>
  <c r="Q45" i="19"/>
  <c r="P45" i="19"/>
  <c r="O45" i="19"/>
  <c r="N45" i="19"/>
  <c r="M45" i="19"/>
  <c r="L45" i="19"/>
  <c r="K45" i="19"/>
  <c r="J45" i="19"/>
  <c r="I45" i="19"/>
  <c r="H45" i="19"/>
  <c r="G45" i="19"/>
  <c r="AL44" i="19"/>
  <c r="AR43" i="19"/>
  <c r="AQ43" i="19"/>
  <c r="AP43" i="19"/>
  <c r="AO43" i="19"/>
  <c r="AN43" i="19"/>
  <c r="AM43" i="19"/>
  <c r="AL43" i="19"/>
  <c r="AK43" i="19"/>
  <c r="AJ43" i="19"/>
  <c r="AI43" i="19"/>
  <c r="AH43" i="19"/>
  <c r="AG43" i="19"/>
  <c r="AF43" i="19"/>
  <c r="AE43" i="19"/>
  <c r="AD43" i="19"/>
  <c r="AC43" i="19"/>
  <c r="AB43" i="19"/>
  <c r="AA43" i="19"/>
  <c r="Z43" i="19"/>
  <c r="Y43" i="19"/>
  <c r="X43" i="19"/>
  <c r="W43" i="19"/>
  <c r="V43" i="19"/>
  <c r="U43" i="19"/>
  <c r="T43" i="19"/>
  <c r="S43" i="19"/>
  <c r="R43" i="19"/>
  <c r="Q43" i="19"/>
  <c r="P43" i="19"/>
  <c r="O43" i="19"/>
  <c r="N43" i="19"/>
  <c r="M43" i="19"/>
  <c r="L43" i="19"/>
  <c r="K43" i="19"/>
  <c r="J43" i="19"/>
  <c r="I43" i="19"/>
  <c r="H43" i="19"/>
  <c r="G43" i="19"/>
  <c r="AL42" i="19"/>
  <c r="AR41" i="19"/>
  <c r="AQ41" i="19"/>
  <c r="AP41" i="19"/>
  <c r="AO41" i="19"/>
  <c r="AN41" i="19"/>
  <c r="AM41" i="19"/>
  <c r="AL41" i="19"/>
  <c r="AK41" i="19"/>
  <c r="AJ41" i="19"/>
  <c r="AI41" i="19"/>
  <c r="AH41" i="19"/>
  <c r="AG41" i="19"/>
  <c r="AF41" i="19"/>
  <c r="AE41" i="19"/>
  <c r="AD41" i="19"/>
  <c r="AC41" i="19"/>
  <c r="AB41" i="19"/>
  <c r="AA41" i="19"/>
  <c r="Z41" i="19"/>
  <c r="Y41" i="19"/>
  <c r="X41" i="19"/>
  <c r="W41" i="19"/>
  <c r="V41" i="19"/>
  <c r="U41" i="19"/>
  <c r="T41" i="19"/>
  <c r="S41" i="19"/>
  <c r="R41" i="19"/>
  <c r="Q41" i="19"/>
  <c r="P41" i="19"/>
  <c r="O41" i="19"/>
  <c r="N41" i="19"/>
  <c r="M41" i="19"/>
  <c r="L41" i="19"/>
  <c r="K41" i="19"/>
  <c r="J41" i="19"/>
  <c r="I41" i="19"/>
  <c r="H41" i="19"/>
  <c r="G41" i="19"/>
  <c r="AL40" i="19"/>
  <c r="AR39" i="19"/>
  <c r="AQ39" i="19"/>
  <c r="AP39" i="19"/>
  <c r="AO39" i="19"/>
  <c r="AN39" i="19"/>
  <c r="AM39" i="19"/>
  <c r="AL39" i="19"/>
  <c r="AK39" i="19"/>
  <c r="AJ39" i="19"/>
  <c r="AI39" i="19"/>
  <c r="AH39" i="19"/>
  <c r="AG39" i="19"/>
  <c r="AF39" i="19"/>
  <c r="AE39" i="19"/>
  <c r="AD39" i="19"/>
  <c r="AC39" i="19"/>
  <c r="AB39" i="19"/>
  <c r="AA39" i="19"/>
  <c r="Z39" i="19"/>
  <c r="Y39" i="19"/>
  <c r="X39" i="19"/>
  <c r="W39" i="19"/>
  <c r="V39" i="19"/>
  <c r="U39" i="19"/>
  <c r="T39" i="19"/>
  <c r="S39" i="19"/>
  <c r="R39" i="19"/>
  <c r="Q39" i="19"/>
  <c r="P39" i="19"/>
  <c r="O39" i="19"/>
  <c r="N39" i="19"/>
  <c r="M39" i="19"/>
  <c r="L39" i="19"/>
  <c r="K39" i="19"/>
  <c r="J39" i="19"/>
  <c r="I39" i="19"/>
  <c r="H39" i="19"/>
  <c r="G39" i="19"/>
  <c r="AL38" i="19"/>
  <c r="AR37" i="19"/>
  <c r="AQ37" i="19"/>
  <c r="AP37" i="19"/>
  <c r="AO37" i="19"/>
  <c r="AN37" i="19"/>
  <c r="AM37" i="19"/>
  <c r="AL37" i="19"/>
  <c r="AK37" i="19"/>
  <c r="AJ37" i="19"/>
  <c r="AI37" i="19"/>
  <c r="AH37" i="19"/>
  <c r="AG37" i="19"/>
  <c r="AF37" i="19"/>
  <c r="AE37" i="19"/>
  <c r="AD37" i="19"/>
  <c r="AC37" i="19"/>
  <c r="AB37" i="19"/>
  <c r="AA37" i="19"/>
  <c r="Z37" i="19"/>
  <c r="Y37" i="19"/>
  <c r="X37" i="19"/>
  <c r="W37" i="19"/>
  <c r="V37" i="19"/>
  <c r="U37" i="19"/>
  <c r="T37" i="19"/>
  <c r="S37" i="19"/>
  <c r="R37" i="19"/>
  <c r="Q37" i="19"/>
  <c r="P37" i="19"/>
  <c r="O37" i="19"/>
  <c r="N37" i="19"/>
  <c r="M37" i="19"/>
  <c r="L37" i="19"/>
  <c r="K37" i="19"/>
  <c r="J37" i="19"/>
  <c r="I37" i="19"/>
  <c r="H37" i="19"/>
  <c r="G37" i="19"/>
  <c r="AL36" i="19"/>
  <c r="AR35" i="19"/>
  <c r="AQ35" i="19"/>
  <c r="AP35" i="19"/>
  <c r="AO35" i="19"/>
  <c r="AN35" i="19"/>
  <c r="AM35" i="19"/>
  <c r="AL35" i="19"/>
  <c r="AK35" i="19"/>
  <c r="AJ35" i="19"/>
  <c r="AI35" i="19"/>
  <c r="AH35" i="19"/>
  <c r="AG35" i="19"/>
  <c r="AF35" i="19"/>
  <c r="AE35" i="19"/>
  <c r="AD35" i="19"/>
  <c r="AC35" i="19"/>
  <c r="AB35" i="19"/>
  <c r="AA35" i="19"/>
  <c r="Z35" i="19"/>
  <c r="Y35" i="19"/>
  <c r="X35" i="19"/>
  <c r="W35" i="19"/>
  <c r="V35" i="19"/>
  <c r="U35" i="19"/>
  <c r="T35" i="19"/>
  <c r="S35" i="19"/>
  <c r="R35" i="19"/>
  <c r="Q35" i="19"/>
  <c r="P35" i="19"/>
  <c r="O35" i="19"/>
  <c r="N35" i="19"/>
  <c r="M35" i="19"/>
  <c r="L35" i="19"/>
  <c r="K35" i="19"/>
  <c r="J35" i="19"/>
  <c r="I35" i="19"/>
  <c r="H35" i="19"/>
  <c r="G35" i="19"/>
  <c r="AL34" i="19"/>
  <c r="AR33" i="19"/>
  <c r="AQ33" i="19"/>
  <c r="AP33" i="19"/>
  <c r="AO33" i="19"/>
  <c r="AN33" i="19"/>
  <c r="AM33" i="19"/>
  <c r="AL33" i="19"/>
  <c r="AK33" i="19"/>
  <c r="AJ33" i="19"/>
  <c r="AI33" i="19"/>
  <c r="AH33" i="19"/>
  <c r="AG33" i="19"/>
  <c r="AF33" i="19"/>
  <c r="AE33" i="19"/>
  <c r="AD33" i="19"/>
  <c r="AC33" i="19"/>
  <c r="AB33" i="19"/>
  <c r="AA33" i="19"/>
  <c r="Z33" i="19"/>
  <c r="Y33" i="19"/>
  <c r="X33" i="19"/>
  <c r="W33" i="19"/>
  <c r="V33" i="19"/>
  <c r="U33" i="19"/>
  <c r="T33" i="19"/>
  <c r="S33" i="19"/>
  <c r="R33" i="19"/>
  <c r="Q33" i="19"/>
  <c r="P33" i="19"/>
  <c r="O33" i="19"/>
  <c r="N33" i="19"/>
  <c r="M33" i="19"/>
  <c r="L33" i="19"/>
  <c r="K33" i="19"/>
  <c r="J33" i="19"/>
  <c r="I33" i="19"/>
  <c r="H33" i="19"/>
  <c r="G33" i="19"/>
  <c r="AL32" i="19"/>
  <c r="AR31" i="19"/>
  <c r="AQ31" i="19"/>
  <c r="AP31" i="19"/>
  <c r="AO31" i="19"/>
  <c r="AN31" i="19"/>
  <c r="AM31" i="19"/>
  <c r="AL31" i="19"/>
  <c r="AK31" i="19"/>
  <c r="AJ31" i="19"/>
  <c r="AI31" i="19"/>
  <c r="AH31" i="19"/>
  <c r="AG31" i="19"/>
  <c r="AF31" i="19"/>
  <c r="AE31" i="19"/>
  <c r="AD31" i="19"/>
  <c r="AC31" i="19"/>
  <c r="AB31" i="19"/>
  <c r="AA31" i="19"/>
  <c r="Z31" i="19"/>
  <c r="Y31" i="19"/>
  <c r="X31" i="19"/>
  <c r="W31" i="19"/>
  <c r="V31" i="19"/>
  <c r="U31" i="19"/>
  <c r="T31" i="19"/>
  <c r="S31" i="19"/>
  <c r="R31" i="19"/>
  <c r="Q31" i="19"/>
  <c r="P31" i="19"/>
  <c r="O31" i="19"/>
  <c r="N31" i="19"/>
  <c r="M31" i="19"/>
  <c r="L31" i="19"/>
  <c r="K31" i="19"/>
  <c r="J31" i="19"/>
  <c r="I31" i="19"/>
  <c r="H31" i="19"/>
  <c r="G31" i="19"/>
  <c r="AL30" i="19"/>
  <c r="AR29" i="19"/>
  <c r="AQ29" i="19"/>
  <c r="AP29" i="19"/>
  <c r="AO29" i="19"/>
  <c r="AN29" i="19"/>
  <c r="AM29" i="19"/>
  <c r="AL29" i="19"/>
  <c r="AK29" i="19"/>
  <c r="AJ29" i="19"/>
  <c r="AI29" i="19"/>
  <c r="AH29" i="19"/>
  <c r="AG29" i="19"/>
  <c r="AF29" i="19"/>
  <c r="AE29" i="19"/>
  <c r="AD29" i="19"/>
  <c r="AC29" i="19"/>
  <c r="AB29" i="19"/>
  <c r="AA29" i="19"/>
  <c r="Z29" i="19"/>
  <c r="Y29" i="19"/>
  <c r="X29" i="19"/>
  <c r="W29" i="19"/>
  <c r="V29" i="19"/>
  <c r="U29" i="19"/>
  <c r="T29" i="19"/>
  <c r="S29" i="19"/>
  <c r="R29" i="19"/>
  <c r="Q29" i="19"/>
  <c r="P29" i="19"/>
  <c r="O29" i="19"/>
  <c r="N29" i="19"/>
  <c r="M29" i="19"/>
  <c r="L29" i="19"/>
  <c r="K29" i="19"/>
  <c r="J29" i="19"/>
  <c r="I29" i="19"/>
  <c r="H29" i="19"/>
  <c r="G29" i="19"/>
  <c r="AL28" i="19"/>
  <c r="AR27" i="19"/>
  <c r="AQ27" i="19"/>
  <c r="AP27" i="19"/>
  <c r="AO27" i="19"/>
  <c r="AN27" i="19"/>
  <c r="AM27" i="19"/>
  <c r="AL27" i="19"/>
  <c r="AK27" i="19"/>
  <c r="AJ27" i="19"/>
  <c r="AI27" i="19"/>
  <c r="AH27" i="19"/>
  <c r="AG27" i="19"/>
  <c r="AF27" i="19"/>
  <c r="AE27" i="19"/>
  <c r="AD27" i="19"/>
  <c r="AC27" i="19"/>
  <c r="AB27" i="19"/>
  <c r="AA27" i="19"/>
  <c r="Z27" i="19"/>
  <c r="Y27" i="19"/>
  <c r="X27" i="19"/>
  <c r="W27" i="19"/>
  <c r="V27" i="19"/>
  <c r="U27" i="19"/>
  <c r="T27" i="19"/>
  <c r="S27" i="19"/>
  <c r="R27" i="19"/>
  <c r="Q27" i="19"/>
  <c r="P27" i="19"/>
  <c r="O27" i="19"/>
  <c r="N27" i="19"/>
  <c r="M27" i="19"/>
  <c r="L27" i="19"/>
  <c r="K27" i="19"/>
  <c r="J27" i="19"/>
  <c r="I27" i="19"/>
  <c r="H27" i="19"/>
  <c r="G27" i="19"/>
  <c r="AL26" i="19"/>
  <c r="AR25" i="19"/>
  <c r="AQ25" i="19"/>
  <c r="AP25" i="19"/>
  <c r="AO25" i="19"/>
  <c r="AN25" i="19"/>
  <c r="AM25" i="19"/>
  <c r="AL25" i="19"/>
  <c r="AK25" i="19"/>
  <c r="AJ25" i="19"/>
  <c r="AI25" i="19"/>
  <c r="AH25" i="19"/>
  <c r="AG25" i="19"/>
  <c r="AF25" i="19"/>
  <c r="AE25" i="19"/>
  <c r="AD25" i="19"/>
  <c r="AC25" i="19"/>
  <c r="AB25" i="19"/>
  <c r="AA25" i="19"/>
  <c r="Z25" i="19"/>
  <c r="Y25" i="19"/>
  <c r="X25" i="19"/>
  <c r="W25" i="19"/>
  <c r="V25" i="19"/>
  <c r="U25" i="19"/>
  <c r="T25" i="19"/>
  <c r="S25" i="19"/>
  <c r="R25" i="19"/>
  <c r="Q25" i="19"/>
  <c r="P25" i="19"/>
  <c r="O25" i="19"/>
  <c r="N25" i="19"/>
  <c r="M25" i="19"/>
  <c r="L25" i="19"/>
  <c r="K25" i="19"/>
  <c r="J25" i="19"/>
  <c r="I25" i="19"/>
  <c r="H25" i="19"/>
  <c r="G25" i="19"/>
  <c r="AL24"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H23" i="19"/>
  <c r="G23" i="19"/>
  <c r="AL22" i="19"/>
  <c r="AR21" i="19"/>
  <c r="AQ21" i="19"/>
  <c r="AP21" i="19"/>
  <c r="AO21" i="19"/>
  <c r="AN21" i="19"/>
  <c r="AM21" i="19"/>
  <c r="AL21" i="19"/>
  <c r="AK21" i="19"/>
  <c r="AJ21" i="19"/>
  <c r="AI21" i="19"/>
  <c r="AH21" i="19"/>
  <c r="AG21" i="19"/>
  <c r="AF21" i="19"/>
  <c r="AE21" i="19"/>
  <c r="AD21" i="19"/>
  <c r="AC21" i="19"/>
  <c r="AB21" i="19"/>
  <c r="AA21" i="19"/>
  <c r="Z21" i="19"/>
  <c r="Y21" i="19"/>
  <c r="X21" i="19"/>
  <c r="W21" i="19"/>
  <c r="V21" i="19"/>
  <c r="U21" i="19"/>
  <c r="T21" i="19"/>
  <c r="S21" i="19"/>
  <c r="R21" i="19"/>
  <c r="Q21" i="19"/>
  <c r="P21" i="19"/>
  <c r="O21" i="19"/>
  <c r="N21" i="19"/>
  <c r="M21" i="19"/>
  <c r="L21" i="19"/>
  <c r="K21" i="19"/>
  <c r="J21" i="19"/>
  <c r="I21" i="19"/>
  <c r="H21" i="19"/>
  <c r="G21" i="19"/>
  <c r="AL20" i="19"/>
  <c r="AR19" i="19"/>
  <c r="AQ19" i="19"/>
  <c r="AP19" i="19"/>
  <c r="AO19" i="19"/>
  <c r="AN19" i="19"/>
  <c r="AM19" i="19"/>
  <c r="AL19" i="19"/>
  <c r="AK19" i="19"/>
  <c r="AJ19" i="19"/>
  <c r="AI19" i="19"/>
  <c r="AH19" i="19"/>
  <c r="AG19" i="19"/>
  <c r="AF19" i="19"/>
  <c r="AE19" i="19"/>
  <c r="AD19" i="19"/>
  <c r="AC19" i="19"/>
  <c r="AB19" i="19"/>
  <c r="AA19" i="19"/>
  <c r="Z19" i="19"/>
  <c r="Y19" i="19"/>
  <c r="X19" i="19"/>
  <c r="W19" i="19"/>
  <c r="V19" i="19"/>
  <c r="U19" i="19"/>
  <c r="T19" i="19"/>
  <c r="S19" i="19"/>
  <c r="R19" i="19"/>
  <c r="Q19" i="19"/>
  <c r="P19" i="19"/>
  <c r="O19" i="19"/>
  <c r="N19" i="19"/>
  <c r="M19" i="19"/>
  <c r="L19" i="19"/>
  <c r="K19" i="19"/>
  <c r="J19" i="19"/>
  <c r="I19" i="19"/>
  <c r="H19" i="19"/>
  <c r="G19" i="19"/>
  <c r="AL18" i="19"/>
  <c r="AR17" i="19"/>
  <c r="AQ17" i="19"/>
  <c r="AP17" i="19"/>
  <c r="AO17" i="19"/>
  <c r="AN17" i="19"/>
  <c r="AM17" i="19"/>
  <c r="AL17" i="19"/>
  <c r="AK17" i="19"/>
  <c r="AJ17" i="19"/>
  <c r="AI17" i="19"/>
  <c r="AH17" i="19"/>
  <c r="AG17" i="19"/>
  <c r="AF17" i="19"/>
  <c r="AE17" i="19"/>
  <c r="AD17" i="19"/>
  <c r="AC17" i="19"/>
  <c r="AB17" i="19"/>
  <c r="AA17" i="19"/>
  <c r="Z17" i="19"/>
  <c r="Y17" i="19"/>
  <c r="X17" i="19"/>
  <c r="W17" i="19"/>
  <c r="V17" i="19"/>
  <c r="U17" i="19"/>
  <c r="T17" i="19"/>
  <c r="S17" i="19"/>
  <c r="R17" i="19"/>
  <c r="Q17" i="19"/>
  <c r="P17" i="19"/>
  <c r="O17" i="19"/>
  <c r="N17" i="19"/>
  <c r="M17" i="19"/>
  <c r="L17" i="19"/>
  <c r="K17" i="19"/>
  <c r="J17" i="19"/>
  <c r="I17" i="19"/>
  <c r="H17" i="19"/>
  <c r="G17" i="19"/>
  <c r="AL16" i="19"/>
  <c r="AR15" i="19"/>
  <c r="AQ15" i="19"/>
  <c r="AP15" i="19"/>
  <c r="AO15" i="19"/>
  <c r="AN15" i="19"/>
  <c r="AM15" i="19"/>
  <c r="AL15" i="19"/>
  <c r="AK15" i="19"/>
  <c r="AJ15" i="19"/>
  <c r="AI15" i="19"/>
  <c r="AH15" i="19"/>
  <c r="AG15" i="19"/>
  <c r="AF15" i="19"/>
  <c r="AE15" i="19"/>
  <c r="AD15" i="19"/>
  <c r="AC15" i="19"/>
  <c r="AB15" i="19"/>
  <c r="AA15" i="19"/>
  <c r="Z15" i="19"/>
  <c r="Y15" i="19"/>
  <c r="X15" i="19"/>
  <c r="W15" i="19"/>
  <c r="V15" i="19"/>
  <c r="U15" i="19"/>
  <c r="T15" i="19"/>
  <c r="S15" i="19"/>
  <c r="R15" i="19"/>
  <c r="Q15" i="19"/>
  <c r="P15" i="19"/>
  <c r="O15" i="19"/>
  <c r="N15" i="19"/>
  <c r="M15" i="19"/>
  <c r="L15" i="19"/>
  <c r="K15" i="19"/>
  <c r="J15" i="19"/>
  <c r="I15" i="19"/>
  <c r="H15" i="19"/>
  <c r="G15" i="19"/>
  <c r="AL14" i="19"/>
  <c r="AR13" i="19"/>
  <c r="AQ13" i="19"/>
  <c r="AP13" i="19"/>
  <c r="AO13" i="19"/>
  <c r="AN13" i="19"/>
  <c r="AM13" i="19"/>
  <c r="AL13" i="19"/>
  <c r="AK13" i="19"/>
  <c r="AJ13" i="19"/>
  <c r="AI13" i="19"/>
  <c r="AH13" i="19"/>
  <c r="AG13" i="19"/>
  <c r="AF13" i="19"/>
  <c r="AE13" i="19"/>
  <c r="AD13" i="19"/>
  <c r="AC13" i="19"/>
  <c r="AB13" i="19"/>
  <c r="AA13" i="19"/>
  <c r="Z13" i="19"/>
  <c r="Y13" i="19"/>
  <c r="X13" i="19"/>
  <c r="W13" i="19"/>
  <c r="V13" i="19"/>
  <c r="U13" i="19"/>
  <c r="T13" i="19"/>
  <c r="S13" i="19"/>
  <c r="R13" i="19"/>
  <c r="Q13" i="19"/>
  <c r="P13" i="19"/>
  <c r="O13" i="19"/>
  <c r="N13" i="19"/>
  <c r="M13" i="19"/>
  <c r="L13" i="19"/>
  <c r="K13" i="19"/>
  <c r="J13" i="19"/>
  <c r="I13" i="19"/>
  <c r="H13" i="19"/>
  <c r="G13" i="19"/>
  <c r="AL12" i="19"/>
  <c r="AR11" i="19"/>
  <c r="AQ11" i="19"/>
  <c r="AP11" i="19"/>
  <c r="AO11" i="19"/>
  <c r="AN11" i="19"/>
  <c r="AM11" i="19"/>
  <c r="AL11" i="19"/>
  <c r="AK11" i="19"/>
  <c r="AJ11" i="19"/>
  <c r="AI11" i="19"/>
  <c r="AH11" i="19"/>
  <c r="AG11" i="19"/>
  <c r="AF11" i="19"/>
  <c r="AE11" i="19"/>
  <c r="AD11" i="19"/>
  <c r="AC11" i="19"/>
  <c r="AB11" i="19"/>
  <c r="AA11" i="19"/>
  <c r="Z11" i="19"/>
  <c r="Y11" i="19"/>
  <c r="X11" i="19"/>
  <c r="W11" i="19"/>
  <c r="V11" i="19"/>
  <c r="U11" i="19"/>
  <c r="T11" i="19"/>
  <c r="S11" i="19"/>
  <c r="R11" i="19"/>
  <c r="Q11" i="19"/>
  <c r="P11" i="19"/>
  <c r="O11" i="19"/>
  <c r="N11" i="19"/>
  <c r="M11" i="19"/>
  <c r="L11" i="19"/>
  <c r="K11" i="19"/>
  <c r="J11" i="19"/>
  <c r="I11" i="19"/>
  <c r="H11" i="19"/>
  <c r="G11" i="19"/>
  <c r="AL10" i="19"/>
  <c r="AK9" i="19"/>
  <c r="AJ9" i="19"/>
  <c r="AI9" i="19"/>
  <c r="AH9" i="19"/>
  <c r="AG9" i="19"/>
  <c r="AF9" i="19"/>
  <c r="AE9" i="19"/>
  <c r="AD9" i="19"/>
  <c r="AC9" i="19"/>
  <c r="AB9" i="19"/>
  <c r="AA9" i="19"/>
  <c r="Z9" i="19"/>
  <c r="Y9" i="19"/>
  <c r="X9" i="19"/>
  <c r="W9" i="19"/>
  <c r="V9" i="19"/>
  <c r="U9" i="19"/>
  <c r="T9" i="19"/>
  <c r="S9" i="19"/>
  <c r="R9" i="19"/>
  <c r="Q9" i="19"/>
  <c r="P9" i="19"/>
  <c r="O9" i="19"/>
  <c r="N9" i="19"/>
  <c r="M9" i="19"/>
  <c r="L9" i="19"/>
  <c r="K9" i="19"/>
  <c r="J9" i="19"/>
  <c r="I9" i="19"/>
  <c r="H9" i="19"/>
  <c r="G9" i="19"/>
  <c r="AM6" i="19"/>
  <c r="AL6" i="19"/>
  <c r="C5" i="19"/>
  <c r="E4" i="19"/>
  <c r="Z52" i="6"/>
  <c r="T52" i="6"/>
  <c r="AK49" i="6"/>
  <c r="AK48" i="6"/>
  <c r="AK47" i="6"/>
  <c r="AK46" i="6"/>
  <c r="AK45" i="6"/>
  <c r="AK44" i="6"/>
  <c r="AK43" i="6"/>
  <c r="AK42" i="6"/>
  <c r="AK41" i="6"/>
  <c r="AK40" i="6"/>
  <c r="AK39" i="6"/>
  <c r="AK38" i="6"/>
  <c r="AK37" i="6"/>
  <c r="AK36" i="6"/>
  <c r="AK35" i="6"/>
  <c r="AK34" i="6"/>
  <c r="AK33" i="6"/>
  <c r="AK32" i="6"/>
  <c r="AK31" i="6"/>
  <c r="AK30" i="6"/>
  <c r="AK29" i="6"/>
  <c r="AK28" i="6"/>
  <c r="AK27" i="6"/>
  <c r="AK26" i="6"/>
  <c r="AK25" i="6"/>
  <c r="AK24" i="6"/>
  <c r="AK23" i="6"/>
  <c r="AK22" i="6"/>
  <c r="AK21" i="6"/>
  <c r="AK20" i="6"/>
  <c r="AK19" i="6"/>
  <c r="AK18" i="6"/>
  <c r="AK17" i="6"/>
  <c r="AK16" i="6"/>
  <c r="AK15" i="6"/>
  <c r="AK14" i="6"/>
  <c r="AK13" i="6"/>
  <c r="AK12" i="6"/>
  <c r="AK11" i="6"/>
  <c r="AK10" i="6"/>
  <c r="Z5" i="6"/>
  <c r="Z3" i="6"/>
  <c r="C11" i="12"/>
  <c r="C22" i="12" s="1"/>
  <c r="K31" i="11" l="1"/>
  <c r="K32" i="11" s="1"/>
  <c r="H34" i="11" s="1"/>
  <c r="J34" i="11" s="1"/>
  <c r="N34" i="11" s="1"/>
  <c r="K110" i="11"/>
  <c r="N110" i="11" s="1"/>
  <c r="E3" i="17"/>
  <c r="F3" i="17" s="1"/>
  <c r="N72" i="11" s="1"/>
  <c r="K59" i="11"/>
  <c r="N59" i="11" s="1"/>
  <c r="K101" i="11"/>
  <c r="N101" i="11" s="1"/>
  <c r="M82" i="11"/>
  <c r="M81" i="11"/>
  <c r="K83" i="11"/>
  <c r="K87" i="11" s="1"/>
  <c r="N87" i="11" s="1"/>
  <c r="M83" i="11"/>
  <c r="K117" i="11"/>
  <c r="N117" i="11" s="1"/>
  <c r="H87" i="11"/>
  <c r="K15" i="11"/>
  <c r="K16" i="11" s="1"/>
  <c r="N16" i="11" s="1"/>
  <c r="N132"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B1" authorId="0" shapeId="0" xr:uid="{00000000-0006-0000-0000-000001000000}">
      <text>
        <r>
          <rPr>
            <b/>
            <sz val="10"/>
            <color indexed="81"/>
            <rFont val="HGPｺﾞｼｯｸM"/>
            <family val="3"/>
            <charset val="128"/>
          </rPr>
          <t>オレンジ色のセルは、「選択入力」です。
薄黄色のセルは「入力」してください。
※薄青色は計算式が設定されています。</t>
        </r>
      </text>
    </comment>
    <comment ref="G6" authorId="0" shapeId="0" xr:uid="{00000000-0006-0000-0000-000002000000}">
      <text>
        <r>
          <rPr>
            <sz val="9"/>
            <color indexed="81"/>
            <rFont val="HGPｺﾞｼｯｸM"/>
            <family val="3"/>
            <charset val="128"/>
          </rPr>
          <t>法人種別を選択してください。</t>
        </r>
      </text>
    </comment>
    <comment ref="G9" authorId="0" shapeId="0" xr:uid="{00000000-0006-0000-0000-000003000000}">
      <text>
        <r>
          <rPr>
            <sz val="9"/>
            <color indexed="81"/>
            <rFont val="HGPｺﾞｼｯｸM"/>
            <family val="3"/>
            <charset val="128"/>
          </rPr>
          <t>施設種別を選択してください。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AF2" authorId="0" shapeId="0" xr:uid="{00000000-0006-0000-0500-000001000000}">
      <text>
        <r>
          <rPr>
            <sz val="9"/>
            <color indexed="81"/>
            <rFont val="HGPｺﾞｼｯｸM"/>
            <family val="3"/>
            <charset val="128"/>
          </rPr>
          <t>併設短期入所の有無</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C4" authorId="0" shapeId="0" xr:uid="{00000000-0006-0000-0800-000001000000}">
      <text>
        <r>
          <rPr>
            <b/>
            <sz val="9"/>
            <color indexed="81"/>
            <rFont val="MS P ゴシック"/>
            <family val="3"/>
            <charset val="128"/>
          </rPr>
          <t>当該月の月始め日を入力してください。（例：4/1と入力すると2019/4/1と表記され、月の日数も計算されます。）</t>
        </r>
        <r>
          <rPr>
            <sz val="9"/>
            <color indexed="81"/>
            <rFont val="MS P ゴシック"/>
            <family val="3"/>
            <charset val="128"/>
          </rPr>
          <t xml:space="preserve">
</t>
        </r>
      </text>
    </comment>
    <comment ref="E4" authorId="0" shapeId="0" xr:uid="{00000000-0006-0000-0800-000002000000}">
      <text>
        <r>
          <rPr>
            <b/>
            <sz val="9"/>
            <color indexed="81"/>
            <rFont val="MS P ゴシック"/>
            <family val="3"/>
            <charset val="128"/>
          </rPr>
          <t>施設が設定した勤務形態、時間数が表示されます。</t>
        </r>
      </text>
    </comment>
    <comment ref="G9" authorId="0" shapeId="0" xr:uid="{00000000-0006-0000-0800-000003000000}">
      <text>
        <r>
          <rPr>
            <b/>
            <sz val="9"/>
            <color indexed="81"/>
            <rFont val="MS P ゴシック"/>
            <family val="3"/>
            <charset val="128"/>
          </rPr>
          <t>月初め日を入力すると曜日が自動で表示されます。</t>
        </r>
        <r>
          <rPr>
            <sz val="9"/>
            <color indexed="81"/>
            <rFont val="MS P ゴシック"/>
            <family val="3"/>
            <charset val="128"/>
          </rPr>
          <t xml:space="preserve">
</t>
        </r>
      </text>
    </comment>
    <comment ref="Q10" authorId="0" shapeId="0" xr:uid="{00000000-0006-0000-0800-000004000000}">
      <text>
        <r>
          <rPr>
            <b/>
            <sz val="9"/>
            <color indexed="81"/>
            <rFont val="MS P ゴシック"/>
            <family val="3"/>
            <charset val="128"/>
          </rPr>
          <t>施設が設定した勤務形態を選択入力すると、下段に設定した時間数が表示されます。</t>
        </r>
      </text>
    </comment>
    <comment ref="AL10" authorId="0" shapeId="0" xr:uid="{00000000-0006-0000-0800-000005000000}">
      <text>
        <r>
          <rPr>
            <b/>
            <sz val="9"/>
            <color indexed="81"/>
            <rFont val="MS P ゴシック"/>
            <family val="3"/>
            <charset val="128"/>
          </rPr>
          <t>月の日数分の時間数の合計が表示されます。</t>
        </r>
        <r>
          <rPr>
            <sz val="9"/>
            <color indexed="81"/>
            <rFont val="MS P ゴシック"/>
            <family val="3"/>
            <charset val="128"/>
          </rPr>
          <t xml:space="preserve">
</t>
        </r>
      </text>
    </comment>
    <comment ref="AL11" authorId="0" shapeId="0" xr:uid="{00000000-0006-0000-0800-000006000000}">
      <text>
        <r>
          <rPr>
            <b/>
            <sz val="9"/>
            <color indexed="81"/>
            <rFont val="MS P ゴシック"/>
            <family val="3"/>
            <charset val="128"/>
          </rPr>
          <t>４週の時間数の合計が表示されます。</t>
        </r>
      </text>
    </comment>
    <comment ref="AP11" authorId="0" shapeId="0" xr:uid="{00000000-0006-0000-0800-000007000000}">
      <text>
        <r>
          <rPr>
            <b/>
            <sz val="9"/>
            <color indexed="81"/>
            <rFont val="MS P ゴシック"/>
            <family val="3"/>
            <charset val="128"/>
          </rPr>
          <t>常勤Ａ又はＢの場合は、「1.0」と表示されます。</t>
        </r>
      </text>
    </comment>
    <comment ref="AQ11" authorId="0" shapeId="0" xr:uid="{00000000-0006-0000-0800-000008000000}">
      <text>
        <r>
          <rPr>
            <b/>
            <sz val="9"/>
            <color indexed="81"/>
            <rFont val="MS P ゴシック"/>
            <family val="3"/>
            <charset val="128"/>
          </rPr>
          <t>常勤・非常勤に関わらず、勤務時間数（実労働時間数）が表示されます。</t>
        </r>
      </text>
    </comment>
    <comment ref="AR11" authorId="0" shapeId="0" xr:uid="{00000000-0006-0000-0800-000009000000}">
      <text>
        <r>
          <rPr>
            <b/>
            <sz val="9"/>
            <color indexed="81"/>
            <rFont val="MS P ゴシック"/>
            <family val="3"/>
            <charset val="128"/>
          </rPr>
          <t>非常勤Ｃ又はＤの場合は、合計時間数が表示されます。</t>
        </r>
        <r>
          <rPr>
            <sz val="9"/>
            <color indexed="81"/>
            <rFont val="MS P ゴシック"/>
            <family val="3"/>
            <charset val="128"/>
          </rPr>
          <t xml:space="preserve">
</t>
        </r>
      </text>
    </comment>
    <comment ref="D12" authorId="0" shapeId="0" xr:uid="{00000000-0006-0000-0800-00000A000000}">
      <text>
        <r>
          <rPr>
            <b/>
            <sz val="9"/>
            <color indexed="81"/>
            <rFont val="MS P ゴシック"/>
            <family val="3"/>
            <charset val="128"/>
          </rPr>
          <t>このセルのタブをクリックすると、勤務形態ＡＢＣＤが表示されるので選択入力してください。</t>
        </r>
      </text>
    </comment>
    <comment ref="C14" authorId="0" shapeId="0" xr:uid="{00000000-0006-0000-0800-00000B000000}">
      <text>
        <r>
          <rPr>
            <b/>
            <sz val="9"/>
            <color indexed="81"/>
            <rFont val="MS P ゴシック"/>
            <family val="3"/>
            <charset val="128"/>
          </rPr>
          <t xml:space="preserve">このセルのタブをクリックすると、施設で設定した職種が表示されるので選択入力してください。
</t>
        </r>
      </text>
    </comment>
    <comment ref="B76" authorId="0" shapeId="0" xr:uid="{00000000-0006-0000-0800-00000C000000}">
      <text>
        <r>
          <rPr>
            <b/>
            <sz val="9"/>
            <color indexed="81"/>
            <rFont val="MS P ゴシック"/>
            <family val="3"/>
            <charset val="128"/>
          </rPr>
          <t>34）～64）行までは非表示にしています。</t>
        </r>
      </text>
    </comment>
    <comment ref="B140" authorId="0" shapeId="0" xr:uid="{00000000-0006-0000-0800-00000D000000}">
      <text>
        <r>
          <rPr>
            <b/>
            <sz val="9"/>
            <color indexed="81"/>
            <rFont val="MS P ゴシック"/>
            <family val="3"/>
            <charset val="128"/>
          </rPr>
          <t>65）以上作成する場合は、139行目と140行目の間に行の挿入をして、必要な行数を確保してください。</t>
        </r>
      </text>
    </comment>
    <comment ref="G142" authorId="0" shapeId="0" xr:uid="{00000000-0006-0000-0800-00000E000000}">
      <text>
        <r>
          <rPr>
            <b/>
            <sz val="9"/>
            <color indexed="81"/>
            <rFont val="MS P ゴシック"/>
            <family val="3"/>
            <charset val="128"/>
          </rPr>
          <t>夜勤人員数（実人数）の計算範囲が10行目から142行目までとしているため、この行を削除しないでください。</t>
        </r>
      </text>
    </comment>
    <comment ref="AJ148" authorId="0" shapeId="0" xr:uid="{00000000-0006-0000-0800-00000F000000}">
      <text>
        <r>
          <rPr>
            <b/>
            <sz val="9"/>
            <color indexed="81"/>
            <rFont val="MS P ゴシック"/>
            <family val="3"/>
            <charset val="128"/>
          </rPr>
          <t>夜勤配置加算算定の場合に数値を入力してください。</t>
        </r>
      </text>
    </comment>
    <comment ref="AM148" authorId="0" shapeId="0" xr:uid="{00000000-0006-0000-0800-000010000000}">
      <text>
        <r>
          <rPr>
            <b/>
            <sz val="9"/>
            <color indexed="81"/>
            <rFont val="MS P ゴシック"/>
            <family val="3"/>
            <charset val="128"/>
          </rPr>
          <t>１日平均夜勤職員数が、必要な夜勤職員数を上回っていれば”OK”と表示されます。</t>
        </r>
      </text>
    </comment>
    <comment ref="G151" authorId="0" shapeId="0" xr:uid="{00000000-0006-0000-0800-000011000000}">
      <text>
        <r>
          <rPr>
            <b/>
            <sz val="9"/>
            <color indexed="81"/>
            <rFont val="MS P ゴシック"/>
            <family val="3"/>
            <charset val="128"/>
          </rPr>
          <t>勤務形態一覧から左記勤務形態の回数が集計されます。各列・各行も同じ。</t>
        </r>
      </text>
    </comment>
    <comment ref="AM151" authorId="0" shapeId="0" xr:uid="{00000000-0006-0000-0800-000012000000}">
      <text>
        <r>
          <rPr>
            <b/>
            <sz val="9"/>
            <color indexed="81"/>
            <rFont val="MS P ゴシック"/>
            <family val="3"/>
            <charset val="128"/>
          </rPr>
          <t>勤務形態ごとの１月間の勤務時間が集計されます。</t>
        </r>
      </text>
    </comment>
    <comment ref="C192" authorId="0" shapeId="0" xr:uid="{00000000-0006-0000-0800-000013000000}">
      <text>
        <r>
          <rPr>
            <b/>
            <sz val="9"/>
            <color indexed="81"/>
            <rFont val="MS P ゴシック"/>
            <family val="3"/>
            <charset val="128"/>
          </rPr>
          <t>法人（施設）が定める常勤の従業者が勤務すべき時間数を入力してください。</t>
        </r>
      </text>
    </comment>
    <comment ref="Z192" authorId="0" shapeId="0" xr:uid="{00000000-0006-0000-0800-000014000000}">
      <text>
        <r>
          <rPr>
            <b/>
            <sz val="9"/>
            <color indexed="81"/>
            <rFont val="MS P ゴシック"/>
            <family val="3"/>
            <charset val="128"/>
          </rPr>
          <t>午後10時から翌日午前5時までを含む連続する16時間で施設で定めた夜勤時間帯を入力してください。</t>
        </r>
      </text>
    </comment>
    <comment ref="E196" authorId="0" shapeId="0" xr:uid="{00000000-0006-0000-0800-000015000000}">
      <text>
        <r>
          <rPr>
            <b/>
            <sz val="9"/>
            <color indexed="81"/>
            <rFont val="MS P ゴシック"/>
            <family val="3"/>
            <charset val="128"/>
          </rPr>
          <t>施設が設定した職種を入力してください。
この欄に入力すると勤務形態一覧で選択入力できます。</t>
        </r>
      </text>
    </comment>
    <comment ref="I196" authorId="0" shapeId="0" xr:uid="{00000000-0006-0000-0800-000016000000}">
      <text>
        <r>
          <rPr>
            <b/>
            <sz val="9"/>
            <color indexed="81"/>
            <rFont val="MS P ゴシック"/>
            <family val="3"/>
            <charset val="128"/>
          </rPr>
          <t>勤務形態一覧の①ＡＢの合計数値が表示されます。</t>
        </r>
      </text>
    </comment>
    <comment ref="K196" authorId="0" shapeId="0" xr:uid="{00000000-0006-0000-0800-000017000000}">
      <text>
        <r>
          <rPr>
            <b/>
            <sz val="9"/>
            <color indexed="81"/>
            <rFont val="MS P ゴシック"/>
            <family val="3"/>
            <charset val="128"/>
          </rPr>
          <t>勤務形態一覧の③ＣＤの合計数値が表示されます。</t>
        </r>
        <r>
          <rPr>
            <sz val="9"/>
            <color indexed="81"/>
            <rFont val="MS P ゴシック"/>
            <family val="3"/>
            <charset val="128"/>
          </rPr>
          <t xml:space="preserve">
</t>
        </r>
      </text>
    </comment>
    <comment ref="M196" authorId="0" shapeId="0" xr:uid="{00000000-0006-0000-0800-000018000000}">
      <text>
        <r>
          <rPr>
            <b/>
            <sz val="9"/>
            <color indexed="81"/>
            <rFont val="MS P ゴシック"/>
            <family val="3"/>
            <charset val="128"/>
          </rPr>
          <t>①ＡＢと③ＣＤの常勤換算数が表示されます。</t>
        </r>
      </text>
    </comment>
    <comment ref="S196" authorId="0" shapeId="0" xr:uid="{00000000-0006-0000-0800-000019000000}">
      <text>
        <r>
          <rPr>
            <b/>
            <sz val="9"/>
            <color indexed="81"/>
            <rFont val="MS P ゴシック"/>
            <family val="3"/>
            <charset val="128"/>
          </rPr>
          <t>②換算（参考）は、全職種の実労働時間数の合計を表示しています。
この数値をもって人員基準が満たされているか判断するためのものではなく、例えば、人員基準は満たされているが、職員が「人員不足を感じる」といった場合などに確認するための目安です。</t>
        </r>
      </text>
    </comment>
    <comment ref="AC197" authorId="0" shapeId="0" xr:uid="{00000000-0006-0000-0800-00001A000000}">
      <text>
        <r>
          <rPr>
            <b/>
            <sz val="9"/>
            <color indexed="81"/>
            <rFont val="MS P ゴシック"/>
            <family val="3"/>
            <charset val="128"/>
          </rPr>
          <t>施設が設定した勤務形態を入力してください。
この欄に入力すると勤務形態一覧で選択入力できます。
※太い枠の夜勤と明けについては、勤務形態一覧の最終行に「看護職員・介護職員の夜勤人員数（実人数）」の集計を行えるよう設定しています。</t>
        </r>
      </text>
    </comment>
    <comment ref="AN197" authorId="0" shapeId="0" xr:uid="{00000000-0006-0000-0800-00001B000000}">
      <text>
        <r>
          <rPr>
            <b/>
            <sz val="9"/>
            <color indexed="81"/>
            <rFont val="MS P ゴシック"/>
            <family val="3"/>
            <charset val="128"/>
          </rPr>
          <t>この欄は、勤務形態一覧の上段に表示するための情報ですので、削除・入力等行わないでください。</t>
        </r>
        <r>
          <rPr>
            <sz val="9"/>
            <color indexed="81"/>
            <rFont val="MS P ゴシック"/>
            <family val="3"/>
            <charset val="128"/>
          </rPr>
          <t xml:space="preserve">
</t>
        </r>
      </text>
    </comment>
    <comment ref="AP197" authorId="0" shapeId="0" xr:uid="{00000000-0006-0000-0800-00001C000000}">
      <text>
        <r>
          <rPr>
            <b/>
            <sz val="9"/>
            <color indexed="81"/>
            <rFont val="MS P ゴシック"/>
            <family val="3"/>
            <charset val="128"/>
          </rPr>
          <t>左記の勤務時間帯から夜勤時間帯の時間数を入力してください。便宜上２列で入力できるようにしています。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<sst xmlns="http://schemas.openxmlformats.org/spreadsheetml/2006/main" count="6966" uniqueCount="1387">
  <si>
    <t>名</t>
    <rPh sb="0" eb="1">
      <t>ナ</t>
    </rPh>
    <phoneticPr fontId="1"/>
  </si>
  <si>
    <t>社会福祉法人</t>
    <rPh sb="0" eb="6">
      <t>シャカイ</t>
    </rPh>
    <phoneticPr fontId="1"/>
  </si>
  <si>
    <t>作成日</t>
    <rPh sb="0" eb="2">
      <t>サクセイ</t>
    </rPh>
    <rPh sb="2" eb="3">
      <t>ヒ</t>
    </rPh>
    <phoneticPr fontId="1"/>
  </si>
  <si>
    <t>（施設コード）</t>
    <rPh sb="1" eb="3">
      <t>シセツ</t>
    </rPh>
    <phoneticPr fontId="1"/>
  </si>
  <si>
    <t>２）</t>
  </si>
  <si>
    <t>３）</t>
  </si>
  <si>
    <t>４）</t>
  </si>
  <si>
    <t>５）</t>
  </si>
  <si>
    <t>６）</t>
  </si>
  <si>
    <t>７）</t>
  </si>
  <si>
    <t>８）</t>
  </si>
  <si>
    <t>９）</t>
  </si>
  <si>
    <t>１０）</t>
  </si>
  <si>
    <t>１１）</t>
  </si>
  <si>
    <t>医療法人</t>
    <rPh sb="0" eb="2">
      <t>イリョウ</t>
    </rPh>
    <rPh sb="2" eb="4">
      <t>ホウジン</t>
    </rPh>
    <phoneticPr fontId="1"/>
  </si>
  <si>
    <t>社会医療法人</t>
    <rPh sb="0" eb="2">
      <t>シャカイ</t>
    </rPh>
    <rPh sb="2" eb="4">
      <t>イリョウ</t>
    </rPh>
    <rPh sb="4" eb="6">
      <t>ホウジン</t>
    </rPh>
    <phoneticPr fontId="1"/>
  </si>
  <si>
    <t>短期</t>
    <rPh sb="0" eb="2">
      <t>タンキ</t>
    </rPh>
    <phoneticPr fontId="1"/>
  </si>
  <si>
    <t>その他</t>
    <rPh sb="2" eb="3">
      <t>タ</t>
    </rPh>
    <phoneticPr fontId="1"/>
  </si>
  <si>
    <t>１２）</t>
  </si>
  <si>
    <t>１３）</t>
  </si>
  <si>
    <t>１４）</t>
  </si>
  <si>
    <t>１５）</t>
  </si>
  <si>
    <t>１６）</t>
  </si>
  <si>
    <t>１７）</t>
  </si>
  <si>
    <t>１８）</t>
  </si>
  <si>
    <t>１９）</t>
  </si>
  <si>
    <t>２０）</t>
  </si>
  <si>
    <t>２１）</t>
  </si>
  <si>
    <t>２２）</t>
  </si>
  <si>
    <t>２３）</t>
  </si>
  <si>
    <t>２４）</t>
  </si>
  <si>
    <t>２５）</t>
  </si>
  <si>
    <t>２６）</t>
  </si>
  <si>
    <t>２７）</t>
  </si>
  <si>
    <t>２８）</t>
  </si>
  <si>
    <t>２９）</t>
  </si>
  <si>
    <t>３０）</t>
  </si>
  <si>
    <t>３１）</t>
  </si>
  <si>
    <t>３２）</t>
  </si>
  <si>
    <t>３３）</t>
  </si>
  <si>
    <t>３４）</t>
  </si>
  <si>
    <t>３５）</t>
  </si>
  <si>
    <t>３６）</t>
  </si>
  <si>
    <t>３７）</t>
  </si>
  <si>
    <t>３８）</t>
  </si>
  <si>
    <t>３９）</t>
  </si>
  <si>
    <t>４０）</t>
  </si>
  <si>
    <t>介護報酬区分</t>
  </si>
  <si>
    <t>身体拘束廃止取組の有無</t>
  </si>
  <si>
    <t>初期加算</t>
  </si>
  <si>
    <t>経口移行加算</t>
  </si>
  <si>
    <t>経口維持加算</t>
  </si>
  <si>
    <t>口腔衛生管理加算</t>
  </si>
  <si>
    <t>在宅復帰支援機能加算</t>
  </si>
  <si>
    <t>認知症行動・心理症状緊急対応加算</t>
  </si>
  <si>
    <t>□</t>
  </si>
  <si>
    <t>□</t>
    <phoneticPr fontId="1"/>
  </si>
  <si>
    <t>西暦</t>
  </si>
  <si>
    <t>年齢</t>
  </si>
  <si>
    <t>干支</t>
  </si>
  <si>
    <t>明治</t>
  </si>
  <si>
    <t>43年</t>
  </si>
  <si>
    <t>107歳</t>
  </si>
  <si>
    <t>戌</t>
  </si>
  <si>
    <t>44年</t>
  </si>
  <si>
    <t>106歳</t>
  </si>
  <si>
    <t>亥</t>
  </si>
  <si>
    <t>45年</t>
  </si>
  <si>
    <t>105歳</t>
  </si>
  <si>
    <t>子</t>
  </si>
  <si>
    <t>大正</t>
  </si>
  <si>
    <t>2年</t>
  </si>
  <si>
    <t>104歳</t>
  </si>
  <si>
    <t>丑</t>
  </si>
  <si>
    <t>3年</t>
  </si>
  <si>
    <t>103歳</t>
  </si>
  <si>
    <t>寅</t>
  </si>
  <si>
    <t>4年</t>
  </si>
  <si>
    <t>102歳</t>
  </si>
  <si>
    <t>卯</t>
  </si>
  <si>
    <t>5年</t>
  </si>
  <si>
    <t>101歳</t>
  </si>
  <si>
    <t>辰</t>
  </si>
  <si>
    <t>6年</t>
  </si>
  <si>
    <t>100歳</t>
  </si>
  <si>
    <t>巳</t>
  </si>
  <si>
    <t>7年</t>
  </si>
  <si>
    <t>99歳</t>
  </si>
  <si>
    <t>午</t>
  </si>
  <si>
    <t>8年</t>
  </si>
  <si>
    <t>98歳</t>
  </si>
  <si>
    <t>未</t>
  </si>
  <si>
    <t>9年</t>
  </si>
  <si>
    <t>97歳</t>
  </si>
  <si>
    <t>申</t>
  </si>
  <si>
    <t>10年</t>
  </si>
  <si>
    <t>96歳</t>
  </si>
  <si>
    <t>酉</t>
  </si>
  <si>
    <t>11年</t>
  </si>
  <si>
    <t>95歳</t>
  </si>
  <si>
    <t>12年</t>
  </si>
  <si>
    <t>94歳</t>
  </si>
  <si>
    <t>13年</t>
  </si>
  <si>
    <t>93歳</t>
  </si>
  <si>
    <t>14年</t>
  </si>
  <si>
    <t>92歳</t>
  </si>
  <si>
    <t>15年</t>
  </si>
  <si>
    <t>91歳</t>
  </si>
  <si>
    <t>昭和</t>
  </si>
  <si>
    <t>90歳</t>
  </si>
  <si>
    <t>89歳</t>
  </si>
  <si>
    <t>88歳</t>
  </si>
  <si>
    <t>87歳</t>
  </si>
  <si>
    <t>86歳</t>
  </si>
  <si>
    <t>85歳</t>
  </si>
  <si>
    <t>84歳</t>
  </si>
  <si>
    <t>83歳</t>
  </si>
  <si>
    <t>82歳</t>
  </si>
  <si>
    <t>81歳</t>
  </si>
  <si>
    <t>80歳</t>
  </si>
  <si>
    <t>79歳</t>
  </si>
  <si>
    <t>78歳</t>
  </si>
  <si>
    <t>77歳</t>
  </si>
  <si>
    <t>16年</t>
  </si>
  <si>
    <t>76歳</t>
  </si>
  <si>
    <t>17年</t>
  </si>
  <si>
    <t>75歳</t>
  </si>
  <si>
    <t>18年</t>
  </si>
  <si>
    <t>74歳</t>
  </si>
  <si>
    <t>19年</t>
  </si>
  <si>
    <t>73歳</t>
  </si>
  <si>
    <t>20年</t>
  </si>
  <si>
    <t>72歳</t>
  </si>
  <si>
    <t>21年</t>
  </si>
  <si>
    <t>71歳</t>
  </si>
  <si>
    <t>22年</t>
  </si>
  <si>
    <t>70歳</t>
  </si>
  <si>
    <t>23年</t>
  </si>
  <si>
    <t>69歳</t>
  </si>
  <si>
    <t>24年</t>
  </si>
  <si>
    <t>68歳</t>
  </si>
  <si>
    <t>25年</t>
  </si>
  <si>
    <t>67歳</t>
  </si>
  <si>
    <t>26年</t>
  </si>
  <si>
    <t>66歳</t>
  </si>
  <si>
    <t>27年</t>
  </si>
  <si>
    <t>65歳</t>
  </si>
  <si>
    <t>28年</t>
  </si>
  <si>
    <t>64歳</t>
  </si>
  <si>
    <t>29年</t>
  </si>
  <si>
    <t>63歳</t>
  </si>
  <si>
    <t>30年</t>
  </si>
  <si>
    <t>62歳</t>
  </si>
  <si>
    <t>31年</t>
  </si>
  <si>
    <t>61歳</t>
  </si>
  <si>
    <t>32年</t>
  </si>
  <si>
    <t>60歳</t>
  </si>
  <si>
    <t>33年</t>
  </si>
  <si>
    <t>59歳</t>
  </si>
  <si>
    <t>34年</t>
  </si>
  <si>
    <t>58歳</t>
  </si>
  <si>
    <t>35年</t>
  </si>
  <si>
    <t>57歳</t>
  </si>
  <si>
    <t>36年</t>
  </si>
  <si>
    <t>56歳</t>
  </si>
  <si>
    <t>37年</t>
  </si>
  <si>
    <t>55歳</t>
  </si>
  <si>
    <t>38年</t>
  </si>
  <si>
    <t>54歳</t>
  </si>
  <si>
    <t>39年</t>
  </si>
  <si>
    <t>53歳</t>
  </si>
  <si>
    <t>40年</t>
  </si>
  <si>
    <t>52歳</t>
  </si>
  <si>
    <t>41年</t>
  </si>
  <si>
    <t>51歳</t>
  </si>
  <si>
    <t>42年</t>
  </si>
  <si>
    <t>50歳</t>
  </si>
  <si>
    <t>49歳</t>
  </si>
  <si>
    <t>48歳</t>
  </si>
  <si>
    <t>47歳</t>
  </si>
  <si>
    <t>46年</t>
  </si>
  <si>
    <t>46歳</t>
  </si>
  <si>
    <t>47年</t>
  </si>
  <si>
    <t>45歳</t>
  </si>
  <si>
    <t>48年</t>
  </si>
  <si>
    <t>44歳</t>
  </si>
  <si>
    <t>49年</t>
  </si>
  <si>
    <t>43歳</t>
  </si>
  <si>
    <t>50年</t>
  </si>
  <si>
    <t>42歳</t>
  </si>
  <si>
    <t>51年</t>
  </si>
  <si>
    <t>41歳</t>
  </si>
  <si>
    <t>52年</t>
  </si>
  <si>
    <t>40歳</t>
  </si>
  <si>
    <t>53年</t>
  </si>
  <si>
    <t>39歳</t>
  </si>
  <si>
    <t>54年</t>
  </si>
  <si>
    <t>38歳</t>
  </si>
  <si>
    <t>55年</t>
  </si>
  <si>
    <t>37歳</t>
  </si>
  <si>
    <t>56年</t>
  </si>
  <si>
    <t>36歳</t>
  </si>
  <si>
    <t>57年</t>
  </si>
  <si>
    <t>35歳</t>
  </si>
  <si>
    <t>58年</t>
  </si>
  <si>
    <t>34歳</t>
  </si>
  <si>
    <t>59年</t>
  </si>
  <si>
    <t>33歳</t>
  </si>
  <si>
    <t>60年</t>
  </si>
  <si>
    <t>32歳</t>
  </si>
  <si>
    <t>61年</t>
  </si>
  <si>
    <t>31歳</t>
  </si>
  <si>
    <t>62年</t>
  </si>
  <si>
    <t>30歳</t>
  </si>
  <si>
    <t>63年</t>
  </si>
  <si>
    <t>29歳</t>
  </si>
  <si>
    <t>28歳</t>
  </si>
  <si>
    <t>平成</t>
  </si>
  <si>
    <t>27歳</t>
  </si>
  <si>
    <t>26歳</t>
  </si>
  <si>
    <t>25歳</t>
  </si>
  <si>
    <t>24歳</t>
  </si>
  <si>
    <t>23歳</t>
  </si>
  <si>
    <t>22歳</t>
  </si>
  <si>
    <t>21歳</t>
  </si>
  <si>
    <t>20歳</t>
  </si>
  <si>
    <t>19歳</t>
  </si>
  <si>
    <t>18歳</t>
  </si>
  <si>
    <t>17歳</t>
  </si>
  <si>
    <t>16歳</t>
  </si>
  <si>
    <t>15歳</t>
  </si>
  <si>
    <t>14歳</t>
  </si>
  <si>
    <t>13歳</t>
  </si>
  <si>
    <t>12歳</t>
  </si>
  <si>
    <t>11歳</t>
  </si>
  <si>
    <t>10歳</t>
  </si>
  <si>
    <t>9歳</t>
  </si>
  <si>
    <t>8歳</t>
  </si>
  <si>
    <t>7歳</t>
  </si>
  <si>
    <t>6歳</t>
  </si>
  <si>
    <t>5歳</t>
  </si>
  <si>
    <t>4歳</t>
  </si>
  <si>
    <t>3歳</t>
  </si>
  <si>
    <t>2歳</t>
  </si>
  <si>
    <t>1歳</t>
  </si>
  <si>
    <t>0歳</t>
  </si>
  <si>
    <t>酉 </t>
  </si>
  <si>
    <t/>
  </si>
  <si>
    <t>平成</t>
    <phoneticPr fontId="1"/>
  </si>
  <si>
    <t>1年</t>
    <rPh sb="1" eb="2">
      <t>ネン</t>
    </rPh>
    <phoneticPr fontId="1"/>
  </si>
  <si>
    <t>このエクセルシートは削除しないでください。</t>
    <rPh sb="10" eb="12">
      <t>サクジョ</t>
    </rPh>
    <phoneticPr fontId="1"/>
  </si>
  <si>
    <t>地方公共団体</t>
    <rPh sb="0" eb="2">
      <t>チホウ</t>
    </rPh>
    <rPh sb="2" eb="4">
      <t>コウキョウ</t>
    </rPh>
    <rPh sb="4" eb="6">
      <t>ダンタイ</t>
    </rPh>
    <phoneticPr fontId="1"/>
  </si>
  <si>
    <t>個人</t>
    <rPh sb="0" eb="2">
      <t>コジン</t>
    </rPh>
    <phoneticPr fontId="1"/>
  </si>
  <si>
    <t>別紙7</t>
    <rPh sb="0" eb="2">
      <t>ベッシ</t>
    </rPh>
    <phoneticPr fontId="4"/>
  </si>
  <si>
    <t>A</t>
  </si>
  <si>
    <t>従業者の勤務の体制及び勤務形態一覧表</t>
  </si>
  <si>
    <t>年</t>
    <phoneticPr fontId="4"/>
  </si>
  <si>
    <t>月分）</t>
    <phoneticPr fontId="4"/>
  </si>
  <si>
    <t>）</t>
    <phoneticPr fontId="4"/>
  </si>
  <si>
    <t>Ｂ</t>
  </si>
  <si>
    <t xml:space="preserve">事　業　所　名 （  </t>
    <rPh sb="0" eb="1">
      <t>ジ</t>
    </rPh>
    <rPh sb="2" eb="3">
      <t>ギョウ</t>
    </rPh>
    <rPh sb="4" eb="5">
      <t>ショ</t>
    </rPh>
    <rPh sb="6" eb="7">
      <t>ショメイ</t>
    </rPh>
    <phoneticPr fontId="4"/>
  </si>
  <si>
    <t>Ｃ</t>
  </si>
  <si>
    <t>［入所（利用）者数</t>
    <rPh sb="1" eb="3">
      <t>ニュウショ</t>
    </rPh>
    <rPh sb="4" eb="6">
      <t>リヨウ</t>
    </rPh>
    <rPh sb="7" eb="8">
      <t>シャ</t>
    </rPh>
    <rPh sb="8" eb="9">
      <t>スウ</t>
    </rPh>
    <phoneticPr fontId="4"/>
  </si>
  <si>
    <t xml:space="preserve"> 名（施設</t>
    <rPh sb="1" eb="2">
      <t>ナ</t>
    </rPh>
    <rPh sb="3" eb="5">
      <t>シセツ</t>
    </rPh>
    <phoneticPr fontId="4"/>
  </si>
  <si>
    <t>Ｄ</t>
  </si>
  <si>
    <t>［ユニット数</t>
    <rPh sb="5" eb="6">
      <t>スウ</t>
    </rPh>
    <phoneticPr fontId="4"/>
  </si>
  <si>
    <t>勤務形態</t>
    <rPh sb="2" eb="4">
      <t>ケイタイ</t>
    </rPh>
    <phoneticPr fontId="4"/>
  </si>
  <si>
    <t>勤務形態毎の
勤務回数合計</t>
    <rPh sb="0" eb="2">
      <t>キンム</t>
    </rPh>
    <rPh sb="2" eb="4">
      <t>ケイタイ</t>
    </rPh>
    <rPh sb="4" eb="5">
      <t>ゴト</t>
    </rPh>
    <rPh sb="7" eb="9">
      <t>キンム</t>
    </rPh>
    <rPh sb="9" eb="11">
      <t>カイスウ</t>
    </rPh>
    <rPh sb="11" eb="13">
      <t>ゴウケイ</t>
    </rPh>
    <phoneticPr fontId="4"/>
  </si>
  <si>
    <t>４週の</t>
  </si>
  <si>
    <t>週平均</t>
  </si>
  <si>
    <t>常勤換</t>
  </si>
  <si>
    <t>職　　種</t>
  </si>
  <si>
    <t>氏　　名</t>
  </si>
  <si>
    <t>の勤務</t>
  </si>
  <si>
    <t>算後の</t>
  </si>
  <si>
    <t>合 計</t>
  </si>
  <si>
    <t>時間</t>
  </si>
  <si>
    <t>人数</t>
  </si>
  <si>
    <t>〈記入例〉ユニット型</t>
    <rPh sb="1" eb="3">
      <t>キニュウ</t>
    </rPh>
    <rPh sb="3" eb="4">
      <t>レイ</t>
    </rPh>
    <rPh sb="9" eb="10">
      <t>ガタ</t>
    </rPh>
    <phoneticPr fontId="4"/>
  </si>
  <si>
    <t>　　　※勤務については予定ではなく実績を記入し、順番については指定介護老人福祉施設状況調査表P2～P3の順に記入してください。</t>
  </si>
  <si>
    <t>形態</t>
  </si>
  <si>
    <t>日</t>
    <rPh sb="0" eb="1">
      <t>ヒ</t>
    </rPh>
    <phoneticPr fontId="4"/>
  </si>
  <si>
    <t>月</t>
    <rPh sb="0" eb="1">
      <t>ツキ</t>
    </rPh>
    <phoneticPr fontId="4"/>
  </si>
  <si>
    <t>火</t>
  </si>
  <si>
    <t>水</t>
  </si>
  <si>
    <t>木</t>
  </si>
  <si>
    <t>金</t>
  </si>
  <si>
    <t>土</t>
  </si>
  <si>
    <t>看護職員</t>
    <rPh sb="0" eb="2">
      <t>カンゴ</t>
    </rPh>
    <rPh sb="2" eb="4">
      <t>ショクイン</t>
    </rPh>
    <phoneticPr fontId="4"/>
  </si>
  <si>
    <t>看護職員  計</t>
    <rPh sb="0" eb="2">
      <t>カンゴ</t>
    </rPh>
    <rPh sb="2" eb="4">
      <t>ショクイン</t>
    </rPh>
    <rPh sb="6" eb="7">
      <t>ケイ</t>
    </rPh>
    <phoneticPr fontId="4"/>
  </si>
  <si>
    <t>管理栄養士</t>
    <rPh sb="0" eb="5">
      <t>カンリエイヨウシ</t>
    </rPh>
    <phoneticPr fontId="4"/>
  </si>
  <si>
    <t>介護支援専門員</t>
    <rPh sb="0" eb="2">
      <t>カイゴ</t>
    </rPh>
    <rPh sb="2" eb="4">
      <t>シエン</t>
    </rPh>
    <rPh sb="4" eb="7">
      <t>センモンイン</t>
    </rPh>
    <phoneticPr fontId="4"/>
  </si>
  <si>
    <t>①</t>
  </si>
  <si>
    <t>②</t>
  </si>
  <si>
    <t>③</t>
  </si>
  <si>
    <t>④</t>
  </si>
  <si>
    <t>介護職員</t>
    <rPh sb="0" eb="2">
      <t>カイゴ</t>
    </rPh>
    <rPh sb="2" eb="4">
      <t>ショクイン</t>
    </rPh>
    <phoneticPr fontId="4"/>
  </si>
  <si>
    <t>・</t>
  </si>
  <si>
    <t>Ａユニット（定員１０名）小計</t>
    <rPh sb="6" eb="8">
      <t>テイイン</t>
    </rPh>
    <rPh sb="10" eb="11">
      <t>メイ</t>
    </rPh>
    <rPh sb="12" eb="14">
      <t>ショウケイ</t>
    </rPh>
    <phoneticPr fontId="4"/>
  </si>
  <si>
    <t>Ｂユニット（定員１０名）小計</t>
    <rPh sb="6" eb="8">
      <t>テイイン</t>
    </rPh>
    <rPh sb="10" eb="11">
      <t>メイ</t>
    </rPh>
    <rPh sb="12" eb="14">
      <t>ショウケイ</t>
    </rPh>
    <phoneticPr fontId="4"/>
  </si>
  <si>
    <t>ユニット６小計</t>
    <rPh sb="5" eb="7">
      <t>ショウケイ</t>
    </rPh>
    <phoneticPr fontId="4"/>
  </si>
  <si>
    <t>介護職員  計</t>
    <rPh sb="0" eb="2">
      <t>カイゴ</t>
    </rPh>
    <rPh sb="2" eb="4">
      <t>ショクイン</t>
    </rPh>
    <rPh sb="6" eb="7">
      <t>ケイ</t>
    </rPh>
    <phoneticPr fontId="4"/>
  </si>
  <si>
    <t>　&lt;配置状況&gt;
　看護職員・介護職員：入所(利用)者
　　　　　　　（　１　：　２．０　）</t>
    <rPh sb="2" eb="4">
      <t>ハイチ</t>
    </rPh>
    <rPh sb="4" eb="6">
      <t>ジョウキョウ</t>
    </rPh>
    <rPh sb="9" eb="11">
      <t>カンゴ</t>
    </rPh>
    <rPh sb="11" eb="13">
      <t>ショクイン</t>
    </rPh>
    <rPh sb="14" eb="16">
      <t>カイゴ</t>
    </rPh>
    <rPh sb="16" eb="18">
      <t>ショクイン</t>
    </rPh>
    <rPh sb="19" eb="21">
      <t>ニュウショ</t>
    </rPh>
    <rPh sb="22" eb="24">
      <t>リヨウ</t>
    </rPh>
    <rPh sb="25" eb="26">
      <t>シャ</t>
    </rPh>
    <phoneticPr fontId="4"/>
  </si>
  <si>
    <t>〈記入例〉従来型</t>
    <rPh sb="1" eb="3">
      <t>キニュウ</t>
    </rPh>
    <rPh sb="3" eb="4">
      <t>レイ</t>
    </rPh>
    <rPh sb="5" eb="8">
      <t>ジュウライガタ</t>
    </rPh>
    <phoneticPr fontId="4"/>
  </si>
  <si>
    <t>日本  太郎</t>
    <rPh sb="0" eb="2">
      <t>ニホン</t>
    </rPh>
    <rPh sb="4" eb="6">
      <t>タロウ</t>
    </rPh>
    <phoneticPr fontId="4"/>
  </si>
  <si>
    <t>大阪  次郎</t>
    <rPh sb="0" eb="2">
      <t>オオサカ</t>
    </rPh>
    <rPh sb="4" eb="6">
      <t>ジロウ</t>
    </rPh>
    <phoneticPr fontId="4"/>
  </si>
  <si>
    <t>　&lt;配置状況&gt;
　看護職員・介護職員：入所(利用)者
　　　　　　　（　１　：　２．９　）</t>
    <rPh sb="2" eb="4">
      <t>ハイチ</t>
    </rPh>
    <rPh sb="4" eb="6">
      <t>ジョウキョウ</t>
    </rPh>
    <rPh sb="9" eb="11">
      <t>カンゴ</t>
    </rPh>
    <rPh sb="11" eb="13">
      <t>ショクイン</t>
    </rPh>
    <rPh sb="14" eb="16">
      <t>カイゴ</t>
    </rPh>
    <rPh sb="16" eb="18">
      <t>ショクイン</t>
    </rPh>
    <rPh sb="19" eb="21">
      <t>ニュウショ</t>
    </rPh>
    <rPh sb="22" eb="24">
      <t>リヨウ</t>
    </rPh>
    <rPh sb="25" eb="26">
      <t>シャ</t>
    </rPh>
    <phoneticPr fontId="4"/>
  </si>
  <si>
    <t>［ユニット数    　６ユニット　　　　　　　　　　　　　　　　　　　　　］</t>
    <rPh sb="5" eb="6">
      <t>スウ</t>
    </rPh>
    <phoneticPr fontId="4"/>
  </si>
  <si>
    <t>名、併設短期</t>
    <rPh sb="2" eb="4">
      <t>ヘイセツ</t>
    </rPh>
    <phoneticPr fontId="4"/>
  </si>
  <si>
    <t>　　（空床短期</t>
    <rPh sb="3" eb="5">
      <t>クウショウ</t>
    </rPh>
    <phoneticPr fontId="4"/>
  </si>
  <si>
    <t>従業者の勤務の体制及び勤務形態一覧表</t>
    <phoneticPr fontId="4"/>
  </si>
  <si>
    <t>）</t>
    <phoneticPr fontId="4"/>
  </si>
  <si>
    <t>勤務</t>
    <phoneticPr fontId="4"/>
  </si>
  <si>
    <t>兼務先</t>
    <rPh sb="0" eb="2">
      <t>ケンム</t>
    </rPh>
    <rPh sb="2" eb="3">
      <t>サキ</t>
    </rPh>
    <phoneticPr fontId="4"/>
  </si>
  <si>
    <t>第　　１　　週</t>
    <phoneticPr fontId="4"/>
  </si>
  <si>
    <t>第　　２　　週</t>
    <phoneticPr fontId="4"/>
  </si>
  <si>
    <t>第　　３　　週</t>
    <phoneticPr fontId="4"/>
  </si>
  <si>
    <t>第　　４　　週</t>
    <phoneticPr fontId="4"/>
  </si>
  <si>
    <t>①</t>
    <phoneticPr fontId="4"/>
  </si>
  <si>
    <t>②</t>
    <phoneticPr fontId="4"/>
  </si>
  <si>
    <t>③</t>
    <phoneticPr fontId="4"/>
  </si>
  <si>
    <t>④</t>
    <phoneticPr fontId="4"/>
  </si>
  <si>
    <t>⑤</t>
    <phoneticPr fontId="4"/>
  </si>
  <si>
    <t>管理者(医師)</t>
    <rPh sb="0" eb="3">
      <t>カンリシャ</t>
    </rPh>
    <rPh sb="4" eb="6">
      <t>イシ</t>
    </rPh>
    <phoneticPr fontId="4"/>
  </si>
  <si>
    <t>Ａ</t>
    <phoneticPr fontId="4"/>
  </si>
  <si>
    <t>日本　太郎</t>
    <rPh sb="0" eb="2">
      <t>ニホン</t>
    </rPh>
    <rPh sb="3" eb="5">
      <t>タロウ</t>
    </rPh>
    <phoneticPr fontId="4"/>
  </si>
  <si>
    <t>支援相談員</t>
    <rPh sb="0" eb="2">
      <t>シエン</t>
    </rPh>
    <rPh sb="2" eb="4">
      <t>ソウダン</t>
    </rPh>
    <rPh sb="4" eb="5">
      <t>シドウイン</t>
    </rPh>
    <phoneticPr fontId="4"/>
  </si>
  <si>
    <t>Ａ</t>
    <phoneticPr fontId="4"/>
  </si>
  <si>
    <t>大阪　次郎</t>
    <rPh sb="0" eb="2">
      <t>オオサカ</t>
    </rPh>
    <rPh sb="3" eb="5">
      <t>ジロウ</t>
    </rPh>
    <phoneticPr fontId="4"/>
  </si>
  <si>
    <t>○○  ○○</t>
    <phoneticPr fontId="4"/>
  </si>
  <si>
    <t xml:space="preserve">     〃</t>
    <phoneticPr fontId="4"/>
  </si>
  <si>
    <t>B</t>
    <phoneticPr fontId="4"/>
  </si>
  <si>
    <t>通リハ</t>
    <rPh sb="0" eb="1">
      <t>ツウ</t>
    </rPh>
    <phoneticPr fontId="4"/>
  </si>
  <si>
    <t>△△　△△</t>
    <phoneticPr fontId="4"/>
  </si>
  <si>
    <t>C</t>
    <phoneticPr fontId="4"/>
  </si>
  <si>
    <t>③５</t>
    <phoneticPr fontId="4"/>
  </si>
  <si>
    <t>②５</t>
    <phoneticPr fontId="4"/>
  </si>
  <si>
    <t>Ａ</t>
    <phoneticPr fontId="4"/>
  </si>
  <si>
    <t>○○  ○○</t>
    <phoneticPr fontId="4"/>
  </si>
  <si>
    <t>②</t>
    <phoneticPr fontId="4"/>
  </si>
  <si>
    <t>理学療法士</t>
    <rPh sb="0" eb="2">
      <t>リガク</t>
    </rPh>
    <rPh sb="2" eb="5">
      <t>リョウホウシ</t>
    </rPh>
    <phoneticPr fontId="4"/>
  </si>
  <si>
    <t>B</t>
    <phoneticPr fontId="4"/>
  </si>
  <si>
    <t>□□　□□</t>
    <phoneticPr fontId="4"/>
  </si>
  <si>
    <t>⑤</t>
    <phoneticPr fontId="4"/>
  </si>
  <si>
    <t>作業療法士</t>
    <rPh sb="0" eb="2">
      <t>サギョウ</t>
    </rPh>
    <rPh sb="2" eb="5">
      <t>リョウホウシ</t>
    </rPh>
    <phoneticPr fontId="4"/>
  </si>
  <si>
    <t>④</t>
    <phoneticPr fontId="4"/>
  </si>
  <si>
    <t>①</t>
    <phoneticPr fontId="4"/>
  </si>
  <si>
    <t>③</t>
    <phoneticPr fontId="4"/>
  </si>
  <si>
    <t xml:space="preserve">     〃</t>
    <phoneticPr fontId="4"/>
  </si>
  <si>
    <t>Ｃ</t>
    <phoneticPr fontId="4"/>
  </si>
  <si>
    <t>○○  ○○</t>
    <phoneticPr fontId="4"/>
  </si>
  <si>
    <t>①４</t>
    <phoneticPr fontId="4"/>
  </si>
  <si>
    <t>③４</t>
    <phoneticPr fontId="4"/>
  </si>
  <si>
    <t>・</t>
    <phoneticPr fontId="4"/>
  </si>
  <si>
    <t>③</t>
    <phoneticPr fontId="4"/>
  </si>
  <si>
    <t>④</t>
    <phoneticPr fontId="4"/>
  </si>
  <si>
    <t>①</t>
    <phoneticPr fontId="4"/>
  </si>
  <si>
    <t>②</t>
    <phoneticPr fontId="4"/>
  </si>
  <si>
    <t xml:space="preserve">     〃</t>
    <phoneticPr fontId="4"/>
  </si>
  <si>
    <t>【　入所と通所を分けて作成してください。  通所・・必要職種（医師、看護職員、介護職員、ＰＴ・ＯＴ・ＳＴ）を記載すること。　】</t>
    <rPh sb="2" eb="4">
      <t>ニュウショ</t>
    </rPh>
    <rPh sb="5" eb="6">
      <t>ツウ</t>
    </rPh>
    <rPh sb="6" eb="7">
      <t>ショ</t>
    </rPh>
    <rPh sb="8" eb="9">
      <t>ワ</t>
    </rPh>
    <rPh sb="11" eb="13">
      <t>サクセイ</t>
    </rPh>
    <rPh sb="22" eb="23">
      <t>ツウ</t>
    </rPh>
    <rPh sb="23" eb="24">
      <t>ショ</t>
    </rPh>
    <rPh sb="26" eb="28">
      <t>ヒツヨウ</t>
    </rPh>
    <rPh sb="28" eb="30">
      <t>ショクシュ</t>
    </rPh>
    <rPh sb="31" eb="33">
      <t>イシ</t>
    </rPh>
    <rPh sb="34" eb="36">
      <t>カンゴ</t>
    </rPh>
    <rPh sb="36" eb="38">
      <t>ショクイン</t>
    </rPh>
    <rPh sb="39" eb="41">
      <t>カイゴ</t>
    </rPh>
    <rPh sb="41" eb="43">
      <t>ショクイン</t>
    </rPh>
    <rPh sb="54" eb="56">
      <t>キサイ</t>
    </rPh>
    <phoneticPr fontId="4"/>
  </si>
  <si>
    <t xml:space="preserve">記入例－勤務時間  ①７：３０～１６：００  ８ｈ、②９：３０～１８：００  ８ｈ、③１０：３０～１９：００  ８ｈ、④１６：３０～９：３０  １６ｈ  </t>
    <rPh sb="0" eb="2">
      <t>キニュウ</t>
    </rPh>
    <rPh sb="2" eb="3">
      <t>レイ</t>
    </rPh>
    <phoneticPr fontId="4"/>
  </si>
  <si>
    <t>　　　    ２　届出する従業者の職種ごとに下記の勤務形態の区分の順にまとめで記載してください。</t>
    <rPh sb="9" eb="11">
      <t>トドケデ</t>
    </rPh>
    <rPh sb="13" eb="16">
      <t>ジュウギョウシャ</t>
    </rPh>
    <rPh sb="17" eb="19">
      <t>ショクシュ</t>
    </rPh>
    <rPh sb="22" eb="24">
      <t>カキ</t>
    </rPh>
    <rPh sb="25" eb="27">
      <t>キンム</t>
    </rPh>
    <rPh sb="27" eb="29">
      <t>ケイタイ</t>
    </rPh>
    <rPh sb="30" eb="32">
      <t>クブン</t>
    </rPh>
    <rPh sb="33" eb="34">
      <t>ジュン</t>
    </rPh>
    <rPh sb="39" eb="41">
      <t>キサイ</t>
    </rPh>
    <phoneticPr fontId="4"/>
  </si>
  <si>
    <t>勤務形態の区分　Ａ：常勤で専従　Ｂ：常勤で兼務　Ｃ：常勤以外で専従　Ｄ：常勤以外で兼務</t>
    <phoneticPr fontId="4"/>
  </si>
  <si>
    <t>　　　    ３　常勤換算が必要な職種は、Ａ～Ｄの「週平均の勤務時間」をすべて足し、常勤の従業者が週に勤務すべき時間数で割って、「常勤換算後の人数」を算出してください。</t>
    <phoneticPr fontId="4"/>
  </si>
  <si>
    <t>　　  　  ４　算出にあたっては、小数点以下第２位を切り捨ててください。</t>
    <phoneticPr fontId="4"/>
  </si>
  <si>
    <t>従業者の勤務の体制及び勤務形態一覧表</t>
    <phoneticPr fontId="4"/>
  </si>
  <si>
    <t>　　　※勤務については予定ではなく実績を記入し、順番については介護老人保健施設状況調査表P2～P3の順に記入してください。</t>
    <rPh sb="35" eb="37">
      <t>ホケン</t>
    </rPh>
    <phoneticPr fontId="4"/>
  </si>
  <si>
    <t>第　　１　　週</t>
    <phoneticPr fontId="4"/>
  </si>
  <si>
    <t>管理者（医師）</t>
    <rPh sb="0" eb="3">
      <t>カンリシャ</t>
    </rPh>
    <rPh sb="4" eb="6">
      <t>イシ</t>
    </rPh>
    <phoneticPr fontId="4"/>
  </si>
  <si>
    <t>Ｂ</t>
    <phoneticPr fontId="4"/>
  </si>
  <si>
    <t>③５</t>
    <phoneticPr fontId="4"/>
  </si>
  <si>
    <t>②５</t>
    <phoneticPr fontId="4"/>
  </si>
  <si>
    <t>・</t>
    <phoneticPr fontId="4"/>
  </si>
  <si>
    <t>Ｃ</t>
    <phoneticPr fontId="4"/>
  </si>
  <si>
    <t>□□　□□</t>
    <phoneticPr fontId="4"/>
  </si>
  <si>
    <t>　 　   　１  　届出を行う従業者について、４週間分の勤務すべき時間数を記入してください。勤務時間ごとに区分して番号を付し、その番号を記入してください。また、＜備考＞欄にその旨を記入してください。</t>
    <rPh sb="11" eb="13">
      <t>トドケデ</t>
    </rPh>
    <rPh sb="14" eb="15">
      <t>オコナ</t>
    </rPh>
    <rPh sb="16" eb="19">
      <t>ジュウギョウシャ</t>
    </rPh>
    <rPh sb="24" eb="27">
      <t>４シュウカン</t>
    </rPh>
    <rPh sb="27" eb="28">
      <t>ブン</t>
    </rPh>
    <rPh sb="29" eb="31">
      <t>キンム</t>
    </rPh>
    <rPh sb="34" eb="37">
      <t>ジカンスウ</t>
    </rPh>
    <rPh sb="38" eb="40">
      <t>キニュウ</t>
    </rPh>
    <rPh sb="47" eb="51">
      <t>キンムジカン</t>
    </rPh>
    <rPh sb="54" eb="56">
      <t>クブン</t>
    </rPh>
    <rPh sb="58" eb="60">
      <t>バンゴウ</t>
    </rPh>
    <rPh sb="61" eb="62">
      <t>フ</t>
    </rPh>
    <rPh sb="64" eb="68">
      <t>ソノバンゴウ</t>
    </rPh>
    <rPh sb="69" eb="71">
      <t>キニュウ</t>
    </rPh>
    <rPh sb="82" eb="84">
      <t>ビコウ</t>
    </rPh>
    <rPh sb="85" eb="86">
      <t>ラン</t>
    </rPh>
    <rPh sb="89" eb="90">
      <t>ムネ</t>
    </rPh>
    <rPh sb="91" eb="93">
      <t>キニュウ</t>
    </rPh>
    <phoneticPr fontId="4"/>
  </si>
  <si>
    <t>勤務形態の区分　Ａ：常勤で専従　Ｂ：常勤で兼務　Ｃ：常勤以外で専従　Ｄ：常勤以外で兼務</t>
    <phoneticPr fontId="4"/>
  </si>
  <si>
    <t>　　　    ３　常勤換算が必要な職種は、Ａ～Ｄの「週平均の勤務時間」をすべて足し、常勤の従業者が週に勤務すべき時間数で割って、「常勤換算後の人数」を算出してください。</t>
    <phoneticPr fontId="4"/>
  </si>
  <si>
    <t>　　  　  ４　算出にあたっては、小数点以下第２位を切り捨ててください。</t>
    <phoneticPr fontId="4"/>
  </si>
  <si>
    <t>〈記入例〉通リハ</t>
    <rPh sb="1" eb="3">
      <t>キニュウ</t>
    </rPh>
    <rPh sb="3" eb="4">
      <t>レイ</t>
    </rPh>
    <rPh sb="5" eb="6">
      <t>ツウ</t>
    </rPh>
    <phoneticPr fontId="4"/>
  </si>
  <si>
    <t>サービス種類（</t>
    <phoneticPr fontId="4"/>
  </si>
  <si>
    <t>通所リハビリテーション</t>
    <rPh sb="0" eb="2">
      <t>ツウショ</t>
    </rPh>
    <phoneticPr fontId="4"/>
  </si>
  <si>
    <t>）</t>
    <phoneticPr fontId="4"/>
  </si>
  <si>
    <t>勤務</t>
    <phoneticPr fontId="4"/>
  </si>
  <si>
    <t>第　　１　　週</t>
    <phoneticPr fontId="4"/>
  </si>
  <si>
    <t>第　　２　　週</t>
    <phoneticPr fontId="4"/>
  </si>
  <si>
    <t>第　　３　　週</t>
    <phoneticPr fontId="4"/>
  </si>
  <si>
    <t>第　　４　　週</t>
    <phoneticPr fontId="4"/>
  </si>
  <si>
    <t>入所</t>
    <rPh sb="0" eb="2">
      <t>ニュウショ</t>
    </rPh>
    <phoneticPr fontId="4"/>
  </si>
  <si>
    <t>言語聴覚士</t>
    <rPh sb="0" eb="5">
      <t>ゲンゴチョウカクシ</t>
    </rPh>
    <phoneticPr fontId="4"/>
  </si>
  <si>
    <t>　&lt;配置状況&gt;
　看護職員・介護職員：入所(利用)者
　　　　　　　（　１　：　３．７　）</t>
    <rPh sb="2" eb="4">
      <t>ハイチ</t>
    </rPh>
    <rPh sb="4" eb="6">
      <t>ジョウキョウ</t>
    </rPh>
    <rPh sb="9" eb="11">
      <t>カンゴ</t>
    </rPh>
    <rPh sb="11" eb="13">
      <t>ショクイン</t>
    </rPh>
    <rPh sb="14" eb="16">
      <t>カイゴ</t>
    </rPh>
    <rPh sb="16" eb="18">
      <t>ショクイン</t>
    </rPh>
    <rPh sb="19" eb="21">
      <t>ニュウショ</t>
    </rPh>
    <rPh sb="22" eb="24">
      <t>リヨウ</t>
    </rPh>
    <rPh sb="25" eb="26">
      <t>シャ</t>
    </rPh>
    <phoneticPr fontId="4"/>
  </si>
  <si>
    <t>記入例－勤務時間  ①７：３０～１６：００  ８ｈ、②９：３０～１８：００  ８ｈ、③１０：３０～１９：００  ８ｈ、④１６：３０～９：３０  １６ｈ</t>
    <rPh sb="0" eb="2">
      <t>キニュウ</t>
    </rPh>
    <rPh sb="2" eb="3">
      <t>レイ</t>
    </rPh>
    <phoneticPr fontId="4"/>
  </si>
  <si>
    <r>
      <t>　 　   　１  　届出を行う従業者について、４週間分の勤務すべき時間数を記入してください。勤務時間ごとに区分して番号を付し、その番号を記入してください。また、</t>
    </r>
    <r>
      <rPr>
        <b/>
        <sz val="10"/>
        <color indexed="10"/>
        <rFont val="HGPｺﾞｼｯｸM"/>
        <family val="3"/>
        <charset val="128"/>
      </rPr>
      <t>＜備考＞欄にその旨を記入してください。</t>
    </r>
    <rPh sb="11" eb="13">
      <t>トドケデ</t>
    </rPh>
    <rPh sb="14" eb="15">
      <t>オコナ</t>
    </rPh>
    <rPh sb="16" eb="19">
      <t>ジュウギョウシャ</t>
    </rPh>
    <rPh sb="24" eb="27">
      <t>４シュウカン</t>
    </rPh>
    <rPh sb="27" eb="28">
      <t>ブン</t>
    </rPh>
    <rPh sb="29" eb="31">
      <t>キンム</t>
    </rPh>
    <rPh sb="34" eb="37">
      <t>ジカンスウ</t>
    </rPh>
    <rPh sb="38" eb="40">
      <t>キニュウ</t>
    </rPh>
    <rPh sb="47" eb="51">
      <t>キンムジカン</t>
    </rPh>
    <rPh sb="54" eb="56">
      <t>クブン</t>
    </rPh>
    <rPh sb="58" eb="60">
      <t>バンゴウ</t>
    </rPh>
    <rPh sb="61" eb="62">
      <t>フ</t>
    </rPh>
    <rPh sb="64" eb="68">
      <t>ソノバンゴウ</t>
    </rPh>
    <rPh sb="69" eb="71">
      <t>キニュウ</t>
    </rPh>
    <rPh sb="82" eb="84">
      <t>ビコウ</t>
    </rPh>
    <rPh sb="85" eb="86">
      <t>ラン</t>
    </rPh>
    <rPh sb="89" eb="90">
      <t>ムネ</t>
    </rPh>
    <rPh sb="91" eb="93">
      <t>キニュウ</t>
    </rPh>
    <phoneticPr fontId="4"/>
  </si>
  <si>
    <t>サービス種類（  介護老人保健施設　</t>
    <rPh sb="9" eb="11">
      <t>カイゴ</t>
    </rPh>
    <rPh sb="11" eb="13">
      <t>ロウジン</t>
    </rPh>
    <rPh sb="13" eb="15">
      <t>ホケン</t>
    </rPh>
    <rPh sb="15" eb="17">
      <t>シセツ</t>
    </rPh>
    <phoneticPr fontId="4"/>
  </si>
  <si>
    <t>事業所名     （  医療法人  大阪会     大阪苑</t>
    <rPh sb="0" eb="2">
      <t>ジギョウ</t>
    </rPh>
    <rPh sb="2" eb="3">
      <t>ショ</t>
    </rPh>
    <rPh sb="3" eb="4">
      <t>ショメイ</t>
    </rPh>
    <rPh sb="12" eb="14">
      <t>イリョウ</t>
    </rPh>
    <rPh sb="14" eb="16">
      <t>ホウジン</t>
    </rPh>
    <rPh sb="18" eb="20">
      <t>オオサカ</t>
    </rPh>
    <rPh sb="20" eb="21">
      <t>カイ</t>
    </rPh>
    <rPh sb="26" eb="28">
      <t>オオサカ</t>
    </rPh>
    <rPh sb="28" eb="29">
      <t>エン</t>
    </rPh>
    <phoneticPr fontId="4"/>
  </si>
  <si>
    <t>［入所（利用）者数    定員：６０名　入所者数：５７名）］</t>
    <rPh sb="1" eb="3">
      <t>ニュウショ</t>
    </rPh>
    <rPh sb="4" eb="6">
      <t>リヨウ</t>
    </rPh>
    <rPh sb="7" eb="8">
      <t>シャ</t>
    </rPh>
    <rPh sb="8" eb="9">
      <t>スウ</t>
    </rPh>
    <rPh sb="13" eb="15">
      <t>テイイン</t>
    </rPh>
    <rPh sb="18" eb="19">
      <t>メイ</t>
    </rPh>
    <rPh sb="20" eb="23">
      <t>ニュウショシャ</t>
    </rPh>
    <rPh sb="23" eb="24">
      <t>スウ</t>
    </rPh>
    <rPh sb="27" eb="28">
      <t>メイ</t>
    </rPh>
    <phoneticPr fontId="4"/>
  </si>
  <si>
    <t>＜備考＞   施設入所者数  ５７人      うち、認知症高齢者  ２０人    視覚障害者等  １５人
             勤務時間  ①７：００～１６：００  ８ｈ、②９：００～１８：００　８ｈ、③１２：００～２１：００  ８ｈ、④１６：３０～９：３０  １６ｈ  （８時間勤務でない場合は、勤務区分の右に時間数を記入）
　　　　　　　　　　　　　　⑤９：００～１２:００、１６：００～１８：００　５ｈ</t>
    <rPh sb="1" eb="3">
      <t>ビコウ</t>
    </rPh>
    <rPh sb="7" eb="9">
      <t>シセツ</t>
    </rPh>
    <rPh sb="9" eb="12">
      <t>ニュウショシャ</t>
    </rPh>
    <rPh sb="12" eb="13">
      <t>スウ</t>
    </rPh>
    <rPh sb="17" eb="18">
      <t>ニン</t>
    </rPh>
    <rPh sb="27" eb="29">
      <t>ニンチ</t>
    </rPh>
    <rPh sb="29" eb="30">
      <t>ショウ</t>
    </rPh>
    <rPh sb="30" eb="33">
      <t>コウレイシャ</t>
    </rPh>
    <rPh sb="37" eb="38">
      <t>ニン</t>
    </rPh>
    <rPh sb="42" eb="47">
      <t>シカクショウガイシャ</t>
    </rPh>
    <rPh sb="47" eb="48">
      <t>トウ</t>
    </rPh>
    <rPh sb="50" eb="53">
      <t>１５ニン</t>
    </rPh>
    <rPh sb="67" eb="71">
      <t>キンムジカン</t>
    </rPh>
    <rPh sb="140" eb="143">
      <t>８ジカン</t>
    </rPh>
    <rPh sb="143" eb="145">
      <t>キンム</t>
    </rPh>
    <rPh sb="148" eb="150">
      <t>バアイ</t>
    </rPh>
    <rPh sb="152" eb="154">
      <t>キンム</t>
    </rPh>
    <rPh sb="154" eb="156">
      <t>クブン</t>
    </rPh>
    <rPh sb="157" eb="158">
      <t>ミギ</t>
    </rPh>
    <rPh sb="159" eb="162">
      <t>ジカンスウ</t>
    </rPh>
    <rPh sb="163" eb="165">
      <t>キニュウ</t>
    </rPh>
    <phoneticPr fontId="4"/>
  </si>
  <si>
    <t>［入所（利用）者数    ６０名（入所  ５０名、短期入所  １０名）］</t>
    <rPh sb="1" eb="3">
      <t>ニュウショ</t>
    </rPh>
    <rPh sb="4" eb="6">
      <t>リヨウ</t>
    </rPh>
    <rPh sb="7" eb="8">
      <t>シャ</t>
    </rPh>
    <rPh sb="8" eb="9">
      <t>スウ</t>
    </rPh>
    <rPh sb="15" eb="16">
      <t>メイ</t>
    </rPh>
    <rPh sb="17" eb="19">
      <t>ニュウショ</t>
    </rPh>
    <rPh sb="23" eb="24">
      <t>メイ</t>
    </rPh>
    <rPh sb="25" eb="27">
      <t>タンキ</t>
    </rPh>
    <rPh sb="27" eb="29">
      <t>ニュウショ</t>
    </rPh>
    <rPh sb="33" eb="34">
      <t>メイ</t>
    </rPh>
    <phoneticPr fontId="4"/>
  </si>
  <si>
    <t>＜備考＞   施設入所者数  ５７人      うち、認知症高齢者  ２０人    視覚障害者等  １５人
             勤務時間  ①７：３０～１６：００  ８ｈ、②９：３０～１８：００  ８ｈ、③１０：３０～１９：００  ８ｈ、④１６：３０～９：３０  １６ｈ  （８時間勤務でない場合は、勤務区分の右に時間数を記入）
                         ⑤９：００～１２:００、１６：００～１８：００　５ｈ</t>
    <rPh sb="1" eb="3">
      <t>ビコウ</t>
    </rPh>
    <rPh sb="7" eb="9">
      <t>シセツ</t>
    </rPh>
    <rPh sb="9" eb="12">
      <t>ニュウショシャ</t>
    </rPh>
    <rPh sb="12" eb="13">
      <t>スウ</t>
    </rPh>
    <rPh sb="17" eb="18">
      <t>ニン</t>
    </rPh>
    <rPh sb="27" eb="29">
      <t>ニンチ</t>
    </rPh>
    <rPh sb="29" eb="30">
      <t>ショウ</t>
    </rPh>
    <rPh sb="30" eb="33">
      <t>コウレイシャ</t>
    </rPh>
    <rPh sb="37" eb="38">
      <t>ニン</t>
    </rPh>
    <rPh sb="42" eb="47">
      <t>シカクショウガイシャ</t>
    </rPh>
    <rPh sb="47" eb="48">
      <t>トウ</t>
    </rPh>
    <rPh sb="50" eb="53">
      <t>１５ニン</t>
    </rPh>
    <rPh sb="67" eb="71">
      <t>キンムジカン</t>
    </rPh>
    <rPh sb="141" eb="144">
      <t>８ジカン</t>
    </rPh>
    <rPh sb="144" eb="146">
      <t>キンム</t>
    </rPh>
    <rPh sb="149" eb="151">
      <t>バアイ</t>
    </rPh>
    <rPh sb="153" eb="155">
      <t>キンム</t>
    </rPh>
    <rPh sb="155" eb="157">
      <t>クブン</t>
    </rPh>
    <rPh sb="158" eb="159">
      <t>ミギ</t>
    </rPh>
    <rPh sb="160" eb="163">
      <t>ジカンスウ</t>
    </rPh>
    <rPh sb="164" eb="166">
      <t>キニュウ</t>
    </rPh>
    <phoneticPr fontId="4"/>
  </si>
  <si>
    <t xml:space="preserve">＜備考＞   勤務時間  ①７：３０～１６：００  ８ｈ、②９：３０～１８：００  ８ｈ、③１０：３０～１９：００  ８ｈ、④１６：３０～９：３０  １６ｈ  （８時間勤務でない場合は、勤務区分の右に時間数を記入）
                          ⑤１３：００～１６：００　３ｈ  </t>
    <rPh sb="1" eb="3">
      <t>ビコウ</t>
    </rPh>
    <rPh sb="7" eb="11">
      <t>キンムジカン</t>
    </rPh>
    <rPh sb="81" eb="84">
      <t>８ジカン</t>
    </rPh>
    <rPh sb="84" eb="86">
      <t>キンム</t>
    </rPh>
    <rPh sb="89" eb="91">
      <t>バアイ</t>
    </rPh>
    <rPh sb="93" eb="95">
      <t>キンム</t>
    </rPh>
    <rPh sb="95" eb="97">
      <t>クブン</t>
    </rPh>
    <rPh sb="98" eb="99">
      <t>ミギ</t>
    </rPh>
    <rPh sb="100" eb="103">
      <t>ジカンスウ</t>
    </rPh>
    <rPh sb="104" eb="106">
      <t>キニュウ</t>
    </rPh>
    <phoneticPr fontId="4"/>
  </si>
  <si>
    <r>
      <t>「該当する体制等－</t>
    </r>
    <r>
      <rPr>
        <sz val="10"/>
        <rFont val="HGPｺﾞｼｯｸM"/>
        <family val="3"/>
        <charset val="128"/>
      </rPr>
      <t>在宅復帰・在宅療養支援機能加算、短期集中リハビリテーション加算、認知症専門ケア加算、介護職員処遇改善加算</t>
    </r>
    <r>
      <rPr>
        <b/>
        <sz val="11"/>
        <rFont val="HGPｺﾞｼｯｸM"/>
        <family val="3"/>
        <charset val="128"/>
      </rPr>
      <t>」</t>
    </r>
    <rPh sb="1" eb="3">
      <t>ガイトウ</t>
    </rPh>
    <rPh sb="5" eb="7">
      <t>タイセイ</t>
    </rPh>
    <rPh sb="7" eb="8">
      <t>トウ</t>
    </rPh>
    <rPh sb="25" eb="27">
      <t>タンキ</t>
    </rPh>
    <rPh sb="27" eb="29">
      <t>シュウチュウ</t>
    </rPh>
    <rPh sb="38" eb="40">
      <t>カサン</t>
    </rPh>
    <rPh sb="41" eb="44">
      <t>ニンチショウ</t>
    </rPh>
    <rPh sb="44" eb="46">
      <t>センモン</t>
    </rPh>
    <rPh sb="48" eb="50">
      <t>カサン</t>
    </rPh>
    <rPh sb="51" eb="53">
      <t>カイゴ</t>
    </rPh>
    <rPh sb="53" eb="55">
      <t>ショクイン</t>
    </rPh>
    <rPh sb="55" eb="57">
      <t>ショグウ</t>
    </rPh>
    <rPh sb="57" eb="59">
      <t>カイゼン</t>
    </rPh>
    <rPh sb="59" eb="61">
      <t>カサン</t>
    </rPh>
    <phoneticPr fontId="4"/>
  </si>
  <si>
    <r>
      <t>［定員　</t>
    </r>
    <r>
      <rPr>
        <b/>
        <sz val="12"/>
        <rFont val="HGPｺﾞｼｯｸM"/>
        <family val="3"/>
        <charset val="128"/>
      </rPr>
      <t>20</t>
    </r>
    <r>
      <rPr>
        <b/>
        <sz val="11"/>
        <rFont val="HGPｺﾞｼｯｸM"/>
        <family val="3"/>
        <charset val="128"/>
      </rPr>
      <t>名　　利用者数　１５名］</t>
    </r>
    <rPh sb="1" eb="3">
      <t>テイイン</t>
    </rPh>
    <rPh sb="6" eb="7">
      <t>メイ</t>
    </rPh>
    <rPh sb="9" eb="11">
      <t>リヨウ</t>
    </rPh>
    <rPh sb="11" eb="12">
      <t>シャ</t>
    </rPh>
    <rPh sb="12" eb="13">
      <t>スウ</t>
    </rPh>
    <rPh sb="16" eb="17">
      <t>メイ</t>
    </rPh>
    <phoneticPr fontId="4"/>
  </si>
  <si>
    <t>施設区分</t>
  </si>
  <si>
    <t>短期集中リハビリテーション実施加算</t>
  </si>
  <si>
    <t>若年性認知症入所者受入加算</t>
  </si>
  <si>
    <t>外泊時費用</t>
  </si>
  <si>
    <t>ターミナルケア加算</t>
  </si>
  <si>
    <t>所定疾患施設療養費</t>
  </si>
  <si>
    <t>認知症ケア加算</t>
  </si>
  <si>
    <t>リハビリテーションマネジメント加算</t>
  </si>
  <si>
    <t>（Ⅱ）</t>
    <phoneticPr fontId="1"/>
  </si>
  <si>
    <t>（Ⅰロ）</t>
    <phoneticPr fontId="1"/>
  </si>
  <si>
    <t>（Ⅲ）</t>
    <phoneticPr fontId="1"/>
  </si>
  <si>
    <t>（Ⅳ）</t>
    <phoneticPr fontId="1"/>
  </si>
  <si>
    <t>○</t>
    <phoneticPr fontId="1"/>
  </si>
  <si>
    <t>あり（Ⅰ）</t>
    <phoneticPr fontId="1"/>
  </si>
  <si>
    <t>なし</t>
    <phoneticPr fontId="1"/>
  </si>
  <si>
    <t>あり</t>
    <phoneticPr fontId="1"/>
  </si>
  <si>
    <t>届
出</t>
    <rPh sb="0" eb="1">
      <t>トドケ</t>
    </rPh>
    <rPh sb="2" eb="3">
      <t>デ</t>
    </rPh>
    <phoneticPr fontId="1"/>
  </si>
  <si>
    <t>○</t>
  </si>
  <si>
    <t>参考様式５</t>
    <rPh sb="0" eb="2">
      <t>サンコウ</t>
    </rPh>
    <rPh sb="2" eb="4">
      <t>ヨウシキ</t>
    </rPh>
    <phoneticPr fontId="4"/>
  </si>
  <si>
    <t>大阪府</t>
    <rPh sb="0" eb="3">
      <t>オオサカフ</t>
    </rPh>
    <phoneticPr fontId="4"/>
  </si>
  <si>
    <t>介護老人保健施設において「介護保健施設サービス費(Ⅱ)又は（Ⅲ）」及び「ユニット型介護保健施設サービス費(Ⅱ)又は（Ⅲ）」以外の区分を算定する場合及び「在宅復帰・在宅療養支援機能加算（Ⅰ）又は（Ⅱ）」を算定する施設は以下により計算すること。</t>
    <rPh sb="73" eb="74">
      <t>オヨ</t>
    </rPh>
    <phoneticPr fontId="4"/>
  </si>
  <si>
    <t>※新規に事業を開始し、又は再開した事業所については７月目以降届出が可能。</t>
    <rPh sb="1" eb="3">
      <t>シンキ</t>
    </rPh>
    <rPh sb="4" eb="6">
      <t>ジギョウ</t>
    </rPh>
    <rPh sb="7" eb="9">
      <t>カイシ</t>
    </rPh>
    <rPh sb="11" eb="12">
      <t>マタ</t>
    </rPh>
    <rPh sb="13" eb="15">
      <t>サイカイ</t>
    </rPh>
    <rPh sb="17" eb="20">
      <t>ジギョウショ</t>
    </rPh>
    <rPh sb="26" eb="27">
      <t>ツキ</t>
    </rPh>
    <rPh sb="27" eb="28">
      <t>メ</t>
    </rPh>
    <rPh sb="28" eb="30">
      <t>イコウ</t>
    </rPh>
    <rPh sb="30" eb="32">
      <t>トドケデ</t>
    </rPh>
    <rPh sb="33" eb="35">
      <t>カノウ</t>
    </rPh>
    <phoneticPr fontId="4"/>
  </si>
  <si>
    <t>※当該届出以降も、直近の割合を毎月記録し、所定の割合を下回った場合は、速やかに届出を行うこと。</t>
    <rPh sb="1" eb="3">
      <t>トウガイ</t>
    </rPh>
    <rPh sb="3" eb="5">
      <t>トドケデ</t>
    </rPh>
    <rPh sb="5" eb="7">
      <t>イコウ</t>
    </rPh>
    <rPh sb="9" eb="11">
      <t>チョッキン</t>
    </rPh>
    <rPh sb="12" eb="14">
      <t>ワリアイ</t>
    </rPh>
    <rPh sb="15" eb="17">
      <t>マイツキ</t>
    </rPh>
    <rPh sb="35" eb="36">
      <t>スミ</t>
    </rPh>
    <rPh sb="39" eb="41">
      <t>トドケデ</t>
    </rPh>
    <rPh sb="42" eb="43">
      <t>オコナ</t>
    </rPh>
    <phoneticPr fontId="4"/>
  </si>
  <si>
    <t>在宅復帰率</t>
    <rPh sb="4" eb="5">
      <t>リツ</t>
    </rPh>
    <phoneticPr fontId="4"/>
  </si>
  <si>
    <t>　算定日が属する月の前６月間において、居宅への退所者のうち、在宅において介護を受けることとなったもの（当該施設における入所期間が１月間を超えていた退所者に限る。）の占める割合</t>
    <rPh sb="19" eb="21">
      <t>キョタク</t>
    </rPh>
    <phoneticPr fontId="4"/>
  </si>
  <si>
    <t>前6月間計</t>
    <rPh sb="4" eb="5">
      <t>ケイ</t>
    </rPh>
    <phoneticPr fontId="4"/>
  </si>
  <si>
    <t>人</t>
    <rPh sb="0" eb="1">
      <t>ニン</t>
    </rPh>
    <phoneticPr fontId="4"/>
  </si>
  <si>
    <t>点</t>
    <rPh sb="0" eb="1">
      <t>テン</t>
    </rPh>
    <phoneticPr fontId="4"/>
  </si>
  <si>
    <t>前3月間計</t>
    <rPh sb="4" eb="5">
      <t>ケイ</t>
    </rPh>
    <phoneticPr fontId="4"/>
  </si>
  <si>
    <t>Ａ÷Ｄ (平均在所日数）</t>
    <rPh sb="5" eb="7">
      <t>ヘイキン</t>
    </rPh>
    <rPh sb="7" eb="9">
      <t>ザイショ</t>
    </rPh>
    <rPh sb="9" eb="11">
      <t>ニッスウ</t>
    </rPh>
    <phoneticPr fontId="4"/>
  </si>
  <si>
    <t>入所前後訪問指導割合</t>
  </si>
  <si>
    <t>　算定日が属する月の前３月間において、入所者のうち、入所期間が１月を超えると見込まれる者の入所予定日前３０日以内又は入所後７日以内に当該者が退所後生活することが見込まれる居宅を訪問し、退所を目的とした施設サービス計画の策定及び診療方針の決定（退所後にその居宅ではなく、他の社会福祉施設等に入所する場合であって、当該者の同意を得て、当該社会福祉施設等を訪問し、退所を目的とした施設サービス計画の策定及び診療方針の決定を行った場合を含む。）を行った者の占める割合</t>
    <rPh sb="53" eb="54">
      <t>ニチ</t>
    </rPh>
    <phoneticPr fontId="4"/>
  </si>
  <si>
    <t>退所前後訪問指導割合</t>
  </si>
  <si>
    <t>居宅サービスの実施数</t>
  </si>
  <si>
    <t>※各サービスについて、プルダウンより「実施あり」、「実施なし」を選択してください。</t>
    <rPh sb="1" eb="2">
      <t>カク</t>
    </rPh>
    <rPh sb="19" eb="21">
      <t>ジッシ</t>
    </rPh>
    <rPh sb="26" eb="28">
      <t>ジッシ</t>
    </rPh>
    <rPh sb="32" eb="34">
      <t>センタク</t>
    </rPh>
    <phoneticPr fontId="4"/>
  </si>
  <si>
    <t>短期入所療養介護</t>
    <rPh sb="0" eb="8">
      <t>タンキニュウショリョウヨウカイゴ</t>
    </rPh>
    <phoneticPr fontId="4"/>
  </si>
  <si>
    <t>「実施あり」数</t>
    <rPh sb="1" eb="3">
      <t>ジッシ</t>
    </rPh>
    <rPh sb="6" eb="7">
      <t>スウ</t>
    </rPh>
    <phoneticPr fontId="4"/>
  </si>
  <si>
    <t>リハ専門職の配置割合</t>
  </si>
  <si>
    <t>時間</t>
    <rPh sb="0" eb="2">
      <t>ジカン</t>
    </rPh>
    <phoneticPr fontId="4"/>
  </si>
  <si>
    <t>日</t>
    <rPh sb="0" eb="1">
      <t>ニチ</t>
    </rPh>
    <phoneticPr fontId="4"/>
  </si>
  <si>
    <t>要介護４若しくは要介護５に該当する入所者の延日数：Ａ</t>
    <rPh sb="0" eb="3">
      <t>ヨウカイゴ</t>
    </rPh>
    <rPh sb="4" eb="5">
      <t>モ</t>
    </rPh>
    <rPh sb="8" eb="11">
      <t>ヨウカイゴ</t>
    </rPh>
    <rPh sb="13" eb="15">
      <t>ガイトウ</t>
    </rPh>
    <rPh sb="17" eb="20">
      <t>ニュウショシャ</t>
    </rPh>
    <rPh sb="21" eb="22">
      <t>ノブ</t>
    </rPh>
    <rPh sb="22" eb="23">
      <t>ニチ</t>
    </rPh>
    <rPh sb="23" eb="24">
      <t>スウ</t>
    </rPh>
    <phoneticPr fontId="4"/>
  </si>
  <si>
    <t>入所者延日数：Ｂ</t>
    <rPh sb="0" eb="3">
      <t>ニュウショシャ</t>
    </rPh>
    <rPh sb="3" eb="4">
      <t>ノブ</t>
    </rPh>
    <rPh sb="4" eb="5">
      <t>ニチ</t>
    </rPh>
    <rPh sb="5" eb="6">
      <t>スウ</t>
    </rPh>
    <phoneticPr fontId="4"/>
  </si>
  <si>
    <t>延入所者数：Ｂ</t>
    <rPh sb="0" eb="1">
      <t>ノベ</t>
    </rPh>
    <rPh sb="1" eb="3">
      <t>ニュウショ</t>
    </rPh>
    <rPh sb="3" eb="4">
      <t>シャ</t>
    </rPh>
    <rPh sb="4" eb="5">
      <t>スウ</t>
    </rPh>
    <phoneticPr fontId="4"/>
  </si>
  <si>
    <t>　　「在宅復帰・在宅療養支援等指標」　合計　</t>
    <rPh sb="3" eb="7">
      <t>ザイタクフッキ</t>
    </rPh>
    <rPh sb="8" eb="14">
      <t>ザイタクリョウヨウシエン</t>
    </rPh>
    <rPh sb="14" eb="15">
      <t>トウ</t>
    </rPh>
    <rPh sb="15" eb="17">
      <t>シヒョウ</t>
    </rPh>
    <rPh sb="19" eb="21">
      <t>ゴウケイ</t>
    </rPh>
    <phoneticPr fontId="4"/>
  </si>
  <si>
    <t>※「実施あり」の場合、活動内容を記載（例：施設内に○○スペースがあり、地域交流の場として提供している、認知症カフェを行っている）</t>
    <rPh sb="2" eb="4">
      <t>ジッシ</t>
    </rPh>
    <rPh sb="8" eb="10">
      <t>バアイ</t>
    </rPh>
    <rPh sb="11" eb="15">
      <t>カツドウナイヨウ</t>
    </rPh>
    <rPh sb="16" eb="18">
      <t>キサイ</t>
    </rPh>
    <rPh sb="19" eb="20">
      <t>レイ</t>
    </rPh>
    <rPh sb="21" eb="23">
      <t>シセツ</t>
    </rPh>
    <rPh sb="23" eb="24">
      <t>ナイ</t>
    </rPh>
    <rPh sb="35" eb="37">
      <t>チイキ</t>
    </rPh>
    <rPh sb="37" eb="39">
      <t>コウリュウ</t>
    </rPh>
    <rPh sb="40" eb="41">
      <t>バ</t>
    </rPh>
    <rPh sb="44" eb="46">
      <t>テイキョウ</t>
    </rPh>
    <rPh sb="51" eb="54">
      <t>ニンチショウ</t>
    </rPh>
    <rPh sb="58" eb="59">
      <t>オコナ</t>
    </rPh>
    <phoneticPr fontId="4"/>
  </si>
  <si>
    <t>（事業所番号）</t>
    <rPh sb="1" eb="4">
      <t>ジギョウショ</t>
    </rPh>
    <rPh sb="4" eb="6">
      <t>バンゴウ</t>
    </rPh>
    <phoneticPr fontId="1"/>
  </si>
  <si>
    <t>（１）在宅復帰・在宅療養支援機能指標</t>
    <phoneticPr fontId="4"/>
  </si>
  <si>
    <t>①</t>
    <phoneticPr fontId="4"/>
  </si>
  <si>
    <t>　</t>
    <phoneticPr fontId="4"/>
  </si>
  <si>
    <t>D=(B－C)</t>
    <phoneticPr fontId="4"/>
  </si>
  <si>
    <t>％</t>
    <phoneticPr fontId="4"/>
  </si>
  <si>
    <t>％</t>
  </si>
  <si>
    <t>退所後直ちに短期入所生活介護又は短期入所療養介護しくは小規模多機能型居宅介護等の宿泊サービスを利用する者は居宅への退所者に含まない。</t>
    <phoneticPr fontId="4"/>
  </si>
  <si>
    <t>②</t>
    <phoneticPr fontId="4"/>
  </si>
  <si>
    <t>ベッド回転率</t>
    <phoneticPr fontId="4"/>
  </si>
  <si>
    <t>　３０．４を当該施設の平均在所日数で除して得た数</t>
    <phoneticPr fontId="4"/>
  </si>
  <si>
    <t>（Ｂ＋Ｃ）÷２：Ｄ</t>
    <phoneticPr fontId="4"/>
  </si>
  <si>
    <t>÷</t>
    <phoneticPr fontId="4"/>
  </si>
  <si>
    <t>平均在所日数</t>
    <phoneticPr fontId="4"/>
  </si>
  <si>
    <t>＝</t>
    <phoneticPr fontId="4"/>
  </si>
  <si>
    <t>％</t>
    <phoneticPr fontId="4"/>
  </si>
  <si>
    <t>※小数点第３位切捨て</t>
    <phoneticPr fontId="4"/>
  </si>
  <si>
    <t>　入所者とは、毎日24時現在当該施設に入所中の者。この他に、当該施設に入所してその日のうちに退所又は死亡した者を含む。</t>
    <phoneticPr fontId="4"/>
  </si>
  <si>
    <t>　新規入所者数とは、当該３月間に新たに当該施設に入所した者の数。
　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直ちに再度当該施設に入所した者については、新規入所者数には算入しない。</t>
    <phoneticPr fontId="4"/>
  </si>
  <si>
    <t>新規入所者数とは、当該３月間に新たに当該施設に入所した者の数。
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直ちに再度当該施設に入所した者については、新規入所者数には算入しない。</t>
    <phoneticPr fontId="4"/>
  </si>
  <si>
    <t>　当該３月間に当該施設から退所した者の数。
　当該施設において死亡した者及び医療機関へ退所した者は、新規退所者に含むものである。
　ただし、当該施設を退所後、直ちに病院又は診療所に入院し、一週間以内に退院した後、直ちに再度当該施設に入所した者については、新規退所者数には算入しない。</t>
    <phoneticPr fontId="4"/>
  </si>
  <si>
    <t>当該３月間に当該施設から退所した者の数。
当該施設において死亡した者及び医療機関へ退所した者は、新規退所者に含むものである。
ただし、当該施設を退所後、直ちに病院又は診療所に入院し、一週間以内に退院した後、直ちに再度当該施設に入所した者については、新規退所者数には算入しない。</t>
    <phoneticPr fontId="4"/>
  </si>
  <si>
    <t>③</t>
    <phoneticPr fontId="4"/>
  </si>
  <si>
    <t>　居宅を訪問し、当該者及びその家族等に対して退所後の療養上の指導を行った者の数。また、居宅とは、病院、診療所及び介護保険施設を除くものである。</t>
    <phoneticPr fontId="4"/>
  </si>
  <si>
    <t>　退所後に当該者の自宅ではなく、他の社会福祉施設等に入所する場合であって、当該者の同意を得て、当該社会福祉施設等を訪問し、退所を目的とした施設サービス計画の策定及び診療方針の決定を行った者を含む。</t>
    <phoneticPr fontId="4"/>
  </si>
  <si>
    <t>※９　</t>
    <phoneticPr fontId="4"/>
  </si>
  <si>
    <t>　当該施設を退所後、直ちに病院又は診療所に入院し、一週間以内に退院した後、直ちに再度当該施設に入所した者については、入所者数には算入しない。</t>
    <phoneticPr fontId="4"/>
  </si>
  <si>
    <t>④</t>
    <phoneticPr fontId="4"/>
  </si>
  <si>
    <t>　算定日が属する月の前３月間において、入所者のうち、入所期間が１月を超えると見込まれる者の退所前３０日以内又は退所後３０日以内に当該者が退所後生活することが見込まれる居宅を訪問し、当該者及びその家族等に対して退所後の療養上の指導を行った者（退所後にその居宅ではなく、他の社会福祉施設等に入所する場合であって、当該者の同意を得て、当該社会福祉施設等を訪問し、連絡調整、情報提供等を行った場合を含む。）の占める割合</t>
    <phoneticPr fontId="4"/>
  </si>
  <si>
    <t>　退所後生活することが見込まれる居宅を訪問し、当該者及びその家族等に対して退所後の療養上の指導を行った者。居宅とは、病院、診療所及び介護保険施設を除くもの。</t>
    <phoneticPr fontId="4"/>
  </si>
  <si>
    <t>　退所後に当該者の自宅ではなく、他の社会福祉施設等に入所する場合であって、当該者の同意を得て、当該社会福祉施設等を訪問し、退所を目的とした施設サービス計画の策定及び診療方針の決定を行った者を含む。</t>
    <phoneticPr fontId="4"/>
  </si>
  <si>
    <t>　当該施設を退所後、直ちに病院又は診療所に入院し、一週間以内に退院した後、直ちに再度当該施設に入所した者については、当該入院期間は入所期間とみなす。</t>
    <phoneticPr fontId="4"/>
  </si>
  <si>
    <t>⑤</t>
    <phoneticPr fontId="4"/>
  </si>
  <si>
    <t>訪問リハビリテーション</t>
    <phoneticPr fontId="4"/>
  </si>
  <si>
    <t>.</t>
    <phoneticPr fontId="4"/>
  </si>
  <si>
    <t>　当該施設と同一敷地内又は隣接若しくは近接する敷地の病院、診療所、介護老人保健施設又は介護医療院であって、相互に職員の兼務や施設の共用等が行われているものにおいて、算定日が属する月の前３月間に提供実績のある訪問リハビリテーション、通所リハビリテーション及び短期入所療養介護の種類数を含む。</t>
    <phoneticPr fontId="4"/>
  </si>
  <si>
    <t>⑥</t>
    <phoneticPr fontId="4"/>
  </si>
  <si>
    <r>
      <t xml:space="preserve">A÷B÷C×D×１００
</t>
    </r>
    <r>
      <rPr>
        <sz val="11"/>
        <color rgb="FFFF0000"/>
        <rFont val="HGSｺﾞｼｯｸM"/>
        <family val="3"/>
        <charset val="128"/>
      </rPr>
      <t>※小数点第３位切捨て</t>
    </r>
    <phoneticPr fontId="4"/>
  </si>
  <si>
    <t>　理学療法士等とは、当該介護老人保健施設の入所者に対して主としてリハビリテーションを提供する業務に従事している理学療法士等。</t>
    <phoneticPr fontId="4"/>
  </si>
  <si>
    <t>　１週間に勤務すべき時間数が32時間を下回る場合は32時間を基本とする。</t>
    <phoneticPr fontId="4"/>
  </si>
  <si>
    <t>　毎日24時現在当該施設に入所中の者をいい、当該施設に入所してその日のうちに退所又は死亡した者を含む。</t>
    <phoneticPr fontId="4"/>
  </si>
  <si>
    <t>⑦</t>
    <phoneticPr fontId="4"/>
  </si>
  <si>
    <t>支援相談員の配置割合</t>
    <phoneticPr fontId="4"/>
  </si>
  <si>
    <t>　当該施設において、常勤換算方法で算定した支援相談員の数を入所者の数で除した数に100を乗じた数</t>
    <phoneticPr fontId="4"/>
  </si>
  <si>
    <t>　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phoneticPr fontId="4"/>
  </si>
  <si>
    <t>⑧</t>
    <phoneticPr fontId="4"/>
  </si>
  <si>
    <t>要介護４又は５の割合</t>
    <phoneticPr fontId="4"/>
  </si>
  <si>
    <t>　算定日が属する月の前3月間における入所者のうち、要介護状態区分が要介護4又は要介護5の者の占める割合</t>
    <phoneticPr fontId="4"/>
  </si>
  <si>
    <r>
      <t xml:space="preserve">Ａ÷Ｂ×１００
</t>
    </r>
    <r>
      <rPr>
        <sz val="11"/>
        <color rgb="FFFF0000"/>
        <rFont val="HGSｺﾞｼｯｸM"/>
        <family val="3"/>
        <charset val="128"/>
      </rPr>
      <t>※小数点第３位切捨て</t>
    </r>
    <phoneticPr fontId="4"/>
  </si>
  <si>
    <t>⑨</t>
    <phoneticPr fontId="4"/>
  </si>
  <si>
    <t>喀痰吸引の実施割合</t>
    <phoneticPr fontId="4"/>
  </si>
  <si>
    <t>　算定日が属する月の前3月間における入所者のうち、喀痰吸引が実施された者の占める割合</t>
    <phoneticPr fontId="4"/>
  </si>
  <si>
    <t>　喀痰吸引及び経管栄養のいずれにも該当する者については、各々該当する欄の人数に含める。</t>
    <phoneticPr fontId="4"/>
  </si>
  <si>
    <t>⑩</t>
    <phoneticPr fontId="4"/>
  </si>
  <si>
    <t>経管栄養の実施割合</t>
    <phoneticPr fontId="4"/>
  </si>
  <si>
    <t>　算定日が属する月の前3月間における入所者のうち、経管栄養が実施された者の占める割合</t>
    <phoneticPr fontId="4"/>
  </si>
  <si>
    <r>
      <t xml:space="preserve">Ａ÷Ｂ×１００
</t>
    </r>
    <r>
      <rPr>
        <sz val="11"/>
        <color rgb="FFFF0000"/>
        <rFont val="HGSｺﾞｼｯｸM"/>
        <family val="3"/>
        <charset val="128"/>
      </rPr>
      <t>※小数点第３位切捨て</t>
    </r>
    <rPh sb="9" eb="12">
      <t>ショウスウテン</t>
    </rPh>
    <rPh sb="12" eb="13">
      <t>ダイ</t>
    </rPh>
    <rPh sb="14" eb="15">
      <t>イ</t>
    </rPh>
    <rPh sb="15" eb="17">
      <t>キリス</t>
    </rPh>
    <phoneticPr fontId="4"/>
  </si>
  <si>
    <t>（２）退所時指導等の実施</t>
    <phoneticPr fontId="4"/>
  </si>
  <si>
    <t>　ａ：退所時指導</t>
    <rPh sb="3" eb="5">
      <t>タイショ</t>
    </rPh>
    <rPh sb="5" eb="6">
      <t>ジ</t>
    </rPh>
    <rPh sb="6" eb="8">
      <t>シドウ</t>
    </rPh>
    <phoneticPr fontId="4"/>
  </si>
  <si>
    <t>入所者の居宅への退所時に、当該入所者及びその家族等に対して、退所後の療養上の指導を行っている。</t>
    <phoneticPr fontId="4"/>
  </si>
  <si>
    <t>　ｂ：退所後の
　　　状況確認</t>
    <rPh sb="3" eb="5">
      <t>タイショ</t>
    </rPh>
    <rPh sb="5" eb="6">
      <t>ゴ</t>
    </rPh>
    <rPh sb="11" eb="13">
      <t>ジョウキョウ</t>
    </rPh>
    <rPh sb="13" eb="15">
      <t>カクニン</t>
    </rPh>
    <phoneticPr fontId="4"/>
  </si>
  <si>
    <t>退所者（当該施設内で死亡した者及び当該施設を退所後、直ちに病院又は診療所に入院し、一週間以内に退院した後、直ちに再度当該施設に入所した者を除く。）の退所後30日以内（当該退所者の退所時の要介護状態区分が要介護四又は要介護五の場合にあっては、14日以内）に、当該施設の従業者が当該退所者の居宅を訪問し、又は指定居宅介護支援事業者から情報提供を受けることにより、当該退所者の居宅における生活が継続する見込みであることを確認し、記録している。</t>
    <phoneticPr fontId="4"/>
  </si>
  <si>
    <t>（３）リハビリテーションマネジメントの実施</t>
    <phoneticPr fontId="4"/>
  </si>
  <si>
    <t>入所者の心身の諸機能の維持回復を図り、日常生活の自立を助けるため、理学療法、作業療法その他必要なリハビリテーションを計画的に行い、適宜その評価を行っている。</t>
    <phoneticPr fontId="4"/>
  </si>
  <si>
    <t>地域に貢献する活動を行っている。</t>
    <phoneticPr fontId="4"/>
  </si>
  <si>
    <t>入所者に対し、少なくとも週三回程度のリハビリテーションを実施している。</t>
    <phoneticPr fontId="4"/>
  </si>
  <si>
    <t>■</t>
    <phoneticPr fontId="1"/>
  </si>
  <si>
    <t>（事業者）</t>
    <phoneticPr fontId="1"/>
  </si>
  <si>
    <t>開設者</t>
    <rPh sb="0" eb="2">
      <t>カイセツ</t>
    </rPh>
    <rPh sb="2" eb="3">
      <t>シャ</t>
    </rPh>
    <phoneticPr fontId="1"/>
  </si>
  <si>
    <t>施設名称等</t>
    <rPh sb="0" eb="2">
      <t>シセツ</t>
    </rPh>
    <rPh sb="2" eb="4">
      <t>メイショウ</t>
    </rPh>
    <rPh sb="4" eb="5">
      <t>トウ</t>
    </rPh>
    <phoneticPr fontId="1"/>
  </si>
  <si>
    <t>（施設名称）</t>
    <rPh sb="1" eb="3">
      <t>シセツ</t>
    </rPh>
    <rPh sb="3" eb="5">
      <t>メイショウ</t>
    </rPh>
    <phoneticPr fontId="1"/>
  </si>
  <si>
    <t>（施設種別）</t>
    <rPh sb="1" eb="3">
      <t>シセツ</t>
    </rPh>
    <rPh sb="3" eb="5">
      <t>シュベツ</t>
    </rPh>
    <phoneticPr fontId="1"/>
  </si>
  <si>
    <t>介護老人保健施設</t>
    <rPh sb="0" eb="8">
      <t>ロウケン</t>
    </rPh>
    <phoneticPr fontId="7"/>
  </si>
  <si>
    <t>作成者</t>
    <rPh sb="0" eb="3">
      <t>サクセイシャ</t>
    </rPh>
    <phoneticPr fontId="1"/>
  </si>
  <si>
    <t>介護保険施設等の状況確認票（事前提出書類）</t>
    <rPh sb="2" eb="4">
      <t>ホケン</t>
    </rPh>
    <rPh sb="10" eb="12">
      <t>カクニン</t>
    </rPh>
    <rPh sb="12" eb="13">
      <t>ヒョウ</t>
    </rPh>
    <phoneticPr fontId="1"/>
  </si>
  <si>
    <t>（電話番号）</t>
    <rPh sb="1" eb="3">
      <t>デンワ</t>
    </rPh>
    <rPh sb="3" eb="5">
      <t>バンゴウ</t>
    </rPh>
    <phoneticPr fontId="1"/>
  </si>
  <si>
    <t>（ＦＡＸ番号）</t>
    <rPh sb="4" eb="6">
      <t>バンゴウ</t>
    </rPh>
    <phoneticPr fontId="1"/>
  </si>
  <si>
    <t>（前年度平均値）</t>
    <phoneticPr fontId="1"/>
  </si>
  <si>
    <t>従来型</t>
    <rPh sb="0" eb="3">
      <t>ジュウライガタ</t>
    </rPh>
    <phoneticPr fontId="1"/>
  </si>
  <si>
    <t>ユニット型</t>
    <rPh sb="4" eb="5">
      <t>ガタ</t>
    </rPh>
    <phoneticPr fontId="1"/>
  </si>
  <si>
    <t>空床型</t>
    <rPh sb="0" eb="2">
      <t>クウショウ</t>
    </rPh>
    <rPh sb="2" eb="3">
      <t>ガタ</t>
    </rPh>
    <phoneticPr fontId="1"/>
  </si>
  <si>
    <t>併設型</t>
    <rPh sb="0" eb="3">
      <t>ヘイセツガタ</t>
    </rPh>
    <phoneticPr fontId="1"/>
  </si>
  <si>
    <t>短期
療養</t>
    <rPh sb="0" eb="2">
      <t>タンキ</t>
    </rPh>
    <rPh sb="3" eb="5">
      <t>リョウヨウ</t>
    </rPh>
    <phoneticPr fontId="1"/>
  </si>
  <si>
    <t>短期
生活</t>
    <rPh sb="0" eb="2">
      <t>タンキ</t>
    </rPh>
    <rPh sb="3" eb="5">
      <t>セイカツ</t>
    </rPh>
    <phoneticPr fontId="1"/>
  </si>
  <si>
    <t>（前年度平均値）</t>
    <phoneticPr fontId="1"/>
  </si>
  <si>
    <t>入所者等</t>
    <rPh sb="3" eb="4">
      <t>トウ</t>
    </rPh>
    <phoneticPr fontId="1"/>
  </si>
  <si>
    <t>入所者等数</t>
    <rPh sb="3" eb="4">
      <t>トウ</t>
    </rPh>
    <phoneticPr fontId="1"/>
  </si>
  <si>
    <t>定　　員</t>
    <rPh sb="0" eb="1">
      <t>サダム</t>
    </rPh>
    <rPh sb="3" eb="4">
      <t>イン</t>
    </rPh>
    <phoneticPr fontId="1"/>
  </si>
  <si>
    <t>（法人種別）</t>
    <rPh sb="1" eb="3">
      <t>ホウジン</t>
    </rPh>
    <rPh sb="3" eb="5">
      <t>シュベツ</t>
    </rPh>
    <phoneticPr fontId="1"/>
  </si>
  <si>
    <t>指定介護老人福祉施設</t>
    <phoneticPr fontId="1"/>
  </si>
  <si>
    <t>↓上記の施設はこちらに入力してください。</t>
    <rPh sb="1" eb="3">
      <t>ジョウキ</t>
    </rPh>
    <rPh sb="4" eb="6">
      <t>シセツ</t>
    </rPh>
    <rPh sb="11" eb="13">
      <t>ニュウリョク</t>
    </rPh>
    <phoneticPr fontId="1"/>
  </si>
  <si>
    <t xml:space="preserve">  通所リハ</t>
    <rPh sb="2" eb="4">
      <t>ツウショ</t>
    </rPh>
    <phoneticPr fontId="1"/>
  </si>
  <si>
    <t xml:space="preserve">  特養</t>
    <rPh sb="2" eb="4">
      <t>トクヨウ</t>
    </rPh>
    <phoneticPr fontId="1"/>
  </si>
  <si>
    <t xml:space="preserve">  老健/医療院</t>
    <rPh sb="2" eb="4">
      <t>ロウケン</t>
    </rPh>
    <rPh sb="5" eb="7">
      <t>イリョウ</t>
    </rPh>
    <rPh sb="7" eb="8">
      <t>イン</t>
    </rPh>
    <phoneticPr fontId="1"/>
  </si>
  <si>
    <t>（名　　　　 称）</t>
    <rPh sb="1" eb="2">
      <t>ナ</t>
    </rPh>
    <rPh sb="7" eb="8">
      <t>ショウ</t>
    </rPh>
    <phoneticPr fontId="1"/>
  </si>
  <si>
    <t>（種　　　別）</t>
    <rPh sb="1" eb="2">
      <t>シュ</t>
    </rPh>
    <rPh sb="5" eb="6">
      <t>ベツ</t>
    </rPh>
    <phoneticPr fontId="1"/>
  </si>
  <si>
    <t>108歳</t>
  </si>
  <si>
    <t>2年</t>
    <phoneticPr fontId="1"/>
  </si>
  <si>
    <t>平成32年</t>
    <rPh sb="0" eb="2">
      <t>ヘイセイ</t>
    </rPh>
    <rPh sb="4" eb="5">
      <t>ネン</t>
    </rPh>
    <phoneticPr fontId="1"/>
  </si>
  <si>
    <t>平成33年</t>
    <rPh sb="0" eb="2">
      <t>ヘイセイ</t>
    </rPh>
    <rPh sb="4" eb="5">
      <t>ネン</t>
    </rPh>
    <phoneticPr fontId="1"/>
  </si>
  <si>
    <t>平成34年</t>
    <rPh sb="0" eb="2">
      <t>ヘイセイ</t>
    </rPh>
    <rPh sb="4" eb="5">
      <t>ネン</t>
    </rPh>
    <phoneticPr fontId="1"/>
  </si>
  <si>
    <t>平成35年</t>
    <rPh sb="0" eb="2">
      <t>ヘイセイ</t>
    </rPh>
    <rPh sb="4" eb="5">
      <t>ネン</t>
    </rPh>
    <phoneticPr fontId="1"/>
  </si>
  <si>
    <t>平成36年</t>
    <rPh sb="0" eb="2">
      <t>ヘイセイ</t>
    </rPh>
    <rPh sb="4" eb="5">
      <t>ネン</t>
    </rPh>
    <phoneticPr fontId="1"/>
  </si>
  <si>
    <t>平成37年</t>
    <rPh sb="0" eb="2">
      <t>ヘイセイ</t>
    </rPh>
    <rPh sb="4" eb="5">
      <t>ネン</t>
    </rPh>
    <phoneticPr fontId="1"/>
  </si>
  <si>
    <t>平成38年</t>
    <rPh sb="0" eb="2">
      <t>ヘイセイ</t>
    </rPh>
    <rPh sb="4" eb="5">
      <t>ネン</t>
    </rPh>
    <phoneticPr fontId="1"/>
  </si>
  <si>
    <t>平成39年</t>
    <rPh sb="0" eb="2">
      <t>ヘイセイ</t>
    </rPh>
    <rPh sb="4" eb="5">
      <t>ネン</t>
    </rPh>
    <phoneticPr fontId="1"/>
  </si>
  <si>
    <t>平成40年</t>
    <rPh sb="0" eb="2">
      <t>ヘイセイ</t>
    </rPh>
    <rPh sb="4" eb="5">
      <t>ネン</t>
    </rPh>
    <phoneticPr fontId="1"/>
  </si>
  <si>
    <t>平成41年</t>
    <rPh sb="0" eb="2">
      <t>ヘイセイ</t>
    </rPh>
    <rPh sb="4" eb="5">
      <t>ネン</t>
    </rPh>
    <phoneticPr fontId="1"/>
  </si>
  <si>
    <t>平成42年</t>
    <rPh sb="0" eb="2">
      <t>ヘイセイ</t>
    </rPh>
    <rPh sb="4" eb="5">
      <t>ネン</t>
    </rPh>
    <phoneticPr fontId="1"/>
  </si>
  <si>
    <t>元号</t>
    <rPh sb="0" eb="2">
      <t>ゲンゴウ</t>
    </rPh>
    <phoneticPr fontId="1"/>
  </si>
  <si>
    <t>元号</t>
    <rPh sb="0" eb="1">
      <t>ゲン</t>
    </rPh>
    <phoneticPr fontId="1"/>
  </si>
  <si>
    <t>【１】　開設者・施設等の状況</t>
    <rPh sb="4" eb="7">
      <t>カイセツシャ</t>
    </rPh>
    <rPh sb="8" eb="10">
      <t>シセツ</t>
    </rPh>
    <rPh sb="10" eb="11">
      <t>トウ</t>
    </rPh>
    <rPh sb="12" eb="14">
      <t>ジョウキョウ</t>
    </rPh>
    <phoneticPr fontId="1"/>
  </si>
  <si>
    <t>小数点第２位以下切上</t>
    <rPh sb="0" eb="3">
      <t>ショウスウテン</t>
    </rPh>
    <rPh sb="3" eb="4">
      <t>ダイ</t>
    </rPh>
    <rPh sb="5" eb="6">
      <t>イ</t>
    </rPh>
    <rPh sb="6" eb="8">
      <t>イカ</t>
    </rPh>
    <rPh sb="8" eb="10">
      <t>キリアゲ</t>
    </rPh>
    <phoneticPr fontId="2"/>
  </si>
  <si>
    <t>介護報酬の算定状況</t>
    <phoneticPr fontId="1"/>
  </si>
  <si>
    <t>直近３ヶ月</t>
    <rPh sb="0" eb="2">
      <t>チョッキン</t>
    </rPh>
    <rPh sb="4" eb="5">
      <t>ゲツ</t>
    </rPh>
    <phoneticPr fontId="1"/>
  </si>
  <si>
    <t>□</t>
    <phoneticPr fontId="1"/>
  </si>
  <si>
    <t>□</t>
    <phoneticPr fontId="1"/>
  </si>
  <si>
    <t>■</t>
    <phoneticPr fontId="1"/>
  </si>
  <si>
    <t>なし</t>
    <phoneticPr fontId="1"/>
  </si>
  <si>
    <t>あり</t>
    <phoneticPr fontId="1"/>
  </si>
  <si>
    <t>日常生活継続支援加算</t>
  </si>
  <si>
    <t>若年性認知症利用者受入体制</t>
  </si>
  <si>
    <t>常勤専従医師配置</t>
  </si>
  <si>
    <t>精神科医師定期的療養指導</t>
  </si>
  <si>
    <t>障害者生活支援体制</t>
  </si>
  <si>
    <t>入院又は外泊時費用</t>
  </si>
  <si>
    <t>療養食加算</t>
  </si>
  <si>
    <t>サービス提供体制強化加算</t>
  </si>
  <si>
    <t>社会福祉法人等による利用者負担軽減措置</t>
  </si>
  <si>
    <t>ユニットケア体制</t>
  </si>
  <si>
    <t>若年性認知症利用者受入加算</t>
  </si>
  <si>
    <t>送迎体制</t>
  </si>
  <si>
    <t>緊急短期入所受入加算</t>
  </si>
  <si>
    <t>夜勤職員配置加算</t>
  </si>
  <si>
    <t>指定介護老人福祉施設サービス費の算定</t>
  </si>
  <si>
    <t>看護体制加算</t>
    <rPh sb="0" eb="2">
      <t>カンゴ</t>
    </rPh>
    <rPh sb="2" eb="4">
      <t>タイセイ</t>
    </rPh>
    <rPh sb="4" eb="6">
      <t>カサン</t>
    </rPh>
    <phoneticPr fontId="2"/>
  </si>
  <si>
    <t>準ユニットケア加算</t>
    <rPh sb="0" eb="1">
      <t>ジュン</t>
    </rPh>
    <rPh sb="7" eb="9">
      <t>カサン</t>
    </rPh>
    <phoneticPr fontId="2"/>
  </si>
  <si>
    <t>生活機能向上連携加算</t>
    <rPh sb="0" eb="2">
      <t>セイカツ</t>
    </rPh>
    <rPh sb="2" eb="4">
      <t>キノウ</t>
    </rPh>
    <rPh sb="4" eb="6">
      <t>コウジョウ</t>
    </rPh>
    <rPh sb="6" eb="8">
      <t>レンケイ</t>
    </rPh>
    <rPh sb="8" eb="10">
      <t>カサン</t>
    </rPh>
    <phoneticPr fontId="2"/>
  </si>
  <si>
    <t>在宅サービスを利用したときの費用</t>
    <rPh sb="0" eb="2">
      <t>ザイタク</t>
    </rPh>
    <rPh sb="7" eb="9">
      <t>リヨウ</t>
    </rPh>
    <rPh sb="14" eb="16">
      <t>ヒヨウ</t>
    </rPh>
    <phoneticPr fontId="23"/>
  </si>
  <si>
    <t>従来型個室に入所していた者の取扱い</t>
    <rPh sb="0" eb="3">
      <t>ジュウライガタ</t>
    </rPh>
    <rPh sb="3" eb="5">
      <t>コシツ</t>
    </rPh>
    <rPh sb="6" eb="8">
      <t>ニュウショ</t>
    </rPh>
    <rPh sb="12" eb="13">
      <t>モノ</t>
    </rPh>
    <rPh sb="14" eb="16">
      <t>トリアツカイ</t>
    </rPh>
    <phoneticPr fontId="2"/>
  </si>
  <si>
    <t>感染症等に該当する者に対する算定</t>
    <rPh sb="0" eb="3">
      <t>カンセンショウ</t>
    </rPh>
    <rPh sb="3" eb="4">
      <t>トウ</t>
    </rPh>
    <rPh sb="5" eb="7">
      <t>ガイトウ</t>
    </rPh>
    <rPh sb="9" eb="10">
      <t>モノ</t>
    </rPh>
    <rPh sb="11" eb="12">
      <t>タイ</t>
    </rPh>
    <rPh sb="14" eb="16">
      <t>サンテイ</t>
    </rPh>
    <phoneticPr fontId="2"/>
  </si>
  <si>
    <t>再入所時栄養連携加算</t>
    <rPh sb="0" eb="3">
      <t>サイニュウショ</t>
    </rPh>
    <rPh sb="3" eb="4">
      <t>ジ</t>
    </rPh>
    <rPh sb="4" eb="6">
      <t>エイヨウ</t>
    </rPh>
    <rPh sb="6" eb="8">
      <t>レンケイ</t>
    </rPh>
    <rPh sb="8" eb="10">
      <t>カサン</t>
    </rPh>
    <phoneticPr fontId="2"/>
  </si>
  <si>
    <t>退所時等相談援助加算（退所前訪問相談援助加算）</t>
    <rPh sb="0" eb="2">
      <t>タイショ</t>
    </rPh>
    <rPh sb="2" eb="3">
      <t>ジ</t>
    </rPh>
    <rPh sb="3" eb="4">
      <t>トウ</t>
    </rPh>
    <rPh sb="4" eb="6">
      <t>ソウダン</t>
    </rPh>
    <rPh sb="6" eb="8">
      <t>エンジョ</t>
    </rPh>
    <rPh sb="8" eb="10">
      <t>カサン</t>
    </rPh>
    <rPh sb="11" eb="13">
      <t>タイショ</t>
    </rPh>
    <rPh sb="13" eb="14">
      <t>マエ</t>
    </rPh>
    <rPh sb="14" eb="16">
      <t>ホウモン</t>
    </rPh>
    <rPh sb="16" eb="18">
      <t>ソウダン</t>
    </rPh>
    <rPh sb="18" eb="20">
      <t>エンジョ</t>
    </rPh>
    <rPh sb="20" eb="22">
      <t>カサン</t>
    </rPh>
    <phoneticPr fontId="2"/>
  </si>
  <si>
    <t>退所時等相談援助加算（退所後訪問相談援助加算）</t>
    <rPh sb="0" eb="2">
      <t>タイショ</t>
    </rPh>
    <rPh sb="2" eb="3">
      <t>ジ</t>
    </rPh>
    <rPh sb="3" eb="4">
      <t>トウ</t>
    </rPh>
    <rPh sb="4" eb="6">
      <t>ソウダン</t>
    </rPh>
    <rPh sb="6" eb="8">
      <t>エンジョ</t>
    </rPh>
    <rPh sb="8" eb="10">
      <t>カサン</t>
    </rPh>
    <rPh sb="11" eb="13">
      <t>タイショ</t>
    </rPh>
    <rPh sb="13" eb="14">
      <t>ゴ</t>
    </rPh>
    <rPh sb="14" eb="16">
      <t>ホウモン</t>
    </rPh>
    <rPh sb="16" eb="18">
      <t>ソウダン</t>
    </rPh>
    <rPh sb="18" eb="20">
      <t>エンジョ</t>
    </rPh>
    <rPh sb="20" eb="22">
      <t>カサン</t>
    </rPh>
    <phoneticPr fontId="2"/>
  </si>
  <si>
    <t>退所時等相談援助加算（退所時相談援助加算）</t>
    <rPh sb="0" eb="2">
      <t>タイショ</t>
    </rPh>
    <rPh sb="2" eb="3">
      <t>ジ</t>
    </rPh>
    <rPh sb="3" eb="4">
      <t>トウ</t>
    </rPh>
    <rPh sb="4" eb="6">
      <t>ソウダン</t>
    </rPh>
    <rPh sb="6" eb="8">
      <t>エンジョ</t>
    </rPh>
    <rPh sb="8" eb="10">
      <t>カサン</t>
    </rPh>
    <rPh sb="11" eb="13">
      <t>タイショ</t>
    </rPh>
    <rPh sb="13" eb="14">
      <t>ジ</t>
    </rPh>
    <rPh sb="14" eb="16">
      <t>ソウダン</t>
    </rPh>
    <rPh sb="16" eb="18">
      <t>エンジョ</t>
    </rPh>
    <rPh sb="18" eb="20">
      <t>カサン</t>
    </rPh>
    <phoneticPr fontId="2"/>
  </si>
  <si>
    <t>退所時等相談援助加算（退所前連携加算）</t>
    <rPh sb="0" eb="2">
      <t>タイショ</t>
    </rPh>
    <rPh sb="2" eb="3">
      <t>ジ</t>
    </rPh>
    <rPh sb="3" eb="4">
      <t>トウ</t>
    </rPh>
    <rPh sb="4" eb="6">
      <t>ソウダン</t>
    </rPh>
    <rPh sb="6" eb="8">
      <t>エンジョ</t>
    </rPh>
    <rPh sb="8" eb="10">
      <t>カサン</t>
    </rPh>
    <rPh sb="11" eb="13">
      <t>タイショ</t>
    </rPh>
    <rPh sb="13" eb="14">
      <t>マエ</t>
    </rPh>
    <rPh sb="14" eb="16">
      <t>レンケイ</t>
    </rPh>
    <rPh sb="16" eb="18">
      <t>カサン</t>
    </rPh>
    <phoneticPr fontId="2"/>
  </si>
  <si>
    <t>配置医師緊急時対応加算</t>
    <rPh sb="0" eb="2">
      <t>ハイチ</t>
    </rPh>
    <rPh sb="2" eb="4">
      <t>イシ</t>
    </rPh>
    <rPh sb="4" eb="6">
      <t>キンキュウ</t>
    </rPh>
    <rPh sb="6" eb="7">
      <t>ジ</t>
    </rPh>
    <rPh sb="7" eb="9">
      <t>タイオウ</t>
    </rPh>
    <rPh sb="9" eb="11">
      <t>カサン</t>
    </rPh>
    <phoneticPr fontId="2"/>
  </si>
  <si>
    <t>在宅・入所相互利用加算</t>
    <rPh sb="0" eb="2">
      <t>ザイタク</t>
    </rPh>
    <rPh sb="3" eb="5">
      <t>ニュウショ</t>
    </rPh>
    <rPh sb="5" eb="7">
      <t>ソウゴ</t>
    </rPh>
    <rPh sb="7" eb="9">
      <t>リヨウ</t>
    </rPh>
    <rPh sb="9" eb="11">
      <t>カサン</t>
    </rPh>
    <phoneticPr fontId="2"/>
  </si>
  <si>
    <t>褥瘡マネジメント加算</t>
    <rPh sb="0" eb="2">
      <t>ジョクソウ</t>
    </rPh>
    <rPh sb="8" eb="10">
      <t>カサン</t>
    </rPh>
    <phoneticPr fontId="2"/>
  </si>
  <si>
    <t>排せつ支援加算</t>
    <rPh sb="0" eb="1">
      <t>ハイ</t>
    </rPh>
    <rPh sb="3" eb="5">
      <t>シエン</t>
    </rPh>
    <rPh sb="5" eb="7">
      <t>カサン</t>
    </rPh>
    <phoneticPr fontId="2"/>
  </si>
  <si>
    <t>人</t>
    <rPh sb="0" eb="1">
      <t>ニン</t>
    </rPh>
    <phoneticPr fontId="2"/>
  </si>
  <si>
    <t>注1</t>
    <rPh sb="0" eb="1">
      <t>チュウ</t>
    </rPh>
    <phoneticPr fontId="2"/>
  </si>
  <si>
    <t>注2</t>
    <rPh sb="0" eb="1">
      <t>チュウ</t>
    </rPh>
    <phoneticPr fontId="2"/>
  </si>
  <si>
    <t>注3</t>
    <rPh sb="0" eb="1">
      <t>チュウ</t>
    </rPh>
    <phoneticPr fontId="2"/>
  </si>
  <si>
    <t>注4</t>
    <rPh sb="0" eb="1">
      <t>チュウ</t>
    </rPh>
    <phoneticPr fontId="2"/>
  </si>
  <si>
    <t>利</t>
    <rPh sb="0" eb="1">
      <t>リ</t>
    </rPh>
    <phoneticPr fontId="2"/>
  </si>
  <si>
    <t>注5</t>
    <rPh sb="0" eb="1">
      <t>チュウ</t>
    </rPh>
    <phoneticPr fontId="2"/>
  </si>
  <si>
    <t>人</t>
    <rPh sb="0" eb="1">
      <t>ジン</t>
    </rPh>
    <phoneticPr fontId="2"/>
  </si>
  <si>
    <t>注6</t>
    <rPh sb="0" eb="1">
      <t>チュウ</t>
    </rPh>
    <phoneticPr fontId="2"/>
  </si>
  <si>
    <t>注7</t>
    <rPh sb="0" eb="1">
      <t>チュウ</t>
    </rPh>
    <phoneticPr fontId="2"/>
  </si>
  <si>
    <t>注8</t>
    <rPh sb="0" eb="1">
      <t>チュウ</t>
    </rPh>
    <phoneticPr fontId="2"/>
  </si>
  <si>
    <t>注9</t>
    <rPh sb="0" eb="1">
      <t>チュウ</t>
    </rPh>
    <phoneticPr fontId="2"/>
  </si>
  <si>
    <t>注10</t>
    <rPh sb="0" eb="1">
      <t>チュウ</t>
    </rPh>
    <phoneticPr fontId="2"/>
  </si>
  <si>
    <t>注11</t>
    <rPh sb="0" eb="1">
      <t>チュウ</t>
    </rPh>
    <phoneticPr fontId="2"/>
  </si>
  <si>
    <t>注12</t>
    <rPh sb="0" eb="1">
      <t>チュウ</t>
    </rPh>
    <phoneticPr fontId="2"/>
  </si>
  <si>
    <t>注13</t>
    <rPh sb="0" eb="1">
      <t>チュウ</t>
    </rPh>
    <phoneticPr fontId="2"/>
  </si>
  <si>
    <t>注14</t>
    <rPh sb="0" eb="1">
      <t>チュウ</t>
    </rPh>
    <phoneticPr fontId="2"/>
  </si>
  <si>
    <t>注15</t>
    <rPh sb="0" eb="1">
      <t>チュウ</t>
    </rPh>
    <phoneticPr fontId="2"/>
  </si>
  <si>
    <t>注16</t>
    <rPh sb="0" eb="1">
      <t>チュウ</t>
    </rPh>
    <phoneticPr fontId="2"/>
  </si>
  <si>
    <t>注17</t>
    <rPh sb="0" eb="1">
      <t>チュウ</t>
    </rPh>
    <phoneticPr fontId="2"/>
  </si>
  <si>
    <t>注18</t>
    <rPh sb="0" eb="1">
      <t>チュウ</t>
    </rPh>
    <phoneticPr fontId="2"/>
  </si>
  <si>
    <t>ハ</t>
  </si>
  <si>
    <t>ニ</t>
  </si>
  <si>
    <t>運</t>
    <rPh sb="0" eb="1">
      <t>ウン</t>
    </rPh>
    <phoneticPr fontId="2"/>
  </si>
  <si>
    <t>ト</t>
  </si>
  <si>
    <t>イ：従来</t>
    <phoneticPr fontId="1"/>
  </si>
  <si>
    <t>ロ：ユニット</t>
    <phoneticPr fontId="1"/>
  </si>
  <si>
    <t>対応可</t>
    <phoneticPr fontId="1"/>
  </si>
  <si>
    <t>対応可</t>
    <phoneticPr fontId="1"/>
  </si>
  <si>
    <t>対応可</t>
    <phoneticPr fontId="1"/>
  </si>
  <si>
    <t>対応不可</t>
    <phoneticPr fontId="1"/>
  </si>
  <si>
    <t>介護福祉施設</t>
    <phoneticPr fontId="1"/>
  </si>
  <si>
    <t>ユニット型介護福祉施設</t>
    <phoneticPr fontId="1"/>
  </si>
  <si>
    <t>小規模介護福祉施設</t>
    <phoneticPr fontId="1"/>
  </si>
  <si>
    <t>ユニット型小規模介護福祉施設</t>
    <phoneticPr fontId="1"/>
  </si>
  <si>
    <t>あり（Ⅰ）</t>
    <phoneticPr fontId="1"/>
  </si>
  <si>
    <t>あり（Ⅰ）</t>
    <phoneticPr fontId="1"/>
  </si>
  <si>
    <t>（Ⅱ）</t>
    <phoneticPr fontId="1"/>
  </si>
  <si>
    <t>あり（Ⅰイ）</t>
    <phoneticPr fontId="1"/>
  </si>
  <si>
    <t>（Ⅰロ）</t>
    <phoneticPr fontId="1"/>
  </si>
  <si>
    <t>（Ⅱイ）</t>
    <phoneticPr fontId="1"/>
  </si>
  <si>
    <t>（Ⅱロ）</t>
    <phoneticPr fontId="1"/>
  </si>
  <si>
    <t>（Ⅱ）</t>
    <phoneticPr fontId="1"/>
  </si>
  <si>
    <t>（Ⅲ）</t>
    <phoneticPr fontId="1"/>
  </si>
  <si>
    <t>（Ⅳ）</t>
    <phoneticPr fontId="1"/>
  </si>
  <si>
    <t>担当</t>
    <rPh sb="0" eb="2">
      <t>タントウ</t>
    </rPh>
    <phoneticPr fontId="1"/>
  </si>
  <si>
    <t>（Ⅲイ）</t>
    <phoneticPr fontId="1"/>
  </si>
  <si>
    <t>（Ⅳロ）</t>
    <phoneticPr fontId="1"/>
  </si>
  <si>
    <t>（Ⅳイ）</t>
    <phoneticPr fontId="1"/>
  </si>
  <si>
    <t>（Ⅲロ）</t>
    <phoneticPr fontId="1"/>
  </si>
  <si>
    <t>令和</t>
    <rPh sb="0" eb="2">
      <t>レイワ</t>
    </rPh>
    <phoneticPr fontId="1"/>
  </si>
  <si>
    <t>年齢早見表2019年（平成31年/令和元年）版</t>
    <rPh sb="17" eb="21">
      <t>レイワガンネン</t>
    </rPh>
    <phoneticPr fontId="1"/>
  </si>
  <si>
    <t>1年</t>
    <rPh sb="1" eb="2">
      <t>ネン</t>
    </rPh>
    <phoneticPr fontId="1"/>
  </si>
  <si>
    <t>令和</t>
    <rPh sb="0" eb="2">
      <t>レイワ</t>
    </rPh>
    <phoneticPr fontId="1"/>
  </si>
  <si>
    <t>（令和</t>
    <rPh sb="1" eb="3">
      <t>レイワ</t>
    </rPh>
    <phoneticPr fontId="4"/>
  </si>
  <si>
    <t>減算型</t>
    <phoneticPr fontId="1"/>
  </si>
  <si>
    <t>基準型</t>
    <phoneticPr fontId="1"/>
  </si>
  <si>
    <t>注1,2</t>
    <rPh sb="0" eb="1">
      <t>チュウ</t>
    </rPh>
    <phoneticPr fontId="2"/>
  </si>
  <si>
    <t>夜間勤務条件基準</t>
    <rPh sb="0" eb="2">
      <t>ヤカン</t>
    </rPh>
    <rPh sb="2" eb="4">
      <t>キンム</t>
    </rPh>
    <rPh sb="4" eb="6">
      <t>ジョウケン</t>
    </rPh>
    <rPh sb="6" eb="8">
      <t>キジュン</t>
    </rPh>
    <phoneticPr fontId="2"/>
  </si>
  <si>
    <t>職員の欠員による減算の状況</t>
    <rPh sb="0" eb="2">
      <t>ショクイン</t>
    </rPh>
    <rPh sb="3" eb="5">
      <t>ケツイン</t>
    </rPh>
    <rPh sb="8" eb="10">
      <t>ゲンサン</t>
    </rPh>
    <rPh sb="11" eb="13">
      <t>ジョウキョウ</t>
    </rPh>
    <phoneticPr fontId="2"/>
  </si>
  <si>
    <t>基準型</t>
    <phoneticPr fontId="1"/>
  </si>
  <si>
    <t>あり（看護職員）</t>
    <phoneticPr fontId="1"/>
  </si>
  <si>
    <t>（介護職員）</t>
    <phoneticPr fontId="1"/>
  </si>
  <si>
    <t>（介護支援専門員）</t>
    <phoneticPr fontId="1"/>
  </si>
  <si>
    <t>在宅ｻｰﾋﾞｽを利用したときの費用（試行的退所）</t>
    <rPh sb="0" eb="2">
      <t>ザイタク</t>
    </rPh>
    <rPh sb="8" eb="10">
      <t>リヨウ</t>
    </rPh>
    <rPh sb="15" eb="17">
      <t>ヒヨウ</t>
    </rPh>
    <phoneticPr fontId="27"/>
  </si>
  <si>
    <t>再入所時栄養連携加算</t>
    <rPh sb="0" eb="3">
      <t>サイニュウショ</t>
    </rPh>
    <rPh sb="3" eb="4">
      <t>ジ</t>
    </rPh>
    <rPh sb="4" eb="6">
      <t>エイヨウ</t>
    </rPh>
    <rPh sb="6" eb="8">
      <t>レンケイ</t>
    </rPh>
    <rPh sb="8" eb="10">
      <t>カサン</t>
    </rPh>
    <phoneticPr fontId="27"/>
  </si>
  <si>
    <t>入所前後訪問指導加算</t>
    <rPh sb="0" eb="2">
      <t>ニュウショ</t>
    </rPh>
    <rPh sb="2" eb="4">
      <t>ゼンゴ</t>
    </rPh>
    <rPh sb="4" eb="6">
      <t>ホウモン</t>
    </rPh>
    <rPh sb="6" eb="8">
      <t>シドウ</t>
    </rPh>
    <rPh sb="8" eb="10">
      <t>カサン</t>
    </rPh>
    <phoneticPr fontId="2"/>
  </si>
  <si>
    <t>退所時等支援等加算（退所時等支援加算）</t>
    <rPh sb="0" eb="2">
      <t>タイショ</t>
    </rPh>
    <rPh sb="2" eb="3">
      <t>ジ</t>
    </rPh>
    <rPh sb="3" eb="4">
      <t>トウ</t>
    </rPh>
    <rPh sb="4" eb="6">
      <t>シエン</t>
    </rPh>
    <rPh sb="6" eb="7">
      <t>トウ</t>
    </rPh>
    <rPh sb="7" eb="9">
      <t>カサン</t>
    </rPh>
    <phoneticPr fontId="2"/>
  </si>
  <si>
    <t>退所時等支援等加算（訪問看護指示加算）</t>
    <rPh sb="0" eb="2">
      <t>タイショ</t>
    </rPh>
    <rPh sb="2" eb="3">
      <t>ジ</t>
    </rPh>
    <rPh sb="3" eb="4">
      <t>トウ</t>
    </rPh>
    <rPh sb="4" eb="6">
      <t>シエン</t>
    </rPh>
    <rPh sb="6" eb="7">
      <t>トウ</t>
    </rPh>
    <rPh sb="7" eb="9">
      <t>カサン</t>
    </rPh>
    <rPh sb="10" eb="12">
      <t>ホウモン</t>
    </rPh>
    <rPh sb="12" eb="14">
      <t>カンゴ</t>
    </rPh>
    <rPh sb="14" eb="16">
      <t>シジ</t>
    </rPh>
    <rPh sb="16" eb="18">
      <t>カサン</t>
    </rPh>
    <phoneticPr fontId="2"/>
  </si>
  <si>
    <t>かかりつけ医連携薬剤調整加算</t>
    <rPh sb="5" eb="6">
      <t>イ</t>
    </rPh>
    <rPh sb="6" eb="8">
      <t>レンケイ</t>
    </rPh>
    <rPh sb="8" eb="10">
      <t>ヤクザイ</t>
    </rPh>
    <rPh sb="10" eb="12">
      <t>チョウセイ</t>
    </rPh>
    <rPh sb="12" eb="14">
      <t>カサン</t>
    </rPh>
    <phoneticPr fontId="27"/>
  </si>
  <si>
    <t>緊急時施設療養費（緊急時治療管理）</t>
    <rPh sb="0" eb="3">
      <t>キンキュウジ</t>
    </rPh>
    <rPh sb="3" eb="5">
      <t>シセツ</t>
    </rPh>
    <rPh sb="5" eb="7">
      <t>リョウヨウ</t>
    </rPh>
    <rPh sb="7" eb="8">
      <t>ヒ</t>
    </rPh>
    <phoneticPr fontId="2"/>
  </si>
  <si>
    <t>緊急時施設療養費（特定治療）</t>
  </si>
  <si>
    <t>褥瘡マネジメント加算</t>
    <rPh sb="0" eb="2">
      <t>ジョクソウ</t>
    </rPh>
    <rPh sb="8" eb="10">
      <t>カサン</t>
    </rPh>
    <phoneticPr fontId="27"/>
  </si>
  <si>
    <t>排せつ支援加算</t>
    <rPh sb="0" eb="1">
      <t>ハイ</t>
    </rPh>
    <rPh sb="3" eb="5">
      <t>シエン</t>
    </rPh>
    <rPh sb="5" eb="7">
      <t>カサン</t>
    </rPh>
    <phoneticPr fontId="27"/>
  </si>
  <si>
    <t>介護老人保健施設</t>
    <phoneticPr fontId="1"/>
  </si>
  <si>
    <t>ユニット型介護老人保健施設</t>
    <phoneticPr fontId="1"/>
  </si>
  <si>
    <t>基本型</t>
    <rPh sb="0" eb="2">
      <t>キホン</t>
    </rPh>
    <phoneticPr fontId="1"/>
  </si>
  <si>
    <t>在宅強化型</t>
    <phoneticPr fontId="1"/>
  </si>
  <si>
    <t>介護保健施設サービス費の算定</t>
    <rPh sb="0" eb="2">
      <t>カイゴ</t>
    </rPh>
    <rPh sb="2" eb="4">
      <t>ホケン</t>
    </rPh>
    <rPh sb="4" eb="6">
      <t>シセツ</t>
    </rPh>
    <phoneticPr fontId="1"/>
  </si>
  <si>
    <t>注1</t>
    <rPh sb="0" eb="1">
      <t>チュウ</t>
    </rPh>
    <phoneticPr fontId="1"/>
  </si>
  <si>
    <t>人員区分</t>
    <rPh sb="0" eb="2">
      <t>ジンイン</t>
    </rPh>
    <rPh sb="2" eb="4">
      <t>クブン</t>
    </rPh>
    <phoneticPr fontId="1"/>
  </si>
  <si>
    <t>ロ：ユニット</t>
    <phoneticPr fontId="1"/>
  </si>
  <si>
    <t>減算型</t>
    <phoneticPr fontId="1"/>
  </si>
  <si>
    <t>あり（医師）</t>
    <rPh sb="3" eb="5">
      <t>イシ</t>
    </rPh>
    <phoneticPr fontId="1"/>
  </si>
  <si>
    <t>（看護職員）</t>
    <rPh sb="1" eb="3">
      <t>カンゴ</t>
    </rPh>
    <rPh sb="3" eb="5">
      <t>ショクイン</t>
    </rPh>
    <phoneticPr fontId="1"/>
  </si>
  <si>
    <t>（理学療法士）</t>
    <rPh sb="1" eb="3">
      <t>リガク</t>
    </rPh>
    <rPh sb="3" eb="6">
      <t>リョウホウシ</t>
    </rPh>
    <phoneticPr fontId="1"/>
  </si>
  <si>
    <t>（介護支援専門員）</t>
    <rPh sb="1" eb="3">
      <t>カイゴ</t>
    </rPh>
    <rPh sb="3" eb="5">
      <t>シエン</t>
    </rPh>
    <rPh sb="5" eb="8">
      <t>センモンイン</t>
    </rPh>
    <phoneticPr fontId="1"/>
  </si>
  <si>
    <t>（言語聴覚士）</t>
    <rPh sb="1" eb="6">
      <t>ゲンゴチョウカクシ</t>
    </rPh>
    <phoneticPr fontId="1"/>
  </si>
  <si>
    <t>あり（作業療法士）</t>
    <rPh sb="3" eb="5">
      <t>サギョウ</t>
    </rPh>
    <rPh sb="5" eb="8">
      <t>リョウホウシ</t>
    </rPh>
    <phoneticPr fontId="1"/>
  </si>
  <si>
    <t>対応不可</t>
    <phoneticPr fontId="1"/>
  </si>
  <si>
    <t>対応可</t>
    <phoneticPr fontId="1"/>
  </si>
  <si>
    <t>減算型</t>
    <rPh sb="0" eb="2">
      <t>ゲンサン</t>
    </rPh>
    <rPh sb="2" eb="3">
      <t>ガタ</t>
    </rPh>
    <phoneticPr fontId="1"/>
  </si>
  <si>
    <t>基準型</t>
    <rPh sb="0" eb="2">
      <t>キジュン</t>
    </rPh>
    <rPh sb="2" eb="3">
      <t>ガタ</t>
    </rPh>
    <phoneticPr fontId="1"/>
  </si>
  <si>
    <t>あり</t>
    <phoneticPr fontId="1"/>
  </si>
  <si>
    <t>なし</t>
    <phoneticPr fontId="1"/>
  </si>
  <si>
    <t>特別療養費加算項目</t>
    <rPh sb="0" eb="2">
      <t>トクベツ</t>
    </rPh>
    <rPh sb="2" eb="5">
      <t>リョウヨウヒ</t>
    </rPh>
    <rPh sb="5" eb="7">
      <t>カサン</t>
    </rPh>
    <rPh sb="7" eb="9">
      <t>コウモク</t>
    </rPh>
    <phoneticPr fontId="1"/>
  </si>
  <si>
    <t>重症皮膚潰瘍管理指導</t>
    <rPh sb="0" eb="2">
      <t>ジュウショウ</t>
    </rPh>
    <rPh sb="2" eb="4">
      <t>ヒフ</t>
    </rPh>
    <rPh sb="4" eb="6">
      <t>カイヨウ</t>
    </rPh>
    <rPh sb="6" eb="8">
      <t>カンリ</t>
    </rPh>
    <rPh sb="8" eb="10">
      <t>シドウ</t>
    </rPh>
    <phoneticPr fontId="1"/>
  </si>
  <si>
    <t>薬剤管理指導</t>
    <rPh sb="0" eb="2">
      <t>ヤクザイ</t>
    </rPh>
    <rPh sb="2" eb="4">
      <t>カンリ</t>
    </rPh>
    <rPh sb="4" eb="6">
      <t>シドウ</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</si>
  <si>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</si>
  <si>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</si>
  <si>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人</t>
    <rPh sb="0" eb="1">
      <t>ヒト</t>
    </rPh>
    <phoneticPr fontId="1"/>
  </si>
  <si>
    <t>在宅復帰・在宅療養支援機能加算</t>
    <phoneticPr fontId="1"/>
  </si>
  <si>
    <t>個別リハビリテーション実施加算</t>
  </si>
  <si>
    <t>重度療養管理加算</t>
  </si>
  <si>
    <t>感染症等～短期療養費を支給する場合</t>
  </si>
  <si>
    <t>連続30日超えの短期療養を受けている場合</t>
  </si>
  <si>
    <t>介護保健施設短期入所療養介護費の算定</t>
    <rPh sb="0" eb="2">
      <t>カイゴ</t>
    </rPh>
    <rPh sb="2" eb="4">
      <t>ホケン</t>
    </rPh>
    <rPh sb="4" eb="6">
      <t>シセツ</t>
    </rPh>
    <rPh sb="6" eb="8">
      <t>タンキ</t>
    </rPh>
    <rPh sb="8" eb="10">
      <t>ニュウショ</t>
    </rPh>
    <rPh sb="10" eb="12">
      <t>リョウヨウ</t>
    </rPh>
    <rPh sb="12" eb="14">
      <t>カイゴ</t>
    </rPh>
    <phoneticPr fontId="1"/>
  </si>
  <si>
    <t>注2</t>
    <rPh sb="0" eb="1">
      <t>チュウ</t>
    </rPh>
    <phoneticPr fontId="1"/>
  </si>
  <si>
    <t>短期</t>
    <rPh sb="0" eb="2">
      <t>タンキ</t>
    </rPh>
    <phoneticPr fontId="1"/>
  </si>
  <si>
    <t>予防</t>
    <rPh sb="0" eb="2">
      <t>ヨボウ</t>
    </rPh>
    <phoneticPr fontId="1"/>
  </si>
  <si>
    <t>イ（1、2）</t>
    <phoneticPr fontId="1"/>
  </si>
  <si>
    <t>イ（3）</t>
    <phoneticPr fontId="1"/>
  </si>
  <si>
    <t>ユニットにおける職員に係る減算</t>
    <phoneticPr fontId="1"/>
  </si>
  <si>
    <t>夜勤職員配置加算</t>
    <phoneticPr fontId="1"/>
  </si>
  <si>
    <t>リハビリテーション提供体制</t>
    <rPh sb="9" eb="11">
      <t>テイキョウ</t>
    </rPh>
    <rPh sb="11" eb="13">
      <t>タイセイ</t>
    </rPh>
    <phoneticPr fontId="1"/>
  </si>
  <si>
    <t>在宅復帰・在宅療養支援機能加算</t>
    <phoneticPr fontId="1"/>
  </si>
  <si>
    <t>特別療養費加算項目</t>
    <rPh sb="0" eb="2">
      <t>トクベツ</t>
    </rPh>
    <rPh sb="2" eb="5">
      <t>リョウヨウヒ</t>
    </rPh>
    <rPh sb="5" eb="7">
      <t>カサン</t>
    </rPh>
    <rPh sb="7" eb="9">
      <t>コウモク</t>
    </rPh>
    <phoneticPr fontId="1"/>
  </si>
  <si>
    <t>〇</t>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</si>
  <si>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</si>
  <si>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</si>
  <si>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イ（4）</t>
    <phoneticPr fontId="1"/>
  </si>
  <si>
    <t>療養食加算</t>
    <phoneticPr fontId="1"/>
  </si>
  <si>
    <t>認知症専門ケア加算</t>
    <phoneticPr fontId="1"/>
  </si>
  <si>
    <t>緊急時施設療養費</t>
    <rPh sb="0" eb="3">
      <t>キンキュウジ</t>
    </rPh>
    <rPh sb="3" eb="5">
      <t>シセツ</t>
    </rPh>
    <rPh sb="5" eb="7">
      <t>リョウヨウ</t>
    </rPh>
    <rPh sb="7" eb="8">
      <t>ヒ</t>
    </rPh>
    <phoneticPr fontId="2"/>
  </si>
  <si>
    <t>イ（1、2）</t>
  </si>
  <si>
    <t>老健</t>
    <rPh sb="0" eb="2">
      <t>ロウケン</t>
    </rPh>
    <phoneticPr fontId="1"/>
  </si>
  <si>
    <t>通リ</t>
    <rPh sb="0" eb="1">
      <t>ツウ</t>
    </rPh>
    <phoneticPr fontId="1"/>
  </si>
  <si>
    <t>時間延長サービス体制</t>
  </si>
  <si>
    <t>事業所規模</t>
  </si>
  <si>
    <t>理学療法士等体制強化加算</t>
  </si>
  <si>
    <t>入浴介助加算</t>
  </si>
  <si>
    <t>短期集中個別リハビリテーション実施加算</t>
  </si>
  <si>
    <t>認知症短期集中リハビリテーション加算</t>
  </si>
  <si>
    <t>生活行為向上リハビリテーション実施加算</t>
  </si>
  <si>
    <t>中重度者ケア体制加算</t>
  </si>
  <si>
    <t>定員超過利用</t>
  </si>
  <si>
    <t>リハビリテーション提供体制加算</t>
    <rPh sb="9" eb="11">
      <t>テイキョウ</t>
    </rPh>
    <rPh sb="11" eb="13">
      <t>タイセイ</t>
    </rPh>
    <rPh sb="13" eb="15">
      <t>カサン</t>
    </rPh>
    <phoneticPr fontId="27"/>
  </si>
  <si>
    <t>短期入所他を受けている場合</t>
    <rPh sb="2" eb="4">
      <t>ニュウショ</t>
    </rPh>
    <rPh sb="4" eb="5">
      <t>ホカ</t>
    </rPh>
    <rPh sb="6" eb="7">
      <t>ウ</t>
    </rPh>
    <rPh sb="11" eb="13">
      <t>バアイ</t>
    </rPh>
    <phoneticPr fontId="2"/>
  </si>
  <si>
    <t>注20</t>
    <rPh sb="0" eb="1">
      <t>チュウ</t>
    </rPh>
    <phoneticPr fontId="2"/>
  </si>
  <si>
    <t>送迎を行わない場合の減算</t>
  </si>
  <si>
    <t>対応不可</t>
    <phoneticPr fontId="1"/>
  </si>
  <si>
    <t>通常規模の事業所</t>
    <rPh sb="0" eb="2">
      <t>ツウジョウ</t>
    </rPh>
    <rPh sb="2" eb="4">
      <t>キボ</t>
    </rPh>
    <rPh sb="5" eb="8">
      <t>ジギョウショ</t>
    </rPh>
    <phoneticPr fontId="1"/>
  </si>
  <si>
    <t>職員の欠員による減算状況</t>
    <rPh sb="0" eb="2">
      <t>ショクイン</t>
    </rPh>
    <rPh sb="3" eb="5">
      <t>ケツイン</t>
    </rPh>
    <rPh sb="8" eb="10">
      <t>ゲンサン</t>
    </rPh>
    <rPh sb="10" eb="12">
      <t>ジョウキョウ</t>
    </rPh>
    <phoneticPr fontId="1"/>
  </si>
  <si>
    <t>〇</t>
    <phoneticPr fontId="1"/>
  </si>
  <si>
    <t>注19</t>
    <rPh sb="0" eb="1">
      <t>チュウ</t>
    </rPh>
    <phoneticPr fontId="2"/>
  </si>
  <si>
    <t>ホ</t>
    <phoneticPr fontId="1"/>
  </si>
  <si>
    <t>ヘ</t>
    <phoneticPr fontId="1"/>
  </si>
  <si>
    <t>ロ</t>
    <phoneticPr fontId="1"/>
  </si>
  <si>
    <t>ホ</t>
    <phoneticPr fontId="2"/>
  </si>
  <si>
    <t>ト</t>
    <phoneticPr fontId="1"/>
  </si>
  <si>
    <t>チ</t>
    <phoneticPr fontId="1"/>
  </si>
  <si>
    <t>事業所と同一の敷地内～に居住する利用者に対する取扱い</t>
    <rPh sb="0" eb="3">
      <t>ジギョウショ</t>
    </rPh>
    <rPh sb="4" eb="6">
      <t>ドウイツ</t>
    </rPh>
    <rPh sb="7" eb="9">
      <t>シキチ</t>
    </rPh>
    <rPh sb="9" eb="10">
      <t>ナイ</t>
    </rPh>
    <rPh sb="12" eb="14">
      <t>キョジュウ</t>
    </rPh>
    <rPh sb="16" eb="19">
      <t>リヨウシャ</t>
    </rPh>
    <rPh sb="20" eb="21">
      <t>タイ</t>
    </rPh>
    <rPh sb="23" eb="25">
      <t>トリアツカ</t>
    </rPh>
    <phoneticPr fontId="2"/>
  </si>
  <si>
    <t>③　（介護予防）通所リハビリテーション</t>
    <phoneticPr fontId="1"/>
  </si>
  <si>
    <t>①　介護老人保健施設</t>
    <rPh sb="2" eb="4">
      <t>カイゴ</t>
    </rPh>
    <rPh sb="4" eb="6">
      <t>ロウジン</t>
    </rPh>
    <rPh sb="6" eb="8">
      <t>ホケン</t>
    </rPh>
    <rPh sb="8" eb="10">
      <t>シセツ</t>
    </rPh>
    <phoneticPr fontId="1"/>
  </si>
  <si>
    <t>①　指定介護老人福祉施設（特別養護老人ホーム）</t>
    <rPh sb="2" eb="4">
      <t>シテイ</t>
    </rPh>
    <rPh sb="4" eb="6">
      <t>カイゴ</t>
    </rPh>
    <rPh sb="6" eb="8">
      <t>ロウジン</t>
    </rPh>
    <rPh sb="8" eb="10">
      <t>フクシ</t>
    </rPh>
    <rPh sb="10" eb="12">
      <t>シセツ</t>
    </rPh>
    <rPh sb="13" eb="15">
      <t>トクベツ</t>
    </rPh>
    <rPh sb="15" eb="17">
      <t>ヨウゴ</t>
    </rPh>
    <rPh sb="17" eb="19">
      <t>ロウジン</t>
    </rPh>
    <phoneticPr fontId="1"/>
  </si>
  <si>
    <t>Ⅰ型</t>
    <rPh sb="1" eb="2">
      <t>ガタ</t>
    </rPh>
    <phoneticPr fontId="1"/>
  </si>
  <si>
    <t>Ⅱ型</t>
    <rPh sb="1" eb="2">
      <t>ガタ</t>
    </rPh>
    <phoneticPr fontId="1"/>
  </si>
  <si>
    <t>運</t>
    <rPh sb="0" eb="1">
      <t>ウン</t>
    </rPh>
    <phoneticPr fontId="1"/>
  </si>
  <si>
    <t>特養</t>
    <rPh sb="0" eb="2">
      <t>トクヨウ</t>
    </rPh>
    <phoneticPr fontId="1"/>
  </si>
  <si>
    <t>集団コミュニケーション療法</t>
    <rPh sb="0" eb="2">
      <t>シュウダン</t>
    </rPh>
    <rPh sb="11" eb="13">
      <t>リョウホウ</t>
    </rPh>
    <phoneticPr fontId="1"/>
  </si>
  <si>
    <t>理学療法Ⅰ</t>
    <rPh sb="0" eb="2">
      <t>リガク</t>
    </rPh>
    <rPh sb="2" eb="4">
      <t>リョウホウ</t>
    </rPh>
    <phoneticPr fontId="1"/>
  </si>
  <si>
    <t>【１】共通</t>
    <rPh sb="3" eb="5">
      <t>キョウツウ</t>
    </rPh>
    <phoneticPr fontId="1"/>
  </si>
  <si>
    <t>【２】特養</t>
    <rPh sb="3" eb="5">
      <t>トクヨウ</t>
    </rPh>
    <phoneticPr fontId="1"/>
  </si>
  <si>
    <t>介護報酬の算定状況</t>
    <phoneticPr fontId="1"/>
  </si>
  <si>
    <t>従業者の勤務の体制及び勤務形態一覧表</t>
    <phoneticPr fontId="1"/>
  </si>
  <si>
    <t>～</t>
    <phoneticPr fontId="4"/>
  </si>
  <si>
    <t>＜備考＞</t>
    <rPh sb="1" eb="3">
      <t>ビコウ</t>
    </rPh>
    <phoneticPr fontId="4"/>
  </si>
  <si>
    <t>事前提出書類</t>
    <rPh sb="0" eb="2">
      <t>ジゼン</t>
    </rPh>
    <rPh sb="2" eb="4">
      <t>テイシュツ</t>
    </rPh>
    <rPh sb="4" eb="6">
      <t>ショルイ</t>
    </rPh>
    <phoneticPr fontId="1"/>
  </si>
  <si>
    <t>介護保険施設等の状況確認票</t>
    <phoneticPr fontId="1"/>
  </si>
  <si>
    <t>シート名</t>
    <rPh sb="3" eb="4">
      <t>ナ</t>
    </rPh>
    <phoneticPr fontId="1"/>
  </si>
  <si>
    <t>〃（通所リハビリテーション用）</t>
    <rPh sb="2" eb="4">
      <t>ツウショ</t>
    </rPh>
    <rPh sb="13" eb="14">
      <t>ヨウ</t>
    </rPh>
    <phoneticPr fontId="1"/>
  </si>
  <si>
    <t>書類名称</t>
    <rPh sb="0" eb="2">
      <t>ショルイ</t>
    </rPh>
    <rPh sb="2" eb="4">
      <t>メイショウ</t>
    </rPh>
    <phoneticPr fontId="1"/>
  </si>
  <si>
    <t>↓上記の施設はこちらを作成ください。</t>
    <rPh sb="1" eb="3">
      <t>ジョウキ</t>
    </rPh>
    <rPh sb="4" eb="6">
      <t>シセツ</t>
    </rPh>
    <rPh sb="11" eb="13">
      <t>サクセイ</t>
    </rPh>
    <phoneticPr fontId="1"/>
  </si>
  <si>
    <t>認知症専門ケア加算</t>
    <phoneticPr fontId="1"/>
  </si>
  <si>
    <t>（令和○　年 ○ 月分）</t>
    <rPh sb="1" eb="3">
      <t>レイワ</t>
    </rPh>
    <rPh sb="5" eb="6">
      <t>ネン</t>
    </rPh>
    <phoneticPr fontId="4"/>
  </si>
  <si>
    <t>【３】勤務①</t>
    <rPh sb="3" eb="5">
      <t>キンム</t>
    </rPh>
    <phoneticPr fontId="1"/>
  </si>
  <si>
    <t>【３】勤務②</t>
    <rPh sb="3" eb="5">
      <t>キンム</t>
    </rPh>
    <phoneticPr fontId="1"/>
  </si>
  <si>
    <t>【４】在宅復帰</t>
    <rPh sb="3" eb="5">
      <t>ザイタク</t>
    </rPh>
    <rPh sb="5" eb="7">
      <t>フッキ</t>
    </rPh>
    <phoneticPr fontId="1"/>
  </si>
  <si>
    <t>介護報酬の算定状況</t>
    <phoneticPr fontId="1"/>
  </si>
  <si>
    <t>「在宅復帰・在宅療養支援機能指標」等確認表</t>
    <phoneticPr fontId="1"/>
  </si>
  <si>
    <t>従業者の勤務の体制及び勤務形態一覧表</t>
    <phoneticPr fontId="1"/>
  </si>
  <si>
    <t>※従業者の勤務の体制及び勤務形態一覧表：施設で作成している既存の勤務表（実績）で、従業員ごとの勤務時間（４週）や人員体制が確認できる場合は、既存の勤務表（実績）を事前提出書類と併せてメールで提出してください。</t>
    <rPh sb="53" eb="54">
      <t>シュウ</t>
    </rPh>
    <rPh sb="70" eb="72">
      <t>キゾン</t>
    </rPh>
    <rPh sb="73" eb="75">
      <t>キンム</t>
    </rPh>
    <rPh sb="75" eb="76">
      <t>ヒョウ</t>
    </rPh>
    <rPh sb="77" eb="79">
      <t>ジッセキ</t>
    </rPh>
    <rPh sb="81" eb="83">
      <t>ジゼン</t>
    </rPh>
    <rPh sb="83" eb="85">
      <t>テイシュツ</t>
    </rPh>
    <rPh sb="85" eb="87">
      <t>ショルイ</t>
    </rPh>
    <rPh sb="88" eb="89">
      <t>アワ</t>
    </rPh>
    <rPh sb="95" eb="97">
      <t>テイシュツ</t>
    </rPh>
    <phoneticPr fontId="1"/>
  </si>
  <si>
    <t>ノ</t>
    <phoneticPr fontId="1"/>
  </si>
  <si>
    <t>イ（9）</t>
    <phoneticPr fontId="1"/>
  </si>
  <si>
    <t>ヌ</t>
    <phoneticPr fontId="1"/>
  </si>
  <si>
    <t>平成43年</t>
    <rPh sb="0" eb="2">
      <t>ヘイセイ</t>
    </rPh>
    <rPh sb="4" eb="5">
      <t>ネン</t>
    </rPh>
    <phoneticPr fontId="1"/>
  </si>
  <si>
    <t>平成44年</t>
    <rPh sb="0" eb="2">
      <t>ヘイセイ</t>
    </rPh>
    <rPh sb="4" eb="5">
      <t>ネン</t>
    </rPh>
    <phoneticPr fontId="1"/>
  </si>
  <si>
    <t>109歳</t>
  </si>
  <si>
    <t>110歳</t>
    <phoneticPr fontId="1"/>
  </si>
  <si>
    <t>平成31年</t>
    <rPh sb="0" eb="2">
      <t>ヘイセイ</t>
    </rPh>
    <rPh sb="4" eb="5">
      <t>ネン</t>
    </rPh>
    <phoneticPr fontId="1"/>
  </si>
  <si>
    <t>【２】老健or医療院</t>
    <rPh sb="3" eb="5">
      <t>ロウケン</t>
    </rPh>
    <rPh sb="7" eb="9">
      <t>イリョウ</t>
    </rPh>
    <rPh sb="9" eb="10">
      <t>イン</t>
    </rPh>
    <phoneticPr fontId="1"/>
  </si>
  <si>
    <t>※老健のみ</t>
    <rPh sb="1" eb="3">
      <t>ロウケン</t>
    </rPh>
    <phoneticPr fontId="1"/>
  </si>
  <si>
    <t>「在宅復帰・在宅療養支援機能指標」等確認表【老健のみ】</t>
    <rPh sb="12" eb="14">
      <t>キノウ</t>
    </rPh>
    <rPh sb="14" eb="16">
      <t>シヒョウ</t>
    </rPh>
    <rPh sb="17" eb="18">
      <t>トウ</t>
    </rPh>
    <rPh sb="18" eb="20">
      <t>カクニン</t>
    </rPh>
    <rPh sb="20" eb="21">
      <t>ヒョウ</t>
    </rPh>
    <rPh sb="22" eb="24">
      <t>ロウケン</t>
    </rPh>
    <phoneticPr fontId="4"/>
  </si>
  <si>
    <t>サービス種類　（</t>
    <phoneticPr fontId="4"/>
  </si>
  <si>
    <t>（短期入所含む）</t>
    <rPh sb="1" eb="3">
      <t>タンキ</t>
    </rPh>
    <rPh sb="3" eb="5">
      <t>ニュウショ</t>
    </rPh>
    <rPh sb="5" eb="6">
      <t>フク</t>
    </rPh>
    <phoneticPr fontId="4"/>
  </si>
  <si>
    <t>月</t>
    <rPh sb="0" eb="1">
      <t>ゲツ</t>
    </rPh>
    <phoneticPr fontId="4"/>
  </si>
  <si>
    <t>（短期入所なし）</t>
    <rPh sb="1" eb="3">
      <t>タンキ</t>
    </rPh>
    <rPh sb="3" eb="5">
      <t>ニュウショ</t>
    </rPh>
    <phoneticPr fontId="4"/>
  </si>
  <si>
    <t>　「人員配置区分　-　　又は
　「該当する体制等-</t>
    <phoneticPr fontId="4"/>
  </si>
  <si>
    <t>名）］</t>
    <phoneticPr fontId="4"/>
  </si>
  <si>
    <t>」</t>
    <phoneticPr fontId="4"/>
  </si>
  <si>
    <t>ユニット］</t>
    <phoneticPr fontId="4"/>
  </si>
  <si>
    <t>名）</t>
    <phoneticPr fontId="4"/>
  </si>
  <si>
    <t>週平均/週勤務時間</t>
    <rPh sb="0" eb="3">
      <t>シュウヘイキン</t>
    </rPh>
    <rPh sb="4" eb="5">
      <t>シュウ</t>
    </rPh>
    <rPh sb="5" eb="7">
      <t>キンム</t>
    </rPh>
    <rPh sb="7" eb="9">
      <t>ジカン</t>
    </rPh>
    <phoneticPr fontId="4"/>
  </si>
  <si>
    <t>日</t>
  </si>
  <si>
    <t>※⇒</t>
    <phoneticPr fontId="4"/>
  </si>
  <si>
    <t>１）</t>
    <phoneticPr fontId="4"/>
  </si>
  <si>
    <t>　&lt;配置状況&gt;</t>
    <rPh sb="2" eb="4">
      <t>ハイチ</t>
    </rPh>
    <rPh sb="4" eb="6">
      <t>ジョウキョウ</t>
    </rPh>
    <phoneticPr fontId="4"/>
  </si>
  <si>
    <t>看護職員：介護職員</t>
    <phoneticPr fontId="4"/>
  </si>
  <si>
    <t>●夜勤時間帯（</t>
    <phoneticPr fontId="4"/>
  </si>
  <si>
    <t>：</t>
    <phoneticPr fontId="4"/>
  </si>
  <si>
    <t>00</t>
    <phoneticPr fontId="4"/>
  </si>
  <si>
    <t>） ※午後10時から翌日午前5時までを含む連続する16時間で施設で定めたもの</t>
    <phoneticPr fontId="4"/>
  </si>
  <si>
    <t>（　  　 ：　   　）</t>
    <phoneticPr fontId="4"/>
  </si>
  <si>
    <t>●常勤の従業者が勤務すべき時間数（</t>
    <rPh sb="1" eb="3">
      <t>ジョウキン</t>
    </rPh>
    <rPh sb="4" eb="7">
      <t>ジュウギョウシャ</t>
    </rPh>
    <rPh sb="8" eb="10">
      <t>キンム</t>
    </rPh>
    <rPh sb="13" eb="16">
      <t>ジカンスウ</t>
    </rPh>
    <phoneticPr fontId="4"/>
  </si>
  <si>
    <t>ｈ/日×</t>
    <rPh sb="2" eb="3">
      <t>ヒ</t>
    </rPh>
    <phoneticPr fontId="4"/>
  </si>
  <si>
    <t>日＝</t>
    <rPh sb="0" eb="1">
      <t>ヒ</t>
    </rPh>
    <phoneticPr fontId="4"/>
  </si>
  <si>
    <t>ｈ/週×</t>
    <rPh sb="2" eb="3">
      <t>シュウ</t>
    </rPh>
    <phoneticPr fontId="4"/>
  </si>
  <si>
    <t>週＝</t>
    <rPh sb="0" eb="1">
      <t>シュウ</t>
    </rPh>
    <phoneticPr fontId="4"/>
  </si>
  <si>
    <t>ｈ/４週）</t>
    <rPh sb="3" eb="4">
      <t>シュウ</t>
    </rPh>
    <phoneticPr fontId="4"/>
  </si>
  <si>
    <t>看護師：准看護師（日中）</t>
    <rPh sb="0" eb="3">
      <t>カンゴシ</t>
    </rPh>
    <rPh sb="4" eb="5">
      <t>ジュン</t>
    </rPh>
    <rPh sb="5" eb="8">
      <t>カンゴシ</t>
    </rPh>
    <rPh sb="9" eb="11">
      <t>ニッチュウ</t>
    </rPh>
    <phoneticPr fontId="4"/>
  </si>
  <si>
    <t>看護師：准看護師（夜間）</t>
    <rPh sb="0" eb="3">
      <t>カンゴシ</t>
    </rPh>
    <rPh sb="4" eb="8">
      <t>ジュンカンゴシ</t>
    </rPh>
    <rPh sb="9" eb="11">
      <t>ヤカン</t>
    </rPh>
    <phoneticPr fontId="4"/>
  </si>
  <si>
    <t>※本様式には、短期入所療養介護に係る従業員を併せて記載してください。※入所と通所を分けて作成してください。通所・・必要職種（医師、看護職員、介護職、ＰＴ・ＯＴ・ＳＴ）を記載すること。</t>
    <phoneticPr fontId="4"/>
  </si>
  <si>
    <t>備考</t>
    <rPh sb="0" eb="2">
      <t>ビコウ</t>
    </rPh>
    <phoneticPr fontId="4"/>
  </si>
  <si>
    <r>
      <rPr>
        <sz val="11"/>
        <color indexed="10"/>
        <rFont val="HGPｺﾞｼｯｸM"/>
        <family val="3"/>
        <charset val="128"/>
      </rPr>
      <t>　※⇒</t>
    </r>
    <r>
      <rPr>
        <sz val="11"/>
        <color indexed="8"/>
        <rFont val="HGPｺﾞｼｯｸM"/>
        <family val="3"/>
        <charset val="128"/>
      </rPr>
      <t>欄には、当月分の曜日を記入してください。</t>
    </r>
    <r>
      <rPr>
        <sz val="11"/>
        <color indexed="10"/>
        <rFont val="HGPｺﾞｼｯｸM"/>
        <family val="3"/>
        <charset val="128"/>
      </rPr>
      <t>（初日の曜日を選択入力して、右側（28日まで）にカーソルをドラッグすると次の曜日が表示されます。）</t>
    </r>
    <rPh sb="3" eb="4">
      <t>ラン</t>
    </rPh>
    <rPh sb="7" eb="10">
      <t>トウゲツブン</t>
    </rPh>
    <rPh sb="11" eb="13">
      <t>ヨウビ</t>
    </rPh>
    <rPh sb="14" eb="16">
      <t>キニュウ</t>
    </rPh>
    <rPh sb="24" eb="26">
      <t>ショニチ</t>
    </rPh>
    <rPh sb="27" eb="29">
      <t>ヨウビ</t>
    </rPh>
    <rPh sb="30" eb="32">
      <t>センタク</t>
    </rPh>
    <rPh sb="32" eb="34">
      <t>ニュウリョク</t>
    </rPh>
    <rPh sb="37" eb="38">
      <t>ミギ</t>
    </rPh>
    <rPh sb="38" eb="39">
      <t>ガワ</t>
    </rPh>
    <rPh sb="42" eb="43">
      <t>ヒ</t>
    </rPh>
    <rPh sb="59" eb="60">
      <t>ツギ</t>
    </rPh>
    <rPh sb="61" eb="63">
      <t>ヨウビ</t>
    </rPh>
    <rPh sb="64" eb="66">
      <t>ヒョウジ</t>
    </rPh>
    <phoneticPr fontId="4"/>
  </si>
  <si>
    <t>ADL維持等加算</t>
    <rPh sb="3" eb="5">
      <t>イジ</t>
    </rPh>
    <rPh sb="5" eb="6">
      <t>ナド</t>
    </rPh>
    <rPh sb="6" eb="8">
      <t>カサン</t>
    </rPh>
    <phoneticPr fontId="1"/>
  </si>
  <si>
    <t>注21</t>
    <rPh sb="0" eb="1">
      <t>チュウ</t>
    </rPh>
    <phoneticPr fontId="2"/>
  </si>
  <si>
    <t>リ</t>
    <phoneticPr fontId="1"/>
  </si>
  <si>
    <t>ル</t>
    <phoneticPr fontId="1"/>
  </si>
  <si>
    <t>ヲ</t>
    <phoneticPr fontId="1"/>
  </si>
  <si>
    <t>ワ</t>
    <phoneticPr fontId="1"/>
  </si>
  <si>
    <t>カ</t>
    <phoneticPr fontId="1"/>
  </si>
  <si>
    <t>ヨ</t>
    <phoneticPr fontId="1"/>
  </si>
  <si>
    <t>タ</t>
    <phoneticPr fontId="1"/>
  </si>
  <si>
    <t>レ</t>
    <phoneticPr fontId="1"/>
  </si>
  <si>
    <t>ソ</t>
    <phoneticPr fontId="1"/>
  </si>
  <si>
    <t>ツ</t>
    <phoneticPr fontId="1"/>
  </si>
  <si>
    <t>ネ</t>
    <phoneticPr fontId="1"/>
  </si>
  <si>
    <t>自立支援促進加算</t>
    <rPh sb="0" eb="4">
      <t>ジリツシエン</t>
    </rPh>
    <rPh sb="4" eb="6">
      <t>ソクシン</t>
    </rPh>
    <rPh sb="6" eb="8">
      <t>カサン</t>
    </rPh>
    <phoneticPr fontId="1"/>
  </si>
  <si>
    <t>科学的介護推進体制加算</t>
    <rPh sb="0" eb="5">
      <t>カガクテキカイゴ</t>
    </rPh>
    <rPh sb="5" eb="7">
      <t>スイシン</t>
    </rPh>
    <rPh sb="7" eb="9">
      <t>タイセイ</t>
    </rPh>
    <rPh sb="9" eb="11">
      <t>カサン</t>
    </rPh>
    <phoneticPr fontId="1"/>
  </si>
  <si>
    <t>ナ</t>
    <phoneticPr fontId="1"/>
  </si>
  <si>
    <t>安全対策体制加算</t>
    <rPh sb="0" eb="2">
      <t>アンゼン</t>
    </rPh>
    <rPh sb="2" eb="4">
      <t>タイサク</t>
    </rPh>
    <rPh sb="4" eb="6">
      <t>タイセイ</t>
    </rPh>
    <rPh sb="6" eb="8">
      <t>カサン</t>
    </rPh>
    <phoneticPr fontId="1"/>
  </si>
  <si>
    <t>ラ</t>
    <phoneticPr fontId="1"/>
  </si>
  <si>
    <t>ム</t>
    <phoneticPr fontId="1"/>
  </si>
  <si>
    <t>ウ</t>
    <phoneticPr fontId="1"/>
  </si>
  <si>
    <t>リハビリテーションマネジメント計画書情報加算</t>
    <rPh sb="15" eb="18">
      <t>ケイカクショ</t>
    </rPh>
    <rPh sb="18" eb="22">
      <t>ジョウホウカサン</t>
    </rPh>
    <phoneticPr fontId="1"/>
  </si>
  <si>
    <t>ヰ</t>
    <phoneticPr fontId="1"/>
  </si>
  <si>
    <t>自立支援促進加算</t>
    <rPh sb="0" eb="8">
      <t>ジリツシエンソクシンカサン</t>
    </rPh>
    <phoneticPr fontId="1"/>
  </si>
  <si>
    <t>科学的介護推進体制加算</t>
    <rPh sb="0" eb="3">
      <t>カガクテキ</t>
    </rPh>
    <rPh sb="3" eb="5">
      <t>カイゴ</t>
    </rPh>
    <rPh sb="5" eb="11">
      <t>スイシンタイセイカサン</t>
    </rPh>
    <phoneticPr fontId="1"/>
  </si>
  <si>
    <t>安全対策体制加算</t>
    <rPh sb="0" eb="8">
      <t>アンゼンタイサクタイセイカサン</t>
    </rPh>
    <phoneticPr fontId="1"/>
  </si>
  <si>
    <t>オ</t>
    <phoneticPr fontId="1"/>
  </si>
  <si>
    <t>ク</t>
    <phoneticPr fontId="1"/>
  </si>
  <si>
    <t>総合医学管理加算</t>
    <rPh sb="0" eb="4">
      <t>ソウゴウイガク</t>
    </rPh>
    <rPh sb="4" eb="6">
      <t>カンリ</t>
    </rPh>
    <rPh sb="6" eb="8">
      <t>カサン</t>
    </rPh>
    <phoneticPr fontId="1"/>
  </si>
  <si>
    <t>イ（5）</t>
    <phoneticPr fontId="1"/>
  </si>
  <si>
    <t>イ（10）</t>
    <phoneticPr fontId="1"/>
  </si>
  <si>
    <t>注1・２</t>
    <rPh sb="0" eb="1">
      <t>チュウ</t>
    </rPh>
    <phoneticPr fontId="1"/>
  </si>
  <si>
    <t>注１</t>
    <rPh sb="0" eb="1">
      <t>チュウ</t>
    </rPh>
    <phoneticPr fontId="1"/>
  </si>
  <si>
    <t>イ（3）</t>
    <phoneticPr fontId="1"/>
  </si>
  <si>
    <t>感染症等の発生を理由とする利用者数の減少が一定以上生じている場合の取扱い</t>
    <rPh sb="0" eb="3">
      <t>カンセンショウ</t>
    </rPh>
    <rPh sb="3" eb="4">
      <t>ナド</t>
    </rPh>
    <rPh sb="5" eb="7">
      <t>ハッセイ</t>
    </rPh>
    <rPh sb="8" eb="10">
      <t>リユウ</t>
    </rPh>
    <rPh sb="13" eb="16">
      <t>リヨウシャ</t>
    </rPh>
    <rPh sb="16" eb="17">
      <t>スウ</t>
    </rPh>
    <rPh sb="18" eb="20">
      <t>ゲンショウ</t>
    </rPh>
    <rPh sb="21" eb="23">
      <t>イッテイ</t>
    </rPh>
    <rPh sb="23" eb="25">
      <t>イジョウ</t>
    </rPh>
    <rPh sb="25" eb="26">
      <t>ショウ</t>
    </rPh>
    <rPh sb="30" eb="32">
      <t>バアイ</t>
    </rPh>
    <rPh sb="33" eb="35">
      <t>トリアツカ</t>
    </rPh>
    <phoneticPr fontId="1"/>
  </si>
  <si>
    <t>栄養アセスメント加算</t>
    <rPh sb="0" eb="2">
      <t>エイヨウ</t>
    </rPh>
    <rPh sb="8" eb="10">
      <t>カサン</t>
    </rPh>
    <phoneticPr fontId="1"/>
  </si>
  <si>
    <t>口腔・栄養スクリーニング加算</t>
    <rPh sb="0" eb="2">
      <t>コウクウ</t>
    </rPh>
    <rPh sb="12" eb="14">
      <t>カサン</t>
    </rPh>
    <phoneticPr fontId="27"/>
  </si>
  <si>
    <t>科学的介護推進体制加算</t>
    <rPh sb="0" eb="5">
      <t>カガクテキカイゴ</t>
    </rPh>
    <rPh sb="5" eb="9">
      <t>スイシンタイセイ</t>
    </rPh>
    <rPh sb="9" eb="11">
      <t>カサン</t>
    </rPh>
    <phoneticPr fontId="1"/>
  </si>
  <si>
    <t>注22</t>
    <rPh sb="0" eb="1">
      <t>チュウ</t>
    </rPh>
    <phoneticPr fontId="2"/>
  </si>
  <si>
    <t>移行支援加算</t>
    <rPh sb="0" eb="2">
      <t>イコウ</t>
    </rPh>
    <rPh sb="2" eb="4">
      <t>シエン</t>
    </rPh>
    <phoneticPr fontId="1"/>
  </si>
  <si>
    <t>ハ</t>
    <phoneticPr fontId="1"/>
  </si>
  <si>
    <t>二</t>
    <rPh sb="0" eb="1">
      <t>ニ</t>
    </rPh>
    <phoneticPr fontId="2"/>
  </si>
  <si>
    <t>注5</t>
    <rPh sb="0" eb="1">
      <t>チュウ</t>
    </rPh>
    <phoneticPr fontId="1"/>
  </si>
  <si>
    <t>注11</t>
    <rPh sb="0" eb="1">
      <t>チュウ</t>
    </rPh>
    <phoneticPr fontId="1"/>
  </si>
  <si>
    <t>入所者が他医療機関へ受診したときの費用算定</t>
    <rPh sb="0" eb="3">
      <t>ニュウショシャ</t>
    </rPh>
    <rPh sb="4" eb="5">
      <t>ホカ</t>
    </rPh>
    <rPh sb="5" eb="9">
      <t>イリョウキカン</t>
    </rPh>
    <rPh sb="10" eb="12">
      <t>ジュシン</t>
    </rPh>
    <rPh sb="17" eb="21">
      <t>ヒヨウサンテイ</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</si>
  <si>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</si>
  <si>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科学的介護推進体制加算</t>
    <rPh sb="0" eb="3">
      <t>カガクテキ</t>
    </rPh>
    <rPh sb="3" eb="5">
      <t>カイゴ</t>
    </rPh>
    <rPh sb="5" eb="7">
      <t>スイシン</t>
    </rPh>
    <rPh sb="7" eb="9">
      <t>タイセイ</t>
    </rPh>
    <rPh sb="9" eb="11">
      <t>カサン</t>
    </rPh>
    <phoneticPr fontId="1"/>
  </si>
  <si>
    <t>安全対策体制加算</t>
    <rPh sb="0" eb="4">
      <t>アンゼンタイサク</t>
    </rPh>
    <rPh sb="4" eb="8">
      <t>タイセイカサン</t>
    </rPh>
    <phoneticPr fontId="1"/>
  </si>
  <si>
    <t>夜間勤務等看護</t>
    <rPh sb="0" eb="4">
      <t>ヤカンキンム</t>
    </rPh>
    <rPh sb="4" eb="5">
      <t>ナド</t>
    </rPh>
    <rPh sb="5" eb="7">
      <t>カンゴ</t>
    </rPh>
    <phoneticPr fontId="1"/>
  </si>
  <si>
    <t>ホ（8）</t>
    <phoneticPr fontId="1"/>
  </si>
  <si>
    <t>ホ（9）</t>
    <phoneticPr fontId="1"/>
  </si>
  <si>
    <t>ホ（10）</t>
    <phoneticPr fontId="1"/>
  </si>
  <si>
    <t>ホ（11）</t>
    <phoneticPr fontId="1"/>
  </si>
  <si>
    <t>ホ（12）</t>
    <phoneticPr fontId="1"/>
  </si>
  <si>
    <t>ホ（13）</t>
    <phoneticPr fontId="1"/>
  </si>
  <si>
    <t>ホ（14）</t>
    <phoneticPr fontId="1"/>
  </si>
  <si>
    <t>ホ（15）</t>
    <phoneticPr fontId="1"/>
  </si>
  <si>
    <t>運</t>
    <rPh sb="0" eb="1">
      <t>ウン</t>
    </rPh>
    <phoneticPr fontId="1"/>
  </si>
  <si>
    <t>人</t>
    <rPh sb="0" eb="1">
      <t>ヒト</t>
    </rPh>
    <phoneticPr fontId="1"/>
  </si>
  <si>
    <t>人</t>
    <rPh sb="0" eb="1">
      <t>ヒト</t>
    </rPh>
    <phoneticPr fontId="2"/>
  </si>
  <si>
    <t>○</t>
    <phoneticPr fontId="1"/>
  </si>
  <si>
    <t>安全管理体制</t>
    <rPh sb="0" eb="6">
      <t>アンゼンカンリタイセイ</t>
    </rPh>
    <phoneticPr fontId="1"/>
  </si>
  <si>
    <t>栄養ケア・マネジメントの実施の有無</t>
    <rPh sb="12" eb="14">
      <t>ジッシ</t>
    </rPh>
    <rPh sb="15" eb="17">
      <t>ウム</t>
    </rPh>
    <phoneticPr fontId="1"/>
  </si>
  <si>
    <t>安全管理体制</t>
    <rPh sb="0" eb="4">
      <t>アンゼンカンリ</t>
    </rPh>
    <rPh sb="4" eb="6">
      <t>タイセイ</t>
    </rPh>
    <phoneticPr fontId="1"/>
  </si>
  <si>
    <t>栄養ケア・マネジメントの実施の有無</t>
    <rPh sb="0" eb="2">
      <t>エイヨウ</t>
    </rPh>
    <rPh sb="12" eb="14">
      <t>ジッシ</t>
    </rPh>
    <rPh sb="15" eb="17">
      <t>ウム</t>
    </rPh>
    <phoneticPr fontId="1"/>
  </si>
  <si>
    <t>特別</t>
    <rPh sb="0" eb="2">
      <t>トクベツ</t>
    </rPh>
    <phoneticPr fontId="1"/>
  </si>
  <si>
    <t>ユニットⅠ型</t>
    <rPh sb="5" eb="6">
      <t>ガタ</t>
    </rPh>
    <phoneticPr fontId="1"/>
  </si>
  <si>
    <t>ユニットⅡ型</t>
    <rPh sb="5" eb="6">
      <t>ガタ</t>
    </rPh>
    <phoneticPr fontId="1"/>
  </si>
  <si>
    <t>Ⅱ型</t>
    <phoneticPr fontId="1"/>
  </si>
  <si>
    <t>加算型Ⅰ</t>
    <rPh sb="0" eb="2">
      <t>カサン</t>
    </rPh>
    <phoneticPr fontId="1"/>
  </si>
  <si>
    <t>Ⅱ</t>
    <phoneticPr fontId="1"/>
  </si>
  <si>
    <t>Ⅲ</t>
    <phoneticPr fontId="1"/>
  </si>
  <si>
    <t>Ⅳ</t>
    <phoneticPr fontId="1"/>
  </si>
  <si>
    <t>減算型</t>
    <rPh sb="0" eb="3">
      <t>ゲンサンガタ</t>
    </rPh>
    <phoneticPr fontId="1"/>
  </si>
  <si>
    <t>（薬剤師）</t>
    <rPh sb="1" eb="4">
      <t>ヤクザイシ</t>
    </rPh>
    <phoneticPr fontId="1"/>
  </si>
  <si>
    <t>安全管理体制</t>
    <rPh sb="0" eb="2">
      <t>アンゼン</t>
    </rPh>
    <rPh sb="2" eb="4">
      <t>カンリ</t>
    </rPh>
    <rPh sb="4" eb="6">
      <t>タイセイ</t>
    </rPh>
    <phoneticPr fontId="1"/>
  </si>
  <si>
    <t>その他</t>
    <rPh sb="2" eb="3">
      <t>ホカ</t>
    </rPh>
    <phoneticPr fontId="1"/>
  </si>
  <si>
    <t>ユニット特別</t>
    <rPh sb="4" eb="6">
      <t>トクベツ</t>
    </rPh>
    <phoneticPr fontId="1"/>
  </si>
  <si>
    <t>介護医療院短期入所療養介護費の算定</t>
    <rPh sb="0" eb="2">
      <t>カイゴ</t>
    </rPh>
    <rPh sb="2" eb="5">
      <t>イリョウイン</t>
    </rPh>
    <rPh sb="5" eb="7">
      <t>タンキ</t>
    </rPh>
    <rPh sb="7" eb="9">
      <t>ニュウショ</t>
    </rPh>
    <rPh sb="9" eb="11">
      <t>リョウヨウ</t>
    </rPh>
    <rPh sb="11" eb="13">
      <t>カイゴ</t>
    </rPh>
    <phoneticPr fontId="1"/>
  </si>
  <si>
    <t>ホ（7）</t>
    <phoneticPr fontId="1"/>
  </si>
  <si>
    <t>特定介護医療院短期入所療養介護費</t>
    <rPh sb="4" eb="7">
      <t>イリョウイン</t>
    </rPh>
    <phoneticPr fontId="1"/>
  </si>
  <si>
    <t>療養環境基準（廊下）</t>
    <rPh sb="0" eb="2">
      <t>リョウヨウ</t>
    </rPh>
    <rPh sb="2" eb="4">
      <t>カンキョウ</t>
    </rPh>
    <rPh sb="4" eb="6">
      <t>キジュン</t>
    </rPh>
    <rPh sb="7" eb="9">
      <t>ロウカ</t>
    </rPh>
    <phoneticPr fontId="1"/>
  </si>
  <si>
    <t>重症皮膚潰瘍管理指導</t>
    <rPh sb="0" eb="2">
      <t>ジュウショウ</t>
    </rPh>
    <rPh sb="2" eb="4">
      <t>ヒフ</t>
    </rPh>
    <rPh sb="4" eb="6">
      <t>カイヨウ</t>
    </rPh>
    <rPh sb="6" eb="10">
      <t>カンリシドウ</t>
    </rPh>
    <phoneticPr fontId="1"/>
  </si>
  <si>
    <t>薬剤管理指導</t>
    <rPh sb="0" eb="6">
      <t>ヤクザイカンリシドウ</t>
    </rPh>
    <phoneticPr fontId="1"/>
  </si>
  <si>
    <t>人</t>
    <rPh sb="0" eb="1">
      <t>ヒト</t>
    </rPh>
    <phoneticPr fontId="1"/>
  </si>
  <si>
    <t>テクノロジーの導入（日常生活継続支援加算関係）</t>
    <rPh sb="7" eb="9">
      <t>ドウニュウ</t>
    </rPh>
    <rPh sb="10" eb="14">
      <t>ニチジョウセイカツ</t>
    </rPh>
    <rPh sb="14" eb="16">
      <t>ケイゾク</t>
    </rPh>
    <rPh sb="16" eb="20">
      <t>シエンカサン</t>
    </rPh>
    <rPh sb="20" eb="22">
      <t>カンケイ</t>
    </rPh>
    <phoneticPr fontId="1"/>
  </si>
  <si>
    <t>テクノロジーの導入（夜勤職員配置加算関係）</t>
    <rPh sb="7" eb="9">
      <t>ドウニュウ</t>
    </rPh>
    <rPh sb="10" eb="12">
      <t>ヤキン</t>
    </rPh>
    <rPh sb="12" eb="14">
      <t>ショクイン</t>
    </rPh>
    <rPh sb="14" eb="16">
      <t>ハイチ</t>
    </rPh>
    <rPh sb="16" eb="18">
      <t>カサン</t>
    </rPh>
    <rPh sb="18" eb="20">
      <t>カンケイ</t>
    </rPh>
    <phoneticPr fontId="1"/>
  </si>
  <si>
    <t>看取り介護加算</t>
    <rPh sb="0" eb="2">
      <t>ミト</t>
    </rPh>
    <rPh sb="3" eb="5">
      <t>カイゴ</t>
    </rPh>
    <rPh sb="5" eb="7">
      <t>カサン</t>
    </rPh>
    <phoneticPr fontId="2"/>
  </si>
  <si>
    <t>○</t>
    <phoneticPr fontId="1"/>
  </si>
  <si>
    <t>12月超え</t>
    <rPh sb="2" eb="3">
      <t>ツキ</t>
    </rPh>
    <rPh sb="3" eb="4">
      <t>コ</t>
    </rPh>
    <phoneticPr fontId="1"/>
  </si>
  <si>
    <t>運</t>
    <rPh sb="0" eb="1">
      <t>ウン</t>
    </rPh>
    <phoneticPr fontId="1"/>
  </si>
  <si>
    <t>療養環境減算（廊下）</t>
    <rPh sb="2" eb="4">
      <t>カンキョウ</t>
    </rPh>
    <rPh sb="4" eb="6">
      <t>ゲンサン</t>
    </rPh>
    <rPh sb="7" eb="9">
      <t>ロウカ</t>
    </rPh>
    <phoneticPr fontId="1"/>
  </si>
  <si>
    <t>療養環境減算（療養室）</t>
    <rPh sb="2" eb="4">
      <t>カンキョウ</t>
    </rPh>
    <rPh sb="4" eb="6">
      <t>ゲンサン</t>
    </rPh>
    <rPh sb="7" eb="10">
      <t>リョウヨウシツ</t>
    </rPh>
    <phoneticPr fontId="1"/>
  </si>
  <si>
    <t>作業療法</t>
    <rPh sb="0" eb="4">
      <t>サギョウリョウホウ</t>
    </rPh>
    <phoneticPr fontId="1"/>
  </si>
  <si>
    <t>言語聴覚療法</t>
    <rPh sb="0" eb="4">
      <t>ゲンゴチョウカク</t>
    </rPh>
    <rPh sb="4" eb="6">
      <t>リョウホウ</t>
    </rPh>
    <phoneticPr fontId="1"/>
  </si>
  <si>
    <t>精神科作業療法</t>
    <rPh sb="0" eb="3">
      <t>セイシンカ</t>
    </rPh>
    <rPh sb="3" eb="7">
      <t>サギョウリョウホウ</t>
    </rPh>
    <phoneticPr fontId="1"/>
  </si>
  <si>
    <t>注7</t>
    <rPh sb="0" eb="1">
      <t>チュウ</t>
    </rPh>
    <phoneticPr fontId="1"/>
  </si>
  <si>
    <t>感染対策指導管理</t>
    <rPh sb="0" eb="2">
      <t>カンセン</t>
    </rPh>
    <rPh sb="2" eb="4">
      <t>タイサク</t>
    </rPh>
    <rPh sb="4" eb="6">
      <t>シドウ</t>
    </rPh>
    <rPh sb="6" eb="8">
      <t>カンリ</t>
    </rPh>
    <phoneticPr fontId="1"/>
  </si>
  <si>
    <t>褥瘡対策指導管理</t>
    <rPh sb="0" eb="4">
      <t>ジョクソウタイサク</t>
    </rPh>
    <rPh sb="4" eb="8">
      <t>シドウカンリ</t>
    </rPh>
    <phoneticPr fontId="1"/>
  </si>
  <si>
    <t>初期入所診療管理</t>
    <rPh sb="0" eb="4">
      <t>ショキニュウショ</t>
    </rPh>
    <rPh sb="4" eb="8">
      <t>シンリョウカンリ</t>
    </rPh>
    <phoneticPr fontId="1"/>
  </si>
  <si>
    <t>重度療養管理</t>
    <rPh sb="0" eb="6">
      <t>ジュウドリョウヨウカンリ</t>
    </rPh>
    <phoneticPr fontId="1"/>
  </si>
  <si>
    <t>特定施設管理</t>
    <rPh sb="0" eb="6">
      <t>トクテイシセツカンリ</t>
    </rPh>
    <phoneticPr fontId="1"/>
  </si>
  <si>
    <t>薬剤管理指導</t>
    <rPh sb="0" eb="4">
      <t>ヤクザイカンリ</t>
    </rPh>
    <rPh sb="4" eb="6">
      <t>シドウ</t>
    </rPh>
    <phoneticPr fontId="1"/>
  </si>
  <si>
    <t>医学情報提供</t>
    <rPh sb="0" eb="6">
      <t>イガクジョウホウテイキョウ</t>
    </rPh>
    <phoneticPr fontId="1"/>
  </si>
  <si>
    <t>短期集中リハビリテーション</t>
    <rPh sb="0" eb="2">
      <t>タンキ</t>
    </rPh>
    <rPh sb="2" eb="4">
      <t>シュウチュウ</t>
    </rPh>
    <phoneticPr fontId="1"/>
  </si>
  <si>
    <t>認知症短期集中リハビリテーション</t>
    <rPh sb="0" eb="3">
      <t>ニンチショウ</t>
    </rPh>
    <rPh sb="3" eb="7">
      <t>タンキシュウチュウ</t>
    </rPh>
    <phoneticPr fontId="1"/>
  </si>
  <si>
    <t>9～１３,16,17</t>
    <phoneticPr fontId="1"/>
  </si>
  <si>
    <t>特別診療費加算項目</t>
    <rPh sb="0" eb="2">
      <t>トクベツ</t>
    </rPh>
    <rPh sb="2" eb="5">
      <t>シンリョウヒ</t>
    </rPh>
    <rPh sb="5" eb="7">
      <t>カサン</t>
    </rPh>
    <rPh sb="7" eb="9">
      <t>コウモク</t>
    </rPh>
    <phoneticPr fontId="1"/>
  </si>
  <si>
    <t>療養環境基準（療養室）</t>
    <rPh sb="0" eb="2">
      <t>リョウヨウ</t>
    </rPh>
    <rPh sb="2" eb="4">
      <t>カンキョウ</t>
    </rPh>
    <rPh sb="4" eb="6">
      <t>キジュン</t>
    </rPh>
    <rPh sb="7" eb="10">
      <t>リョウヨウシツ</t>
    </rPh>
    <phoneticPr fontId="1"/>
  </si>
  <si>
    <t>注4</t>
    <rPh sb="0" eb="1">
      <t>チュウ</t>
    </rPh>
    <phoneticPr fontId="1"/>
  </si>
  <si>
    <t>注3</t>
    <rPh sb="0" eb="1">
      <t>チュウ</t>
    </rPh>
    <phoneticPr fontId="1"/>
  </si>
  <si>
    <t>特別診療費項目</t>
    <rPh sb="0" eb="5">
      <t>トクベツシンリョウヒ</t>
    </rPh>
    <rPh sb="5" eb="7">
      <t>コウモク</t>
    </rPh>
    <phoneticPr fontId="1"/>
  </si>
  <si>
    <t>※常勤での配置が求められる職員が産前産後休業や育児・介護休業等を取得し、同等の素質を有する複数の非常勤職員を常勤換算して配置する場合、その旨記載してください。</t>
    <rPh sb="1" eb="3">
      <t>ジョウキン</t>
    </rPh>
    <rPh sb="5" eb="7">
      <t>ハイチ</t>
    </rPh>
    <rPh sb="8" eb="9">
      <t>モト</t>
    </rPh>
    <rPh sb="13" eb="15">
      <t>ショクイン</t>
    </rPh>
    <rPh sb="16" eb="18">
      <t>サンゼン</t>
    </rPh>
    <rPh sb="18" eb="20">
      <t>サンゴ</t>
    </rPh>
    <rPh sb="20" eb="22">
      <t>キュウギョウ</t>
    </rPh>
    <rPh sb="23" eb="25">
      <t>イクジ</t>
    </rPh>
    <rPh sb="26" eb="28">
      <t>カイゴ</t>
    </rPh>
    <rPh sb="28" eb="30">
      <t>キュウギョウ</t>
    </rPh>
    <rPh sb="30" eb="31">
      <t>トウ</t>
    </rPh>
    <rPh sb="32" eb="34">
      <t>シュトク</t>
    </rPh>
    <rPh sb="36" eb="38">
      <t>ドウトウ</t>
    </rPh>
    <rPh sb="39" eb="41">
      <t>ソシツ</t>
    </rPh>
    <rPh sb="42" eb="43">
      <t>ユウ</t>
    </rPh>
    <rPh sb="45" eb="47">
      <t>フクスウ</t>
    </rPh>
    <rPh sb="48" eb="51">
      <t>ヒジョウキン</t>
    </rPh>
    <rPh sb="51" eb="53">
      <t>ショクイン</t>
    </rPh>
    <rPh sb="54" eb="56">
      <t>ジョウキン</t>
    </rPh>
    <rPh sb="56" eb="58">
      <t>カンサン</t>
    </rPh>
    <rPh sb="60" eb="62">
      <t>ハイチ</t>
    </rPh>
    <rPh sb="64" eb="66">
      <t>バアイ</t>
    </rPh>
    <phoneticPr fontId="4"/>
  </si>
  <si>
    <t>「人員配置区分」又は「該当する体制等」欄には、別紙「介護給付費算定に係る体制等状況一覧表」に掲げる人員配置区分の類型又は該当する体制加算の内容をそのまま記載してください。</t>
    <phoneticPr fontId="4"/>
  </si>
  <si>
    <t>届出を行う従業者について、4週間分の勤務すべき時間数を記入してください。勤務時間ごとあるいはサービス提供時間単位ごとに区分して番号を付し、その番号を記入してください。</t>
    <phoneticPr fontId="4"/>
  </si>
  <si>
    <t>（記載例1―勤務時間 ①8：30～17：00、②16：30～1：00、③0：30～9：00、④休日）※勤務区分の右に時間数を記入してください。</t>
    <rPh sb="51" eb="53">
      <t>キンム</t>
    </rPh>
    <rPh sb="53" eb="55">
      <t>クブン</t>
    </rPh>
    <rPh sb="56" eb="57">
      <t>ミギ</t>
    </rPh>
    <rPh sb="58" eb="60">
      <t>ジカン</t>
    </rPh>
    <rPh sb="60" eb="61">
      <t>スウ</t>
    </rPh>
    <rPh sb="62" eb="64">
      <t>キニュウ</t>
    </rPh>
    <phoneticPr fontId="4"/>
  </si>
  <si>
    <t>（記載例2―サービス提供時間 a 9：00～12：00、b 13：00～16：00、c 10：30～13：30、d 14：30～17：30、e 休日）</t>
    <phoneticPr fontId="4"/>
  </si>
  <si>
    <t>※複数単位実施の場合、その全てを記入のこと</t>
    <phoneticPr fontId="4"/>
  </si>
  <si>
    <t>届出する従業者の職種ごとに下記の勤務形態の区分の順にまとめて記載し、「週平均の勤務時間」については、職種ごとのAの小計と、Ｂ～Ｄまでを加えた数の小計の行を挿入してください。</t>
    <phoneticPr fontId="4"/>
  </si>
  <si>
    <t>常勤換算が必要なものについては、Ａ～Ｄの「週平均の勤務時間」をすべて足し、常勤の従業者が週に勤務すべき時間数で割って、「常勤換算後の人数」を算出してください。</t>
    <phoneticPr fontId="4"/>
  </si>
  <si>
    <t>短期入所生活介護及び介護老人福祉施設について、テクノロジーを導入する場合の夜間の人員配置基準（従来型）を適用する場合においては、「（再掲）夜勤職員」欄を記載してください。</t>
    <phoneticPr fontId="4"/>
  </si>
  <si>
    <t>「１日の夜勤の合計時間」は、夜勤時間帯に属する勤務時間（休憩時間を含む）の合計数を記入してください。</t>
    <phoneticPr fontId="4"/>
  </si>
  <si>
    <t>また、別添の「テクノロジーを導入する場合の夜間の人員配置基準（従来型）に係る届出書」を添付してください。</t>
    <phoneticPr fontId="4"/>
  </si>
  <si>
    <t>算出にあたっては、小数点以下第2位を切り捨ててください。</t>
    <phoneticPr fontId="4"/>
  </si>
  <si>
    <t>当該事業所・施設に係る組織体制図を添付してください。</t>
    <phoneticPr fontId="4"/>
  </si>
  <si>
    <t>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4"/>
  </si>
  <si>
    <t>（介護予防）通所ﾘﾊﾋﾞﾘﾃｰｼｮﾝ</t>
    <rPh sb="1" eb="3">
      <t>カイゴ</t>
    </rPh>
    <rPh sb="3" eb="5">
      <t>ヨボウ</t>
    </rPh>
    <rPh sb="6" eb="8">
      <t>ツウショ</t>
    </rPh>
    <phoneticPr fontId="4"/>
  </si>
  <si>
    <t>⑤居宅サービスの実施数</t>
    <phoneticPr fontId="4"/>
  </si>
  <si>
    <t>訪リハ</t>
    <rPh sb="0" eb="1">
      <t>ホウ</t>
    </rPh>
    <phoneticPr fontId="4"/>
  </si>
  <si>
    <t>ショート</t>
    <phoneticPr fontId="4"/>
  </si>
  <si>
    <t>コード</t>
    <phoneticPr fontId="4"/>
  </si>
  <si>
    <t>指標</t>
    <rPh sb="0" eb="2">
      <t>シヒョウ</t>
    </rPh>
    <phoneticPr fontId="4"/>
  </si>
  <si>
    <t>3種</t>
    <rPh sb="1" eb="2">
      <t>シュ</t>
    </rPh>
    <phoneticPr fontId="4"/>
  </si>
  <si>
    <t>2種（訪リハ含む）</t>
    <rPh sb="1" eb="2">
      <t>シュ</t>
    </rPh>
    <rPh sb="3" eb="4">
      <t>ホウ</t>
    </rPh>
    <rPh sb="6" eb="7">
      <t>フク</t>
    </rPh>
    <phoneticPr fontId="4"/>
  </si>
  <si>
    <t>1種以下</t>
    <rPh sb="1" eb="2">
      <t>シュ</t>
    </rPh>
    <rPh sb="2" eb="4">
      <t>イカ</t>
    </rPh>
    <phoneticPr fontId="4"/>
  </si>
  <si>
    <t>2種（訪リハなし）</t>
    <rPh sb="1" eb="2">
      <t>シュ</t>
    </rPh>
    <rPh sb="3" eb="4">
      <t>ホウ</t>
    </rPh>
    <phoneticPr fontId="4"/>
  </si>
  <si>
    <t>・　当該施設において、常勤換算方法で算定したリハビリテーションを担当する理学療法士、作業療法士又は言語聴覚士の数を入所者の数で除した数に100を乗じた数が、①5以上であり、リハビリテーションを担当する理学療法士、作業療法士又は言語聴覚士のいずれの職種も入所者の数で除した数に100を乗じた数がそれぞれ0.2以上である場合は５点、②5以上の場合は3点、③5未満であり、かつ3以上である場合は2点。④3未満である場合は0点。</t>
    <rPh sb="96" eb="98">
      <t>タントウ</t>
    </rPh>
    <rPh sb="100" eb="102">
      <t>リガク</t>
    </rPh>
    <rPh sb="102" eb="105">
      <t>リョウホウシ</t>
    </rPh>
    <rPh sb="106" eb="108">
      <t>サギョウ</t>
    </rPh>
    <rPh sb="108" eb="111">
      <t>リョウホウシ</t>
    </rPh>
    <rPh sb="111" eb="112">
      <t>マタ</t>
    </rPh>
    <rPh sb="113" eb="115">
      <t>ゲンゴ</t>
    </rPh>
    <rPh sb="115" eb="118">
      <t>チョウカクシ</t>
    </rPh>
    <rPh sb="123" eb="125">
      <t>ショクシュ</t>
    </rPh>
    <rPh sb="126" eb="129">
      <t>ニュウショシャ</t>
    </rPh>
    <rPh sb="130" eb="131">
      <t>カズ</t>
    </rPh>
    <rPh sb="132" eb="133">
      <t>ジョ</t>
    </rPh>
    <rPh sb="135" eb="136">
      <t>カズ</t>
    </rPh>
    <rPh sb="141" eb="142">
      <t>ジョウ</t>
    </rPh>
    <rPh sb="144" eb="145">
      <t>カズ</t>
    </rPh>
    <rPh sb="153" eb="155">
      <t>イジョウ</t>
    </rPh>
    <rPh sb="158" eb="160">
      <t>バアイ</t>
    </rPh>
    <rPh sb="162" eb="163">
      <t>テン</t>
    </rPh>
    <rPh sb="166" eb="168">
      <t>イジョウ</t>
    </rPh>
    <rPh sb="169" eb="171">
      <t>バアイ</t>
    </rPh>
    <rPh sb="173" eb="174">
      <t>テン</t>
    </rPh>
    <phoneticPr fontId="4"/>
  </si>
  <si>
    <t>4月</t>
    <rPh sb="1" eb="2">
      <t>ツキ</t>
    </rPh>
    <phoneticPr fontId="4"/>
  </si>
  <si>
    <t>5月</t>
    <rPh sb="1" eb="2">
      <t>ツキ</t>
    </rPh>
    <phoneticPr fontId="4"/>
  </si>
  <si>
    <t>6月</t>
    <rPh sb="1" eb="2">
      <t>ツキ</t>
    </rPh>
    <phoneticPr fontId="4"/>
  </si>
  <si>
    <t>①判定</t>
    <rPh sb="1" eb="3">
      <t>ハンテイ</t>
    </rPh>
    <phoneticPr fontId="4"/>
  </si>
  <si>
    <r>
      <t>算定日が属する月の前３月間における</t>
    </r>
    <r>
      <rPr>
        <b/>
        <u/>
        <sz val="11"/>
        <rFont val="HGSｺﾞｼｯｸM"/>
        <family val="3"/>
        <charset val="128"/>
      </rPr>
      <t>理学療法士</t>
    </r>
    <r>
      <rPr>
        <sz val="11"/>
        <color theme="1"/>
        <rFont val="HGSｺﾞｼｯｸM"/>
        <family val="3"/>
        <charset val="128"/>
      </rPr>
      <t>の当該介護保健施設サービスの提供に従事する勤務延時間数：Ａ-1</t>
    </r>
    <rPh sb="0" eb="2">
      <t>サンテイ</t>
    </rPh>
    <rPh sb="2" eb="3">
      <t>ビ</t>
    </rPh>
    <rPh sb="4" eb="5">
      <t>ゾク</t>
    </rPh>
    <rPh sb="7" eb="8">
      <t>ツキ</t>
    </rPh>
    <rPh sb="9" eb="10">
      <t>マエ</t>
    </rPh>
    <rPh sb="11" eb="12">
      <t>ガツ</t>
    </rPh>
    <rPh sb="12" eb="13">
      <t>カン</t>
    </rPh>
    <rPh sb="17" eb="19">
      <t>リガク</t>
    </rPh>
    <rPh sb="19" eb="22">
      <t>リョウホウシ</t>
    </rPh>
    <rPh sb="23" eb="25">
      <t>トウガイ</t>
    </rPh>
    <rPh sb="25" eb="27">
      <t>カイゴ</t>
    </rPh>
    <rPh sb="27" eb="29">
      <t>ホケン</t>
    </rPh>
    <rPh sb="29" eb="31">
      <t>シセツ</t>
    </rPh>
    <rPh sb="36" eb="38">
      <t>テイキョウ</t>
    </rPh>
    <rPh sb="39" eb="41">
      <t>ジュウジ</t>
    </rPh>
    <rPh sb="43" eb="45">
      <t>キンム</t>
    </rPh>
    <rPh sb="45" eb="46">
      <t>ノベ</t>
    </rPh>
    <rPh sb="46" eb="49">
      <t>ジカンスウ</t>
    </rPh>
    <phoneticPr fontId="4"/>
  </si>
  <si>
    <r>
      <t>算定日が属する月の前３月間における</t>
    </r>
    <r>
      <rPr>
        <b/>
        <u/>
        <sz val="11"/>
        <rFont val="HGSｺﾞｼｯｸM"/>
        <family val="3"/>
        <charset val="128"/>
      </rPr>
      <t>作業療法士</t>
    </r>
    <r>
      <rPr>
        <sz val="11"/>
        <color theme="1"/>
        <rFont val="HGSｺﾞｼｯｸM"/>
        <family val="3"/>
        <charset val="128"/>
      </rPr>
      <t>の当該介護保健施設サービスの提供に従事する勤務延時間数：Ａ-2</t>
    </r>
    <rPh sb="0" eb="2">
      <t>サンテイ</t>
    </rPh>
    <rPh sb="2" eb="3">
      <t>ビ</t>
    </rPh>
    <rPh sb="4" eb="5">
      <t>ゾク</t>
    </rPh>
    <rPh sb="7" eb="8">
      <t>ツキ</t>
    </rPh>
    <rPh sb="9" eb="10">
      <t>マエ</t>
    </rPh>
    <rPh sb="11" eb="12">
      <t>ガツ</t>
    </rPh>
    <rPh sb="12" eb="13">
      <t>カン</t>
    </rPh>
    <rPh sb="17" eb="19">
      <t>サギョウ</t>
    </rPh>
    <rPh sb="19" eb="22">
      <t>リョウホウシ</t>
    </rPh>
    <rPh sb="23" eb="25">
      <t>トウガイ</t>
    </rPh>
    <rPh sb="25" eb="27">
      <t>カイゴ</t>
    </rPh>
    <rPh sb="27" eb="29">
      <t>ホケン</t>
    </rPh>
    <rPh sb="29" eb="31">
      <t>シセツ</t>
    </rPh>
    <rPh sb="36" eb="38">
      <t>テイキョウ</t>
    </rPh>
    <rPh sb="39" eb="41">
      <t>ジュウジ</t>
    </rPh>
    <rPh sb="43" eb="45">
      <t>キンム</t>
    </rPh>
    <rPh sb="45" eb="46">
      <t>ノベ</t>
    </rPh>
    <rPh sb="46" eb="49">
      <t>ジカンスウ</t>
    </rPh>
    <phoneticPr fontId="4"/>
  </si>
  <si>
    <r>
      <t>算定日が属する月の前３月間における</t>
    </r>
    <r>
      <rPr>
        <b/>
        <u/>
        <sz val="11"/>
        <rFont val="HGSｺﾞｼｯｸM"/>
        <family val="3"/>
        <charset val="128"/>
      </rPr>
      <t>言語聴覚士</t>
    </r>
    <r>
      <rPr>
        <sz val="11"/>
        <color theme="1"/>
        <rFont val="HGSｺﾞｼｯｸM"/>
        <family val="3"/>
        <charset val="128"/>
      </rPr>
      <t>の当該介護保健施設サービスの提供に従事する勤務延時間数：Ａ-3</t>
    </r>
    <rPh sb="0" eb="2">
      <t>サンテイ</t>
    </rPh>
    <rPh sb="2" eb="3">
      <t>ビ</t>
    </rPh>
    <rPh sb="4" eb="5">
      <t>ゾク</t>
    </rPh>
    <rPh sb="7" eb="8">
      <t>ツキ</t>
    </rPh>
    <rPh sb="9" eb="10">
      <t>マエ</t>
    </rPh>
    <rPh sb="11" eb="12">
      <t>ガツ</t>
    </rPh>
    <rPh sb="12" eb="13">
      <t>カン</t>
    </rPh>
    <rPh sb="17" eb="19">
      <t>ゲンゴ</t>
    </rPh>
    <rPh sb="19" eb="22">
      <t>チョウカクシ</t>
    </rPh>
    <rPh sb="23" eb="25">
      <t>トウガイ</t>
    </rPh>
    <rPh sb="25" eb="27">
      <t>カイゴ</t>
    </rPh>
    <rPh sb="27" eb="29">
      <t>ホケン</t>
    </rPh>
    <rPh sb="29" eb="31">
      <t>シセツ</t>
    </rPh>
    <rPh sb="36" eb="38">
      <t>テイキョウ</t>
    </rPh>
    <rPh sb="39" eb="41">
      <t>ジュウジ</t>
    </rPh>
    <rPh sb="43" eb="45">
      <t>キンム</t>
    </rPh>
    <rPh sb="45" eb="46">
      <t>ノベ</t>
    </rPh>
    <rPh sb="46" eb="49">
      <t>ジカンスウ</t>
    </rPh>
    <phoneticPr fontId="4"/>
  </si>
  <si>
    <r>
      <t xml:space="preserve">Ａ÷B÷Ｃ×Ｄ×100
</t>
    </r>
    <r>
      <rPr>
        <sz val="11"/>
        <color rgb="FFFF0000"/>
        <rFont val="HGSｺﾞｼｯｸM"/>
        <family val="3"/>
        <charset val="128"/>
      </rPr>
      <t>※小数点第３位切捨て</t>
    </r>
    <rPh sb="13" eb="16">
      <t>ショウスウテン</t>
    </rPh>
    <rPh sb="16" eb="17">
      <t>ダイ</t>
    </rPh>
    <rPh sb="18" eb="19">
      <t>クライ</t>
    </rPh>
    <rPh sb="19" eb="21">
      <t>キリス</t>
    </rPh>
    <phoneticPr fontId="4"/>
  </si>
  <si>
    <t>時間</t>
    <phoneticPr fontId="1"/>
  </si>
  <si>
    <t>（５）地域に貢献する活動の実施</t>
    <phoneticPr fontId="4"/>
  </si>
  <si>
    <t>（６）充実したリハビリテーションの実施　</t>
    <phoneticPr fontId="4"/>
  </si>
  <si>
    <t>当該施設の医師が、リハビリテーションの実施に当たり、当該施設の理学療法士、作業療法士又は言語聴覚士に対し、入所者に対するリハビリテーションの目的に加えて、リハビリテーション開始前又は実施中の留意事項、やむを得ずリハビリテーションを中止する際の基準、リハビリテーションにおける入所者に対する負荷等のうちいずれか１以上の指示を行っている。</t>
    <rPh sb="0" eb="4">
      <t>トウガイシセツ</t>
    </rPh>
    <rPh sb="5" eb="7">
      <t>イシ</t>
    </rPh>
    <rPh sb="19" eb="21">
      <t>ジッシ</t>
    </rPh>
    <rPh sb="22" eb="23">
      <t>ア</t>
    </rPh>
    <rPh sb="26" eb="30">
      <t>トウガイシセツ</t>
    </rPh>
    <rPh sb="31" eb="36">
      <t>リガクリョウホウシ</t>
    </rPh>
    <rPh sb="37" eb="42">
      <t>サギョウリョウホウシ</t>
    </rPh>
    <rPh sb="42" eb="43">
      <t>マタ</t>
    </rPh>
    <rPh sb="44" eb="49">
      <t>ゲンゴチョウカクシ</t>
    </rPh>
    <rPh sb="50" eb="51">
      <t>タイ</t>
    </rPh>
    <rPh sb="53" eb="56">
      <t>ニュウショシャ</t>
    </rPh>
    <rPh sb="57" eb="58">
      <t>タイ</t>
    </rPh>
    <rPh sb="70" eb="72">
      <t>モクテキ</t>
    </rPh>
    <rPh sb="73" eb="74">
      <t>クワ</t>
    </rPh>
    <rPh sb="86" eb="89">
      <t>カイシマエ</t>
    </rPh>
    <rPh sb="89" eb="90">
      <t>マタ</t>
    </rPh>
    <rPh sb="91" eb="94">
      <t>ジッシチュウ</t>
    </rPh>
    <rPh sb="95" eb="99">
      <t>リュウイジコウ</t>
    </rPh>
    <rPh sb="115" eb="117">
      <t>チュウシ</t>
    </rPh>
    <rPh sb="119" eb="120">
      <t>サイ</t>
    </rPh>
    <rPh sb="121" eb="123">
      <t>キジュン</t>
    </rPh>
    <rPh sb="137" eb="140">
      <t>ニュウショシャ</t>
    </rPh>
    <rPh sb="141" eb="142">
      <t>タイ</t>
    </rPh>
    <rPh sb="144" eb="146">
      <t>フカ</t>
    </rPh>
    <rPh sb="146" eb="147">
      <t>ナド</t>
    </rPh>
    <rPh sb="155" eb="157">
      <t>イジョウ</t>
    </rPh>
    <rPh sb="158" eb="160">
      <t>シジ</t>
    </rPh>
    <rPh sb="161" eb="162">
      <t>オコナ</t>
    </rPh>
    <phoneticPr fontId="4"/>
  </si>
  <si>
    <t>（４）リハビリテーション実施にあたっての医師の詳細な指示</t>
    <rPh sb="12" eb="14">
      <t>ジッシ</t>
    </rPh>
    <rPh sb="20" eb="22">
      <t>イシ</t>
    </rPh>
    <rPh sb="23" eb="25">
      <t>ショウサイ</t>
    </rPh>
    <rPh sb="26" eb="28">
      <t>シジ</t>
    </rPh>
    <phoneticPr fontId="4"/>
  </si>
  <si>
    <t>退所時指導等加算（退所時等指導加算）</t>
    <rPh sb="0" eb="2">
      <t>タイショ</t>
    </rPh>
    <rPh sb="2" eb="3">
      <t>ジ</t>
    </rPh>
    <rPh sb="3" eb="5">
      <t>シドウ</t>
    </rPh>
    <rPh sb="5" eb="6">
      <t>ナド</t>
    </rPh>
    <rPh sb="6" eb="8">
      <t>カサン</t>
    </rPh>
    <rPh sb="13" eb="15">
      <t>シドウ</t>
    </rPh>
    <phoneticPr fontId="2"/>
  </si>
  <si>
    <t>退所時指導等加算（訪問看護指示加算）</t>
    <rPh sb="0" eb="2">
      <t>タイショ</t>
    </rPh>
    <rPh sb="2" eb="3">
      <t>ジ</t>
    </rPh>
    <rPh sb="3" eb="5">
      <t>シドウ</t>
    </rPh>
    <rPh sb="5" eb="6">
      <t>トウ</t>
    </rPh>
    <rPh sb="6" eb="8">
      <t>カサン</t>
    </rPh>
    <rPh sb="9" eb="11">
      <t>ホウモン</t>
    </rPh>
    <rPh sb="11" eb="13">
      <t>カンゴ</t>
    </rPh>
    <rPh sb="13" eb="15">
      <t>シジ</t>
    </rPh>
    <rPh sb="15" eb="17">
      <t>カサン</t>
    </rPh>
    <phoneticPr fontId="2"/>
  </si>
  <si>
    <t>従業者の勤務の体制及び勤務形態一覧表（予定/実績）</t>
    <rPh sb="19" eb="21">
      <t>ヨテイ</t>
    </rPh>
    <rPh sb="22" eb="24">
      <t>ジッセキ</t>
    </rPh>
    <phoneticPr fontId="1"/>
  </si>
  <si>
    <t>※当該一覧の記載事項は、下部にありますので作成の際にご確認ください。</t>
    <rPh sb="1" eb="3">
      <t>トウガイ</t>
    </rPh>
    <rPh sb="3" eb="5">
      <t>イチラン</t>
    </rPh>
    <rPh sb="6" eb="8">
      <t>キサイ</t>
    </rPh>
    <rPh sb="8" eb="10">
      <t>ジコウ</t>
    </rPh>
    <rPh sb="12" eb="14">
      <t>カブ</t>
    </rPh>
    <rPh sb="21" eb="23">
      <t>サクセイ</t>
    </rPh>
    <rPh sb="24" eb="25">
      <t>サイ</t>
    </rPh>
    <rPh sb="27" eb="29">
      <t>カクニン</t>
    </rPh>
    <phoneticPr fontId="1"/>
  </si>
  <si>
    <t>月始め日</t>
    <rPh sb="0" eb="1">
      <t>ツキ</t>
    </rPh>
    <rPh sb="1" eb="2">
      <t>ハジ</t>
    </rPh>
    <rPh sb="3" eb="4">
      <t>ヒ</t>
    </rPh>
    <phoneticPr fontId="1"/>
  </si>
  <si>
    <t>勤務形態：Ａ常勤専従、Ｂ常勤兼務、Ｃ常勤以外専従、Ｄ常勤以外兼務</t>
    <rPh sb="20" eb="22">
      <t>イガイ</t>
    </rPh>
    <rPh sb="28" eb="30">
      <t>イガイ</t>
    </rPh>
    <rPh sb="30" eb="32">
      <t>ケンム</t>
    </rPh>
    <phoneticPr fontId="1"/>
  </si>
  <si>
    <t>常勤の従業者が月・週に勤務すべき時間数→</t>
    <rPh sb="7" eb="8">
      <t>ツキ</t>
    </rPh>
    <phoneticPr fontId="1"/>
  </si>
  <si>
    <t>４週の合計※カッコ内は月合計</t>
    <rPh sb="9" eb="10">
      <t>ナイ</t>
    </rPh>
    <rPh sb="11" eb="12">
      <t>ツキ</t>
    </rPh>
    <rPh sb="12" eb="14">
      <t>ゴウケイ</t>
    </rPh>
    <phoneticPr fontId="1"/>
  </si>
  <si>
    <t>常勤換算後の人数
（４週の合計から算出）</t>
    <rPh sb="11" eb="12">
      <t>シュウ</t>
    </rPh>
    <rPh sb="13" eb="15">
      <t>ゴウケイ</t>
    </rPh>
    <rPh sb="17" eb="19">
      <t>サンシュツ</t>
    </rPh>
    <phoneticPr fontId="1"/>
  </si>
  <si>
    <t>日</t>
    <rPh sb="0" eb="1">
      <t>ヒ</t>
    </rPh>
    <phoneticPr fontId="1"/>
  </si>
  <si>
    <t>曜日</t>
    <rPh sb="0" eb="2">
      <t>ヨウビ</t>
    </rPh>
    <phoneticPr fontId="1"/>
  </si>
  <si>
    <t>職種</t>
    <rPh sb="0" eb="2">
      <t>ショクシュ</t>
    </rPh>
    <phoneticPr fontId="1"/>
  </si>
  <si>
    <t>形態</t>
    <rPh sb="0" eb="2">
      <t>ケイタイ</t>
    </rPh>
    <phoneticPr fontId="1"/>
  </si>
  <si>
    <t>①AB</t>
    <phoneticPr fontId="1"/>
  </si>
  <si>
    <t>②換算</t>
    <rPh sb="1" eb="3">
      <t>カンザン</t>
    </rPh>
    <phoneticPr fontId="1"/>
  </si>
  <si>
    <t>③CD</t>
    <phoneticPr fontId="1"/>
  </si>
  <si>
    <t>1)</t>
    <phoneticPr fontId="1"/>
  </si>
  <si>
    <t>看護職員（正）</t>
    <rPh sb="0" eb="2">
      <t>カンゴ</t>
    </rPh>
    <rPh sb="2" eb="4">
      <t>ショクイン</t>
    </rPh>
    <rPh sb="5" eb="6">
      <t>セイ</t>
    </rPh>
    <phoneticPr fontId="1"/>
  </si>
  <si>
    <t>〇〇　〇〇</t>
    <phoneticPr fontId="1"/>
  </si>
  <si>
    <t>予/実</t>
    <rPh sb="0" eb="1">
      <t>ヨ</t>
    </rPh>
    <rPh sb="2" eb="3">
      <t>ジツ</t>
    </rPh>
    <phoneticPr fontId="1"/>
  </si>
  <si>
    <t>夜</t>
    <rPh sb="0" eb="1">
      <t>ヨル</t>
    </rPh>
    <phoneticPr fontId="1"/>
  </si>
  <si>
    <t>明</t>
    <rPh sb="0" eb="1">
      <t>ア</t>
    </rPh>
    <phoneticPr fontId="1"/>
  </si>
  <si>
    <t>時間</t>
    <rPh sb="0" eb="2">
      <t>ジカン</t>
    </rPh>
    <phoneticPr fontId="1"/>
  </si>
  <si>
    <t>2)</t>
  </si>
  <si>
    <t>3)</t>
  </si>
  <si>
    <t>看護職員（准）</t>
    <rPh sb="0" eb="2">
      <t>カンゴ</t>
    </rPh>
    <rPh sb="2" eb="4">
      <t>ショクイン</t>
    </rPh>
    <rPh sb="5" eb="6">
      <t>ジュン</t>
    </rPh>
    <phoneticPr fontId="1"/>
  </si>
  <si>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</si>
  <si>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</si>
  <si>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</si>
  <si>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</si>
  <si>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</si>
  <si>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</si>
  <si>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</si>
  <si>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</si>
  <si>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</si>
  <si>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</si>
  <si>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</si>
  <si>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</si>
  <si>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</si>
  <si>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</si>
  <si>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</si>
  <si>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</si>
  <si>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</si>
  <si>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</si>
  <si>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</si>
  <si>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</si>
  <si>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</si>
  <si>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</si>
  <si>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</si>
  <si>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</si>
  <si>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</si>
  <si>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</si>
  <si>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</si>
  <si>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</si>
  <si>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</si>
  <si>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</si>
  <si>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</si>
  <si>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</si>
  <si>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</si>
  <si>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</si>
  <si>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</si>
  <si>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</si>
  <si>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</si>
  <si>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</si>
  <si>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</si>
  <si>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</si>
  <si>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</si>
  <si>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</si>
  <si>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</si>
  <si>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</si>
  <si>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</si>
  <si>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</si>
  <si>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</si>
  <si>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</si>
  <si>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</si>
  <si>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</si>
  <si>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</si>
  <si>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</si>
  <si>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</si>
  <si>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</si>
  <si>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</si>
  <si>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</si>
  <si>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</si>
  <si>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</si>
  <si>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</si>
  <si>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</si>
  <si>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</si>
  <si>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</si>
  <si>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看護職員・介護職員の夜勤人員数（実人数）</t>
    <rPh sb="0" eb="2">
      <t>カンゴ</t>
    </rPh>
    <rPh sb="2" eb="4">
      <t>ショクイン</t>
    </rPh>
    <rPh sb="5" eb="7">
      <t>カイゴ</t>
    </rPh>
    <rPh sb="7" eb="9">
      <t>ショクイン</t>
    </rPh>
    <rPh sb="10" eb="12">
      <t>ヤキン</t>
    </rPh>
    <rPh sb="12" eb="14">
      <t>ジンイン</t>
    </rPh>
    <rPh sb="14" eb="15">
      <t>スウ</t>
    </rPh>
    <rPh sb="16" eb="17">
      <t>ジツ</t>
    </rPh>
    <rPh sb="17" eb="19">
      <t>ニンズウ</t>
    </rPh>
    <phoneticPr fontId="10"/>
  </si>
  <si>
    <r>
      <t>従業者の勤務の体制及び勤務形態一覧表（予定/実績）【</t>
    </r>
    <r>
      <rPr>
        <b/>
        <sz val="12"/>
        <color rgb="FFFF0000"/>
        <rFont val="HGPｺﾞｼｯｸM"/>
        <family val="3"/>
        <charset val="128"/>
      </rPr>
      <t>夜勤時間帯：時間数</t>
    </r>
    <r>
      <rPr>
        <b/>
        <sz val="12"/>
        <rFont val="HGPｺﾞｼｯｸM"/>
        <family val="3"/>
        <charset val="128"/>
      </rPr>
      <t>】※夜勤職員（看護職員・介護職員）のみで一覧を作成した場合に活用できます。</t>
    </r>
    <rPh sb="19" eb="21">
      <t>ヨテイ</t>
    </rPh>
    <rPh sb="22" eb="24">
      <t>ジッセキ</t>
    </rPh>
    <rPh sb="26" eb="28">
      <t>ヤキン</t>
    </rPh>
    <rPh sb="28" eb="31">
      <t>ジカンタイ</t>
    </rPh>
    <rPh sb="32" eb="34">
      <t>ジカン</t>
    </rPh>
    <rPh sb="34" eb="35">
      <t>スウ</t>
    </rPh>
    <phoneticPr fontId="1"/>
  </si>
  <si>
    <t>１日平均夜勤職員数</t>
    <rPh sb="1" eb="2">
      <t>ヒ</t>
    </rPh>
    <rPh sb="2" eb="4">
      <t>ヘイキン</t>
    </rPh>
    <rPh sb="4" eb="6">
      <t>ヤキン</t>
    </rPh>
    <rPh sb="6" eb="8">
      <t>ショクイン</t>
    </rPh>
    <rPh sb="8" eb="9">
      <t>スウ</t>
    </rPh>
    <phoneticPr fontId="1"/>
  </si>
  <si>
    <t>基準上、必要な夜勤職員数+夜勤職員配置加算上の配置数</t>
    <rPh sb="13" eb="15">
      <t>ヤキン</t>
    </rPh>
    <rPh sb="15" eb="17">
      <t>ショクイン</t>
    </rPh>
    <rPh sb="17" eb="19">
      <t>ハイチ</t>
    </rPh>
    <rPh sb="19" eb="21">
      <t>カサン</t>
    </rPh>
    <rPh sb="21" eb="22">
      <t>ジョウ</t>
    </rPh>
    <rPh sb="23" eb="25">
      <t>ハイチ</t>
    </rPh>
    <rPh sb="25" eb="26">
      <t>スウ</t>
    </rPh>
    <phoneticPr fontId="1"/>
  </si>
  <si>
    <t>延夜勤時間数（Ａ）</t>
    <phoneticPr fontId="1"/>
  </si>
  <si>
    <t>計算月の日数</t>
    <phoneticPr fontId="1"/>
  </si>
  <si>
    <t>計算月の時間数（Ｂ）</t>
    <rPh sb="4" eb="7">
      <t>ジカンスウ</t>
    </rPh>
    <phoneticPr fontId="1"/>
  </si>
  <si>
    <t>（Ａ）÷（Ｂ）</t>
    <phoneticPr fontId="1"/>
  </si>
  <si>
    <t>×</t>
    <phoneticPr fontId="1"/>
  </si>
  <si>
    <t>＝</t>
    <phoneticPr fontId="1"/>
  </si>
  <si>
    <t>人</t>
    <rPh sb="0" eb="1">
      <t>ニン</t>
    </rPh>
    <phoneticPr fontId="1"/>
  </si>
  <si>
    <t>≧</t>
    <phoneticPr fontId="1"/>
  </si>
  <si>
    <t>人（</t>
    <rPh sb="0" eb="1">
      <t>ニン</t>
    </rPh>
    <phoneticPr fontId="1"/>
  </si>
  <si>
    <t>人+</t>
    <rPh sb="0" eb="1">
      <t>ニン</t>
    </rPh>
    <phoneticPr fontId="1"/>
  </si>
  <si>
    <t>人）</t>
    <rPh sb="0" eb="1">
      <t>ニン</t>
    </rPh>
    <phoneticPr fontId="1"/>
  </si>
  <si>
    <t>①</t>
    <phoneticPr fontId="1"/>
  </si>
  <si>
    <t>②</t>
    <phoneticPr fontId="1"/>
  </si>
  <si>
    <t>③</t>
    <phoneticPr fontId="1"/>
  </si>
  <si>
    <t>勤務形態・（勤務時間帯）・勤務時間</t>
    <rPh sb="0" eb="2">
      <t>キンム</t>
    </rPh>
    <rPh sb="2" eb="4">
      <t>ケイタイ</t>
    </rPh>
    <rPh sb="6" eb="8">
      <t>キンム</t>
    </rPh>
    <rPh sb="8" eb="10">
      <t>ジカン</t>
    </rPh>
    <rPh sb="10" eb="11">
      <t>タイ</t>
    </rPh>
    <rPh sb="13" eb="15">
      <t>キンム</t>
    </rPh>
    <rPh sb="15" eb="17">
      <t>ジカン</t>
    </rPh>
    <phoneticPr fontId="1"/>
  </si>
  <si>
    <t>月合計</t>
    <rPh sb="0" eb="1">
      <t>ツキ</t>
    </rPh>
    <rPh sb="1" eb="3">
      <t>ゴウケイ</t>
    </rPh>
    <phoneticPr fontId="1"/>
  </si>
  <si>
    <t>勤務時間</t>
    <rPh sb="0" eb="2">
      <t>キンム</t>
    </rPh>
    <rPh sb="2" eb="4">
      <t>ジカン</t>
    </rPh>
    <phoneticPr fontId="1"/>
  </si>
  <si>
    <t>①×②</t>
    <phoneticPr fontId="1"/>
  </si>
  <si>
    <t>1）</t>
    <phoneticPr fontId="1"/>
  </si>
  <si>
    <t>2）</t>
  </si>
  <si>
    <t>3）</t>
  </si>
  <si>
    <t>4）</t>
  </si>
  <si>
    <t>5）</t>
  </si>
  <si>
    <t>6）</t>
  </si>
  <si>
    <t>7）</t>
  </si>
  <si>
    <t>8）</t>
  </si>
  <si>
    <t>9）</t>
  </si>
  <si>
    <t>10）</t>
  </si>
  <si>
    <t>11）</t>
  </si>
  <si>
    <t>12）</t>
  </si>
  <si>
    <t>13）</t>
  </si>
  <si>
    <t>14）</t>
  </si>
  <si>
    <t>15）</t>
  </si>
  <si>
    <t>16）</t>
  </si>
  <si>
    <t>17）</t>
  </si>
  <si>
    <t>18）</t>
  </si>
  <si>
    <t>19）</t>
  </si>
  <si>
    <t>20）</t>
  </si>
  <si>
    <t>21）</t>
  </si>
  <si>
    <t>22）</t>
  </si>
  <si>
    <t>23）</t>
  </si>
  <si>
    <t>24）</t>
  </si>
  <si>
    <t>25）</t>
  </si>
  <si>
    <t>③延夜勤時間数の合計⇒</t>
    <rPh sb="8" eb="10">
      <t>ゴウケイ</t>
    </rPh>
    <phoneticPr fontId="1"/>
  </si>
  <si>
    <t>従業者の勤務の体制及び勤務形態一覧表の記載事項</t>
    <rPh sb="19" eb="21">
      <t>キサイ</t>
    </rPh>
    <rPh sb="21" eb="23">
      <t>ジコウ</t>
    </rPh>
    <phoneticPr fontId="1"/>
  </si>
  <si>
    <t>※勤務については予定ではなく実績を記入し、順番については職員配置の状況の順に記入してください。</t>
    <phoneticPr fontId="1"/>
  </si>
  <si>
    <r>
      <t>(備考</t>
    </r>
    <r>
      <rPr>
        <sz val="10"/>
        <color theme="1"/>
        <rFont val="HGPｺﾞｼｯｸM"/>
        <family val="3"/>
        <charset val="128"/>
      </rPr>
      <t>)</t>
    </r>
    <r>
      <rPr>
        <sz val="10"/>
        <rFont val="HGPｺﾞｼｯｸM"/>
        <family val="3"/>
        <charset val="128"/>
      </rPr>
      <t xml:space="preserve">  １</t>
    </r>
    <r>
      <rPr>
        <sz val="10"/>
        <color theme="1"/>
        <rFont val="HGPｺﾞｼｯｸM"/>
        <family val="3"/>
        <charset val="128"/>
      </rPr>
      <t xml:space="preserve">  本様式には短期入所生活介護に係る従業員を併せて記載してください</t>
    </r>
    <r>
      <rPr>
        <sz val="10"/>
        <rFont val="HGPｺﾞｼｯｸM"/>
        <family val="3"/>
        <charset val="128"/>
      </rPr>
      <t>　</t>
    </r>
    <rPh sb="9" eb="10">
      <t>ホン</t>
    </rPh>
    <rPh sb="10" eb="12">
      <t>ヨウシキ</t>
    </rPh>
    <rPh sb="14" eb="16">
      <t>タンキ</t>
    </rPh>
    <rPh sb="16" eb="18">
      <t>ニュウショ</t>
    </rPh>
    <rPh sb="18" eb="20">
      <t>セイカツ</t>
    </rPh>
    <rPh sb="20" eb="22">
      <t>カイゴ</t>
    </rPh>
    <rPh sb="23" eb="24">
      <t>カカ</t>
    </rPh>
    <rPh sb="25" eb="28">
      <t>ジュウギョウイン</t>
    </rPh>
    <rPh sb="29" eb="30">
      <t>アワ</t>
    </rPh>
    <rPh sb="32" eb="34">
      <t>キサイ</t>
    </rPh>
    <phoneticPr fontId="4"/>
  </si>
  <si>
    <r>
      <t xml:space="preserve">　      </t>
    </r>
    <r>
      <rPr>
        <sz val="10"/>
        <color theme="1"/>
        <rFont val="HGPｺﾞｼｯｸM"/>
        <family val="3"/>
        <charset val="128"/>
      </rPr>
      <t xml:space="preserve">  </t>
    </r>
    <r>
      <rPr>
        <sz val="10"/>
        <rFont val="HGPｺﾞｼｯｸM"/>
        <family val="3"/>
        <charset val="128"/>
      </rPr>
      <t>２　「人員配置区分」又は「該当する体制等」欄には、別紙「介護報酬加算等状況一覧表」に掲げる人員配置区分の類型又は該当する体制加算の内容をそのまま記載してください。</t>
    </r>
    <rPh sb="12" eb="14">
      <t>ジンイン</t>
    </rPh>
    <rPh sb="14" eb="16">
      <t>ハイチ</t>
    </rPh>
    <rPh sb="16" eb="18">
      <t>クブン</t>
    </rPh>
    <rPh sb="19" eb="20">
      <t>マタ</t>
    </rPh>
    <rPh sb="22" eb="24">
      <t>ガイトウ</t>
    </rPh>
    <rPh sb="26" eb="28">
      <t>タイセイ</t>
    </rPh>
    <rPh sb="28" eb="29">
      <t>トウ</t>
    </rPh>
    <rPh sb="30" eb="31">
      <t>ラン</t>
    </rPh>
    <rPh sb="34" eb="36">
      <t>ベッシ</t>
    </rPh>
    <rPh sb="37" eb="41">
      <t>カイゴホウシュウ</t>
    </rPh>
    <rPh sb="41" eb="43">
      <t>カサン</t>
    </rPh>
    <rPh sb="43" eb="44">
      <t>トウ</t>
    </rPh>
    <rPh sb="44" eb="46">
      <t>ジョウキョウ</t>
    </rPh>
    <rPh sb="46" eb="49">
      <t>イチランヒョウ</t>
    </rPh>
    <rPh sb="51" eb="52">
      <t>カカ</t>
    </rPh>
    <rPh sb="54" eb="56">
      <t>ジンイン</t>
    </rPh>
    <rPh sb="56" eb="58">
      <t>ハイチ</t>
    </rPh>
    <rPh sb="58" eb="60">
      <t>クブン</t>
    </rPh>
    <rPh sb="61" eb="63">
      <t>ルイケイ</t>
    </rPh>
    <rPh sb="63" eb="64">
      <t>マタ</t>
    </rPh>
    <rPh sb="65" eb="67">
      <t>ガイトウ</t>
    </rPh>
    <rPh sb="69" eb="71">
      <t>タイセイ</t>
    </rPh>
    <rPh sb="71" eb="73">
      <t>カサン</t>
    </rPh>
    <rPh sb="74" eb="76">
      <t>ナイヨウ</t>
    </rPh>
    <rPh sb="81" eb="83">
      <t>キサイ</t>
    </rPh>
    <phoneticPr fontId="4"/>
  </si>
  <si>
    <r>
      <t xml:space="preserve">　 　   </t>
    </r>
    <r>
      <rPr>
        <sz val="10"/>
        <color theme="1"/>
        <rFont val="HGPｺﾞｼｯｸM"/>
        <family val="3"/>
        <charset val="128"/>
      </rPr>
      <t xml:space="preserve">  </t>
    </r>
    <r>
      <rPr>
        <sz val="10"/>
        <rFont val="HGPｺﾞｼｯｸM"/>
        <family val="3"/>
        <charset val="128"/>
      </rPr>
      <t>３　届出を行う従業者について、４週間分の勤務すべき時間数を記入してください。勤務時間ごとに区分して番号を付し、その番号を記入してください。また、＜備考＞欄にその旨を記入してください。</t>
    </r>
    <rPh sb="10" eb="12">
      <t>トドケデ</t>
    </rPh>
    <rPh sb="13" eb="14">
      <t>オコナ</t>
    </rPh>
    <rPh sb="15" eb="18">
      <t>ジュウギョウシャ</t>
    </rPh>
    <rPh sb="23" eb="26">
      <t>４シュウカン</t>
    </rPh>
    <rPh sb="26" eb="27">
      <t>ブン</t>
    </rPh>
    <rPh sb="28" eb="30">
      <t>キンム</t>
    </rPh>
    <rPh sb="33" eb="36">
      <t>ジカンスウ</t>
    </rPh>
    <rPh sb="37" eb="39">
      <t>キニュウ</t>
    </rPh>
    <rPh sb="46" eb="50">
      <t>キンムジカン</t>
    </rPh>
    <rPh sb="53" eb="55">
      <t>クブン</t>
    </rPh>
    <rPh sb="57" eb="59">
      <t>バンゴウ</t>
    </rPh>
    <rPh sb="60" eb="61">
      <t>フ</t>
    </rPh>
    <rPh sb="63" eb="67">
      <t>ソノバンゴウ</t>
    </rPh>
    <rPh sb="68" eb="70">
      <t>キニュウ</t>
    </rPh>
    <rPh sb="81" eb="83">
      <t>ビコウ</t>
    </rPh>
    <rPh sb="84" eb="85">
      <t>ラン</t>
    </rPh>
    <rPh sb="88" eb="89">
      <t>ムネ</t>
    </rPh>
    <rPh sb="90" eb="92">
      <t>キニュウ</t>
    </rPh>
    <phoneticPr fontId="4"/>
  </si>
  <si>
    <t>記入例－勤務時間  ①７：３０～１６：００  ８ｈ、②９：３０～１８：００  ８ｈ、③１０：３０～１９：００  ８ｈ、④１６：３０～９：３０  １６ｈ  （８時間勤務でない場合は、勤務区分の右に時間数を記入）</t>
    <rPh sb="0" eb="2">
      <t>キニュウ</t>
    </rPh>
    <rPh sb="2" eb="3">
      <t>レイ</t>
    </rPh>
    <phoneticPr fontId="4"/>
  </si>
  <si>
    <r>
      <t xml:space="preserve">　　　  </t>
    </r>
    <r>
      <rPr>
        <sz val="10"/>
        <color theme="1"/>
        <rFont val="HGPｺﾞｼｯｸM"/>
        <family val="3"/>
        <charset val="128"/>
      </rPr>
      <t xml:space="preserve">  </t>
    </r>
    <r>
      <rPr>
        <sz val="10"/>
        <rFont val="HGPｺﾞｼｯｸM"/>
        <family val="3"/>
        <charset val="128"/>
      </rPr>
      <t>４　届出する従業者の職種ごとに下記の勤務形態の区分の順にまとめで記載してください。</t>
    </r>
    <rPh sb="9" eb="11">
      <t>トドケデ</t>
    </rPh>
    <rPh sb="13" eb="16">
      <t>ジュウギョウシャ</t>
    </rPh>
    <rPh sb="17" eb="19">
      <t>ショクシュ</t>
    </rPh>
    <rPh sb="22" eb="24">
      <t>カキ</t>
    </rPh>
    <rPh sb="25" eb="27">
      <t>キンム</t>
    </rPh>
    <rPh sb="27" eb="29">
      <t>ケイタイ</t>
    </rPh>
    <rPh sb="30" eb="32">
      <t>クブン</t>
    </rPh>
    <rPh sb="33" eb="34">
      <t>ジュン</t>
    </rPh>
    <rPh sb="39" eb="41">
      <t>キサイ</t>
    </rPh>
    <phoneticPr fontId="4"/>
  </si>
  <si>
    <r>
      <t xml:space="preserve">　　　  </t>
    </r>
    <r>
      <rPr>
        <sz val="10"/>
        <color theme="1"/>
        <rFont val="HGPｺﾞｼｯｸM"/>
        <family val="3"/>
        <charset val="128"/>
      </rPr>
      <t xml:space="preserve">  ５</t>
    </r>
    <r>
      <rPr>
        <sz val="10"/>
        <rFont val="HGPｺﾞｼｯｸM"/>
        <family val="3"/>
        <charset val="128"/>
      </rPr>
      <t>　常勤換算が必要な職種は、Ａ～Ｄの「週平均の勤務時間」をすべて足し、常勤の従業者が週に勤務すべき時間数で割って、「常勤換算後の人数」を算出してください。</t>
    </r>
    <phoneticPr fontId="4"/>
  </si>
  <si>
    <r>
      <t>　　  　</t>
    </r>
    <r>
      <rPr>
        <sz val="10"/>
        <color theme="1"/>
        <rFont val="HGPｺﾞｼｯｸM"/>
        <family val="3"/>
        <charset val="128"/>
      </rPr>
      <t xml:space="preserve">  ６</t>
    </r>
    <r>
      <rPr>
        <sz val="10"/>
        <rFont val="HGPｺﾞｼｯｸM"/>
        <family val="3"/>
        <charset val="128"/>
      </rPr>
      <t>　算出にあたっては、小数点以下第２位を切り捨ててください。</t>
    </r>
    <phoneticPr fontId="4"/>
  </si>
  <si>
    <r>
      <t>従業者の勤務の体制及び勤務形態一覧表の記載事項（</t>
    </r>
    <r>
      <rPr>
        <b/>
        <sz val="12"/>
        <color rgb="FFFF0000"/>
        <rFont val="HGPｺﾞｼｯｸM"/>
        <family val="3"/>
        <charset val="128"/>
      </rPr>
      <t>施設の基本設定</t>
    </r>
    <r>
      <rPr>
        <b/>
        <sz val="12"/>
        <rFont val="HGPｺﾞｼｯｸM"/>
        <family val="3"/>
        <charset val="128"/>
      </rPr>
      <t>）</t>
    </r>
    <r>
      <rPr>
        <b/>
        <sz val="12"/>
        <color rgb="FFFF0000"/>
        <rFont val="HGPｺﾞｼｯｸM"/>
        <family val="3"/>
        <charset val="128"/>
      </rPr>
      <t>※職種、常勤時間数、勤務形態、勤務時間帯、夜勤時間帯などの設定</t>
    </r>
    <rPh sb="19" eb="21">
      <t>キサイ</t>
    </rPh>
    <rPh sb="21" eb="23">
      <t>ジコウ</t>
    </rPh>
    <rPh sb="24" eb="26">
      <t>シセツ</t>
    </rPh>
    <rPh sb="27" eb="29">
      <t>キホン</t>
    </rPh>
    <rPh sb="29" eb="31">
      <t>セッテイ</t>
    </rPh>
    <rPh sb="33" eb="35">
      <t>ショクシュ</t>
    </rPh>
    <rPh sb="36" eb="38">
      <t>ジョウキン</t>
    </rPh>
    <rPh sb="38" eb="41">
      <t>ジカンスウ</t>
    </rPh>
    <rPh sb="42" eb="44">
      <t>キンム</t>
    </rPh>
    <rPh sb="44" eb="46">
      <t>ケイタイ</t>
    </rPh>
    <rPh sb="47" eb="49">
      <t>キンム</t>
    </rPh>
    <rPh sb="49" eb="51">
      <t>ジカン</t>
    </rPh>
    <rPh sb="51" eb="52">
      <t>タイ</t>
    </rPh>
    <rPh sb="53" eb="55">
      <t>ヤキン</t>
    </rPh>
    <rPh sb="55" eb="58">
      <t>ジカンタイ</t>
    </rPh>
    <rPh sb="61" eb="63">
      <t>セッテイ</t>
    </rPh>
    <phoneticPr fontId="1"/>
  </si>
  <si>
    <t>常勤の従業者が週に勤務すべき時間数</t>
    <phoneticPr fontId="1"/>
  </si>
  <si>
    <t>ｈ/日×</t>
    <rPh sb="2" eb="3">
      <t>ヒ</t>
    </rPh>
    <phoneticPr fontId="1"/>
  </si>
  <si>
    <t>日＝</t>
    <rPh sb="0" eb="1">
      <t>ヒ</t>
    </rPh>
    <phoneticPr fontId="1"/>
  </si>
  <si>
    <t>ｈ/週</t>
    <rPh sb="2" eb="3">
      <t>シュウ</t>
    </rPh>
    <phoneticPr fontId="1"/>
  </si>
  <si>
    <t>夜勤時間帯</t>
    <rPh sb="0" eb="2">
      <t>ヤキン</t>
    </rPh>
    <rPh sb="2" eb="5">
      <t>ジカンタイ</t>
    </rPh>
    <phoneticPr fontId="1"/>
  </si>
  <si>
    <t>夜/明</t>
    <rPh sb="0" eb="1">
      <t>ヨル</t>
    </rPh>
    <rPh sb="2" eb="3">
      <t>ア</t>
    </rPh>
    <phoneticPr fontId="1"/>
  </si>
  <si>
    <t>16：30</t>
    <phoneticPr fontId="1"/>
  </si>
  <si>
    <t>～</t>
    <phoneticPr fontId="1"/>
  </si>
  <si>
    <t>9：15</t>
    <phoneticPr fontId="1"/>
  </si>
  <si>
    <t>ｈ</t>
    <phoneticPr fontId="1"/>
  </si>
  <si>
    <t>週＝</t>
    <rPh sb="0" eb="1">
      <t>シュウ</t>
    </rPh>
    <phoneticPr fontId="1"/>
  </si>
  <si>
    <t>ｈ/月</t>
    <rPh sb="2" eb="3">
      <t>ツキ</t>
    </rPh>
    <phoneticPr fontId="1"/>
  </si>
  <si>
    <t xml:space="preserve"> ※午後10時から翌日午前5時までを含む連続する16時間で施設で定めたもの</t>
    <phoneticPr fontId="1"/>
  </si>
  <si>
    <t>常勤換算後の人数（４週の合計から算出）</t>
    <phoneticPr fontId="1"/>
  </si>
  <si>
    <t>人数</t>
    <rPh sb="0" eb="2">
      <t>ニンズ</t>
    </rPh>
    <phoneticPr fontId="1"/>
  </si>
  <si>
    <t>①AB</t>
  </si>
  <si>
    <t>③CD</t>
  </si>
  <si>
    <t>計</t>
    <rPh sb="0" eb="1">
      <t>ケイ</t>
    </rPh>
    <phoneticPr fontId="1"/>
  </si>
  <si>
    <t>②換算（参考）</t>
    <rPh sb="1" eb="3">
      <t>カンザン</t>
    </rPh>
    <rPh sb="4" eb="6">
      <t>サンコウ</t>
    </rPh>
    <phoneticPr fontId="1"/>
  </si>
  <si>
    <t>勤務形態</t>
    <rPh sb="0" eb="2">
      <t>キンム</t>
    </rPh>
    <rPh sb="2" eb="4">
      <t>ケイタイ</t>
    </rPh>
    <phoneticPr fontId="1"/>
  </si>
  <si>
    <t>勤務時間帯</t>
    <rPh sb="0" eb="2">
      <t>キンム</t>
    </rPh>
    <rPh sb="2" eb="4">
      <t>ジカン</t>
    </rPh>
    <rPh sb="4" eb="5">
      <t>タイ</t>
    </rPh>
    <phoneticPr fontId="1"/>
  </si>
  <si>
    <t>備考</t>
    <rPh sb="0" eb="2">
      <t>ビコウ</t>
    </rPh>
    <phoneticPr fontId="1"/>
  </si>
  <si>
    <t>夜勤時間帯の時間</t>
    <rPh sb="0" eb="2">
      <t>ヤキン</t>
    </rPh>
    <rPh sb="2" eb="5">
      <t>ジカンタイ</t>
    </rPh>
    <rPh sb="6" eb="8">
      <t>ジカン</t>
    </rPh>
    <phoneticPr fontId="1"/>
  </si>
  <si>
    <t>管理者</t>
    <rPh sb="0" eb="2">
      <t>カンリ</t>
    </rPh>
    <rPh sb="2" eb="3">
      <t>シャ</t>
    </rPh>
    <phoneticPr fontId="1"/>
  </si>
  <si>
    <t>→</t>
    <phoneticPr fontId="1"/>
  </si>
  <si>
    <t>01</t>
    <phoneticPr fontId="1"/>
  </si>
  <si>
    <t>夜勤</t>
    <rPh sb="0" eb="2">
      <t>ヤキン</t>
    </rPh>
    <phoneticPr fontId="1"/>
  </si>
  <si>
    <t>0：00</t>
    <phoneticPr fontId="1"/>
  </si>
  <si>
    <t>医師</t>
    <rPh sb="0" eb="2">
      <t>イシ</t>
    </rPh>
    <phoneticPr fontId="1"/>
  </si>
  <si>
    <t>02</t>
  </si>
  <si>
    <t>明け</t>
    <rPh sb="0" eb="1">
      <t>ア</t>
    </rPh>
    <phoneticPr fontId="1"/>
  </si>
  <si>
    <t>薬剤師</t>
  </si>
  <si>
    <t>03</t>
  </si>
  <si>
    <t>日勤Ａ</t>
    <rPh sb="0" eb="2">
      <t>ニッキン</t>
    </rPh>
    <phoneticPr fontId="1"/>
  </si>
  <si>
    <t>8：40</t>
    <phoneticPr fontId="1"/>
  </si>
  <si>
    <t>17：15</t>
    <phoneticPr fontId="1"/>
  </si>
  <si>
    <t>生活相談員</t>
    <rPh sb="0" eb="2">
      <t>セイカツ</t>
    </rPh>
    <rPh sb="2" eb="5">
      <t>ソウダンイン</t>
    </rPh>
    <phoneticPr fontId="1"/>
  </si>
  <si>
    <t>04</t>
  </si>
  <si>
    <t>早出</t>
    <rPh sb="0" eb="2">
      <t>ハヤデ</t>
    </rPh>
    <phoneticPr fontId="1"/>
  </si>
  <si>
    <t>7：10</t>
    <phoneticPr fontId="1"/>
  </si>
  <si>
    <t>15：45</t>
    <phoneticPr fontId="1"/>
  </si>
  <si>
    <t>05</t>
  </si>
  <si>
    <t>遅出</t>
    <rPh sb="0" eb="2">
      <t>オソデ</t>
    </rPh>
    <phoneticPr fontId="1"/>
  </si>
  <si>
    <t>11：25</t>
    <phoneticPr fontId="1"/>
  </si>
  <si>
    <t>20：00</t>
    <phoneticPr fontId="1"/>
  </si>
  <si>
    <t>06</t>
  </si>
  <si>
    <t>⑤</t>
    <phoneticPr fontId="1"/>
  </si>
  <si>
    <t>午前Ａ</t>
    <rPh sb="0" eb="2">
      <t>ゴゼン</t>
    </rPh>
    <phoneticPr fontId="1"/>
  </si>
  <si>
    <t>12：40</t>
    <phoneticPr fontId="1"/>
  </si>
  <si>
    <t>介護職員</t>
    <rPh sb="0" eb="2">
      <t>カイゴ</t>
    </rPh>
    <rPh sb="2" eb="4">
      <t>ショクイン</t>
    </rPh>
    <phoneticPr fontId="1"/>
  </si>
  <si>
    <t>07</t>
  </si>
  <si>
    <t>⑥</t>
  </si>
  <si>
    <t>午後Ａ</t>
    <rPh sb="0" eb="2">
      <t>ゴゴ</t>
    </rPh>
    <phoneticPr fontId="1"/>
  </si>
  <si>
    <t>13：30</t>
    <phoneticPr fontId="1"/>
  </si>
  <si>
    <t>17：30</t>
    <phoneticPr fontId="1"/>
  </si>
  <si>
    <t>介護職員（介福）</t>
    <rPh sb="0" eb="2">
      <t>カイゴ</t>
    </rPh>
    <rPh sb="2" eb="4">
      <t>ショクイン</t>
    </rPh>
    <rPh sb="5" eb="6">
      <t>スケ</t>
    </rPh>
    <rPh sb="6" eb="7">
      <t>フク</t>
    </rPh>
    <phoneticPr fontId="1"/>
  </si>
  <si>
    <t>08</t>
  </si>
  <si>
    <t>⑦</t>
  </si>
  <si>
    <t>日勤Ｂ</t>
    <rPh sb="0" eb="2">
      <t>ニッキン</t>
    </rPh>
    <phoneticPr fontId="1"/>
  </si>
  <si>
    <t>9：00</t>
    <phoneticPr fontId="1"/>
  </si>
  <si>
    <t>17：00</t>
    <phoneticPr fontId="1"/>
  </si>
  <si>
    <t>管理栄養士</t>
    <rPh sb="0" eb="2">
      <t>カンリ</t>
    </rPh>
    <rPh sb="2" eb="5">
      <t>エイヨウシ</t>
    </rPh>
    <phoneticPr fontId="1"/>
  </si>
  <si>
    <t>09</t>
  </si>
  <si>
    <t>⑧</t>
  </si>
  <si>
    <t>午前Ｂ</t>
    <rPh sb="0" eb="2">
      <t>ゴゼン</t>
    </rPh>
    <phoneticPr fontId="1"/>
  </si>
  <si>
    <t>13：00</t>
    <phoneticPr fontId="1"/>
  </si>
  <si>
    <t>栄養士</t>
    <rPh sb="0" eb="3">
      <t>エイヨウシ</t>
    </rPh>
    <phoneticPr fontId="1"/>
  </si>
  <si>
    <t>10</t>
  </si>
  <si>
    <t>⑨</t>
  </si>
  <si>
    <t>午後Ｂ</t>
    <rPh sb="0" eb="2">
      <t>ゴゴ</t>
    </rPh>
    <phoneticPr fontId="1"/>
  </si>
  <si>
    <t>機能訓練指導員</t>
    <rPh sb="0" eb="2">
      <t>キノウ</t>
    </rPh>
    <rPh sb="2" eb="4">
      <t>クンレン</t>
    </rPh>
    <rPh sb="4" eb="7">
      <t>シドウイン</t>
    </rPh>
    <phoneticPr fontId="1"/>
  </si>
  <si>
    <t>11</t>
  </si>
  <si>
    <t>⑩</t>
  </si>
  <si>
    <t>午後Ｃ</t>
    <rPh sb="0" eb="2">
      <t>ゴゴ</t>
    </rPh>
    <phoneticPr fontId="1"/>
  </si>
  <si>
    <t>15：25</t>
    <phoneticPr fontId="1"/>
  </si>
  <si>
    <t>理学療法士</t>
    <rPh sb="2" eb="5">
      <t>リョウホウシ</t>
    </rPh>
    <phoneticPr fontId="1"/>
  </si>
  <si>
    <t>12</t>
  </si>
  <si>
    <t>⑪</t>
    <phoneticPr fontId="1"/>
  </si>
  <si>
    <t>午後Ｄ</t>
    <rPh sb="0" eb="2">
      <t>ゴゴ</t>
    </rPh>
    <phoneticPr fontId="1"/>
  </si>
  <si>
    <t>16：00</t>
    <phoneticPr fontId="1"/>
  </si>
  <si>
    <t>作業療法士</t>
    <rPh sb="0" eb="2">
      <t>サギョウ</t>
    </rPh>
    <rPh sb="2" eb="5">
      <t>リョウホウシ</t>
    </rPh>
    <phoneticPr fontId="1"/>
  </si>
  <si>
    <t>13</t>
  </si>
  <si>
    <t>⑱</t>
    <phoneticPr fontId="1"/>
  </si>
  <si>
    <t>日勤Ｃ</t>
    <rPh sb="0" eb="2">
      <t>ニッキン</t>
    </rPh>
    <phoneticPr fontId="1"/>
  </si>
  <si>
    <t>言語聴覚士</t>
    <rPh sb="0" eb="2">
      <t>ゲンゴ</t>
    </rPh>
    <rPh sb="2" eb="4">
      <t>チョウカク</t>
    </rPh>
    <rPh sb="4" eb="5">
      <t>シ</t>
    </rPh>
    <phoneticPr fontId="1"/>
  </si>
  <si>
    <t>14</t>
  </si>
  <si>
    <t>⑲</t>
    <phoneticPr fontId="1"/>
  </si>
  <si>
    <t>午前Ｃ</t>
    <rPh sb="0" eb="2">
      <t>ゴゼン</t>
    </rPh>
    <phoneticPr fontId="1"/>
  </si>
  <si>
    <t>介護支援専門員</t>
    <rPh sb="0" eb="2">
      <t>カイゴ</t>
    </rPh>
    <rPh sb="2" eb="4">
      <t>シエン</t>
    </rPh>
    <rPh sb="4" eb="7">
      <t>センモンイン</t>
    </rPh>
    <phoneticPr fontId="1"/>
  </si>
  <si>
    <t>15</t>
  </si>
  <si>
    <t>⑳</t>
    <phoneticPr fontId="1"/>
  </si>
  <si>
    <t>午前Ｄ</t>
    <rPh sb="0" eb="2">
      <t>ゴゼン</t>
    </rPh>
    <phoneticPr fontId="1"/>
  </si>
  <si>
    <t>11：10</t>
    <phoneticPr fontId="1"/>
  </si>
  <si>
    <t>事務職員</t>
    <rPh sb="0" eb="2">
      <t>ジム</t>
    </rPh>
    <rPh sb="2" eb="4">
      <t>ショクイン</t>
    </rPh>
    <phoneticPr fontId="1"/>
  </si>
  <si>
    <t>16</t>
  </si>
  <si>
    <t>公</t>
    <rPh sb="0" eb="1">
      <t>コウ</t>
    </rPh>
    <phoneticPr fontId="1"/>
  </si>
  <si>
    <t>公休</t>
    <rPh sb="0" eb="2">
      <t>コウキュウ</t>
    </rPh>
    <phoneticPr fontId="1"/>
  </si>
  <si>
    <t>調理員</t>
    <rPh sb="0" eb="3">
      <t>チョウリイン</t>
    </rPh>
    <phoneticPr fontId="1"/>
  </si>
  <si>
    <t>17</t>
  </si>
  <si>
    <t>有</t>
    <rPh sb="0" eb="1">
      <t>タモツ</t>
    </rPh>
    <phoneticPr fontId="1"/>
  </si>
  <si>
    <t>有休</t>
    <rPh sb="0" eb="2">
      <t>ユウキュウ</t>
    </rPh>
    <phoneticPr fontId="1"/>
  </si>
  <si>
    <t>その他の職員</t>
    <rPh sb="2" eb="3">
      <t>タ</t>
    </rPh>
    <rPh sb="4" eb="6">
      <t>ショクイン</t>
    </rPh>
    <phoneticPr fontId="1"/>
  </si>
  <si>
    <t>18</t>
  </si>
  <si>
    <t>欠</t>
    <rPh sb="0" eb="1">
      <t>ケツ</t>
    </rPh>
    <phoneticPr fontId="1"/>
  </si>
  <si>
    <t>欠勤</t>
    <rPh sb="0" eb="2">
      <t>ケッキン</t>
    </rPh>
    <phoneticPr fontId="1"/>
  </si>
  <si>
    <t>19</t>
  </si>
  <si>
    <t>特</t>
    <rPh sb="0" eb="1">
      <t>トク</t>
    </rPh>
    <phoneticPr fontId="1"/>
  </si>
  <si>
    <t>特休</t>
    <rPh sb="0" eb="1">
      <t>トク</t>
    </rPh>
    <rPh sb="1" eb="2">
      <t>キュウ</t>
    </rPh>
    <phoneticPr fontId="1"/>
  </si>
  <si>
    <t>20</t>
  </si>
  <si>
    <t>-</t>
    <phoneticPr fontId="1"/>
  </si>
  <si>
    <t>21</t>
  </si>
  <si>
    <t>22</t>
  </si>
  <si>
    <t>23</t>
  </si>
  <si>
    <t>24</t>
  </si>
  <si>
    <t>25</t>
  </si>
  <si>
    <t>↑文字列設定しています。</t>
    <rPh sb="1" eb="4">
      <t>モジレツ</t>
    </rPh>
    <rPh sb="4" eb="6">
      <t>セッテイ</t>
    </rPh>
    <phoneticPr fontId="1"/>
  </si>
  <si>
    <t>【３】勤務③</t>
    <rPh sb="3" eb="5">
      <t>キンム</t>
    </rPh>
    <phoneticPr fontId="1"/>
  </si>
  <si>
    <t xml:space="preserve">  訪問リハ</t>
    <rPh sb="2" eb="4">
      <t>ホウモン</t>
    </rPh>
    <phoneticPr fontId="1"/>
  </si>
  <si>
    <t>退所時栄養情報連携加算</t>
    <phoneticPr fontId="1"/>
  </si>
  <si>
    <t>退所時等相談援助加算（退所時情報提供加算）</t>
    <rPh sb="0" eb="2">
      <t>タイショ</t>
    </rPh>
    <rPh sb="2" eb="3">
      <t>ジ</t>
    </rPh>
    <rPh sb="3" eb="4">
      <t>トウ</t>
    </rPh>
    <rPh sb="4" eb="6">
      <t>ソウダン</t>
    </rPh>
    <rPh sb="6" eb="8">
      <t>エンジョ</t>
    </rPh>
    <rPh sb="8" eb="10">
      <t>カサン</t>
    </rPh>
    <rPh sb="11" eb="13">
      <t>タイショ</t>
    </rPh>
    <rPh sb="13" eb="14">
      <t>ジ</t>
    </rPh>
    <rPh sb="14" eb="16">
      <t>ジョウホウ</t>
    </rPh>
    <rPh sb="16" eb="18">
      <t>テイキョウ</t>
    </rPh>
    <rPh sb="18" eb="20">
      <t>カサン</t>
    </rPh>
    <phoneticPr fontId="2"/>
  </si>
  <si>
    <t>栄養マネジメント強化加算</t>
    <rPh sb="8" eb="10">
      <t>キョウカ</t>
    </rPh>
    <phoneticPr fontId="1"/>
  </si>
  <si>
    <t>協力医療機関連携加算</t>
    <phoneticPr fontId="1"/>
  </si>
  <si>
    <t>特別通院送迎加算</t>
    <phoneticPr fontId="1"/>
  </si>
  <si>
    <t>認知症チームケア推進加算</t>
    <phoneticPr fontId="1"/>
  </si>
  <si>
    <t>高齢者施設等感染対策向上加算</t>
    <phoneticPr fontId="1"/>
  </si>
  <si>
    <t>新興感染症等施設療養費</t>
    <phoneticPr fontId="1"/>
  </si>
  <si>
    <t>生産性向上推進体制加算</t>
    <phoneticPr fontId="1"/>
  </si>
  <si>
    <r>
      <t>介護職員</t>
    </r>
    <r>
      <rPr>
        <sz val="11"/>
        <color rgb="FFFF0000"/>
        <rFont val="HGPｺﾞｼｯｸM"/>
        <family val="3"/>
        <charset val="128"/>
      </rPr>
      <t>等</t>
    </r>
    <r>
      <rPr>
        <sz val="11"/>
        <rFont val="HGPｺﾞｼｯｸM"/>
        <family val="3"/>
        <charset val="128"/>
      </rPr>
      <t>処遇改善加算</t>
    </r>
    <rPh sb="4" eb="5">
      <t>トウ</t>
    </rPh>
    <phoneticPr fontId="1"/>
  </si>
  <si>
    <t>注23</t>
    <rPh sb="0" eb="1">
      <t>チュウ</t>
    </rPh>
    <phoneticPr fontId="2"/>
  </si>
  <si>
    <t>ニ</t>
    <phoneticPr fontId="1"/>
  </si>
  <si>
    <t>へ</t>
    <phoneticPr fontId="1"/>
  </si>
  <si>
    <t>ヤ</t>
    <phoneticPr fontId="1"/>
  </si>
  <si>
    <t>マ</t>
    <phoneticPr fontId="1"/>
  </si>
  <si>
    <t>高齢者虐待防止措置実施の有無</t>
    <rPh sb="0" eb="3">
      <t>コウレイシャ</t>
    </rPh>
    <rPh sb="3" eb="5">
      <t>ギャクタイ</t>
    </rPh>
    <rPh sb="5" eb="7">
      <t>ボウシ</t>
    </rPh>
    <rPh sb="7" eb="9">
      <t>ソチ</t>
    </rPh>
    <rPh sb="9" eb="11">
      <t>ジッシ</t>
    </rPh>
    <rPh sb="12" eb="14">
      <t>ウム</t>
    </rPh>
    <phoneticPr fontId="1"/>
  </si>
  <si>
    <t>業務継続計画未策定の有無</t>
    <rPh sb="0" eb="2">
      <t>ギョウム</t>
    </rPh>
    <rPh sb="2" eb="4">
      <t>ケイゾク</t>
    </rPh>
    <rPh sb="4" eb="6">
      <t>ケイカク</t>
    </rPh>
    <rPh sb="6" eb="7">
      <t>ミ</t>
    </rPh>
    <rPh sb="7" eb="9">
      <t>サクテイ</t>
    </rPh>
    <phoneticPr fontId="1"/>
  </si>
  <si>
    <t>個別機能訓練加算</t>
    <rPh sb="6" eb="8">
      <t>カサン</t>
    </rPh>
    <phoneticPr fontId="1"/>
  </si>
  <si>
    <t>（Ⅴ）(１)</t>
    <phoneticPr fontId="1"/>
  </si>
  <si>
    <t>（Ⅴ）(2)</t>
    <phoneticPr fontId="1"/>
  </si>
  <si>
    <t>（Ⅴ）(３)</t>
    <phoneticPr fontId="1"/>
  </si>
  <si>
    <t>（Ⅴ）(４)</t>
    <phoneticPr fontId="1"/>
  </si>
  <si>
    <t>（Ⅴ）(5)</t>
    <phoneticPr fontId="1"/>
  </si>
  <si>
    <t>（Ⅴ）(6)</t>
    <phoneticPr fontId="1"/>
  </si>
  <si>
    <t>（Ⅴ）(7 )</t>
    <phoneticPr fontId="1"/>
  </si>
  <si>
    <t>（Ⅴ）(8)</t>
    <phoneticPr fontId="1"/>
  </si>
  <si>
    <t>（Ⅴ）(9)</t>
    <phoneticPr fontId="1"/>
  </si>
  <si>
    <t>（Ⅴ）(10)</t>
    <phoneticPr fontId="1"/>
  </si>
  <si>
    <t>（Ⅴ）(11)</t>
    <phoneticPr fontId="1"/>
  </si>
  <si>
    <t>（Ⅴ）(12)</t>
    <phoneticPr fontId="1"/>
  </si>
  <si>
    <t>（Ⅴ）(13)</t>
    <phoneticPr fontId="1"/>
  </si>
  <si>
    <t>（Ⅴ）(14)</t>
    <phoneticPr fontId="1"/>
  </si>
  <si>
    <t>介護医療院</t>
    <rPh sb="0" eb="2">
      <t>カイゴ</t>
    </rPh>
    <rPh sb="2" eb="4">
      <t>イリョウ</t>
    </rPh>
    <rPh sb="4" eb="5">
      <t>イン</t>
    </rPh>
    <phoneticPr fontId="7"/>
  </si>
  <si>
    <t>注24</t>
    <rPh sb="0" eb="1">
      <t>チュウ</t>
    </rPh>
    <phoneticPr fontId="2"/>
  </si>
  <si>
    <t>フ</t>
    <phoneticPr fontId="1"/>
  </si>
  <si>
    <t>社会福祉法人等による利用者負担軽減措置</t>
    <phoneticPr fontId="1"/>
  </si>
  <si>
    <t>認知症短期集中リハビリテーション実施加算</t>
    <phoneticPr fontId="1"/>
  </si>
  <si>
    <t>口腔連携強化加算</t>
    <phoneticPr fontId="1"/>
  </si>
  <si>
    <t>イ（6）</t>
  </si>
  <si>
    <t>イ（7）</t>
  </si>
  <si>
    <t>イ（8）</t>
  </si>
  <si>
    <t>イ（9）</t>
  </si>
  <si>
    <t>イ（11）</t>
    <phoneticPr fontId="1"/>
  </si>
  <si>
    <t>イ（5）</t>
  </si>
  <si>
    <t>イ（8)</t>
    <phoneticPr fontId="1"/>
  </si>
  <si>
    <t>特定介護老人保健施設短期入所療養介護費</t>
    <phoneticPr fontId="1"/>
  </si>
  <si>
    <t>大規模の事業所</t>
    <rPh sb="0" eb="3">
      <t>ダイキボ</t>
    </rPh>
    <rPh sb="4" eb="7">
      <t>ジギョウショ</t>
    </rPh>
    <phoneticPr fontId="1"/>
  </si>
  <si>
    <t>イロ</t>
    <phoneticPr fontId="1"/>
  </si>
  <si>
    <t>通常の事業の実施地域を越えたサービスの実施</t>
    <rPh sb="11" eb="12">
      <t>コ</t>
    </rPh>
    <rPh sb="19" eb="21">
      <t>ジッシ</t>
    </rPh>
    <phoneticPr fontId="1"/>
  </si>
  <si>
    <t>あり（イ）</t>
    <phoneticPr fontId="1"/>
  </si>
  <si>
    <t>（ロ）</t>
    <phoneticPr fontId="1"/>
  </si>
  <si>
    <t>（ハ）</t>
    <phoneticPr fontId="1"/>
  </si>
  <si>
    <t>ﾘﾊﾋﾞﾘﾃｰｼｮﾝマネジメント加算に係る医師による説明</t>
    <phoneticPr fontId="1"/>
  </si>
  <si>
    <t>栄養改善加算</t>
    <rPh sb="4" eb="6">
      <t>カサン</t>
    </rPh>
    <phoneticPr fontId="1"/>
  </si>
  <si>
    <t>口腔機能向上加算</t>
    <rPh sb="6" eb="8">
      <t>カサン</t>
    </rPh>
    <phoneticPr fontId="1"/>
  </si>
  <si>
    <t>（Ⅱ）イ</t>
    <phoneticPr fontId="1"/>
  </si>
  <si>
    <t>（Ⅱ）ロ</t>
    <phoneticPr fontId="1"/>
  </si>
  <si>
    <t>退院時共同指導加算</t>
    <phoneticPr fontId="1"/>
  </si>
  <si>
    <t>注4</t>
    <phoneticPr fontId="1"/>
  </si>
  <si>
    <t>注10</t>
    <phoneticPr fontId="1"/>
  </si>
  <si>
    <t>一体的サービス提供加算</t>
    <rPh sb="0" eb="2">
      <t>イッタイ</t>
    </rPh>
    <rPh sb="2" eb="3">
      <t>テキ</t>
    </rPh>
    <rPh sb="7" eb="9">
      <t>テイキョウ</t>
    </rPh>
    <phoneticPr fontId="1"/>
  </si>
  <si>
    <t>④　（介護予防）訪問リハビリテーション</t>
    <rPh sb="8" eb="10">
      <t>ホウモン</t>
    </rPh>
    <phoneticPr fontId="1"/>
  </si>
  <si>
    <t>訪リ</t>
    <rPh sb="0" eb="1">
      <t>ホウ</t>
    </rPh>
    <phoneticPr fontId="1"/>
  </si>
  <si>
    <t>事業所と同一建物の利用者又はこれ以外の同一建物の利用者20人以上に
サービスを行う場合</t>
    <phoneticPr fontId="1"/>
  </si>
  <si>
    <t>特別地域訪問リハビリテーション加算</t>
    <phoneticPr fontId="1"/>
  </si>
  <si>
    <t>中山間地域等における小規模事業所加算</t>
    <phoneticPr fontId="1"/>
  </si>
  <si>
    <t>中山間地域等に居住する者へのサービス提供加算</t>
    <phoneticPr fontId="1"/>
  </si>
  <si>
    <t>短期集中リハビリテーション実施加算</t>
    <phoneticPr fontId="1"/>
  </si>
  <si>
    <t>リハビリテーションマネジメント加算</t>
    <phoneticPr fontId="1"/>
  </si>
  <si>
    <t>事業所の医師がリハビリテーション計画の作成に係る診療を行わなかった場合</t>
    <phoneticPr fontId="1"/>
  </si>
  <si>
    <t>注6</t>
    <rPh sb="0" eb="1">
      <t>チュウ</t>
    </rPh>
    <phoneticPr fontId="1"/>
  </si>
  <si>
    <t>注8</t>
    <rPh sb="0" eb="1">
      <t>チュウ</t>
    </rPh>
    <phoneticPr fontId="1"/>
  </si>
  <si>
    <t>注9</t>
    <rPh sb="0" eb="1">
      <t>チュウ</t>
    </rPh>
    <phoneticPr fontId="1"/>
  </si>
  <si>
    <t>注10</t>
    <rPh sb="0" eb="1">
      <t>チュウ</t>
    </rPh>
    <phoneticPr fontId="1"/>
  </si>
  <si>
    <t>注14</t>
    <rPh sb="0" eb="1">
      <t>チュウ</t>
    </rPh>
    <phoneticPr fontId="1"/>
  </si>
  <si>
    <t>注12</t>
    <rPh sb="0" eb="1">
      <t>チュウ</t>
    </rPh>
    <phoneticPr fontId="1"/>
  </si>
  <si>
    <t>注13</t>
    <rPh sb="0" eb="1">
      <t>チュウ</t>
    </rPh>
    <phoneticPr fontId="1"/>
  </si>
  <si>
    <t>①　介護医療院</t>
    <rPh sb="2" eb="4">
      <t>カイゴ</t>
    </rPh>
    <rPh sb="4" eb="7">
      <t>イリョウイン</t>
    </rPh>
    <phoneticPr fontId="1"/>
  </si>
  <si>
    <t>②　[介護老人保健施設における]（介護予防）短期入所療養介護</t>
    <rPh sb="24" eb="26">
      <t>ニュウショ</t>
    </rPh>
    <rPh sb="26" eb="28">
      <t>リョウヨウ</t>
    </rPh>
    <phoneticPr fontId="1"/>
  </si>
  <si>
    <t>②　[介護医療院における]（介護予防）短期入所療養介護</t>
    <rPh sb="5" eb="8">
      <t>イリョウイン</t>
    </rPh>
    <rPh sb="21" eb="23">
      <t>ニュウショ</t>
    </rPh>
    <rPh sb="23" eb="25">
      <t>リョウヨウ</t>
    </rPh>
    <phoneticPr fontId="1"/>
  </si>
  <si>
    <t>注２</t>
    <rPh sb="0" eb="1">
      <t>チュウ</t>
    </rPh>
    <phoneticPr fontId="1"/>
  </si>
  <si>
    <t>注３</t>
    <rPh sb="0" eb="1">
      <t>チュウ</t>
    </rPh>
    <phoneticPr fontId="2"/>
  </si>
  <si>
    <t>ホ（8）</t>
  </si>
  <si>
    <t>ホ（9）</t>
  </si>
  <si>
    <t>ホ（10）</t>
  </si>
  <si>
    <t>ホ（11）</t>
  </si>
  <si>
    <t>ホ（16）</t>
    <phoneticPr fontId="1"/>
  </si>
  <si>
    <t>医療院</t>
    <rPh sb="0" eb="3">
      <t>イリョウイン</t>
    </rPh>
    <phoneticPr fontId="1"/>
  </si>
  <si>
    <t>ケ</t>
    <phoneticPr fontId="1"/>
  </si>
  <si>
    <t>（介護予防）訪問ﾘﾊﾋﾞﾘﾃｰｼｮﾝ</t>
    <rPh sb="1" eb="3">
      <t>カイゴ</t>
    </rPh>
    <rPh sb="3" eb="5">
      <t>ヨボウ</t>
    </rPh>
    <rPh sb="6" eb="8">
      <t>ホウモン</t>
    </rPh>
    <phoneticPr fontId="4"/>
  </si>
  <si>
    <t>〃（訪問リハビリテーション用）</t>
    <rPh sb="2" eb="4">
      <t>ホウモン</t>
    </rPh>
    <rPh sb="13" eb="14">
      <t>ヨウ</t>
    </rPh>
    <phoneticPr fontId="1"/>
  </si>
  <si>
    <t>【３】勤務④</t>
    <rPh sb="3" eb="5">
      <t>キンム</t>
    </rPh>
    <phoneticPr fontId="1"/>
  </si>
  <si>
    <t>算定日が属する月の前３月間の日数：Ｄ</t>
    <rPh sb="14" eb="16">
      <t>ニッスウ</t>
    </rPh>
    <phoneticPr fontId="4"/>
  </si>
  <si>
    <t>延日数：D</t>
    <rPh sb="0" eb="1">
      <t>ノ</t>
    </rPh>
    <rPh sb="1" eb="3">
      <t>ニッスウ</t>
    </rPh>
    <phoneticPr fontId="4"/>
  </si>
  <si>
    <t>社会福祉士である支援相談員の1名以上の配置</t>
    <rPh sb="0" eb="2">
      <t>シャカイ</t>
    </rPh>
    <rPh sb="2" eb="5">
      <t>フクシシ</t>
    </rPh>
    <rPh sb="8" eb="13">
      <t>シエンソウダンイン</t>
    </rPh>
    <rPh sb="15" eb="16">
      <t>メイ</t>
    </rPh>
    <rPh sb="16" eb="18">
      <t>イジョウ</t>
    </rPh>
    <rPh sb="19" eb="21">
      <t>ハイチ</t>
    </rPh>
    <phoneticPr fontId="1"/>
  </si>
  <si>
    <t>有</t>
    <rPh sb="0" eb="1">
      <t>アリ</t>
    </rPh>
    <phoneticPr fontId="1"/>
  </si>
  <si>
    <t>無</t>
    <rPh sb="0" eb="1">
      <t>ナ</t>
    </rPh>
    <phoneticPr fontId="1"/>
  </si>
  <si>
    <r>
      <t xml:space="preserve">居宅への退所者の延数（当該施設における入所期間が1月を超える入所者に限る。）：Ａ
</t>
    </r>
    <r>
      <rPr>
        <sz val="11"/>
        <color rgb="FFFF0000"/>
        <rFont val="HGSｺﾞｼｯｸM"/>
        <family val="3"/>
        <charset val="128"/>
      </rPr>
      <t>※１～４</t>
    </r>
    <rPh sb="0" eb="2">
      <t>キョタク</t>
    </rPh>
    <rPh sb="4" eb="6">
      <t>タイショ</t>
    </rPh>
    <rPh sb="6" eb="7">
      <t>シャ</t>
    </rPh>
    <rPh sb="8" eb="9">
      <t>ノ</t>
    </rPh>
    <rPh sb="9" eb="10">
      <t>スウ</t>
    </rPh>
    <phoneticPr fontId="4"/>
  </si>
  <si>
    <t>※３</t>
    <phoneticPr fontId="4"/>
  </si>
  <si>
    <t>※４</t>
    <phoneticPr fontId="4"/>
  </si>
  <si>
    <t>※２</t>
    <phoneticPr fontId="4"/>
  </si>
  <si>
    <t>※１</t>
    <phoneticPr fontId="4"/>
  </si>
  <si>
    <t>当該施設における入所期間が一月間を超えていた者の延数。</t>
    <phoneticPr fontId="4"/>
  </si>
  <si>
    <t>居宅とは、病院、診療所及び介護保険施設を除くもの。</t>
    <phoneticPr fontId="4"/>
  </si>
  <si>
    <t>当該施設を退所後、直ちに病院又は診療所に入院し、一週間以内に退院した後、直ちに当該施設に入所したものについては、当該入院期間を入所期間とみなす。</t>
    <phoneticPr fontId="4"/>
  </si>
  <si>
    <r>
      <t xml:space="preserve">退所者延数：B
</t>
    </r>
    <r>
      <rPr>
        <sz val="11"/>
        <color rgb="FFFF0000"/>
        <rFont val="HGSｺﾞｼｯｸM"/>
        <family val="3"/>
        <charset val="128"/>
      </rPr>
      <t>※３、※４</t>
    </r>
    <rPh sb="3" eb="4">
      <t>ノ</t>
    </rPh>
    <rPh sb="4" eb="5">
      <t>スウ</t>
    </rPh>
    <phoneticPr fontId="4"/>
  </si>
  <si>
    <r>
      <t xml:space="preserve">当該施設内で死亡した者：C
</t>
    </r>
    <r>
      <rPr>
        <sz val="11"/>
        <color rgb="FFFF0000"/>
        <rFont val="HGSｺﾞｼｯｸM"/>
        <family val="3"/>
        <charset val="128"/>
      </rPr>
      <t>※３</t>
    </r>
    <phoneticPr fontId="4"/>
  </si>
  <si>
    <t>※５</t>
    <phoneticPr fontId="4"/>
  </si>
  <si>
    <t>Ｄが０の場合は、０％とする。</t>
    <phoneticPr fontId="4"/>
  </si>
  <si>
    <r>
      <t xml:space="preserve">Ａ÷D×１００
</t>
    </r>
    <r>
      <rPr>
        <sz val="9"/>
        <color rgb="FFFF0000"/>
        <rFont val="HGSｺﾞｼｯｸM"/>
        <family val="3"/>
        <charset val="128"/>
      </rPr>
      <t>※小数点第３位切捨て
※５</t>
    </r>
    <phoneticPr fontId="4"/>
  </si>
  <si>
    <r>
      <t xml:space="preserve">延入所者数：Ａ　　　
</t>
    </r>
    <r>
      <rPr>
        <sz val="11"/>
        <color rgb="FFFF0000"/>
        <rFont val="HGSｺﾞｼｯｸM"/>
        <family val="3"/>
        <charset val="128"/>
      </rPr>
      <t>※６</t>
    </r>
    <rPh sb="0" eb="1">
      <t>ノ</t>
    </rPh>
    <rPh sb="1" eb="2">
      <t>ニュウ</t>
    </rPh>
    <phoneticPr fontId="4"/>
  </si>
  <si>
    <r>
      <t xml:space="preserve">新規入所者延数：Ｂ
</t>
    </r>
    <r>
      <rPr>
        <sz val="11"/>
        <color rgb="FFFF0000"/>
        <rFont val="HGSｺﾞｼｯｸM"/>
        <family val="3"/>
        <charset val="128"/>
      </rPr>
      <t>※６、※７</t>
    </r>
    <rPh sb="0" eb="2">
      <t>シンキ</t>
    </rPh>
    <rPh sb="2" eb="3">
      <t>ニュウ</t>
    </rPh>
    <phoneticPr fontId="4"/>
  </si>
  <si>
    <r>
      <t xml:space="preserve">新規退所者数：Ｃ
</t>
    </r>
    <r>
      <rPr>
        <sz val="11"/>
        <color rgb="FFFF0000"/>
        <rFont val="HGSｺﾞｼｯｸM"/>
        <family val="3"/>
        <charset val="128"/>
      </rPr>
      <t>※８</t>
    </r>
    <rPh sb="0" eb="2">
      <t>シンキ</t>
    </rPh>
    <rPh sb="2" eb="4">
      <t>タイショ</t>
    </rPh>
    <phoneticPr fontId="4"/>
  </si>
  <si>
    <t>※７</t>
    <phoneticPr fontId="4"/>
  </si>
  <si>
    <t>※８</t>
    <phoneticPr fontId="4"/>
  </si>
  <si>
    <t>※６</t>
    <phoneticPr fontId="4"/>
  </si>
  <si>
    <r>
      <t xml:space="preserve">新規入所者のうち、入所前後訪問指導を行った者の延数：Ａ
</t>
    </r>
    <r>
      <rPr>
        <sz val="11"/>
        <color rgb="FFFF0000"/>
        <rFont val="HGSｺﾞｼｯｸM"/>
        <family val="3"/>
        <charset val="128"/>
      </rPr>
      <t>※９、※１０、※１１</t>
    </r>
    <rPh sb="0" eb="2">
      <t>シンキ</t>
    </rPh>
    <rPh sb="2" eb="5">
      <t>ニュウショシャ</t>
    </rPh>
    <rPh sb="9" eb="11">
      <t>ニュウショ</t>
    </rPh>
    <rPh sb="11" eb="13">
      <t>ゼンゴ</t>
    </rPh>
    <rPh sb="13" eb="15">
      <t>ホウモン</t>
    </rPh>
    <rPh sb="15" eb="17">
      <t>シドウ</t>
    </rPh>
    <rPh sb="18" eb="19">
      <t>オコナ</t>
    </rPh>
    <rPh sb="21" eb="22">
      <t>モノ</t>
    </rPh>
    <rPh sb="23" eb="24">
      <t>ノベ</t>
    </rPh>
    <rPh sb="24" eb="25">
      <t>スウ</t>
    </rPh>
    <phoneticPr fontId="4"/>
  </si>
  <si>
    <r>
      <t xml:space="preserve">新規入所者の延数：Ｂ
</t>
    </r>
    <r>
      <rPr>
        <sz val="11"/>
        <color rgb="FFFF0000"/>
        <rFont val="HGSｺﾞｼｯｸM"/>
        <family val="3"/>
        <charset val="128"/>
      </rPr>
      <t>※１１</t>
    </r>
    <rPh sb="0" eb="2">
      <t>シンキ</t>
    </rPh>
    <rPh sb="2" eb="5">
      <t>ニュウショシャ</t>
    </rPh>
    <rPh sb="6" eb="7">
      <t>ノベ</t>
    </rPh>
    <rPh sb="7" eb="8">
      <t>スウ</t>
    </rPh>
    <phoneticPr fontId="4"/>
  </si>
  <si>
    <t>※１０</t>
    <phoneticPr fontId="4"/>
  </si>
  <si>
    <t>※１１</t>
    <phoneticPr fontId="4"/>
  </si>
  <si>
    <r>
      <t xml:space="preserve">新規退所者のうち、退所前後訪問指導を行った者の延数：Ａ
</t>
    </r>
    <r>
      <rPr>
        <sz val="11"/>
        <color rgb="FFFF0000"/>
        <rFont val="HGSｺﾞｼｯｸM"/>
        <family val="3"/>
        <charset val="128"/>
      </rPr>
      <t>※１３、※１４、※１５</t>
    </r>
    <rPh sb="0" eb="2">
      <t>シンキ</t>
    </rPh>
    <rPh sb="2" eb="4">
      <t>タイショ</t>
    </rPh>
    <rPh sb="4" eb="5">
      <t>シャ</t>
    </rPh>
    <rPh sb="18" eb="19">
      <t>オコナ</t>
    </rPh>
    <rPh sb="21" eb="22">
      <t>モノ</t>
    </rPh>
    <rPh sb="23" eb="24">
      <t>ノベ</t>
    </rPh>
    <rPh sb="24" eb="25">
      <t>スウ</t>
    </rPh>
    <phoneticPr fontId="4"/>
  </si>
  <si>
    <r>
      <t xml:space="preserve">居宅への新規退所者の延数：Ｂ
</t>
    </r>
    <r>
      <rPr>
        <sz val="11"/>
        <color rgb="FFFF0000"/>
        <rFont val="HGSｺﾞｼｯｸM"/>
        <family val="3"/>
        <charset val="128"/>
      </rPr>
      <t>※１５</t>
    </r>
    <rPh sb="0" eb="2">
      <t>キョタク</t>
    </rPh>
    <rPh sb="4" eb="6">
      <t>シンキ</t>
    </rPh>
    <rPh sb="6" eb="8">
      <t>タイショ</t>
    </rPh>
    <rPh sb="8" eb="9">
      <t>シャ</t>
    </rPh>
    <rPh sb="10" eb="11">
      <t>ノベ</t>
    </rPh>
    <rPh sb="11" eb="12">
      <t>スウ</t>
    </rPh>
    <phoneticPr fontId="4"/>
  </si>
  <si>
    <t>※１４</t>
    <phoneticPr fontId="4"/>
  </si>
  <si>
    <t>※１５</t>
    <phoneticPr fontId="4"/>
  </si>
  <si>
    <t>※１３</t>
    <phoneticPr fontId="4"/>
  </si>
  <si>
    <t>※１２</t>
    <phoneticPr fontId="4"/>
  </si>
  <si>
    <t>Bが０の場合は、０％とする。</t>
    <phoneticPr fontId="4"/>
  </si>
  <si>
    <r>
      <t xml:space="preserve">A÷B×１００
</t>
    </r>
    <r>
      <rPr>
        <sz val="10"/>
        <color rgb="FFFF0000"/>
        <rFont val="HGSｺﾞｼｯｸM"/>
        <family val="3"/>
        <charset val="128"/>
      </rPr>
      <t>※小数点第３位切捨て</t>
    </r>
    <r>
      <rPr>
        <sz val="10"/>
        <rFont val="HGSｺﾞｼｯｸM"/>
        <family val="3"/>
        <charset val="128"/>
      </rPr>
      <t xml:space="preserve">
</t>
    </r>
    <r>
      <rPr>
        <sz val="10"/>
        <color rgb="FFFF0000"/>
        <rFont val="HGSｺﾞｼｯｸM"/>
        <family val="3"/>
        <charset val="128"/>
      </rPr>
      <t>※１２</t>
    </r>
    <phoneticPr fontId="4"/>
  </si>
  <si>
    <t>※１６</t>
    <phoneticPr fontId="4"/>
  </si>
  <si>
    <r>
      <t xml:space="preserve">A÷B×１００
</t>
    </r>
    <r>
      <rPr>
        <sz val="11"/>
        <color rgb="FFFF0000"/>
        <rFont val="HGSｺﾞｼｯｸM"/>
        <family val="3"/>
        <charset val="128"/>
      </rPr>
      <t>※小数点第３位切捨て</t>
    </r>
    <r>
      <rPr>
        <sz val="11"/>
        <rFont val="HGSｺﾞｼｯｸM"/>
        <family val="3"/>
        <charset val="128"/>
      </rPr>
      <t xml:space="preserve">
</t>
    </r>
    <r>
      <rPr>
        <sz val="11"/>
        <color rgb="FFFF0000"/>
        <rFont val="HGSｺﾞｼｯｸM"/>
        <family val="3"/>
        <charset val="128"/>
      </rPr>
      <t>※１６</t>
    </r>
    <phoneticPr fontId="4"/>
  </si>
  <si>
    <t>※１７　　</t>
    <phoneticPr fontId="4"/>
  </si>
  <si>
    <r>
      <t>　訪問リハビリテーション、通所リハビリテーション及び短期入所療養介護について、当該施設（当該施設に併設する病院、診療所、介護老人保健施設及び介護医療院を含む）におけるサービス実施数　</t>
    </r>
    <r>
      <rPr>
        <sz val="11"/>
        <color rgb="FFFF0000"/>
        <rFont val="HGSｺﾞｼｯｸM"/>
        <family val="3"/>
        <charset val="128"/>
      </rPr>
      <t>※１７</t>
    </r>
    <rPh sb="87" eb="89">
      <t>ジッシ</t>
    </rPh>
    <rPh sb="89" eb="90">
      <t>スウ</t>
    </rPh>
    <phoneticPr fontId="4"/>
  </si>
  <si>
    <r>
      <t>算定日が属する月の前３月間における</t>
    </r>
    <r>
      <rPr>
        <b/>
        <u val="double"/>
        <sz val="11"/>
        <rFont val="HGSｺﾞｼｯｸM"/>
        <family val="3"/>
        <charset val="128"/>
      </rPr>
      <t>理学療法士等</t>
    </r>
    <r>
      <rPr>
        <sz val="11"/>
        <color theme="1"/>
        <rFont val="HGSｺﾞｼｯｸM"/>
        <family val="3"/>
        <charset val="128"/>
      </rPr>
      <t xml:space="preserve">の当該介護保健施設サービスの提供に従事する勤務延時間数：Ａ
(A-1からA-3までの合計）
</t>
    </r>
    <r>
      <rPr>
        <sz val="11"/>
        <color rgb="FFFF0000"/>
        <rFont val="HGSｺﾞｼｯｸM"/>
        <family val="3"/>
        <charset val="128"/>
      </rPr>
      <t>※１８</t>
    </r>
    <rPh sb="0" eb="2">
      <t>サンテイ</t>
    </rPh>
    <rPh sb="2" eb="3">
      <t>ビ</t>
    </rPh>
    <rPh sb="4" eb="5">
      <t>ゾク</t>
    </rPh>
    <rPh sb="7" eb="8">
      <t>ツキ</t>
    </rPh>
    <rPh sb="9" eb="10">
      <t>マエ</t>
    </rPh>
    <rPh sb="11" eb="12">
      <t>ガツ</t>
    </rPh>
    <rPh sb="12" eb="13">
      <t>カン</t>
    </rPh>
    <rPh sb="17" eb="19">
      <t>リガク</t>
    </rPh>
    <rPh sb="19" eb="22">
      <t>リョウホウシ</t>
    </rPh>
    <rPh sb="22" eb="23">
      <t>トウ</t>
    </rPh>
    <rPh sb="24" eb="26">
      <t>トウガイ</t>
    </rPh>
    <rPh sb="26" eb="28">
      <t>カイゴ</t>
    </rPh>
    <rPh sb="28" eb="30">
      <t>ホケン</t>
    </rPh>
    <rPh sb="30" eb="32">
      <t>シセツ</t>
    </rPh>
    <rPh sb="37" eb="39">
      <t>テイキョウ</t>
    </rPh>
    <rPh sb="40" eb="42">
      <t>ジュウジ</t>
    </rPh>
    <rPh sb="44" eb="46">
      <t>キンム</t>
    </rPh>
    <rPh sb="46" eb="47">
      <t>ノベ</t>
    </rPh>
    <rPh sb="47" eb="50">
      <t>ジカンスウ</t>
    </rPh>
    <rPh sb="65" eb="67">
      <t>ゴウケイ</t>
    </rPh>
    <phoneticPr fontId="4"/>
  </si>
  <si>
    <t>※２０</t>
    <phoneticPr fontId="4"/>
  </si>
  <si>
    <t>※１８</t>
    <phoneticPr fontId="4"/>
  </si>
  <si>
    <t>※２１</t>
    <phoneticPr fontId="4"/>
  </si>
  <si>
    <t>　常勤換算方法で入所者に対して主としてリハビリテーションを提供する業務に従事している理学療法士、作業療法士及び言語聴覚士のいずれの職種も入所者の数で除した数に100で乗じた数が0.２以上であること。</t>
    <phoneticPr fontId="4"/>
  </si>
  <si>
    <t>※１９</t>
    <phoneticPr fontId="4"/>
  </si>
  <si>
    <r>
      <t xml:space="preserve">理学療法士等が当該３月間に勤務すべき時間（１週間に勤務すべき時間数が３２時間を下回る場合は３２時間を基本とする。）：Ｂ
</t>
    </r>
    <r>
      <rPr>
        <sz val="11"/>
        <color rgb="FFFF0000"/>
        <rFont val="HGSｺﾞｼｯｸM"/>
        <family val="3"/>
        <charset val="128"/>
      </rPr>
      <t>※１８、２０</t>
    </r>
    <rPh sb="0" eb="2">
      <t>リガク</t>
    </rPh>
    <rPh sb="2" eb="5">
      <t>リョウホウシ</t>
    </rPh>
    <rPh sb="5" eb="6">
      <t>トウ</t>
    </rPh>
    <rPh sb="7" eb="9">
      <t>トウガイ</t>
    </rPh>
    <rPh sb="10" eb="11">
      <t>ガツ</t>
    </rPh>
    <rPh sb="11" eb="12">
      <t>カン</t>
    </rPh>
    <rPh sb="13" eb="15">
      <t>キンム</t>
    </rPh>
    <rPh sb="18" eb="20">
      <t>ジカン</t>
    </rPh>
    <rPh sb="22" eb="24">
      <t>シュウカン</t>
    </rPh>
    <rPh sb="25" eb="27">
      <t>キンム</t>
    </rPh>
    <rPh sb="30" eb="33">
      <t>ジカンスウ</t>
    </rPh>
    <rPh sb="36" eb="38">
      <t>ジカン</t>
    </rPh>
    <rPh sb="39" eb="41">
      <t>シタマワ</t>
    </rPh>
    <rPh sb="42" eb="44">
      <t>バアイ</t>
    </rPh>
    <rPh sb="47" eb="49">
      <t>ジカン</t>
    </rPh>
    <rPh sb="50" eb="52">
      <t>キホン</t>
    </rPh>
    <phoneticPr fontId="4"/>
  </si>
  <si>
    <r>
      <t xml:space="preserve">算定日が属する月の前３月間における入所者延数（短期入所療養介護利用者は含まない。毎日２４時現在入所中の者。その日のうちに退所又は死亡した者を含む。）：Ｃ
</t>
    </r>
    <r>
      <rPr>
        <sz val="11"/>
        <color rgb="FFFF0000"/>
        <rFont val="HGSｺﾞｼｯｸM"/>
        <family val="3"/>
        <charset val="128"/>
      </rPr>
      <t>※２１</t>
    </r>
    <rPh sb="17" eb="20">
      <t>ニュウショシャ</t>
    </rPh>
    <rPh sb="20" eb="21">
      <t>ノベ</t>
    </rPh>
    <rPh sb="21" eb="22">
      <t>スウ</t>
    </rPh>
    <phoneticPr fontId="4"/>
  </si>
  <si>
    <r>
      <t xml:space="preserve">支援相談員が当該介護保健施設サービスの提供に従事する勤務延時間数：Ａ
</t>
    </r>
    <r>
      <rPr>
        <sz val="11"/>
        <color rgb="FFFF0000"/>
        <rFont val="HGSｺﾞｼｯｸM"/>
        <family val="3"/>
        <charset val="128"/>
      </rPr>
      <t>※２２</t>
    </r>
    <rPh sb="0" eb="2">
      <t>シエン</t>
    </rPh>
    <rPh sb="2" eb="5">
      <t>ソウダンイン</t>
    </rPh>
    <rPh sb="6" eb="8">
      <t>トウガイ</t>
    </rPh>
    <rPh sb="8" eb="10">
      <t>カイゴ</t>
    </rPh>
    <rPh sb="10" eb="12">
      <t>ホケン</t>
    </rPh>
    <rPh sb="12" eb="14">
      <t>シセツ</t>
    </rPh>
    <rPh sb="19" eb="21">
      <t>テイキョウ</t>
    </rPh>
    <rPh sb="22" eb="24">
      <t>ジュウジ</t>
    </rPh>
    <rPh sb="26" eb="28">
      <t>キンム</t>
    </rPh>
    <rPh sb="28" eb="29">
      <t>ノブ</t>
    </rPh>
    <rPh sb="29" eb="31">
      <t>ジカン</t>
    </rPh>
    <rPh sb="31" eb="32">
      <t>スウ</t>
    </rPh>
    <phoneticPr fontId="4"/>
  </si>
  <si>
    <r>
      <t xml:space="preserve">常勤の支援相談員が月に勤務すべき時間：B
</t>
    </r>
    <r>
      <rPr>
        <sz val="11"/>
        <color rgb="FFFF0000"/>
        <rFont val="HGSｺﾞｼｯｸM"/>
        <family val="3"/>
        <charset val="128"/>
      </rPr>
      <t>※２０</t>
    </r>
    <rPh sb="3" eb="5">
      <t>シエン</t>
    </rPh>
    <rPh sb="5" eb="8">
      <t>ソウダンイン</t>
    </rPh>
    <rPh sb="11" eb="13">
      <t>キンム</t>
    </rPh>
    <rPh sb="16" eb="18">
      <t>ジカン</t>
    </rPh>
    <phoneticPr fontId="4"/>
  </si>
  <si>
    <r>
      <t xml:space="preserve">延入所者数：C
</t>
    </r>
    <r>
      <rPr>
        <sz val="11"/>
        <color rgb="FFFF0000"/>
        <rFont val="HGSｺﾞｼｯｸM"/>
        <family val="3"/>
        <charset val="128"/>
      </rPr>
      <t>※２１</t>
    </r>
    <rPh sb="0" eb="1">
      <t>ノベ</t>
    </rPh>
    <rPh sb="1" eb="4">
      <t>ニュウショシャ</t>
    </rPh>
    <rPh sb="4" eb="5">
      <t>スウ</t>
    </rPh>
    <phoneticPr fontId="4"/>
  </si>
  <si>
    <t>※２２　</t>
    <phoneticPr fontId="4"/>
  </si>
  <si>
    <r>
      <t xml:space="preserve">入所者ごとの喀痰吸引を実施した延入所者数：Ａ
</t>
    </r>
    <r>
      <rPr>
        <sz val="11"/>
        <color rgb="FFFF0000"/>
        <rFont val="HGSｺﾞｼｯｸM"/>
        <family val="3"/>
        <charset val="128"/>
      </rPr>
      <t>※２３、※２４</t>
    </r>
    <rPh sb="0" eb="3">
      <t>ニュウショシャ</t>
    </rPh>
    <rPh sb="6" eb="8">
      <t>カクタン</t>
    </rPh>
    <rPh sb="8" eb="10">
      <t>キュウイン</t>
    </rPh>
    <rPh sb="11" eb="13">
      <t>ジッシ</t>
    </rPh>
    <rPh sb="15" eb="16">
      <t>ノブ</t>
    </rPh>
    <rPh sb="16" eb="19">
      <t>ニュウショシャ</t>
    </rPh>
    <rPh sb="19" eb="20">
      <t>スウ</t>
    </rPh>
    <phoneticPr fontId="4"/>
  </si>
  <si>
    <t>※２３</t>
    <phoneticPr fontId="4"/>
  </si>
  <si>
    <t>※２４</t>
    <phoneticPr fontId="4"/>
  </si>
  <si>
    <t>　過去１年間に喀痰吸引が実施されていた者（入所期間が1年以上である入所者にあっては、当該入所期間中（入所時を含む。）に喀痰吸引が実施されていた者）であって、口腔衛生管理加算又は平成27年度から令和２年度の口腔衛生管理体制加算の算定要件を満たしている者(平成26年度以前においては、口腔機能維持管理加算又は口腔機能維持管理体制加算を算定されていた者及び平成27年度から令和２年度においては口腔衛生管理加算又は口腔衛生管理体制加算を算定されていた者)を含む。</t>
    <phoneticPr fontId="4"/>
  </si>
  <si>
    <r>
      <t xml:space="preserve">入所者ごとの経管栄養を実施した延入所者数：Ａ
</t>
    </r>
    <r>
      <rPr>
        <sz val="11"/>
        <color rgb="FFFF0000"/>
        <rFont val="HGSｺﾞｼｯｸM"/>
        <family val="3"/>
        <charset val="128"/>
      </rPr>
      <t>※２３、※２５</t>
    </r>
    <rPh sb="0" eb="3">
      <t>ニュウショシャ</t>
    </rPh>
    <rPh sb="6" eb="10">
      <t>ケイカンエイヨウ</t>
    </rPh>
    <rPh sb="11" eb="13">
      <t>ジッシ</t>
    </rPh>
    <rPh sb="15" eb="16">
      <t>ノブ</t>
    </rPh>
    <rPh sb="16" eb="19">
      <t>ニュウショシャ</t>
    </rPh>
    <rPh sb="19" eb="20">
      <t>スウ</t>
    </rPh>
    <phoneticPr fontId="4"/>
  </si>
  <si>
    <t>※２５</t>
    <phoneticPr fontId="4"/>
  </si>
  <si>
    <t>過去１年間に経管栄養が実施されていた者（入所期間が1年以上である入所者にあっては、当該入所期間中（入所時を含む。）に経管栄養が実施されていた者）であって、経口維持加算を算定しているもの又は管理栄養士が栄養ケア・マネジメントを実施するもの（令和2年度以前においては、経口維持加算又は栄養マネジメント加算を算定されていた者）を含む。</t>
    <phoneticPr fontId="4"/>
  </si>
  <si>
    <t>←入力必須
※プルダウンから選択して下さい。</t>
    <rPh sb="1" eb="3">
      <t>ニュウリョク</t>
    </rPh>
    <rPh sb="3" eb="5">
      <t>ヒッス</t>
    </rPh>
    <rPh sb="14" eb="16">
      <t>センタク</t>
    </rPh>
    <rPh sb="18" eb="19">
      <t>クダ</t>
    </rPh>
    <phoneticPr fontId="4"/>
  </si>
  <si>
    <t>令和７年４月版</t>
    <rPh sb="0" eb="2">
      <t>レイワ</t>
    </rPh>
    <rPh sb="3" eb="4">
      <t>ネン</t>
    </rPh>
    <rPh sb="5" eb="6">
      <t>ガツ</t>
    </rPh>
    <rPh sb="6" eb="7">
      <t>バン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</si>
</sst>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0"/>
    <numFmt numFmtId="177" formatCode="0.0_ "/>
    <numFmt numFmtId="178" formatCode="0_);[Red]\(0\)"/>
    <numFmt numFmtId="179" formatCode="0.0%"/>
    <numFmt numFmtId="180" formatCode="0_ "/>
    <numFmt numFmtId="181" formatCode="#,##0.0;[Red]\-#,##0.0"/>
    <numFmt numFmtId="182" formatCode="#,##0.000;[Red]\-#,##0.000"/>
    <numFmt numFmtId="183" formatCode="0.000"/>
    <numFmt numFmtId="184" formatCode="0.000_);[Red]\(0.000\)"/>
    <numFmt numFmtId="185" formatCode="0.00_);[Red]\(0.00\)"/>
    <numFmt numFmtId="186" formatCode="\(&quot;月&quot;&quot;の&quot;&quot;日&quot;&quot;数&quot;0\)"/>
    <numFmt numFmtId="187" formatCode="\(aaa\)"/>
    <numFmt numFmtId="188" formatCode="\(0.00\)"/>
    <numFmt numFmtId="189" formatCode="\(0\)&quot;月の計&quot;"/>
    <numFmt numFmtId="190" formatCode="\(0\)\4&quot;週計&quot;"/>
    <numFmt numFmtId="191" formatCode="0&quot;回&quot;"/>
    <numFmt numFmtId="192" formatCode="0&quot;人&quot;"/>
    <numFmt numFmtId="193" formatCode="h:mm;@"/>
  </numFmts>
  <fonts count="69">
    <font>
      <sz val="11"/>
      <color theme="1"/>
      <name val="ＭＳ Ｐゴシック"/>
      <family val="2"/>
      <charset val="128"/>
      <scheme val="minor"/>
    </font>
    <font>
      <sz val="6"/>
      <name val="ＭＳ Ｐゴシック"/>
      <family val="2"/>
      <charset val="128"/>
      <scheme val="minor"/>
    </font>
    <font>
      <b/>
      <sz val="14"/>
      <color theme="1"/>
      <name val="HG丸ｺﾞｼｯｸM-PRO"/>
      <family val="3"/>
      <charset val="128"/>
    </font>
    <font>
      <sz val="11"/>
      <color theme="1"/>
      <name val="HG丸ｺﾞｼｯｸM-PRO"/>
      <family val="3"/>
      <charset val="128"/>
    </font>
    <font>
      <sz val="6"/>
      <name val="ＭＳ Ｐゴシック"/>
      <family val="3"/>
      <charset val="128"/>
    </font>
    <font>
      <b/>
      <sz val="18"/>
      <color theme="1"/>
      <name val="HG丸ｺﾞｼｯｸM-PRO"/>
      <family val="3"/>
      <charset val="128"/>
    </font>
    <font>
      <b/>
      <sz val="18"/>
      <color rgb="FFFF0000"/>
      <name val="HG丸ｺﾞｼｯｸM-PRO"/>
      <family val="3"/>
      <charset val="128"/>
    </font>
    <font>
      <sz val="12"/>
      <color theme="1"/>
      <name val="HGPｺﾞｼｯｸM"/>
      <family val="3"/>
      <charset val="128"/>
    </font>
    <font>
      <sz val="12"/>
      <color rgb="FFFF0000"/>
      <name val="HGPｺﾞｼｯｸM"/>
      <family val="3"/>
      <charset val="128"/>
    </font>
    <font>
      <b/>
      <sz val="14"/>
      <color theme="1"/>
      <name val="HGPｺﾞｼｯｸM"/>
      <family val="3"/>
      <charset val="128"/>
    </font>
    <font>
      <sz val="10"/>
      <color theme="1"/>
      <name val="HGPｺﾞｼｯｸM"/>
      <family val="3"/>
      <charset val="128"/>
    </font>
    <font>
      <sz val="10"/>
      <color rgb="FFFF0000"/>
      <name val="HGPｺﾞｼｯｸM"/>
      <family val="3"/>
      <charset val="128"/>
    </font>
    <font>
      <sz val="11"/>
      <color theme="1"/>
      <name val="HGPｺﾞｼｯｸM"/>
      <family val="3"/>
      <charset val="128"/>
    </font>
    <font>
      <b/>
      <sz val="12"/>
      <color theme="1"/>
      <name val="HGPｺﾞｼｯｸM"/>
      <family val="3"/>
      <charset val="128"/>
    </font>
    <font>
      <b/>
      <sz val="16"/>
      <color theme="1"/>
      <name val="HGPｺﾞｼｯｸM"/>
      <family val="3"/>
      <charset val="128"/>
    </font>
    <font>
      <sz val="11"/>
      <color rgb="FFFF0000"/>
      <name val="HGPｺﾞｼｯｸM"/>
      <family val="3"/>
      <charset val="128"/>
    </font>
    <font>
      <sz val="12"/>
      <name val="HGPｺﾞｼｯｸM"/>
      <family val="3"/>
      <charset val="128"/>
    </font>
    <font>
      <b/>
      <sz val="11"/>
      <name val="HGPｺﾞｼｯｸM"/>
      <family val="3"/>
      <charset val="128"/>
    </font>
    <font>
      <b/>
      <sz val="14"/>
      <name val="HGPｺﾞｼｯｸM"/>
      <family val="3"/>
      <charset val="128"/>
    </font>
    <font>
      <u/>
      <sz val="11"/>
      <name val="HGPｺﾞｼｯｸM"/>
      <family val="3"/>
      <charset val="128"/>
    </font>
    <font>
      <u/>
      <sz val="10"/>
      <name val="HGPｺﾞｼｯｸM"/>
      <family val="3"/>
      <charset val="128"/>
    </font>
    <font>
      <sz val="11"/>
      <name val="HGPｺﾞｼｯｸM"/>
      <family val="3"/>
      <charset val="128"/>
    </font>
    <font>
      <i/>
      <sz val="10"/>
      <name val="HGPｺﾞｼｯｸM"/>
      <family val="3"/>
      <charset val="128"/>
    </font>
    <font>
      <sz val="9"/>
      <name val="HGPｺﾞｼｯｸM"/>
      <family val="3"/>
      <charset val="128"/>
    </font>
    <font>
      <sz val="10"/>
      <name val="HGPｺﾞｼｯｸM"/>
      <family val="3"/>
      <charset val="128"/>
    </font>
    <font>
      <b/>
      <sz val="9"/>
      <name val="HGPｺﾞｼｯｸM"/>
      <family val="3"/>
      <charset val="128"/>
    </font>
    <font>
      <b/>
      <sz val="10"/>
      <name val="HGPｺﾞｼｯｸM"/>
      <family val="3"/>
      <charset val="128"/>
    </font>
    <font>
      <sz val="8"/>
      <name val="HGPｺﾞｼｯｸM"/>
      <family val="3"/>
      <charset val="128"/>
    </font>
    <font>
      <b/>
      <sz val="12"/>
      <color rgb="FFFF0000"/>
      <name val="HGPｺﾞｼｯｸM"/>
      <family val="3"/>
      <charset val="128"/>
    </font>
    <font>
      <b/>
      <sz val="16"/>
      <color rgb="FFFF0000"/>
      <name val="HGPｺﾞｼｯｸM"/>
      <family val="3"/>
      <charset val="128"/>
    </font>
    <font>
      <sz val="10"/>
      <color rgb="FF0000FF"/>
      <name val="HGPｺﾞｼｯｸM"/>
      <family val="3"/>
      <charset val="128"/>
    </font>
    <font>
      <sz val="9"/>
      <color rgb="FF0000FF"/>
      <name val="HGPｺﾞｼｯｸM"/>
      <family val="3"/>
      <charset val="128"/>
    </font>
    <font>
      <sz val="11"/>
      <color rgb="FF0000FF"/>
      <name val="HGPｺﾞｼｯｸM"/>
      <family val="3"/>
      <charset val="128"/>
    </font>
    <font>
      <b/>
      <sz val="10"/>
      <color indexed="10"/>
      <name val="HGPｺﾞｼｯｸM"/>
      <family val="3"/>
      <charset val="128"/>
    </font>
    <font>
      <b/>
      <sz val="12"/>
      <name val="HGPｺﾞｼｯｸM"/>
      <family val="3"/>
      <charset val="128"/>
    </font>
    <font>
      <b/>
      <sz val="11"/>
      <color rgb="FFFF0000"/>
      <name val="HGPｺﾞｼｯｸM"/>
      <family val="3"/>
      <charset val="128"/>
    </font>
    <font>
      <sz val="11"/>
      <color theme="1"/>
      <name val="ＭＳ Ｐゴシック"/>
      <family val="2"/>
      <charset val="128"/>
      <scheme val="minor"/>
    </font>
    <font>
      <sz val="11"/>
      <name val="HGSｺﾞｼｯｸM"/>
      <family val="3"/>
      <charset val="128"/>
    </font>
    <font>
      <sz val="11"/>
      <color theme="0" tint="-4.9989318521683403E-2"/>
      <name val="HGSｺﾞｼｯｸM"/>
      <family val="3"/>
      <charset val="128"/>
    </font>
    <font>
      <b/>
      <sz val="12"/>
      <name val="HGSｺﾞｼｯｸM"/>
      <family val="3"/>
      <charset val="128"/>
    </font>
    <font>
      <sz val="11"/>
      <color rgb="FFFF0000"/>
      <name val="HGSｺﾞｼｯｸM"/>
      <family val="3"/>
      <charset val="128"/>
    </font>
    <font>
      <sz val="11"/>
      <name val="ＭＳ Ｐゴシック"/>
      <family val="3"/>
      <charset val="128"/>
    </font>
    <font>
      <sz val="10"/>
      <name val="HGSｺﾞｼｯｸM"/>
      <family val="3"/>
      <charset val="128"/>
    </font>
    <font>
      <sz val="9"/>
      <color rgb="FFFF0000"/>
      <name val="HGSｺﾞｼｯｸM"/>
      <family val="3"/>
      <charset val="128"/>
    </font>
    <font>
      <sz val="10"/>
      <color rgb="FFFF0000"/>
      <name val="HGSｺﾞｼｯｸM"/>
      <family val="3"/>
      <charset val="128"/>
    </font>
    <font>
      <sz val="9"/>
      <color indexed="81"/>
      <name val="HGPｺﾞｼｯｸM"/>
      <family val="3"/>
      <charset val="128"/>
    </font>
    <font>
      <b/>
      <sz val="10"/>
      <color indexed="81"/>
      <name val="HGPｺﾞｼｯｸM"/>
      <family val="3"/>
      <charset val="128"/>
    </font>
    <font>
      <sz val="14"/>
      <color rgb="FFFF0000"/>
      <name val="HGPｺﾞｼｯｸM"/>
      <family val="3"/>
      <charset val="128"/>
    </font>
    <font>
      <sz val="11"/>
      <color indexed="10"/>
      <name val="HGPｺﾞｼｯｸM"/>
      <family val="3"/>
      <charset val="128"/>
    </font>
    <font>
      <sz val="11"/>
      <color indexed="8"/>
      <name val="HGPｺﾞｼｯｸM"/>
      <family val="3"/>
      <charset val="128"/>
    </font>
    <font>
      <b/>
      <sz val="12"/>
      <name val="ＭＳ Ｐゴシック"/>
      <family val="3"/>
      <charset val="128"/>
    </font>
    <font>
      <b/>
      <sz val="11"/>
      <name val="HGSｺﾞｼｯｸM"/>
      <family val="3"/>
      <charset val="128"/>
    </font>
    <font>
      <sz val="11"/>
      <color theme="1"/>
      <name val="HGSｺﾞｼｯｸM"/>
      <family val="3"/>
      <charset val="128"/>
    </font>
    <font>
      <b/>
      <u/>
      <sz val="11"/>
      <name val="HGSｺﾞｼｯｸM"/>
      <family val="3"/>
      <charset val="128"/>
    </font>
    <font>
      <b/>
      <u val="double"/>
      <sz val="11"/>
      <name val="HGSｺﾞｼｯｸM"/>
      <family val="3"/>
      <charset val="128"/>
    </font>
    <font>
      <b/>
      <u/>
      <sz val="12"/>
      <name val="HGPｺﾞｼｯｸM"/>
      <family val="3"/>
      <charset val="128"/>
    </font>
    <font>
      <b/>
      <sz val="10"/>
      <color rgb="FFFF0000"/>
      <name val="HGPｺﾞｼｯｸM"/>
      <family val="3"/>
      <charset val="128"/>
    </font>
    <font>
      <sz val="9"/>
      <color theme="1"/>
      <name val="HGPｺﾞｼｯｸM"/>
      <family val="3"/>
      <charset val="128"/>
    </font>
    <font>
      <b/>
      <sz val="10"/>
      <color theme="1"/>
      <name val="HGPｺﾞｼｯｸM"/>
      <family val="3"/>
      <charset val="128"/>
    </font>
    <font>
      <sz val="10"/>
      <color theme="0"/>
      <name val="HGPｺﾞｼｯｸM"/>
      <family val="3"/>
      <charset val="128"/>
    </font>
    <font>
      <sz val="9"/>
      <color theme="0"/>
      <name val="HGPｺﾞｼｯｸM"/>
      <family val="3"/>
      <charset val="128"/>
    </font>
    <font>
      <b/>
      <sz val="9"/>
      <color indexed="81"/>
      <name val="MS P ゴシック"/>
      <family val="3"/>
      <charset val="128"/>
    </font>
    <font>
      <sz val="9"/>
      <color indexed="81"/>
      <name val="MS P ゴシック"/>
      <family val="3"/>
      <charset val="128"/>
    </font>
    <font>
      <sz val="11"/>
      <color rgb="FFFF3300"/>
      <name val="HGPｺﾞｼｯｸM"/>
      <family val="3"/>
      <charset val="128"/>
    </font>
    <font>
      <sz val="10"/>
      <color rgb="FFFF3300"/>
      <name val="HGPｺﾞｼｯｸM"/>
      <family val="3"/>
      <charset val="128"/>
    </font>
    <font>
      <sz val="11"/>
      <name val="ＭＳ Ｐゴシック"/>
      <family val="2"/>
      <charset val="128"/>
      <scheme val="minor"/>
    </font>
    <font>
      <b/>
      <sz val="10"/>
      <name val="HGSｺﾞｼｯｸM"/>
      <family val="3"/>
      <charset val="128"/>
    </font>
    <font>
      <sz val="6"/>
      <color rgb="FFFF0000"/>
      <name val="HGSｺﾞｼｯｸM"/>
      <family val="3"/>
      <charset val="128"/>
    </font>
    <font>
      <b/>
      <sz val="9"/>
      <color rgb="FFFF0000"/>
      <name val="HGSｺﾞｼｯｸM"/>
      <family val="3"/>
      <charset val="128"/>
    </font>
  </fonts>
  <fills count="19">
    <fill>
      <patternFill patternType="none"/>
    </fill>
    <fill>
      <patternFill patternType="gray125"/>
    </fill>
    <fill>
      <patternFill patternType="solid">
        <fgColor rgb="FFFFFF99"/>
        <bgColor indexed="64"/>
      </patternFill>
    </fill>
    <fill>
      <patternFill patternType="solid">
        <fgColor theme="0"/>
        <bgColor indexed="64"/>
      </patternFill>
    </fill>
    <fill>
      <patternFill patternType="solid">
        <fgColor rgb="FFFFC000"/>
        <bgColor indexed="64"/>
      </patternFill>
    </fill>
    <fill>
      <patternFill patternType="solid">
        <fgColor theme="9" tint="0.39997558519241921"/>
        <bgColor indexed="64"/>
      </patternFill>
    </fill>
    <fill>
      <patternFill patternType="solid">
        <fgColor rgb="FFCCFFFF"/>
        <bgColor indexed="64"/>
      </patternFill>
    </fill>
    <fill>
      <patternFill patternType="solid">
        <fgColor theme="8" tint="0.59999389629810485"/>
        <bgColor indexed="64"/>
      </patternFill>
    </fill>
    <fill>
      <patternFill patternType="solid">
        <fgColor indexed="9"/>
        <bgColor indexed="64"/>
      </patternFill>
    </fill>
    <fill>
      <patternFill patternType="solid">
        <fgColor rgb="FFFFFFCC"/>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66"/>
        <bgColor indexed="64"/>
      </patternFill>
    </fill>
    <fill>
      <patternFill patternType="solid">
        <fgColor rgb="FFCCECFF"/>
        <bgColor indexed="64"/>
      </patternFill>
    </fill>
    <fill>
      <patternFill patternType="solid">
        <fgColor rgb="FF0000FF"/>
        <bgColor indexed="64"/>
      </patternFill>
    </fill>
    <fill>
      <patternFill patternType="solid">
        <fgColor theme="8" tint="0.39997558519241921"/>
        <bgColor indexed="64"/>
      </patternFill>
    </fill>
    <fill>
      <patternFill patternType="solid">
        <fgColor rgb="FFFF3300"/>
        <bgColor indexed="64"/>
      </patternFill>
    </fill>
    <fill>
      <patternFill patternType="solid">
        <fgColor rgb="FF92D050"/>
        <bgColor indexed="64"/>
      </patternFill>
    </fill>
  </fills>
  <borders count="14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hair">
        <color indexed="64"/>
      </top>
      <bottom/>
      <diagonal/>
    </border>
    <border>
      <left/>
      <right/>
      <top/>
      <bottom style="hair">
        <color indexed="64"/>
      </bottom>
      <diagonal/>
    </border>
    <border>
      <left/>
      <right/>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double">
        <color indexed="64"/>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right style="thin">
        <color indexed="64"/>
      </right>
      <top style="hair">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style="hair">
        <color indexed="64"/>
      </top>
      <bottom style="hair">
        <color indexed="64"/>
      </bottom>
      <diagonal/>
    </border>
    <border diagonalDown="1">
      <left style="medium">
        <color indexed="64"/>
      </left>
      <right/>
      <top style="medium">
        <color indexed="64"/>
      </top>
      <bottom style="medium">
        <color indexed="64"/>
      </bottom>
      <diagonal style="thin">
        <color indexed="64"/>
      </diagonal>
    </border>
    <border diagonalDown="1">
      <left/>
      <right/>
      <top style="medium">
        <color indexed="64"/>
      </top>
      <bottom style="medium">
        <color indexed="64"/>
      </bottom>
      <diagonal style="thin">
        <color indexed="64"/>
      </diagonal>
    </border>
    <border diagonalDown="1">
      <left/>
      <right style="medium">
        <color indexed="64"/>
      </right>
      <top style="medium">
        <color indexed="64"/>
      </top>
      <bottom style="medium">
        <color indexed="64"/>
      </bottom>
      <diagonal style="thin">
        <color indexed="64"/>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double">
        <color rgb="FFFF0000"/>
      </left>
      <right/>
      <top style="thin">
        <color indexed="64"/>
      </top>
      <bottom style="thin">
        <color indexed="64"/>
      </bottom>
      <diagonal/>
    </border>
    <border>
      <left/>
      <right style="double">
        <color rgb="FFFF0000"/>
      </right>
      <top style="thin">
        <color indexed="64"/>
      </top>
      <bottom style="thin">
        <color indexed="64"/>
      </bottom>
      <diagonal/>
    </border>
    <border>
      <left style="double">
        <color rgb="FFFF0000"/>
      </left>
      <right style="thin">
        <color indexed="64"/>
      </right>
      <top style="thin">
        <color indexed="64"/>
      </top>
      <bottom style="hair">
        <color indexed="64"/>
      </bottom>
      <diagonal/>
    </border>
    <border>
      <left style="thin">
        <color indexed="64"/>
      </left>
      <right style="double">
        <color rgb="FFFF0000"/>
      </right>
      <top style="thin">
        <color indexed="64"/>
      </top>
      <bottom style="hair">
        <color indexed="64"/>
      </bottom>
      <diagonal/>
    </border>
    <border>
      <left style="double">
        <color rgb="FFFF0000"/>
      </left>
      <right style="thin">
        <color indexed="64"/>
      </right>
      <top/>
      <bottom style="thin">
        <color indexed="64"/>
      </bottom>
      <diagonal/>
    </border>
    <border>
      <left/>
      <right style="double">
        <color rgb="FFFF0000"/>
      </right>
      <top/>
      <bottom style="thin">
        <color indexed="64"/>
      </bottom>
      <diagonal/>
    </border>
    <border>
      <left style="double">
        <color rgb="FFFF0000"/>
      </left>
      <right style="thin">
        <color indexed="64"/>
      </right>
      <top style="hair">
        <color indexed="64"/>
      </top>
      <bottom style="thin">
        <color indexed="64"/>
      </bottom>
      <diagonal/>
    </border>
    <border>
      <left style="thin">
        <color indexed="64"/>
      </left>
      <right style="double">
        <color rgb="FFFF0000"/>
      </right>
      <top style="hair">
        <color indexed="64"/>
      </top>
      <bottom style="thin">
        <color indexed="64"/>
      </bottom>
      <diagonal/>
    </border>
    <border>
      <left/>
      <right/>
      <top/>
      <bottom style="double">
        <color rgb="FFFF0000"/>
      </bottom>
      <diagonal/>
    </border>
    <border>
      <left/>
      <right style="thin">
        <color indexed="64"/>
      </right>
      <top/>
      <bottom style="double">
        <color rgb="FFFF0000"/>
      </bottom>
      <diagonal/>
    </border>
    <border>
      <left style="double">
        <color rgb="FFFF0000"/>
      </left>
      <right style="thin">
        <color indexed="64"/>
      </right>
      <top style="thin">
        <color indexed="64"/>
      </top>
      <bottom style="thin">
        <color indexed="64"/>
      </bottom>
      <diagonal/>
    </border>
    <border>
      <left style="thin">
        <color indexed="64"/>
      </left>
      <right style="double">
        <color rgb="FFFF0000"/>
      </right>
      <top style="thin">
        <color indexed="64"/>
      </top>
      <bottom style="thin">
        <color indexed="64"/>
      </bottom>
      <diagonal/>
    </border>
    <border>
      <left style="double">
        <color rgb="FFFF0000"/>
      </left>
      <right style="thin">
        <color indexed="64"/>
      </right>
      <top style="thin">
        <color indexed="64"/>
      </top>
      <bottom/>
      <diagonal/>
    </border>
    <border>
      <left style="thin">
        <color indexed="64"/>
      </left>
      <right style="double">
        <color rgb="FFFF0000"/>
      </right>
      <top style="thin">
        <color indexed="64"/>
      </top>
      <bottom/>
      <diagonal/>
    </border>
    <border>
      <left/>
      <right/>
      <top/>
      <bottom style="double">
        <color indexed="64"/>
      </bottom>
      <diagonal/>
    </border>
    <border>
      <left style="double">
        <color rgb="FFFF0000"/>
      </left>
      <right style="thin">
        <color indexed="64"/>
      </right>
      <top style="hair">
        <color indexed="64"/>
      </top>
      <bottom style="hair">
        <color indexed="64"/>
      </bottom>
      <diagonal/>
    </border>
    <border>
      <left style="thin">
        <color indexed="64"/>
      </left>
      <right style="double">
        <color rgb="FFFF0000"/>
      </right>
      <top style="hair">
        <color indexed="64"/>
      </top>
      <bottom style="hair">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s>
  <cellStyleXfs count="5">
    <xf numFmtId="0" fontId="0" fillId="0" borderId="0">
      <alignment vertical="center"/>
    </xf>
    <xf numFmtId="9" fontId="36" fillId="0" borderId="0" applyFont="0" applyFill="0" applyBorder="0" applyAlignment="0" applyProtection="0">
      <alignment vertical="center"/>
    </xf>
    <xf numFmtId="0" fontId="41" fillId="0" borderId="0"/>
    <xf numFmtId="38" fontId="36" fillId="0" borderId="0" applyFont="0" applyFill="0" applyBorder="0" applyAlignment="0" applyProtection="0">
      <alignment vertical="center"/>
    </xf>
    <xf numFmtId="0" fontId="41" fillId="0" borderId="0"/>
  </cellStyleXfs>
  <cellXfs count="1396">
    <xf numFmtId="0" fontId="0" fillId="0" borderId="0" xfId="0">
      <alignment vertical="center"/>
    </xf>
    <xf numFmtId="0" fontId="3" fillId="3" borderId="0" xfId="0" applyFont="1" applyFill="1" applyAlignment="1">
      <alignment horizontal="right" vertical="center" shrinkToFit="1"/>
    </xf>
    <xf numFmtId="0" fontId="3" fillId="3" borderId="11" xfId="0" applyFont="1" applyFill="1" applyBorder="1" applyAlignment="1">
      <alignment horizontal="left" vertical="center" shrinkToFit="1"/>
    </xf>
    <xf numFmtId="0" fontId="3" fillId="3" borderId="0" xfId="0" applyFont="1" applyFill="1" applyAlignment="1">
      <alignment vertical="center" shrinkToFit="1"/>
    </xf>
    <xf numFmtId="0" fontId="3" fillId="5" borderId="1" xfId="0" applyFont="1" applyFill="1" applyBorder="1" applyAlignment="1">
      <alignment horizontal="center" vertical="center" shrinkToFit="1"/>
    </xf>
    <xf numFmtId="0" fontId="3" fillId="7" borderId="12" xfId="0" applyFont="1" applyFill="1" applyBorder="1" applyAlignment="1">
      <alignment horizontal="center" vertical="center" shrinkToFit="1"/>
    </xf>
    <xf numFmtId="0" fontId="3" fillId="7" borderId="9" xfId="0" applyFont="1" applyFill="1" applyBorder="1" applyAlignment="1">
      <alignment horizontal="right" vertical="center" shrinkToFit="1"/>
    </xf>
    <xf numFmtId="0" fontId="3" fillId="7" borderId="11" xfId="0" applyFont="1" applyFill="1" applyBorder="1" applyAlignment="1">
      <alignment horizontal="left" vertical="center" shrinkToFit="1"/>
    </xf>
    <xf numFmtId="0" fontId="3" fillId="3" borderId="13" xfId="0" applyFont="1" applyFill="1" applyBorder="1" applyAlignment="1">
      <alignment horizontal="center" vertical="center" shrinkToFit="1"/>
    </xf>
    <xf numFmtId="0" fontId="3" fillId="3" borderId="14" xfId="0" applyFont="1" applyFill="1" applyBorder="1" applyAlignment="1">
      <alignment horizontal="right" vertical="center" shrinkToFit="1"/>
    </xf>
    <xf numFmtId="0" fontId="3" fillId="3" borderId="15" xfId="0" applyFont="1" applyFill="1" applyBorder="1" applyAlignment="1">
      <alignment horizontal="left" vertical="center" shrinkToFit="1"/>
    </xf>
    <xf numFmtId="0" fontId="3" fillId="7" borderId="7" xfId="0" applyFont="1" applyFill="1" applyBorder="1" applyAlignment="1">
      <alignment horizontal="center" vertical="center" shrinkToFit="1"/>
    </xf>
    <xf numFmtId="0" fontId="3" fillId="7" borderId="8" xfId="0" applyFont="1" applyFill="1" applyBorder="1" applyAlignment="1">
      <alignment horizontal="right" vertical="center" shrinkToFit="1"/>
    </xf>
    <xf numFmtId="0" fontId="3" fillId="7" borderId="6" xfId="0" applyFont="1" applyFill="1" applyBorder="1" applyAlignment="1">
      <alignment horizontal="left" vertical="center" shrinkToFit="1"/>
    </xf>
    <xf numFmtId="0" fontId="3" fillId="3" borderId="12" xfId="0" applyFont="1" applyFill="1" applyBorder="1" applyAlignment="1">
      <alignment horizontal="center" vertical="center" shrinkToFit="1"/>
    </xf>
    <xf numFmtId="0" fontId="3" fillId="3" borderId="9" xfId="0" applyFont="1" applyFill="1" applyBorder="1" applyAlignment="1">
      <alignment horizontal="right" vertical="center" shrinkToFit="1"/>
    </xf>
    <xf numFmtId="0" fontId="3" fillId="7" borderId="13" xfId="0" applyFont="1" applyFill="1" applyBorder="1" applyAlignment="1">
      <alignment horizontal="center" vertical="center" shrinkToFit="1"/>
    </xf>
    <xf numFmtId="0" fontId="3" fillId="7" borderId="14" xfId="0" applyFont="1" applyFill="1" applyBorder="1" applyAlignment="1">
      <alignment horizontal="right" vertical="center" shrinkToFit="1"/>
    </xf>
    <xf numFmtId="0" fontId="3" fillId="7" borderId="15" xfId="0" applyFont="1" applyFill="1" applyBorder="1" applyAlignment="1">
      <alignment horizontal="left" vertical="center" shrinkToFit="1"/>
    </xf>
    <xf numFmtId="0" fontId="3" fillId="3" borderId="0" xfId="0" applyFont="1" applyFill="1" applyAlignment="1">
      <alignment horizontal="center" vertical="center" shrinkToFit="1"/>
    </xf>
    <xf numFmtId="0" fontId="5" fillId="3" borderId="0" xfId="0" applyFont="1" applyFill="1" applyAlignment="1">
      <alignment horizontal="left" vertical="center"/>
    </xf>
    <xf numFmtId="0" fontId="2" fillId="3" borderId="0" xfId="0" applyFont="1" applyFill="1" applyAlignment="1">
      <alignment horizontal="left" vertical="center"/>
    </xf>
    <xf numFmtId="0" fontId="3" fillId="7" borderId="12" xfId="0" applyFont="1" applyFill="1" applyBorder="1" applyAlignment="1">
      <alignment horizontal="right" vertical="center" shrinkToFit="1"/>
    </xf>
    <xf numFmtId="0" fontId="3" fillId="3" borderId="13" xfId="0" applyFont="1" applyFill="1" applyBorder="1" applyAlignment="1">
      <alignment horizontal="right" vertical="center" shrinkToFit="1"/>
    </xf>
    <xf numFmtId="0" fontId="3" fillId="7" borderId="7" xfId="0" applyFont="1" applyFill="1" applyBorder="1" applyAlignment="1">
      <alignment horizontal="right" vertical="center" shrinkToFit="1"/>
    </xf>
    <xf numFmtId="0" fontId="3" fillId="7" borderId="13" xfId="0" applyFont="1" applyFill="1" applyBorder="1" applyAlignment="1">
      <alignment horizontal="right" vertical="center" shrinkToFit="1"/>
    </xf>
    <xf numFmtId="0" fontId="3" fillId="3" borderId="12" xfId="0" applyFont="1" applyFill="1" applyBorder="1" applyAlignment="1">
      <alignment horizontal="right" vertical="center" shrinkToFit="1"/>
    </xf>
    <xf numFmtId="0" fontId="3" fillId="3" borderId="7" xfId="0" applyFont="1" applyFill="1" applyBorder="1" applyAlignment="1">
      <alignment horizontal="center" vertical="center" shrinkToFit="1"/>
    </xf>
    <xf numFmtId="0" fontId="3" fillId="3" borderId="8" xfId="0" applyFont="1" applyFill="1" applyBorder="1" applyAlignment="1">
      <alignment horizontal="right" vertical="center" shrinkToFit="1"/>
    </xf>
    <xf numFmtId="0" fontId="3" fillId="3" borderId="6" xfId="0" applyFont="1" applyFill="1" applyBorder="1" applyAlignment="1">
      <alignment horizontal="left" vertical="center" shrinkToFit="1"/>
    </xf>
    <xf numFmtId="0" fontId="3" fillId="3" borderId="7" xfId="0" applyFont="1" applyFill="1" applyBorder="1" applyAlignment="1">
      <alignment horizontal="right" vertical="center" shrinkToFit="1"/>
    </xf>
    <xf numFmtId="0" fontId="6" fillId="3" borderId="0" xfId="0" applyFont="1" applyFill="1" applyAlignment="1">
      <alignment vertical="center"/>
    </xf>
    <xf numFmtId="0" fontId="8" fillId="3" borderId="1" xfId="0" applyFont="1" applyFill="1" applyBorder="1" applyAlignment="1">
      <alignment vertical="center" shrinkToFit="1"/>
    </xf>
    <xf numFmtId="0" fontId="12" fillId="3" borderId="1" xfId="0" applyFont="1" applyFill="1" applyBorder="1" applyAlignment="1">
      <alignment vertical="center" shrinkToFit="1"/>
    </xf>
    <xf numFmtId="0" fontId="19" fillId="2" borderId="5" xfId="0" applyFont="1" applyFill="1" applyBorder="1" applyAlignment="1">
      <alignment vertical="center" shrinkToFit="1"/>
    </xf>
    <xf numFmtId="0" fontId="17" fillId="3" borderId="0" xfId="0" applyFont="1" applyFill="1" applyAlignment="1">
      <alignment vertical="center"/>
    </xf>
    <xf numFmtId="0" fontId="12" fillId="3" borderId="1" xfId="0" applyFont="1" applyFill="1" applyBorder="1" applyAlignment="1">
      <alignment horizontal="center" vertical="center"/>
    </xf>
    <xf numFmtId="0" fontId="23" fillId="4" borderId="1" xfId="0" applyFont="1" applyFill="1" applyBorder="1" applyAlignment="1">
      <alignment horizontal="center" vertical="center" shrinkToFit="1"/>
    </xf>
    <xf numFmtId="0" fontId="18" fillId="3" borderId="0" xfId="0" applyFont="1" applyFill="1" applyAlignment="1">
      <alignment vertical="center"/>
    </xf>
    <xf numFmtId="0" fontId="20" fillId="3" borderId="0" xfId="0" applyFont="1" applyFill="1" applyAlignment="1">
      <alignment vertical="center"/>
    </xf>
    <xf numFmtId="0" fontId="20" fillId="3" borderId="0" xfId="0" applyFont="1" applyFill="1" applyBorder="1" applyAlignment="1">
      <alignment vertical="center"/>
    </xf>
    <xf numFmtId="0" fontId="24" fillId="3" borderId="0" xfId="0" applyFont="1" applyFill="1" applyAlignment="1">
      <alignment vertical="center"/>
    </xf>
    <xf numFmtId="0" fontId="10" fillId="3" borderId="0" xfId="0" applyFont="1" applyFill="1" applyBorder="1" applyAlignment="1">
      <alignment horizontal="right" vertical="center" shrinkToFit="1"/>
    </xf>
    <xf numFmtId="0" fontId="28" fillId="3" borderId="0" xfId="0" applyFont="1" applyFill="1" applyAlignment="1">
      <alignment vertical="center"/>
    </xf>
    <xf numFmtId="0" fontId="12" fillId="0" borderId="0" xfId="0" applyFont="1" applyFill="1" applyAlignment="1"/>
    <xf numFmtId="0" fontId="18" fillId="0" borderId="0" xfId="0" applyFont="1" applyFill="1" applyAlignment="1"/>
    <xf numFmtId="0" fontId="21" fillId="0" borderId="0" xfId="0" applyFont="1" applyFill="1" applyBorder="1" applyAlignment="1"/>
    <xf numFmtId="0" fontId="12" fillId="0" borderId="0" xfId="0" applyFont="1" applyFill="1" applyBorder="1" applyAlignment="1"/>
    <xf numFmtId="0" fontId="20" fillId="0" borderId="0" xfId="0" applyFont="1" applyFill="1" applyBorder="1" applyAlignment="1"/>
    <xf numFmtId="0" fontId="20" fillId="0" borderId="0" xfId="0" applyFont="1" applyFill="1" applyAlignment="1"/>
    <xf numFmtId="0" fontId="17" fillId="0" borderId="0" xfId="0" applyFont="1" applyFill="1" applyAlignment="1"/>
    <xf numFmtId="0" fontId="21" fillId="0" borderId="0" xfId="0" applyFont="1" applyFill="1" applyAlignment="1"/>
    <xf numFmtId="0" fontId="27" fillId="0" borderId="0" xfId="0" applyFont="1" applyFill="1" applyAlignment="1">
      <alignment horizontal="left"/>
    </xf>
    <xf numFmtId="0" fontId="27" fillId="0" borderId="0" xfId="0" applyFont="1" applyFill="1" applyAlignment="1"/>
    <xf numFmtId="0" fontId="17" fillId="0" borderId="0" xfId="0" applyFont="1" applyFill="1" applyAlignment="1">
      <alignment vertical="center"/>
    </xf>
    <xf numFmtId="0" fontId="12" fillId="0" borderId="0" xfId="0" applyFont="1" applyFill="1" applyAlignment="1">
      <alignment vertical="center"/>
    </xf>
    <xf numFmtId="0" fontId="16" fillId="0" borderId="0" xfId="0" applyFont="1" applyFill="1" applyAlignment="1">
      <alignment vertical="center"/>
    </xf>
    <xf numFmtId="0" fontId="12" fillId="0" borderId="20" xfId="0" applyFont="1" applyFill="1" applyBorder="1" applyAlignment="1">
      <alignment vertical="center"/>
    </xf>
    <xf numFmtId="0" fontId="16" fillId="0" borderId="21" xfId="0" applyFont="1" applyFill="1" applyBorder="1" applyAlignment="1"/>
    <xf numFmtId="0" fontId="27" fillId="0" borderId="22" xfId="0" applyFont="1" applyFill="1" applyBorder="1" applyAlignment="1"/>
    <xf numFmtId="0" fontId="12" fillId="0" borderId="23" xfId="0" applyFont="1" applyFill="1" applyBorder="1" applyAlignment="1"/>
    <xf numFmtId="0" fontId="12" fillId="0" borderId="23" xfId="0" applyFont="1" applyFill="1" applyBorder="1" applyAlignment="1">
      <alignment horizontal="center"/>
    </xf>
    <xf numFmtId="0" fontId="23" fillId="0" borderId="30" xfId="0" applyFont="1" applyFill="1" applyBorder="1" applyAlignment="1">
      <alignment horizontal="center"/>
    </xf>
    <xf numFmtId="0" fontId="21" fillId="0" borderId="31" xfId="0" applyFont="1" applyFill="1" applyBorder="1" applyAlignment="1">
      <alignment horizontal="center"/>
    </xf>
    <xf numFmtId="0" fontId="27" fillId="0" borderId="13" xfId="0" applyFont="1" applyFill="1" applyBorder="1" applyAlignment="1"/>
    <xf numFmtId="0" fontId="12" fillId="0" borderId="32" xfId="0" applyFont="1" applyFill="1" applyBorder="1" applyAlignment="1">
      <alignment horizontal="center"/>
    </xf>
    <xf numFmtId="0" fontId="12" fillId="0" borderId="33" xfId="0" applyFont="1" applyFill="1" applyBorder="1" applyAlignment="1">
      <alignment horizontal="center"/>
    </xf>
    <xf numFmtId="0" fontId="12" fillId="0" borderId="1" xfId="0" applyFont="1" applyFill="1" applyBorder="1" applyAlignment="1">
      <alignment horizontal="center"/>
    </xf>
    <xf numFmtId="0" fontId="12" fillId="0" borderId="34" xfId="0" applyFont="1" applyFill="1" applyBorder="1" applyAlignment="1">
      <alignment horizontal="center"/>
    </xf>
    <xf numFmtId="0" fontId="12" fillId="0" borderId="32" xfId="0" applyFont="1" applyFill="1" applyBorder="1" applyAlignment="1"/>
    <xf numFmtId="0" fontId="23" fillId="0" borderId="32" xfId="0" applyFont="1" applyFill="1" applyBorder="1" applyAlignment="1">
      <alignment horizontal="center"/>
    </xf>
    <xf numFmtId="0" fontId="23" fillId="0" borderId="37" xfId="0" applyFont="1" applyFill="1" applyBorder="1" applyAlignment="1">
      <alignment horizontal="center"/>
    </xf>
    <xf numFmtId="0" fontId="12" fillId="0" borderId="38" xfId="0" applyFont="1" applyFill="1" applyBorder="1" applyAlignment="1"/>
    <xf numFmtId="0" fontId="12" fillId="0" borderId="39" xfId="0" applyFont="1" applyFill="1" applyBorder="1" applyAlignment="1"/>
    <xf numFmtId="0" fontId="12" fillId="0" borderId="40" xfId="0" applyFont="1" applyFill="1" applyBorder="1" applyAlignment="1"/>
    <xf numFmtId="0" fontId="21" fillId="0" borderId="44" xfId="0" applyFont="1" applyFill="1" applyBorder="1" applyAlignment="1">
      <alignment horizontal="center"/>
    </xf>
    <xf numFmtId="0" fontId="21" fillId="0" borderId="41" xfId="0" applyFont="1" applyFill="1" applyBorder="1" applyAlignment="1">
      <alignment horizontal="center"/>
    </xf>
    <xf numFmtId="0" fontId="21" fillId="0" borderId="42" xfId="0" applyFont="1" applyFill="1" applyBorder="1" applyAlignment="1">
      <alignment horizontal="center"/>
    </xf>
    <xf numFmtId="0" fontId="21" fillId="0" borderId="45" xfId="0" applyFont="1" applyFill="1" applyBorder="1" applyAlignment="1">
      <alignment horizontal="center"/>
    </xf>
    <xf numFmtId="0" fontId="12" fillId="0" borderId="40" xfId="0" applyFont="1" applyFill="1" applyBorder="1" applyAlignment="1">
      <alignment horizontal="center"/>
    </xf>
    <xf numFmtId="0" fontId="23" fillId="0" borderId="40" xfId="0" applyFont="1" applyFill="1" applyBorder="1" applyAlignment="1">
      <alignment horizontal="center"/>
    </xf>
    <xf numFmtId="0" fontId="23" fillId="0" borderId="46" xfId="0" applyFont="1" applyFill="1" applyBorder="1" applyAlignment="1">
      <alignment horizontal="center"/>
    </xf>
    <xf numFmtId="0" fontId="12" fillId="0" borderId="10" xfId="0" applyFont="1" applyFill="1" applyBorder="1" applyAlignment="1"/>
    <xf numFmtId="0" fontId="12" fillId="0" borderId="0" xfId="0" applyFont="1" applyFill="1" applyBorder="1" applyAlignment="1">
      <alignment wrapText="1"/>
    </xf>
    <xf numFmtId="49" fontId="25" fillId="0" borderId="0" xfId="0" applyNumberFormat="1" applyFont="1" applyFill="1" applyBorder="1" applyAlignment="1">
      <alignment vertical="top" wrapText="1"/>
    </xf>
    <xf numFmtId="0" fontId="29" fillId="0" borderId="0" xfId="0" applyFont="1" applyFill="1" applyAlignment="1"/>
    <xf numFmtId="49" fontId="32" fillId="0" borderId="48" xfId="0" applyNumberFormat="1" applyFont="1" applyFill="1" applyBorder="1" applyAlignment="1">
      <alignment horizontal="center"/>
    </xf>
    <xf numFmtId="49" fontId="32" fillId="0" borderId="47" xfId="0" applyNumberFormat="1" applyFont="1" applyFill="1" applyBorder="1" applyAlignment="1">
      <alignment horizontal="center"/>
    </xf>
    <xf numFmtId="49" fontId="32" fillId="0" borderId="49" xfId="0" applyNumberFormat="1" applyFont="1" applyFill="1" applyBorder="1" applyAlignment="1">
      <alignment horizontal="center"/>
    </xf>
    <xf numFmtId="0" fontId="32" fillId="0" borderId="50" xfId="0" applyFont="1" applyFill="1" applyBorder="1" applyAlignment="1">
      <alignment horizontal="right"/>
    </xf>
    <xf numFmtId="0" fontId="32" fillId="0" borderId="51" xfId="0" applyFont="1" applyFill="1" applyBorder="1" applyAlignment="1">
      <alignment horizontal="right"/>
    </xf>
    <xf numFmtId="0" fontId="32" fillId="0" borderId="66" xfId="0" applyFont="1" applyFill="1" applyBorder="1" applyAlignment="1">
      <alignment horizontal="right"/>
    </xf>
    <xf numFmtId="0" fontId="32" fillId="0" borderId="47" xfId="0" applyFont="1" applyFill="1" applyBorder="1" applyAlignment="1">
      <alignment horizontal="right"/>
    </xf>
    <xf numFmtId="49" fontId="32" fillId="0" borderId="59" xfId="0" applyNumberFormat="1" applyFont="1" applyFill="1" applyBorder="1" applyAlignment="1">
      <alignment horizontal="center"/>
    </xf>
    <xf numFmtId="0" fontId="32" fillId="0" borderId="60" xfId="0" applyFont="1" applyFill="1" applyBorder="1" applyAlignment="1">
      <alignment horizontal="right"/>
    </xf>
    <xf numFmtId="0" fontId="32" fillId="0" borderId="12" xfId="0" applyFont="1" applyFill="1" applyBorder="1" applyAlignment="1">
      <alignment horizontal="right"/>
    </xf>
    <xf numFmtId="0" fontId="32" fillId="0" borderId="9" xfId="0" applyFont="1" applyFill="1" applyBorder="1" applyAlignment="1">
      <alignment horizontal="right"/>
    </xf>
    <xf numFmtId="0" fontId="32" fillId="0" borderId="59" xfId="0" applyFont="1" applyFill="1" applyBorder="1" applyAlignment="1">
      <alignment horizontal="right"/>
    </xf>
    <xf numFmtId="49" fontId="32" fillId="0" borderId="12" xfId="0" applyNumberFormat="1" applyFont="1" applyFill="1" applyBorder="1" applyAlignment="1">
      <alignment horizontal="center"/>
    </xf>
    <xf numFmtId="49" fontId="32" fillId="0" borderId="58" xfId="0" applyNumberFormat="1" applyFont="1" applyFill="1" applyBorder="1" applyAlignment="1">
      <alignment horizontal="center"/>
    </xf>
    <xf numFmtId="49" fontId="32" fillId="0" borderId="11" xfId="0" applyNumberFormat="1" applyFont="1" applyFill="1" applyBorder="1" applyAlignment="1">
      <alignment horizontal="center"/>
    </xf>
    <xf numFmtId="0" fontId="32" fillId="0" borderId="37" xfId="0" applyFont="1" applyFill="1" applyBorder="1" applyAlignment="1">
      <alignment horizontal="center" vertical="center"/>
    </xf>
    <xf numFmtId="49" fontId="32" fillId="0" borderId="33" xfId="0" applyNumberFormat="1" applyFont="1" applyFill="1" applyBorder="1" applyAlignment="1">
      <alignment horizontal="center"/>
    </xf>
    <xf numFmtId="49" fontId="32" fillId="0" borderId="1" xfId="0" applyNumberFormat="1" applyFont="1" applyFill="1" applyBorder="1" applyAlignment="1">
      <alignment horizontal="center"/>
    </xf>
    <xf numFmtId="49" fontId="32" fillId="0" borderId="34" xfId="0" applyNumberFormat="1" applyFont="1" applyFill="1" applyBorder="1" applyAlignment="1">
      <alignment horizontal="center"/>
    </xf>
    <xf numFmtId="49" fontId="32" fillId="0" borderId="4" xfId="0" applyNumberFormat="1" applyFont="1" applyFill="1" applyBorder="1" applyAlignment="1">
      <alignment horizontal="center"/>
    </xf>
    <xf numFmtId="0" fontId="32" fillId="0" borderId="53" xfId="0" applyFont="1" applyFill="1" applyBorder="1" applyAlignment="1">
      <alignment horizontal="right"/>
    </xf>
    <xf numFmtId="0" fontId="32" fillId="0" borderId="1" xfId="0" applyFont="1" applyFill="1" applyBorder="1" applyAlignment="1">
      <alignment horizontal="right"/>
    </xf>
    <xf numFmtId="0" fontId="32" fillId="0" borderId="2" xfId="0" applyFont="1" applyFill="1" applyBorder="1" applyAlignment="1">
      <alignment horizontal="right"/>
    </xf>
    <xf numFmtId="0" fontId="32" fillId="0" borderId="34" xfId="0" applyFont="1" applyFill="1" applyBorder="1" applyAlignment="1">
      <alignment horizontal="right"/>
    </xf>
    <xf numFmtId="0" fontId="30" fillId="0" borderId="33" xfId="0" applyFont="1" applyFill="1" applyBorder="1" applyAlignment="1"/>
    <xf numFmtId="0" fontId="31" fillId="0" borderId="12" xfId="0" applyFont="1" applyFill="1" applyBorder="1" applyAlignment="1">
      <alignment horizontal="center"/>
    </xf>
    <xf numFmtId="0" fontId="31" fillId="0" borderId="9" xfId="0" applyFont="1" applyFill="1" applyBorder="1" applyAlignment="1">
      <alignment horizontal="center"/>
    </xf>
    <xf numFmtId="0" fontId="31" fillId="0" borderId="34" xfId="0" applyFont="1" applyFill="1" applyBorder="1" applyAlignment="1"/>
    <xf numFmtId="0" fontId="30" fillId="0" borderId="22" xfId="0" applyFont="1" applyFill="1" applyBorder="1" applyAlignment="1">
      <alignment horizontal="right"/>
    </xf>
    <xf numFmtId="0" fontId="30" fillId="0" borderId="52" xfId="0" applyFont="1" applyFill="1" applyBorder="1" applyAlignment="1">
      <alignment horizontal="right"/>
    </xf>
    <xf numFmtId="0" fontId="30" fillId="0" borderId="52" xfId="0" applyFont="1" applyFill="1" applyBorder="1" applyAlignment="1"/>
    <xf numFmtId="177" fontId="30" fillId="0" borderId="37" xfId="0" applyNumberFormat="1" applyFont="1" applyFill="1" applyBorder="1" applyAlignment="1"/>
    <xf numFmtId="49" fontId="31" fillId="0" borderId="1" xfId="0" applyNumberFormat="1" applyFont="1" applyFill="1" applyBorder="1" applyAlignment="1">
      <alignment horizontal="center"/>
    </xf>
    <xf numFmtId="0" fontId="31" fillId="0" borderId="33" xfId="0" applyFont="1" applyFill="1" applyBorder="1" applyAlignment="1">
      <alignment horizontal="center"/>
    </xf>
    <xf numFmtId="0" fontId="30" fillId="0" borderId="53" xfId="0" applyFont="1" applyFill="1" applyBorder="1" applyAlignment="1">
      <alignment horizontal="right"/>
    </xf>
    <xf numFmtId="0" fontId="30" fillId="0" borderId="1" xfId="0" applyFont="1" applyFill="1" applyBorder="1" applyAlignment="1">
      <alignment horizontal="right"/>
    </xf>
    <xf numFmtId="0" fontId="30" fillId="0" borderId="2" xfId="0" applyFont="1" applyFill="1" applyBorder="1" applyAlignment="1">
      <alignment horizontal="right"/>
    </xf>
    <xf numFmtId="0" fontId="30" fillId="0" borderId="34" xfId="0" applyFont="1" applyFill="1" applyBorder="1" applyAlignment="1">
      <alignment horizontal="right"/>
    </xf>
    <xf numFmtId="0" fontId="30" fillId="0" borderId="36" xfId="0" applyFont="1" applyFill="1" applyBorder="1" applyAlignment="1">
      <alignment horizontal="right"/>
    </xf>
    <xf numFmtId="0" fontId="30" fillId="0" borderId="54" xfId="0" applyFont="1" applyFill="1" applyBorder="1" applyAlignment="1"/>
    <xf numFmtId="0" fontId="30" fillId="0" borderId="55" xfId="0" applyFont="1" applyFill="1" applyBorder="1" applyAlignment="1">
      <alignment horizontal="right"/>
    </xf>
    <xf numFmtId="0" fontId="30" fillId="0" borderId="56" xfId="0" applyFont="1" applyFill="1" applyBorder="1" applyAlignment="1"/>
    <xf numFmtId="49" fontId="31" fillId="0" borderId="33" xfId="0" applyNumberFormat="1" applyFont="1" applyFill="1" applyBorder="1" applyAlignment="1">
      <alignment horizontal="center"/>
    </xf>
    <xf numFmtId="49" fontId="31" fillId="0" borderId="34" xfId="0" applyNumberFormat="1" applyFont="1" applyFill="1" applyBorder="1" applyAlignment="1">
      <alignment horizontal="center"/>
    </xf>
    <xf numFmtId="49" fontId="31" fillId="0" borderId="4" xfId="0" applyNumberFormat="1" applyFont="1" applyFill="1" applyBorder="1" applyAlignment="1">
      <alignment horizontal="center"/>
    </xf>
    <xf numFmtId="49" fontId="30" fillId="0" borderId="33" xfId="0" applyNumberFormat="1" applyFont="1" applyFill="1" applyBorder="1" applyAlignment="1">
      <alignment horizontal="center"/>
    </xf>
    <xf numFmtId="49" fontId="30" fillId="0" borderId="1" xfId="0" applyNumberFormat="1" applyFont="1" applyFill="1" applyBorder="1" applyAlignment="1">
      <alignment horizontal="center"/>
    </xf>
    <xf numFmtId="49" fontId="31" fillId="0" borderId="2" xfId="0" applyNumberFormat="1" applyFont="1" applyFill="1" applyBorder="1" applyAlignment="1">
      <alignment horizontal="center"/>
    </xf>
    <xf numFmtId="0" fontId="30" fillId="0" borderId="37" xfId="0" applyFont="1" applyFill="1" applyBorder="1" applyAlignment="1"/>
    <xf numFmtId="0" fontId="31" fillId="0" borderId="1" xfId="0" applyFont="1" applyFill="1" applyBorder="1" applyAlignment="1">
      <alignment horizontal="center"/>
    </xf>
    <xf numFmtId="0" fontId="31" fillId="0" borderId="2" xfId="0" applyFont="1" applyFill="1" applyBorder="1" applyAlignment="1">
      <alignment horizontal="center"/>
    </xf>
    <xf numFmtId="177" fontId="30" fillId="0" borderId="56" xfId="0" applyNumberFormat="1" applyFont="1" applyFill="1" applyBorder="1" applyAlignment="1"/>
    <xf numFmtId="0" fontId="30" fillId="0" borderId="58" xfId="0" applyFont="1" applyFill="1" applyBorder="1" applyAlignment="1"/>
    <xf numFmtId="0" fontId="30" fillId="0" borderId="59" xfId="0" applyFont="1" applyFill="1" applyBorder="1" applyAlignment="1">
      <alignment horizontal="right"/>
    </xf>
    <xf numFmtId="0" fontId="30" fillId="0" borderId="56" xfId="0" applyFont="1" applyFill="1" applyBorder="1" applyAlignment="1">
      <alignment horizontal="right"/>
    </xf>
    <xf numFmtId="0" fontId="30" fillId="0" borderId="12" xfId="0" applyFont="1" applyFill="1" applyBorder="1" applyAlignment="1">
      <alignment horizontal="right"/>
    </xf>
    <xf numFmtId="177" fontId="30" fillId="0" borderId="61" xfId="0" applyNumberFormat="1" applyFont="1" applyFill="1" applyBorder="1" applyAlignment="1"/>
    <xf numFmtId="0" fontId="31" fillId="0" borderId="34" xfId="0" applyFont="1" applyFill="1" applyBorder="1" applyAlignment="1">
      <alignment horizontal="center"/>
    </xf>
    <xf numFmtId="0" fontId="31" fillId="0" borderId="33" xfId="0" applyFont="1" applyFill="1" applyBorder="1" applyAlignment="1">
      <alignment horizontal="center" vertical="center"/>
    </xf>
    <xf numFmtId="0" fontId="31" fillId="0" borderId="4" xfId="0" applyFont="1" applyFill="1" applyBorder="1" applyAlignment="1">
      <alignment horizontal="center" vertical="center"/>
    </xf>
    <xf numFmtId="0" fontId="31" fillId="0" borderId="1" xfId="0" applyFont="1" applyFill="1" applyBorder="1" applyAlignment="1">
      <alignment horizontal="center" vertical="center"/>
    </xf>
    <xf numFmtId="0" fontId="31" fillId="0" borderId="57" xfId="0" applyFont="1" applyFill="1" applyBorder="1" applyAlignment="1">
      <alignment horizontal="center" vertical="center"/>
    </xf>
    <xf numFmtId="0" fontId="31" fillId="0" borderId="34" xfId="0" applyFont="1" applyFill="1" applyBorder="1" applyAlignment="1">
      <alignment horizontal="center" vertical="center"/>
    </xf>
    <xf numFmtId="49" fontId="30" fillId="0" borderId="34" xfId="0" applyNumberFormat="1" applyFont="1" applyFill="1" applyBorder="1" applyAlignment="1">
      <alignment horizontal="center"/>
    </xf>
    <xf numFmtId="0" fontId="32" fillId="0" borderId="37" xfId="0" applyFont="1" applyFill="1" applyBorder="1" applyAlignment="1"/>
    <xf numFmtId="0" fontId="32" fillId="0" borderId="65" xfId="0" applyFont="1" applyFill="1" applyBorder="1" applyAlignment="1"/>
    <xf numFmtId="0" fontId="32" fillId="0" borderId="3" xfId="0" applyFont="1" applyFill="1" applyBorder="1" applyAlignment="1"/>
    <xf numFmtId="49" fontId="32" fillId="0" borderId="3" xfId="0" applyNumberFormat="1" applyFont="1" applyFill="1" applyBorder="1" applyAlignment="1">
      <alignment horizontal="center"/>
    </xf>
    <xf numFmtId="0" fontId="32" fillId="0" borderId="3" xfId="0" applyFont="1" applyFill="1" applyBorder="1" applyAlignment="1">
      <alignment horizontal="right"/>
    </xf>
    <xf numFmtId="0" fontId="32" fillId="0" borderId="55" xfId="0" applyFont="1" applyFill="1" applyBorder="1" applyAlignment="1"/>
    <xf numFmtId="0" fontId="32" fillId="0" borderId="32" xfId="0" applyFont="1" applyFill="1" applyBorder="1" applyAlignment="1"/>
    <xf numFmtId="0" fontId="32" fillId="0" borderId="1" xfId="0" applyFont="1" applyFill="1" applyBorder="1" applyAlignment="1"/>
    <xf numFmtId="0" fontId="32" fillId="0" borderId="2" xfId="0" applyFont="1" applyFill="1" applyBorder="1" applyAlignment="1"/>
    <xf numFmtId="0" fontId="32" fillId="0" borderId="34" xfId="0" applyFont="1" applyFill="1" applyBorder="1" applyAlignment="1"/>
    <xf numFmtId="0" fontId="31" fillId="0" borderId="14" xfId="0" applyFont="1" applyFill="1" applyBorder="1" applyAlignment="1">
      <alignment horizontal="center"/>
    </xf>
    <xf numFmtId="0" fontId="30" fillId="0" borderId="47" xfId="0" applyFont="1" applyFill="1" applyBorder="1" applyAlignment="1"/>
    <xf numFmtId="0" fontId="24" fillId="0" borderId="0" xfId="0" applyFont="1" applyFill="1" applyAlignment="1"/>
    <xf numFmtId="0" fontId="27" fillId="0" borderId="0" xfId="0" applyFont="1" applyFill="1" applyAlignment="1">
      <alignment vertical="center"/>
    </xf>
    <xf numFmtId="0" fontId="23" fillId="0" borderId="41" xfId="0" applyFont="1" applyFill="1" applyBorder="1" applyAlignment="1">
      <alignment horizontal="center"/>
    </xf>
    <xf numFmtId="0" fontId="23" fillId="0" borderId="42" xfId="0" applyFont="1" applyFill="1" applyBorder="1" applyAlignment="1">
      <alignment horizontal="center"/>
    </xf>
    <xf numFmtId="0" fontId="23" fillId="0" borderId="43" xfId="0" applyFont="1" applyFill="1" applyBorder="1" applyAlignment="1">
      <alignment horizontal="center"/>
    </xf>
    <xf numFmtId="0" fontId="25" fillId="0" borderId="0" xfId="0" applyFont="1" applyFill="1" applyBorder="1" applyAlignment="1">
      <alignment vertical="top"/>
    </xf>
    <xf numFmtId="0" fontId="26" fillId="0" borderId="0" xfId="0" applyFont="1" applyFill="1" applyAlignment="1"/>
    <xf numFmtId="0" fontId="9" fillId="3" borderId="0" xfId="0" applyFont="1" applyFill="1" applyAlignment="1">
      <alignment vertical="center"/>
    </xf>
    <xf numFmtId="0" fontId="12" fillId="3" borderId="67" xfId="0" applyFont="1" applyFill="1" applyBorder="1" applyAlignment="1">
      <alignment vertical="center" shrinkToFit="1"/>
    </xf>
    <xf numFmtId="0" fontId="12" fillId="4" borderId="67" xfId="0" applyFont="1" applyFill="1" applyBorder="1" applyAlignment="1">
      <alignment horizontal="center" vertical="center" shrinkToFit="1"/>
    </xf>
    <xf numFmtId="0" fontId="12" fillId="4" borderId="68" xfId="0" applyFont="1" applyFill="1" applyBorder="1" applyAlignment="1">
      <alignment horizontal="center" vertical="center" shrinkToFit="1"/>
    </xf>
    <xf numFmtId="0" fontId="12" fillId="3" borderId="69" xfId="0" applyFont="1" applyFill="1" applyBorder="1" applyAlignment="1">
      <alignment vertical="center" shrinkToFit="1"/>
    </xf>
    <xf numFmtId="0" fontId="12" fillId="4" borderId="70" xfId="0" applyFont="1" applyFill="1" applyBorder="1" applyAlignment="1">
      <alignment horizontal="center" vertical="center" shrinkToFit="1"/>
    </xf>
    <xf numFmtId="0" fontId="12" fillId="4" borderId="71" xfId="0" applyFont="1" applyFill="1" applyBorder="1" applyAlignment="1">
      <alignment horizontal="center" vertical="center" shrinkToFit="1"/>
    </xf>
    <xf numFmtId="0" fontId="12" fillId="3" borderId="74" xfId="0" applyFont="1" applyFill="1" applyBorder="1" applyAlignment="1">
      <alignment vertical="center" shrinkToFit="1"/>
    </xf>
    <xf numFmtId="0" fontId="12" fillId="3" borderId="75" xfId="0" applyFont="1" applyFill="1" applyBorder="1" applyAlignment="1">
      <alignment vertical="center" shrinkToFit="1"/>
    </xf>
    <xf numFmtId="0" fontId="12" fillId="3" borderId="18" xfId="0" applyFont="1" applyFill="1" applyBorder="1" applyAlignment="1">
      <alignment vertical="center" shrinkToFit="1"/>
    </xf>
    <xf numFmtId="0" fontId="12" fillId="3" borderId="81" xfId="0" applyFont="1" applyFill="1" applyBorder="1" applyAlignment="1">
      <alignment vertical="center" shrinkToFit="1"/>
    </xf>
    <xf numFmtId="0" fontId="12" fillId="4" borderId="18" xfId="0" applyFont="1" applyFill="1" applyBorder="1" applyAlignment="1">
      <alignment horizontal="center" vertical="center" shrinkToFit="1"/>
    </xf>
    <xf numFmtId="0" fontId="12" fillId="3" borderId="71" xfId="0" applyFont="1" applyFill="1" applyBorder="1" applyAlignment="1">
      <alignment horizontal="center" vertical="center" shrinkToFit="1"/>
    </xf>
    <xf numFmtId="0" fontId="13" fillId="5" borderId="1" xfId="0" applyFont="1" applyFill="1" applyBorder="1" applyAlignment="1">
      <alignment horizontal="center" vertical="center" wrapText="1" shrinkToFit="1"/>
    </xf>
    <xf numFmtId="0" fontId="12" fillId="3" borderId="0" xfId="0" applyFont="1" applyFill="1" applyAlignment="1">
      <alignment horizontal="center" vertical="center" shrinkToFit="1"/>
    </xf>
    <xf numFmtId="0" fontId="12" fillId="3" borderId="76" xfId="0" applyFont="1" applyFill="1" applyBorder="1" applyAlignment="1">
      <alignment horizontal="center" vertical="center" shrinkToFit="1"/>
    </xf>
    <xf numFmtId="0" fontId="12" fillId="3" borderId="77" xfId="0" applyFont="1" applyFill="1" applyBorder="1" applyAlignment="1">
      <alignment horizontal="center" vertical="center" shrinkToFit="1"/>
    </xf>
    <xf numFmtId="0" fontId="12" fillId="3" borderId="79" xfId="0" applyFont="1" applyFill="1" applyBorder="1" applyAlignment="1">
      <alignment vertical="center" shrinkToFit="1"/>
    </xf>
    <xf numFmtId="0" fontId="37" fillId="3" borderId="0" xfId="0" applyFont="1" applyFill="1" applyAlignment="1">
      <alignment vertical="center"/>
    </xf>
    <xf numFmtId="0" fontId="38" fillId="8" borderId="0" xfId="0" applyFont="1" applyFill="1" applyAlignment="1">
      <alignment vertical="center"/>
    </xf>
    <xf numFmtId="0" fontId="37" fillId="3" borderId="0" xfId="0" applyFont="1" applyFill="1" applyAlignment="1">
      <alignment horizontal="center" vertical="center"/>
    </xf>
    <xf numFmtId="0" fontId="40" fillId="3" borderId="0" xfId="0" applyFont="1" applyFill="1" applyAlignment="1">
      <alignment vertical="center"/>
    </xf>
    <xf numFmtId="0" fontId="37" fillId="8" borderId="0" xfId="0" applyFont="1" applyFill="1" applyBorder="1" applyAlignment="1">
      <alignment vertical="center" wrapText="1"/>
    </xf>
    <xf numFmtId="0" fontId="37" fillId="8" borderId="0" xfId="0" applyFont="1" applyFill="1" applyBorder="1" applyAlignment="1">
      <alignment vertical="center"/>
    </xf>
    <xf numFmtId="0" fontId="37" fillId="8" borderId="0" xfId="0" applyFont="1" applyFill="1" applyAlignment="1">
      <alignment horizontal="right" vertical="center"/>
    </xf>
    <xf numFmtId="0" fontId="37" fillId="8" borderId="0" xfId="0" applyFont="1" applyFill="1" applyAlignment="1">
      <alignment vertical="center" wrapText="1"/>
    </xf>
    <xf numFmtId="0" fontId="37" fillId="8" borderId="0" xfId="0" applyFont="1" applyFill="1" applyAlignment="1">
      <alignment horizontal="left" vertical="center" indent="1"/>
    </xf>
    <xf numFmtId="0" fontId="37" fillId="8" borderId="0" xfId="2" applyFont="1" applyFill="1"/>
    <xf numFmtId="0" fontId="37" fillId="9" borderId="1" xfId="2" applyFont="1" applyFill="1" applyBorder="1" applyAlignment="1" applyProtection="1">
      <alignment horizontal="right" vertical="center"/>
      <protection locked="0"/>
    </xf>
    <xf numFmtId="0" fontId="37" fillId="6" borderId="1" xfId="2" applyFont="1" applyFill="1" applyBorder="1" applyAlignment="1">
      <alignment horizontal="center" vertical="center" wrapText="1"/>
    </xf>
    <xf numFmtId="0" fontId="37" fillId="8" borderId="0" xfId="2" applyFont="1" applyFill="1" applyBorder="1"/>
    <xf numFmtId="0" fontId="37" fillId="8" borderId="0" xfId="2" applyFont="1" applyFill="1" applyAlignment="1">
      <alignment vertical="center"/>
    </xf>
    <xf numFmtId="0" fontId="37" fillId="8" borderId="0" xfId="2" applyFont="1" applyFill="1" applyBorder="1" applyAlignment="1">
      <alignment vertical="center"/>
    </xf>
    <xf numFmtId="0" fontId="37" fillId="0" borderId="0" xfId="2" applyFont="1" applyFill="1" applyBorder="1" applyAlignment="1">
      <alignment horizontal="right" vertical="center"/>
    </xf>
    <xf numFmtId="0" fontId="37" fillId="3" borderId="0" xfId="2" applyFont="1" applyFill="1"/>
    <xf numFmtId="0" fontId="37" fillId="3" borderId="0" xfId="2" applyFont="1" applyFill="1" applyBorder="1" applyAlignment="1">
      <alignment horizontal="center" vertical="center"/>
    </xf>
    <xf numFmtId="0" fontId="37" fillId="3" borderId="0" xfId="0" applyFont="1" applyFill="1" applyBorder="1" applyAlignment="1">
      <alignment horizontal="center" vertical="center"/>
    </xf>
    <xf numFmtId="179" fontId="37" fillId="3" borderId="0" xfId="2" applyNumberFormat="1" applyFont="1" applyFill="1" applyBorder="1" applyAlignment="1">
      <alignment vertical="center"/>
    </xf>
    <xf numFmtId="0" fontId="37" fillId="3" borderId="0" xfId="0" applyFont="1" applyFill="1" applyAlignment="1">
      <alignment vertical="center" wrapText="1"/>
    </xf>
    <xf numFmtId="0" fontId="37" fillId="9" borderId="1" xfId="0" applyFont="1" applyFill="1" applyBorder="1" applyAlignment="1" applyProtection="1">
      <alignment horizontal="right" vertical="center"/>
      <protection locked="0"/>
    </xf>
    <xf numFmtId="0" fontId="37" fillId="8" borderId="1" xfId="2" applyFont="1" applyFill="1" applyBorder="1" applyAlignment="1">
      <alignment horizontal="center" vertical="center" wrapText="1"/>
    </xf>
    <xf numFmtId="0" fontId="37" fillId="3" borderId="0" xfId="0" applyFont="1" applyFill="1" applyBorder="1" applyAlignment="1">
      <alignment vertical="center"/>
    </xf>
    <xf numFmtId="179" fontId="37" fillId="3" borderId="0" xfId="0" applyNumberFormat="1" applyFont="1" applyFill="1" applyBorder="1" applyAlignment="1">
      <alignment vertical="center"/>
    </xf>
    <xf numFmtId="0" fontId="37" fillId="3" borderId="0" xfId="2" applyFont="1" applyFill="1" applyBorder="1" applyAlignment="1">
      <alignment vertical="center"/>
    </xf>
    <xf numFmtId="0" fontId="37" fillId="3" borderId="0" xfId="0" applyFont="1" applyFill="1" applyBorder="1" applyAlignment="1">
      <alignment horizontal="right" vertical="center"/>
    </xf>
    <xf numFmtId="179" fontId="37" fillId="3" borderId="0" xfId="2" applyNumberFormat="1" applyFont="1" applyFill="1" applyBorder="1" applyAlignment="1">
      <alignment horizontal="left" vertical="center" wrapText="1"/>
    </xf>
    <xf numFmtId="0" fontId="37" fillId="8" borderId="0" xfId="0" applyFont="1" applyFill="1" applyAlignment="1">
      <alignment vertical="top"/>
    </xf>
    <xf numFmtId="0" fontId="37" fillId="8" borderId="0" xfId="0" applyFont="1" applyFill="1" applyAlignment="1">
      <alignment vertical="top" wrapText="1"/>
    </xf>
    <xf numFmtId="0" fontId="37" fillId="4" borderId="1" xfId="0" applyFont="1" applyFill="1" applyBorder="1" applyAlignment="1" applyProtection="1">
      <alignment horizontal="center" vertical="center" wrapText="1"/>
      <protection locked="0"/>
    </xf>
    <xf numFmtId="0" fontId="37" fillId="8" borderId="0" xfId="0" applyFont="1" applyFill="1" applyBorder="1" applyAlignment="1">
      <alignment horizontal="center" vertical="center" wrapText="1"/>
    </xf>
    <xf numFmtId="0" fontId="37" fillId="6" borderId="1" xfId="0" applyFont="1" applyFill="1" applyBorder="1" applyAlignment="1">
      <alignment horizontal="center" vertical="center"/>
    </xf>
    <xf numFmtId="0" fontId="37" fillId="3" borderId="0" xfId="0" applyFont="1" applyFill="1" applyBorder="1" applyAlignment="1">
      <alignment horizontal="center" vertical="center" wrapText="1"/>
    </xf>
    <xf numFmtId="0" fontId="37" fillId="8" borderId="0" xfId="0" applyFont="1" applyFill="1" applyBorder="1" applyAlignment="1">
      <alignment horizontal="center" vertical="center"/>
    </xf>
    <xf numFmtId="0" fontId="37" fillId="3" borderId="0" xfId="0" applyNumberFormat="1" applyFont="1" applyFill="1" applyBorder="1" applyAlignment="1">
      <alignment vertical="center"/>
    </xf>
    <xf numFmtId="0" fontId="37" fillId="3" borderId="0" xfId="0" applyFont="1" applyFill="1" applyBorder="1" applyAlignment="1">
      <alignment vertical="top"/>
    </xf>
    <xf numFmtId="0" fontId="37" fillId="0" borderId="0" xfId="0" applyFont="1" applyFill="1" applyBorder="1" applyAlignment="1">
      <alignment vertical="top"/>
    </xf>
    <xf numFmtId="0" fontId="37" fillId="8" borderId="1" xfId="2" applyFont="1" applyFill="1" applyBorder="1" applyAlignment="1">
      <alignment vertical="center" wrapText="1"/>
    </xf>
    <xf numFmtId="0" fontId="37" fillId="8" borderId="0" xfId="0" applyFont="1" applyFill="1" applyAlignment="1">
      <alignment horizontal="left" vertical="top" wrapText="1"/>
    </xf>
    <xf numFmtId="0" fontId="37" fillId="8" borderId="0" xfId="0" applyFont="1" applyFill="1" applyAlignment="1">
      <alignment horizontal="left" vertical="center" wrapText="1"/>
    </xf>
    <xf numFmtId="0" fontId="37" fillId="0" borderId="0" xfId="0" applyFont="1" applyAlignment="1">
      <alignment vertical="center"/>
    </xf>
    <xf numFmtId="0" fontId="39" fillId="3" borderId="0" xfId="0" applyFont="1" applyFill="1" applyAlignment="1">
      <alignment vertical="center"/>
    </xf>
    <xf numFmtId="0" fontId="39" fillId="8" borderId="0" xfId="0" applyFont="1" applyFill="1" applyAlignment="1">
      <alignment horizontal="right" vertical="center"/>
    </xf>
    <xf numFmtId="181" fontId="37" fillId="9" borderId="1" xfId="3" applyNumberFormat="1" applyFont="1" applyFill="1" applyBorder="1" applyAlignment="1" applyProtection="1">
      <alignment horizontal="right" vertical="center" shrinkToFit="1"/>
      <protection locked="0"/>
    </xf>
    <xf numFmtId="181" fontId="37" fillId="6" borderId="1" xfId="3" applyNumberFormat="1" applyFont="1" applyFill="1" applyBorder="1" applyAlignment="1">
      <alignment horizontal="right" vertical="center" shrinkToFit="1"/>
    </xf>
    <xf numFmtId="182" fontId="37" fillId="6" borderId="1" xfId="3" applyNumberFormat="1" applyFont="1" applyFill="1" applyBorder="1" applyAlignment="1">
      <alignment horizontal="right" vertical="center" shrinkToFit="1"/>
    </xf>
    <xf numFmtId="178" fontId="39" fillId="6" borderId="1" xfId="2" applyNumberFormat="1" applyFont="1" applyFill="1" applyBorder="1" applyAlignment="1">
      <alignment horizontal="center" vertical="center"/>
    </xf>
    <xf numFmtId="179" fontId="40" fillId="3" borderId="0" xfId="2" applyNumberFormat="1" applyFont="1" applyFill="1" applyBorder="1" applyAlignment="1">
      <alignment horizontal="right" vertical="center"/>
    </xf>
    <xf numFmtId="182" fontId="40" fillId="3" borderId="0" xfId="3" applyNumberFormat="1" applyFont="1" applyFill="1" applyBorder="1" applyAlignment="1">
      <alignment vertical="center"/>
    </xf>
    <xf numFmtId="179" fontId="40" fillId="3" borderId="0" xfId="2" applyNumberFormat="1" applyFont="1" applyFill="1" applyBorder="1" applyAlignment="1">
      <alignment vertical="center"/>
    </xf>
    <xf numFmtId="0" fontId="44" fillId="9" borderId="83" xfId="0" applyFont="1" applyFill="1" applyBorder="1" applyAlignment="1">
      <alignment horizontal="right" vertical="center"/>
    </xf>
    <xf numFmtId="180" fontId="37" fillId="6" borderId="1" xfId="0" applyNumberFormat="1" applyFont="1" applyFill="1" applyBorder="1" applyAlignment="1">
      <alignment vertical="center" shrinkToFit="1"/>
    </xf>
    <xf numFmtId="183" fontId="37" fillId="6" borderId="1" xfId="1" applyNumberFormat="1" applyFont="1" applyFill="1" applyBorder="1" applyAlignment="1">
      <alignment vertical="center" shrinkToFit="1"/>
    </xf>
    <xf numFmtId="183" fontId="37" fillId="6" borderId="1" xfId="1" applyNumberFormat="1" applyFont="1" applyFill="1" applyBorder="1" applyAlignment="1">
      <alignment horizontal="right" vertical="center" shrinkToFit="1"/>
    </xf>
    <xf numFmtId="0" fontId="40" fillId="8" borderId="0" xfId="0" applyFont="1" applyFill="1" applyAlignment="1">
      <alignment horizontal="left" vertical="center"/>
    </xf>
    <xf numFmtId="184" fontId="37" fillId="6" borderId="1" xfId="1" applyNumberFormat="1" applyFont="1" applyFill="1" applyBorder="1" applyAlignment="1">
      <alignment horizontal="right" vertical="center" shrinkToFit="1"/>
    </xf>
    <xf numFmtId="182" fontId="40" fillId="8" borderId="0" xfId="3" applyNumberFormat="1" applyFont="1" applyFill="1" applyBorder="1" applyAlignment="1">
      <alignment vertical="center"/>
    </xf>
    <xf numFmtId="178" fontId="39" fillId="6" borderId="1" xfId="0" applyNumberFormat="1" applyFont="1" applyFill="1" applyBorder="1" applyAlignment="1">
      <alignment horizontal="center" vertical="center"/>
    </xf>
    <xf numFmtId="0" fontId="3" fillId="5" borderId="1" xfId="0" applyFont="1" applyFill="1" applyBorder="1" applyAlignment="1">
      <alignment horizontal="center" vertical="center" shrinkToFit="1"/>
    </xf>
    <xf numFmtId="0" fontId="7" fillId="0" borderId="0" xfId="0" applyFont="1">
      <alignment vertical="center"/>
    </xf>
    <xf numFmtId="0" fontId="7" fillId="0" borderId="5" xfId="0" applyFont="1" applyBorder="1">
      <alignment vertical="center"/>
    </xf>
    <xf numFmtId="0" fontId="7" fillId="0" borderId="6" xfId="0" applyFont="1" applyBorder="1">
      <alignment vertical="center"/>
    </xf>
    <xf numFmtId="0" fontId="7" fillId="0" borderId="0" xfId="0" applyFont="1" applyBorder="1">
      <alignment vertical="center"/>
    </xf>
    <xf numFmtId="0" fontId="13" fillId="0" borderId="0" xfId="0" applyFont="1">
      <alignment vertical="center"/>
    </xf>
    <xf numFmtId="0" fontId="7" fillId="0" borderId="4" xfId="0" applyFont="1" applyBorder="1">
      <alignment vertical="center"/>
    </xf>
    <xf numFmtId="0" fontId="7" fillId="0" borderId="68" xfId="0" applyFont="1" applyBorder="1">
      <alignment vertical="center"/>
    </xf>
    <xf numFmtId="0" fontId="7" fillId="0" borderId="69" xfId="0" applyFont="1" applyBorder="1">
      <alignment vertical="center"/>
    </xf>
    <xf numFmtId="0" fontId="7" fillId="0" borderId="0" xfId="0" applyFont="1" applyAlignment="1">
      <alignment vertical="center" shrinkToFit="1"/>
    </xf>
    <xf numFmtId="0" fontId="8" fillId="0" borderId="0" xfId="0" applyFont="1" applyAlignment="1">
      <alignment vertical="center" shrinkToFit="1"/>
    </xf>
    <xf numFmtId="0" fontId="8" fillId="0" borderId="1" xfId="0" applyFont="1" applyBorder="1" applyAlignment="1">
      <alignment vertical="center" shrinkToFit="1"/>
    </xf>
    <xf numFmtId="0" fontId="7" fillId="0" borderId="0" xfId="0" applyFont="1" applyAlignment="1">
      <alignment vertical="center"/>
    </xf>
    <xf numFmtId="0" fontId="12" fillId="3" borderId="70" xfId="0" applyFont="1" applyFill="1" applyBorder="1" applyAlignment="1">
      <alignment vertical="center" shrinkToFit="1"/>
    </xf>
    <xf numFmtId="0" fontId="12" fillId="3" borderId="72" xfId="0" applyFont="1" applyFill="1" applyBorder="1" applyAlignment="1">
      <alignment vertical="center" shrinkToFit="1"/>
    </xf>
    <xf numFmtId="0" fontId="13" fillId="5" borderId="1" xfId="0" applyFont="1" applyFill="1" applyBorder="1" applyAlignment="1">
      <alignment horizontal="center" vertical="center" shrinkToFit="1"/>
    </xf>
    <xf numFmtId="0" fontId="12" fillId="3" borderId="71" xfId="0" applyFont="1" applyFill="1" applyBorder="1" applyAlignment="1">
      <alignment vertical="center" shrinkToFit="1"/>
    </xf>
    <xf numFmtId="0" fontId="12" fillId="3" borderId="19" xfId="0" applyFont="1" applyFill="1" applyBorder="1" applyAlignment="1">
      <alignment vertical="center" shrinkToFit="1"/>
    </xf>
    <xf numFmtId="0" fontId="13" fillId="3" borderId="0" xfId="0" applyFont="1" applyFill="1" applyAlignment="1">
      <alignment vertical="center"/>
    </xf>
    <xf numFmtId="0" fontId="12" fillId="3" borderId="0" xfId="0" applyFont="1" applyFill="1" applyAlignment="1">
      <alignment vertical="center" shrinkToFit="1"/>
    </xf>
    <xf numFmtId="0" fontId="12" fillId="3" borderId="71" xfId="0" applyFont="1" applyFill="1" applyBorder="1" applyAlignment="1">
      <alignment vertical="center" shrinkToFit="1"/>
    </xf>
    <xf numFmtId="0" fontId="12" fillId="3" borderId="0" xfId="0" applyFont="1" applyFill="1" applyBorder="1" applyAlignment="1">
      <alignment vertical="center"/>
    </xf>
    <xf numFmtId="0" fontId="12" fillId="3" borderId="0" xfId="0" applyFont="1" applyFill="1" applyAlignment="1">
      <alignment vertical="center" shrinkToFit="1"/>
    </xf>
    <xf numFmtId="0" fontId="12" fillId="3" borderId="0" xfId="0" applyFont="1" applyFill="1" applyBorder="1" applyAlignment="1">
      <alignment vertical="center" shrinkToFit="1"/>
    </xf>
    <xf numFmtId="0" fontId="13" fillId="5" borderId="12" xfId="0" applyFont="1" applyFill="1" applyBorder="1" applyAlignment="1">
      <alignment horizontal="center" vertical="center" wrapText="1" shrinkToFit="1"/>
    </xf>
    <xf numFmtId="0" fontId="12" fillId="3" borderId="11" xfId="0" applyFont="1" applyFill="1" applyBorder="1" applyAlignment="1">
      <alignment vertical="center" shrinkToFit="1"/>
    </xf>
    <xf numFmtId="0" fontId="12" fillId="3" borderId="12" xfId="0" applyFont="1" applyFill="1" applyBorder="1" applyAlignment="1">
      <alignment horizontal="center" vertical="center" shrinkToFit="1"/>
    </xf>
    <xf numFmtId="0" fontId="12" fillId="3" borderId="87" xfId="0" applyFont="1" applyFill="1" applyBorder="1" applyAlignment="1">
      <alignment vertical="center" shrinkToFit="1"/>
    </xf>
    <xf numFmtId="0" fontId="12" fillId="3" borderId="88" xfId="0" applyFont="1" applyFill="1" applyBorder="1" applyAlignment="1">
      <alignment vertical="center" shrinkToFit="1"/>
    </xf>
    <xf numFmtId="0" fontId="12" fillId="3" borderId="86" xfId="0" applyFont="1" applyFill="1" applyBorder="1" applyAlignment="1">
      <alignment horizontal="center" vertical="center" shrinkToFit="1"/>
    </xf>
    <xf numFmtId="0" fontId="13" fillId="5" borderId="12" xfId="0" applyFont="1" applyFill="1" applyBorder="1" applyAlignment="1">
      <alignment horizontal="center" vertical="center" shrinkToFit="1"/>
    </xf>
    <xf numFmtId="0" fontId="12" fillId="5" borderId="1" xfId="0" applyFont="1" applyFill="1" applyBorder="1" applyAlignment="1">
      <alignment vertical="center" textRotation="255" shrinkToFit="1"/>
    </xf>
    <xf numFmtId="0" fontId="12" fillId="3" borderId="77" xfId="0" applyFont="1" applyFill="1" applyBorder="1" applyAlignment="1">
      <alignment vertical="center" shrinkToFit="1"/>
    </xf>
    <xf numFmtId="0" fontId="12" fillId="3" borderId="71" xfId="0" applyFont="1" applyFill="1" applyBorder="1" applyAlignment="1">
      <alignment vertical="center"/>
    </xf>
    <xf numFmtId="0" fontId="12" fillId="4" borderId="9" xfId="0" applyFont="1" applyFill="1" applyBorder="1" applyAlignment="1">
      <alignment horizontal="center" vertical="center" shrinkToFit="1"/>
    </xf>
    <xf numFmtId="0" fontId="12" fillId="4" borderId="10" xfId="0" applyFont="1" applyFill="1" applyBorder="1" applyAlignment="1">
      <alignment horizontal="center" vertical="center" shrinkToFit="1"/>
    </xf>
    <xf numFmtId="0" fontId="12" fillId="3" borderId="10" xfId="0" applyFont="1" applyFill="1" applyBorder="1" applyAlignment="1">
      <alignment vertical="center"/>
    </xf>
    <xf numFmtId="0" fontId="12" fillId="3" borderId="10" xfId="0" applyFont="1" applyFill="1" applyBorder="1" applyAlignment="1">
      <alignment vertical="center" shrinkToFit="1"/>
    </xf>
    <xf numFmtId="0" fontId="12" fillId="3" borderId="86" xfId="0" applyFont="1" applyFill="1" applyBorder="1" applyAlignment="1">
      <alignment vertical="center" shrinkToFit="1"/>
    </xf>
    <xf numFmtId="0" fontId="12" fillId="4" borderId="87" xfId="0" applyFont="1" applyFill="1" applyBorder="1" applyAlignment="1">
      <alignment horizontal="center" vertical="center" shrinkToFit="1"/>
    </xf>
    <xf numFmtId="0" fontId="12" fillId="4" borderId="19" xfId="0" applyFont="1" applyFill="1" applyBorder="1" applyAlignment="1">
      <alignment horizontal="center" vertical="center" shrinkToFit="1"/>
    </xf>
    <xf numFmtId="0" fontId="12" fillId="3" borderId="19" xfId="0" applyFont="1" applyFill="1" applyBorder="1" applyAlignment="1">
      <alignment vertical="center"/>
    </xf>
    <xf numFmtId="0" fontId="12" fillId="3" borderId="1" xfId="0" applyFont="1" applyFill="1" applyBorder="1" applyAlignment="1">
      <alignment vertical="center"/>
    </xf>
    <xf numFmtId="0" fontId="13" fillId="5" borderId="1" xfId="0" applyFont="1" applyFill="1" applyBorder="1" applyAlignment="1">
      <alignment horizontal="center" vertical="center" shrinkToFit="1"/>
    </xf>
    <xf numFmtId="0" fontId="12" fillId="3" borderId="0" xfId="0" applyFont="1" applyFill="1" applyAlignment="1">
      <alignment vertical="center" shrinkToFit="1"/>
    </xf>
    <xf numFmtId="0" fontId="12" fillId="3" borderId="19" xfId="0" applyFont="1" applyFill="1" applyBorder="1" applyAlignment="1">
      <alignment horizontal="left" vertical="center"/>
    </xf>
    <xf numFmtId="0" fontId="12" fillId="3" borderId="88" xfId="0" applyFont="1" applyFill="1" applyBorder="1" applyAlignment="1">
      <alignment horizontal="left" vertical="center"/>
    </xf>
    <xf numFmtId="0" fontId="12" fillId="3" borderId="71" xfId="0" applyFont="1" applyFill="1" applyBorder="1" applyAlignment="1">
      <alignment horizontal="left" vertical="center"/>
    </xf>
    <xf numFmtId="0" fontId="12" fillId="3" borderId="72" xfId="0" applyFont="1" applyFill="1" applyBorder="1" applyAlignment="1">
      <alignment horizontal="left" vertical="center"/>
    </xf>
    <xf numFmtId="0" fontId="12" fillId="3" borderId="76" xfId="0" applyFont="1" applyFill="1" applyBorder="1" applyAlignment="1">
      <alignment vertical="center" shrinkToFit="1"/>
    </xf>
    <xf numFmtId="0" fontId="12" fillId="3" borderId="68" xfId="0" applyFont="1" applyFill="1" applyBorder="1" applyAlignment="1">
      <alignment horizontal="left" vertical="center"/>
    </xf>
    <xf numFmtId="0" fontId="12" fillId="3" borderId="69" xfId="0" applyFont="1" applyFill="1" applyBorder="1" applyAlignment="1">
      <alignment horizontal="left" vertical="center"/>
    </xf>
    <xf numFmtId="0" fontId="12" fillId="3" borderId="80" xfId="0" applyFont="1" applyFill="1" applyBorder="1" applyAlignment="1">
      <alignment vertical="center" shrinkToFit="1"/>
    </xf>
    <xf numFmtId="0" fontId="12" fillId="3" borderId="80" xfId="0" applyFont="1" applyFill="1" applyBorder="1" applyAlignment="1">
      <alignment horizontal="center" vertical="center" shrinkToFit="1"/>
    </xf>
    <xf numFmtId="0" fontId="12" fillId="4" borderId="79" xfId="0" applyFont="1" applyFill="1" applyBorder="1" applyAlignment="1">
      <alignment horizontal="center" vertical="center" shrinkToFit="1"/>
    </xf>
    <xf numFmtId="0" fontId="12" fillId="3" borderId="18" xfId="0" applyFont="1" applyFill="1" applyBorder="1" applyAlignment="1">
      <alignment vertical="center"/>
    </xf>
    <xf numFmtId="0" fontId="12" fillId="3" borderId="18" xfId="0" applyFont="1" applyFill="1" applyBorder="1" applyAlignment="1">
      <alignment horizontal="left" vertical="center"/>
    </xf>
    <xf numFmtId="0" fontId="12" fillId="3" borderId="81" xfId="0" applyFont="1" applyFill="1" applyBorder="1" applyAlignment="1">
      <alignment horizontal="left" vertical="center"/>
    </xf>
    <xf numFmtId="0" fontId="12" fillId="3" borderId="13" xfId="0" applyFont="1" applyFill="1" applyBorder="1" applyAlignment="1">
      <alignment vertical="center" shrinkToFit="1"/>
    </xf>
    <xf numFmtId="0" fontId="12" fillId="3" borderId="14" xfId="0" applyFont="1" applyFill="1" applyBorder="1" applyAlignment="1">
      <alignment vertical="center" shrinkToFit="1"/>
    </xf>
    <xf numFmtId="0" fontId="12" fillId="3" borderId="13" xfId="0" applyFont="1" applyFill="1" applyBorder="1" applyAlignment="1">
      <alignment horizontal="center" vertical="center" shrinkToFit="1"/>
    </xf>
    <xf numFmtId="0" fontId="12" fillId="4" borderId="14" xfId="0" applyFont="1" applyFill="1" applyBorder="1" applyAlignment="1">
      <alignment horizontal="center" vertical="center" shrinkToFit="1"/>
    </xf>
    <xf numFmtId="0" fontId="12" fillId="4" borderId="0" xfId="0" applyFont="1" applyFill="1" applyBorder="1" applyAlignment="1">
      <alignment horizontal="center" vertical="center" shrinkToFit="1"/>
    </xf>
    <xf numFmtId="0" fontId="12" fillId="3" borderId="0" xfId="0" applyFont="1" applyFill="1" applyBorder="1" applyAlignment="1">
      <alignment horizontal="left" vertical="center"/>
    </xf>
    <xf numFmtId="0" fontId="12" fillId="3" borderId="15" xfId="0" applyFont="1" applyFill="1" applyBorder="1" applyAlignment="1">
      <alignment horizontal="left" vertical="center"/>
    </xf>
    <xf numFmtId="0" fontId="12" fillId="3" borderId="0" xfId="0" applyFont="1" applyFill="1" applyBorder="1" applyAlignment="1">
      <alignment horizontal="center" vertical="center" shrinkToFit="1"/>
    </xf>
    <xf numFmtId="0" fontId="12" fillId="3" borderId="70" xfId="0" applyFont="1" applyFill="1" applyBorder="1" applyAlignment="1">
      <alignment vertical="center" shrinkToFit="1"/>
    </xf>
    <xf numFmtId="0" fontId="12" fillId="3" borderId="72" xfId="0" applyFont="1" applyFill="1" applyBorder="1" applyAlignment="1">
      <alignment vertical="center" shrinkToFit="1"/>
    </xf>
    <xf numFmtId="0" fontId="12" fillId="3" borderId="0" xfId="0" applyFont="1" applyFill="1" applyAlignment="1">
      <alignment vertical="center" shrinkToFit="1"/>
    </xf>
    <xf numFmtId="0" fontId="12" fillId="3" borderId="71" xfId="0" applyFont="1" applyFill="1" applyBorder="1" applyAlignment="1">
      <alignment horizontal="center" vertical="center"/>
    </xf>
    <xf numFmtId="0" fontId="12" fillId="3" borderId="15" xfId="0" applyFont="1" applyFill="1" applyBorder="1" applyAlignment="1">
      <alignment vertical="center" shrinkToFit="1"/>
    </xf>
    <xf numFmtId="0" fontId="12" fillId="5" borderId="1" xfId="0" applyFont="1" applyFill="1" applyBorder="1" applyAlignment="1">
      <alignment horizontal="center" vertical="center" shrinkToFit="1"/>
    </xf>
    <xf numFmtId="0" fontId="12" fillId="5" borderId="2" xfId="0" applyFont="1" applyFill="1" applyBorder="1" applyAlignment="1">
      <alignment horizontal="center" vertical="center" shrinkToFit="1"/>
    </xf>
    <xf numFmtId="0" fontId="12" fillId="5" borderId="4" xfId="0" applyFont="1" applyFill="1" applyBorder="1" applyAlignment="1">
      <alignment vertical="center" shrinkToFit="1"/>
    </xf>
    <xf numFmtId="0" fontId="12" fillId="5" borderId="4" xfId="0" applyFont="1" applyFill="1" applyBorder="1" applyAlignment="1">
      <alignment horizontal="center" vertical="center" shrinkToFit="1"/>
    </xf>
    <xf numFmtId="0" fontId="11" fillId="3" borderId="0" xfId="0" applyFont="1" applyFill="1" applyAlignment="1">
      <alignment vertical="center"/>
    </xf>
    <xf numFmtId="0" fontId="24" fillId="3" borderId="0" xfId="0" applyFont="1" applyFill="1" applyAlignment="1">
      <alignment horizontal="left" vertical="center"/>
    </xf>
    <xf numFmtId="0" fontId="10" fillId="0" borderId="0" xfId="0" applyFont="1">
      <alignment vertical="center"/>
    </xf>
    <xf numFmtId="0" fontId="11" fillId="0" borderId="0" xfId="0" applyFont="1" applyAlignment="1">
      <alignment vertical="center" shrinkToFit="1"/>
    </xf>
    <xf numFmtId="0" fontId="10" fillId="0" borderId="0" xfId="0" applyFont="1" applyAlignment="1">
      <alignment vertical="center" shrinkToFit="1"/>
    </xf>
    <xf numFmtId="0" fontId="10" fillId="0" borderId="14" xfId="0" applyFont="1" applyBorder="1">
      <alignment vertical="center"/>
    </xf>
    <xf numFmtId="0" fontId="10" fillId="0" borderId="0" xfId="0" applyFont="1" applyBorder="1">
      <alignment vertical="center"/>
    </xf>
    <xf numFmtId="0" fontId="10" fillId="0" borderId="15" xfId="0" applyFont="1" applyBorder="1">
      <alignment vertical="center"/>
    </xf>
    <xf numFmtId="0" fontId="10" fillId="0" borderId="8" xfId="0" applyFont="1" applyBorder="1">
      <alignment vertical="center"/>
    </xf>
    <xf numFmtId="0" fontId="10" fillId="0" borderId="5" xfId="0" applyFont="1" applyBorder="1">
      <alignment vertical="center"/>
    </xf>
    <xf numFmtId="0" fontId="10" fillId="0" borderId="6" xfId="0" applyFont="1" applyBorder="1">
      <alignment vertical="center"/>
    </xf>
    <xf numFmtId="0" fontId="47" fillId="3" borderId="0" xfId="0" applyFont="1" applyFill="1" applyAlignment="1">
      <alignment vertical="center"/>
    </xf>
    <xf numFmtId="0" fontId="12" fillId="3" borderId="0" xfId="0" applyFont="1" applyFill="1" applyBorder="1" applyAlignment="1">
      <alignment vertical="center"/>
    </xf>
    <xf numFmtId="0" fontId="12" fillId="2" borderId="5" xfId="0" applyFont="1" applyFill="1" applyBorder="1" applyAlignment="1">
      <alignment vertical="center" shrinkToFit="1"/>
    </xf>
    <xf numFmtId="0" fontId="0" fillId="0" borderId="0" xfId="0" applyAlignment="1">
      <alignment vertical="center"/>
    </xf>
    <xf numFmtId="0" fontId="12" fillId="3" borderId="2" xfId="0" applyFont="1" applyFill="1" applyBorder="1" applyAlignment="1">
      <alignment vertical="center"/>
    </xf>
    <xf numFmtId="0" fontId="17" fillId="3" borderId="0" xfId="0" applyFont="1" applyFill="1" applyBorder="1" applyAlignment="1">
      <alignment horizontal="left" vertical="center" shrinkToFit="1"/>
    </xf>
    <xf numFmtId="0" fontId="12" fillId="5" borderId="12" xfId="0" applyFont="1" applyFill="1" applyBorder="1" applyAlignment="1">
      <alignment horizontal="center" vertical="center"/>
    </xf>
    <xf numFmtId="0" fontId="24" fillId="5" borderId="60" xfId="0" applyFont="1" applyFill="1" applyBorder="1" applyAlignment="1">
      <alignment horizontal="center" vertical="center"/>
    </xf>
    <xf numFmtId="0" fontId="23" fillId="5" borderId="12" xfId="0" applyFont="1" applyFill="1" applyBorder="1" applyAlignment="1">
      <alignment horizontal="center" vertical="center"/>
    </xf>
    <xf numFmtId="0" fontId="12" fillId="5" borderId="13" xfId="0" applyFont="1" applyFill="1" applyBorder="1" applyAlignment="1">
      <alignment horizontal="center" vertical="center"/>
    </xf>
    <xf numFmtId="0" fontId="24" fillId="5" borderId="89" xfId="0" applyFont="1" applyFill="1" applyBorder="1" applyAlignment="1">
      <alignment vertical="center"/>
    </xf>
    <xf numFmtId="0" fontId="23" fillId="5" borderId="13" xfId="0" applyFont="1" applyFill="1" applyBorder="1" applyAlignment="1">
      <alignment horizontal="center" vertical="center"/>
    </xf>
    <xf numFmtId="0" fontId="15" fillId="5" borderId="7" xfId="0" applyFont="1" applyFill="1" applyBorder="1" applyAlignment="1">
      <alignment horizontal="right" vertical="center"/>
    </xf>
    <xf numFmtId="0" fontId="23" fillId="4" borderId="2" xfId="0" applyFont="1" applyFill="1" applyBorder="1" applyAlignment="1">
      <alignment horizontal="center" vertical="center" shrinkToFit="1"/>
    </xf>
    <xf numFmtId="0" fontId="24" fillId="5" borderId="90" xfId="0" applyFont="1" applyFill="1" applyBorder="1" applyAlignment="1">
      <alignment horizontal="center" vertical="center"/>
    </xf>
    <xf numFmtId="0" fontId="23" fillId="5" borderId="7" xfId="0" applyFont="1" applyFill="1" applyBorder="1" applyAlignment="1">
      <alignment horizontal="center" vertical="center"/>
    </xf>
    <xf numFmtId="0" fontId="22" fillId="2" borderId="76" xfId="0" applyFont="1" applyFill="1" applyBorder="1" applyAlignment="1">
      <alignment horizontal="left" vertical="center" shrinkToFit="1"/>
    </xf>
    <xf numFmtId="0" fontId="24" fillId="4" borderId="76" xfId="0" applyFont="1" applyFill="1" applyBorder="1" applyAlignment="1">
      <alignment horizontal="center" vertical="center" shrinkToFit="1"/>
    </xf>
    <xf numFmtId="0" fontId="10" fillId="2" borderId="76" xfId="0" applyFont="1" applyFill="1" applyBorder="1" applyAlignment="1">
      <alignment horizontal="left" vertical="center" shrinkToFit="1"/>
    </xf>
    <xf numFmtId="49" fontId="10" fillId="3" borderId="76" xfId="0" applyNumberFormat="1" applyFont="1" applyFill="1" applyBorder="1" applyAlignment="1">
      <alignment horizontal="center" vertical="center" shrinkToFit="1"/>
    </xf>
    <xf numFmtId="0" fontId="24" fillId="3" borderId="76" xfId="0" applyFont="1" applyFill="1" applyBorder="1" applyAlignment="1">
      <alignment horizontal="center" vertical="center" shrinkToFit="1"/>
    </xf>
    <xf numFmtId="49" fontId="10" fillId="3" borderId="67" xfId="0" applyNumberFormat="1" applyFont="1" applyFill="1" applyBorder="1" applyAlignment="1">
      <alignment horizontal="center" vertical="center" shrinkToFit="1"/>
    </xf>
    <xf numFmtId="0" fontId="24" fillId="3" borderId="91" xfId="0" applyFont="1" applyFill="1" applyBorder="1" applyAlignment="1">
      <alignment horizontal="center" vertical="center" shrinkToFit="1"/>
    </xf>
    <xf numFmtId="176" fontId="24" fillId="3" borderId="77" xfId="0" applyNumberFormat="1" applyFont="1" applyFill="1" applyBorder="1" applyAlignment="1">
      <alignment horizontal="center" vertical="center" shrinkToFit="1"/>
    </xf>
    <xf numFmtId="0" fontId="10" fillId="3" borderId="76" xfId="0" applyFont="1" applyFill="1" applyBorder="1" applyAlignment="1">
      <alignment horizontal="center" vertical="center" shrinkToFit="1"/>
    </xf>
    <xf numFmtId="2" fontId="12" fillId="6" borderId="0" xfId="0" applyNumberFormat="1" applyFont="1" applyFill="1" applyAlignment="1">
      <alignment horizontal="center" vertical="center"/>
    </xf>
    <xf numFmtId="0" fontId="22" fillId="2" borderId="77" xfId="0" applyFont="1" applyFill="1" applyBorder="1" applyAlignment="1">
      <alignment horizontal="left" vertical="center" shrinkToFit="1"/>
    </xf>
    <xf numFmtId="0" fontId="24" fillId="4" borderId="77" xfId="0" applyFont="1" applyFill="1" applyBorder="1" applyAlignment="1">
      <alignment horizontal="center" vertical="center" shrinkToFit="1"/>
    </xf>
    <xf numFmtId="0" fontId="24" fillId="3" borderId="77" xfId="0" applyFont="1" applyFill="1" applyBorder="1" applyAlignment="1">
      <alignment horizontal="center" vertical="center" shrinkToFit="1"/>
    </xf>
    <xf numFmtId="49" fontId="24" fillId="3" borderId="77" xfId="0" applyNumberFormat="1" applyFont="1" applyFill="1" applyBorder="1" applyAlignment="1">
      <alignment horizontal="center" vertical="center" shrinkToFit="1"/>
    </xf>
    <xf numFmtId="0" fontId="24" fillId="3" borderId="70" xfId="0" applyFont="1" applyFill="1" applyBorder="1" applyAlignment="1">
      <alignment horizontal="center" vertical="center" shrinkToFit="1"/>
    </xf>
    <xf numFmtId="0" fontId="24" fillId="3" borderId="92" xfId="0" applyFont="1" applyFill="1" applyBorder="1" applyAlignment="1">
      <alignment horizontal="center" vertical="center" shrinkToFit="1"/>
    </xf>
    <xf numFmtId="49" fontId="24" fillId="3" borderId="70" xfId="0" applyNumberFormat="1" applyFont="1" applyFill="1" applyBorder="1" applyAlignment="1">
      <alignment horizontal="center" vertical="center" shrinkToFit="1"/>
    </xf>
    <xf numFmtId="177" fontId="24" fillId="3" borderId="77" xfId="0" applyNumberFormat="1" applyFont="1" applyFill="1" applyBorder="1" applyAlignment="1">
      <alignment horizontal="center" vertical="center" shrinkToFit="1"/>
    </xf>
    <xf numFmtId="0" fontId="12" fillId="3" borderId="9" xfId="0" applyFont="1" applyFill="1" applyBorder="1" applyAlignment="1">
      <alignment horizontal="center" vertical="top" wrapText="1"/>
    </xf>
    <xf numFmtId="0" fontId="12" fillId="3" borderId="10" xfId="0" applyFont="1" applyFill="1" applyBorder="1" applyAlignment="1">
      <alignment horizontal="center" vertical="top" wrapText="1"/>
    </xf>
    <xf numFmtId="0" fontId="12" fillId="3" borderId="11" xfId="0" applyFont="1" applyFill="1" applyBorder="1" applyAlignment="1">
      <alignment horizontal="center" vertical="top" wrapText="1"/>
    </xf>
    <xf numFmtId="49" fontId="23" fillId="2" borderId="0" xfId="0" applyNumberFormat="1" applyFont="1" applyFill="1" applyBorder="1" applyAlignment="1">
      <alignment horizontal="center" vertical="top" shrinkToFit="1"/>
    </xf>
    <xf numFmtId="0" fontId="23" fillId="3" borderId="0" xfId="0" applyNumberFormat="1" applyFont="1" applyFill="1" applyBorder="1" applyAlignment="1">
      <alignment horizontal="center" vertical="top" shrinkToFit="1"/>
    </xf>
    <xf numFmtId="1" fontId="23" fillId="2" borderId="0" xfId="0" applyNumberFormat="1" applyFont="1" applyFill="1" applyBorder="1" applyAlignment="1">
      <alignment horizontal="center" vertical="top" shrinkToFit="1"/>
    </xf>
    <xf numFmtId="0" fontId="12" fillId="3" borderId="0" xfId="0" applyFont="1" applyFill="1" applyAlignment="1">
      <alignment horizontal="right" vertical="center"/>
    </xf>
    <xf numFmtId="0" fontId="12" fillId="3" borderId="18" xfId="0" applyFont="1" applyFill="1" applyBorder="1" applyAlignment="1">
      <alignment horizontal="center" vertical="center"/>
    </xf>
    <xf numFmtId="0" fontId="12" fillId="3" borderId="19" xfId="0" applyFont="1" applyFill="1" applyBorder="1" applyAlignment="1">
      <alignment horizontal="center" vertical="center"/>
    </xf>
    <xf numFmtId="0" fontId="12" fillId="3" borderId="0" xfId="0" applyFont="1" applyFill="1" applyAlignment="1">
      <alignment vertical="center" shrinkToFit="1"/>
    </xf>
    <xf numFmtId="0" fontId="11" fillId="0" borderId="8" xfId="0" applyFont="1" applyBorder="1">
      <alignment vertical="center"/>
    </xf>
    <xf numFmtId="0" fontId="12" fillId="3" borderId="71" xfId="0" applyFont="1" applyFill="1" applyBorder="1" applyAlignment="1">
      <alignment vertical="center" shrinkToFit="1"/>
    </xf>
    <xf numFmtId="0" fontId="12" fillId="3" borderId="0" xfId="0" applyFont="1" applyFill="1" applyAlignment="1">
      <alignment vertical="center" shrinkToFit="1"/>
    </xf>
    <xf numFmtId="0" fontId="15" fillId="3" borderId="86" xfId="0" applyFont="1" applyFill="1" applyBorder="1" applyAlignment="1">
      <alignment vertical="center" shrinkToFit="1"/>
    </xf>
    <xf numFmtId="0" fontId="15" fillId="3" borderId="87" xfId="0" applyFont="1" applyFill="1" applyBorder="1" applyAlignment="1">
      <alignment vertical="center" shrinkToFit="1"/>
    </xf>
    <xf numFmtId="0" fontId="15" fillId="3" borderId="77" xfId="0" applyFont="1" applyFill="1" applyBorder="1" applyAlignment="1">
      <alignment vertical="center" shrinkToFit="1"/>
    </xf>
    <xf numFmtId="0" fontId="15" fillId="3" borderId="87" xfId="0" applyFont="1" applyFill="1" applyBorder="1" applyAlignment="1">
      <alignment vertical="center" wrapText="1" shrinkToFit="1"/>
    </xf>
    <xf numFmtId="0" fontId="15" fillId="0" borderId="86" xfId="0" applyFont="1" applyFill="1" applyBorder="1" applyAlignment="1">
      <alignment vertical="center" shrinkToFit="1"/>
    </xf>
    <xf numFmtId="0" fontId="15" fillId="3" borderId="77" xfId="0" applyFont="1" applyFill="1" applyBorder="1" applyAlignment="1">
      <alignment horizontal="center" vertical="center" shrinkToFit="1"/>
    </xf>
    <xf numFmtId="0" fontId="15" fillId="4" borderId="79" xfId="0" applyFont="1" applyFill="1" applyBorder="1" applyAlignment="1">
      <alignment horizontal="center" vertical="center" shrinkToFit="1"/>
    </xf>
    <xf numFmtId="0" fontId="15" fillId="3" borderId="71" xfId="0" applyFont="1" applyFill="1" applyBorder="1" applyAlignment="1">
      <alignment horizontal="left" vertical="center"/>
    </xf>
    <xf numFmtId="0" fontId="15" fillId="4" borderId="71" xfId="0" applyFont="1" applyFill="1" applyBorder="1" applyAlignment="1">
      <alignment horizontal="center" vertical="center" shrinkToFit="1"/>
    </xf>
    <xf numFmtId="0" fontId="15" fillId="3" borderId="71" xfId="0" applyFont="1" applyFill="1" applyBorder="1" applyAlignment="1">
      <alignment vertical="center" shrinkToFit="1"/>
    </xf>
    <xf numFmtId="0" fontId="15" fillId="3" borderId="86" xfId="0" applyFont="1" applyFill="1" applyBorder="1" applyAlignment="1">
      <alignment horizontal="center" vertical="center" shrinkToFit="1"/>
    </xf>
    <xf numFmtId="0" fontId="15" fillId="4" borderId="70" xfId="0" applyFont="1" applyFill="1" applyBorder="1" applyAlignment="1">
      <alignment horizontal="center" vertical="center" shrinkToFit="1"/>
    </xf>
    <xf numFmtId="0" fontId="12" fillId="0" borderId="71" xfId="0" applyFont="1" applyFill="1" applyBorder="1" applyAlignment="1">
      <alignment horizontal="center" vertical="center" shrinkToFit="1"/>
    </xf>
    <xf numFmtId="0" fontId="15" fillId="4" borderId="18" xfId="0" applyFont="1" applyFill="1" applyBorder="1" applyAlignment="1">
      <alignment horizontal="center" vertical="center" shrinkToFit="1"/>
    </xf>
    <xf numFmtId="0" fontId="15" fillId="3" borderId="68" xfId="0" applyFont="1" applyFill="1" applyBorder="1" applyAlignment="1">
      <alignment horizontal="left" vertical="center"/>
    </xf>
    <xf numFmtId="0" fontId="15" fillId="4" borderId="67" xfId="0" applyFont="1" applyFill="1" applyBorder="1" applyAlignment="1">
      <alignment horizontal="center" vertical="center" shrinkToFit="1"/>
    </xf>
    <xf numFmtId="0" fontId="15" fillId="4" borderId="68" xfId="0" applyFont="1" applyFill="1" applyBorder="1" applyAlignment="1">
      <alignment horizontal="center" vertical="center" shrinkToFit="1"/>
    </xf>
    <xf numFmtId="0" fontId="15" fillId="3" borderId="71" xfId="0" applyFont="1" applyFill="1" applyBorder="1" applyAlignment="1">
      <alignment vertical="center"/>
    </xf>
    <xf numFmtId="0" fontId="15" fillId="0" borderId="71" xfId="0" applyFont="1" applyFill="1" applyBorder="1" applyAlignment="1">
      <alignment horizontal="center" vertical="center" shrinkToFit="1"/>
    </xf>
    <xf numFmtId="0" fontId="12" fillId="3" borderId="0" xfId="0" applyFont="1" applyFill="1" applyAlignment="1">
      <alignment vertical="center" shrinkToFit="1"/>
    </xf>
    <xf numFmtId="0" fontId="15" fillId="3" borderId="72" xfId="0" applyFont="1" applyFill="1" applyBorder="1" applyAlignment="1">
      <alignment vertical="center" shrinkToFit="1"/>
    </xf>
    <xf numFmtId="0" fontId="13" fillId="5" borderId="1" xfId="0" applyFont="1" applyFill="1" applyBorder="1" applyAlignment="1">
      <alignment horizontal="center" vertical="center" shrinkToFit="1"/>
    </xf>
    <xf numFmtId="0" fontId="23" fillId="3" borderId="0" xfId="0" applyNumberFormat="1" applyFont="1" applyFill="1" applyBorder="1" applyAlignment="1">
      <alignment vertical="top" shrinkToFit="1"/>
    </xf>
    <xf numFmtId="0" fontId="12" fillId="3" borderId="0" xfId="0" applyFont="1" applyFill="1" applyAlignment="1">
      <alignment vertical="center" shrinkToFit="1"/>
    </xf>
    <xf numFmtId="0" fontId="21" fillId="3" borderId="0" xfId="0" applyFont="1" applyFill="1" applyAlignment="1">
      <alignment vertical="center"/>
    </xf>
    <xf numFmtId="0" fontId="12" fillId="2" borderId="0" xfId="0" applyFont="1" applyFill="1" applyBorder="1" applyAlignment="1">
      <alignment vertical="center" shrinkToFit="1"/>
    </xf>
    <xf numFmtId="0" fontId="12" fillId="3" borderId="0" xfId="0" applyFont="1" applyFill="1" applyBorder="1" applyAlignment="1">
      <alignment horizontal="center" vertical="center"/>
    </xf>
    <xf numFmtId="0" fontId="12" fillId="3" borderId="0" xfId="0" applyFont="1" applyFill="1" applyAlignment="1">
      <alignment horizontal="center" vertical="center"/>
    </xf>
    <xf numFmtId="0" fontId="12" fillId="3" borderId="0" xfId="0" applyFont="1" applyFill="1" applyAlignment="1">
      <alignment vertical="center"/>
    </xf>
    <xf numFmtId="0" fontId="21" fillId="3" borderId="0" xfId="0" applyFont="1" applyFill="1" applyBorder="1" applyAlignment="1">
      <alignment vertical="center"/>
    </xf>
    <xf numFmtId="0" fontId="23" fillId="3" borderId="15" xfId="0" applyNumberFormat="1" applyFont="1" applyFill="1" applyBorder="1" applyAlignment="1">
      <alignment vertical="top" shrinkToFit="1"/>
    </xf>
    <xf numFmtId="0" fontId="12" fillId="5" borderId="1" xfId="0" applyFont="1" applyFill="1" applyBorder="1" applyAlignment="1">
      <alignment horizontal="center" vertical="center"/>
    </xf>
    <xf numFmtId="0" fontId="12" fillId="5" borderId="2" xfId="0" applyFont="1" applyFill="1" applyBorder="1" applyAlignment="1">
      <alignment horizontal="center" vertical="center"/>
    </xf>
    <xf numFmtId="0" fontId="50" fillId="8" borderId="0" xfId="0" applyFont="1" applyFill="1" applyAlignment="1">
      <alignment horizontal="left" vertical="center"/>
    </xf>
    <xf numFmtId="0" fontId="50" fillId="8" borderId="0" xfId="0" applyFont="1" applyFill="1">
      <alignment vertical="center"/>
    </xf>
    <xf numFmtId="0" fontId="0" fillId="0" borderId="1" xfId="0" applyBorder="1">
      <alignment vertical="center"/>
    </xf>
    <xf numFmtId="0" fontId="50" fillId="8" borderId="0" xfId="0" applyFont="1" applyFill="1" applyAlignment="1">
      <alignment vertical="center" wrapText="1"/>
    </xf>
    <xf numFmtId="0" fontId="0" fillId="8" borderId="0" xfId="0" applyFill="1">
      <alignment vertical="center"/>
    </xf>
    <xf numFmtId="178" fontId="51" fillId="6" borderId="1" xfId="2" applyNumberFormat="1" applyFont="1" applyFill="1" applyBorder="1" applyAlignment="1">
      <alignment horizontal="center" vertical="center"/>
    </xf>
    <xf numFmtId="0" fontId="52" fillId="8" borderId="99" xfId="2" applyFont="1" applyFill="1" applyBorder="1" applyAlignment="1">
      <alignment vertical="center" wrapText="1"/>
    </xf>
    <xf numFmtId="0" fontId="39" fillId="8" borderId="0" xfId="0" applyFont="1" applyFill="1">
      <alignment vertical="center"/>
    </xf>
    <xf numFmtId="0" fontId="52" fillId="8" borderId="0" xfId="0" applyFont="1" applyFill="1">
      <alignment vertical="center"/>
    </xf>
    <xf numFmtId="0" fontId="52" fillId="9" borderId="96" xfId="0" applyFont="1" applyFill="1" applyBorder="1" applyAlignment="1">
      <alignment horizontal="right" vertical="center"/>
    </xf>
    <xf numFmtId="0" fontId="52" fillId="9" borderId="22" xfId="0" applyFont="1" applyFill="1" applyBorder="1" applyAlignment="1">
      <alignment horizontal="right" vertical="center"/>
    </xf>
    <xf numFmtId="0" fontId="52" fillId="9" borderId="97" xfId="0" applyFont="1" applyFill="1" applyBorder="1" applyAlignment="1">
      <alignment horizontal="right" vertical="center"/>
    </xf>
    <xf numFmtId="0" fontId="52" fillId="8" borderId="98" xfId="2" applyFont="1" applyFill="1" applyBorder="1" applyAlignment="1">
      <alignment vertical="center" wrapText="1"/>
    </xf>
    <xf numFmtId="0" fontId="51" fillId="0" borderId="98" xfId="0" applyFont="1" applyBorder="1">
      <alignment vertical="center"/>
    </xf>
    <xf numFmtId="0" fontId="52" fillId="9" borderId="49" xfId="0" applyFont="1" applyFill="1" applyBorder="1" applyAlignment="1">
      <alignment horizontal="right" vertical="center"/>
    </xf>
    <xf numFmtId="0" fontId="52" fillId="9" borderId="51" xfId="0" applyFont="1" applyFill="1" applyBorder="1" applyAlignment="1">
      <alignment horizontal="right" vertical="center"/>
    </xf>
    <xf numFmtId="0" fontId="52" fillId="9" borderId="47" xfId="0" applyFont="1" applyFill="1" applyBorder="1" applyAlignment="1">
      <alignment horizontal="right" vertical="center"/>
    </xf>
    <xf numFmtId="178" fontId="37" fillId="6" borderId="52" xfId="2" applyNumberFormat="1" applyFont="1" applyFill="1" applyBorder="1" applyAlignment="1">
      <alignment horizontal="right" vertical="center"/>
    </xf>
    <xf numFmtId="0" fontId="52" fillId="6" borderId="54" xfId="0" applyFont="1" applyFill="1" applyBorder="1">
      <alignment vertical="center"/>
    </xf>
    <xf numFmtId="0" fontId="52" fillId="9" borderId="6" xfId="0" applyFont="1" applyFill="1" applyBorder="1" applyAlignment="1">
      <alignment horizontal="right" vertical="center"/>
    </xf>
    <xf numFmtId="0" fontId="52" fillId="9" borderId="7" xfId="0" applyFont="1" applyFill="1" applyBorder="1" applyAlignment="1">
      <alignment horizontal="right" vertical="center"/>
    </xf>
    <xf numFmtId="0" fontId="52" fillId="9" borderId="100" xfId="0" applyFont="1" applyFill="1" applyBorder="1" applyAlignment="1">
      <alignment horizontal="right" vertical="center"/>
    </xf>
    <xf numFmtId="178" fontId="37" fillId="6" borderId="54" xfId="2" applyNumberFormat="1" applyFont="1" applyFill="1" applyBorder="1" applyAlignment="1">
      <alignment horizontal="right" vertical="center"/>
    </xf>
    <xf numFmtId="0" fontId="52" fillId="6" borderId="56" xfId="0" applyFont="1" applyFill="1" applyBorder="1">
      <alignment vertical="center"/>
    </xf>
    <xf numFmtId="0" fontId="52" fillId="6" borderId="101" xfId="0" applyFont="1" applyFill="1" applyBorder="1">
      <alignment vertical="center"/>
    </xf>
    <xf numFmtId="0" fontId="52" fillId="6" borderId="6" xfId="0" applyFont="1" applyFill="1" applyBorder="1" applyAlignment="1">
      <alignment horizontal="right" vertical="center"/>
    </xf>
    <xf numFmtId="0" fontId="52" fillId="6" borderId="7" xfId="0" applyFont="1" applyFill="1" applyBorder="1" applyAlignment="1">
      <alignment horizontal="right" vertical="center"/>
    </xf>
    <xf numFmtId="0" fontId="52" fillId="6" borderId="100" xfId="0" applyFont="1" applyFill="1" applyBorder="1" applyAlignment="1">
      <alignment horizontal="right" vertical="center"/>
    </xf>
    <xf numFmtId="0" fontId="52" fillId="6" borderId="98" xfId="0" applyFont="1" applyFill="1" applyBorder="1">
      <alignment vertical="center"/>
    </xf>
    <xf numFmtId="0" fontId="52" fillId="9" borderId="33" xfId="0" applyFont="1" applyFill="1" applyBorder="1" applyAlignment="1">
      <alignment horizontal="right" vertical="center"/>
    </xf>
    <xf numFmtId="0" fontId="52" fillId="9" borderId="1" xfId="0" applyFont="1" applyFill="1" applyBorder="1" applyAlignment="1">
      <alignment horizontal="right" vertical="center"/>
    </xf>
    <xf numFmtId="0" fontId="52" fillId="9" borderId="34" xfId="0" applyFont="1" applyFill="1" applyBorder="1" applyAlignment="1">
      <alignment horizontal="right" vertical="center"/>
    </xf>
    <xf numFmtId="0" fontId="52" fillId="9" borderId="15" xfId="0" applyFont="1" applyFill="1" applyBorder="1" applyAlignment="1">
      <alignment horizontal="right" vertical="center"/>
    </xf>
    <xf numFmtId="0" fontId="52" fillId="9" borderId="13" xfId="0" applyFont="1" applyFill="1" applyBorder="1" applyAlignment="1">
      <alignment horizontal="right" vertical="center"/>
    </xf>
    <xf numFmtId="0" fontId="52" fillId="9" borderId="103" xfId="0" applyFont="1" applyFill="1" applyBorder="1" applyAlignment="1">
      <alignment horizontal="right" vertical="center"/>
    </xf>
    <xf numFmtId="178" fontId="37" fillId="6" borderId="46" xfId="2" applyNumberFormat="1" applyFont="1" applyFill="1" applyBorder="1" applyAlignment="1">
      <alignment horizontal="right" vertical="center"/>
    </xf>
    <xf numFmtId="185" fontId="52" fillId="6" borderId="105" xfId="1" applyNumberFormat="1" applyFont="1" applyFill="1" applyBorder="1" applyAlignment="1">
      <alignment horizontal="right" vertical="center"/>
    </xf>
    <xf numFmtId="185" fontId="37" fillId="6" borderId="98" xfId="1" applyNumberFormat="1" applyFont="1" applyFill="1" applyBorder="1" applyAlignment="1">
      <alignment horizontal="right" vertical="center"/>
    </xf>
    <xf numFmtId="0" fontId="52" fillId="8" borderId="0" xfId="2" applyFont="1" applyFill="1" applyAlignment="1">
      <alignment vertical="center"/>
    </xf>
    <xf numFmtId="0" fontId="52" fillId="6" borderId="1" xfId="0" applyFont="1" applyFill="1" applyBorder="1" applyAlignment="1">
      <alignment horizontal="center" vertical="center"/>
    </xf>
    <xf numFmtId="0" fontId="10" fillId="7" borderId="0" xfId="0" applyFont="1" applyFill="1" applyBorder="1">
      <alignment vertical="center"/>
    </xf>
    <xf numFmtId="0" fontId="10" fillId="7" borderId="15" xfId="0" applyFont="1" applyFill="1" applyBorder="1">
      <alignment vertical="center"/>
    </xf>
    <xf numFmtId="0" fontId="10" fillId="0" borderId="14" xfId="0" applyFont="1" applyBorder="1">
      <alignment vertical="center"/>
    </xf>
    <xf numFmtId="0" fontId="10" fillId="0" borderId="0" xfId="0" applyFont="1" applyBorder="1">
      <alignment vertical="center"/>
    </xf>
    <xf numFmtId="0" fontId="10" fillId="0" borderId="15" xfId="0" applyFont="1" applyBorder="1">
      <alignment vertical="center"/>
    </xf>
    <xf numFmtId="0" fontId="17" fillId="3" borderId="0" xfId="0" applyFont="1" applyFill="1" applyAlignment="1">
      <alignment horizontal="right" vertical="center"/>
    </xf>
    <xf numFmtId="0" fontId="24" fillId="3" borderId="14" xfId="0" applyFont="1" applyFill="1" applyBorder="1" applyAlignment="1">
      <alignment horizontal="center" vertical="center" shrinkToFit="1"/>
    </xf>
    <xf numFmtId="0" fontId="24" fillId="3" borderId="15" xfId="0" applyFont="1" applyFill="1" applyBorder="1" applyAlignment="1">
      <alignment horizontal="center" vertical="center" shrinkToFit="1"/>
    </xf>
    <xf numFmtId="0" fontId="24" fillId="3" borderId="3" xfId="0" applyNumberFormat="1" applyFont="1" applyFill="1" applyBorder="1" applyAlignment="1">
      <alignment horizontal="center" vertical="center" shrinkToFit="1"/>
    </xf>
    <xf numFmtId="0" fontId="24" fillId="3" borderId="0" xfId="0" applyFont="1" applyFill="1" applyBorder="1" applyAlignment="1">
      <alignment vertical="center"/>
    </xf>
    <xf numFmtId="0" fontId="8" fillId="0" borderId="0" xfId="0" applyFont="1" applyBorder="1" applyAlignment="1">
      <alignment vertical="center" shrinkToFit="1"/>
    </xf>
    <xf numFmtId="0" fontId="10" fillId="3" borderId="0" xfId="0" applyFont="1" applyFill="1">
      <alignment vertical="center"/>
    </xf>
    <xf numFmtId="0" fontId="10" fillId="3" borderId="0" xfId="0" applyFont="1" applyFill="1" applyAlignment="1">
      <alignment vertical="center"/>
    </xf>
    <xf numFmtId="0" fontId="34" fillId="3" borderId="0" xfId="0" applyFont="1" applyFill="1" applyAlignment="1">
      <alignment vertical="center"/>
    </xf>
    <xf numFmtId="0" fontId="13" fillId="2" borderId="5" xfId="0" applyFont="1" applyFill="1" applyBorder="1" applyAlignment="1">
      <alignment vertical="center" shrinkToFit="1"/>
    </xf>
    <xf numFmtId="0" fontId="13" fillId="3" borderId="0" xfId="0" applyFont="1" applyFill="1" applyAlignment="1">
      <alignment horizontal="center" vertical="center"/>
    </xf>
    <xf numFmtId="0" fontId="55" fillId="2" borderId="5" xfId="0" applyFont="1" applyFill="1" applyBorder="1" applyAlignment="1">
      <alignment vertical="center" shrinkToFit="1"/>
    </xf>
    <xf numFmtId="0" fontId="56" fillId="3" borderId="0" xfId="0" applyFont="1" applyFill="1" applyAlignment="1">
      <alignment vertical="center" shrinkToFit="1"/>
    </xf>
    <xf numFmtId="0" fontId="26" fillId="3" borderId="0" xfId="0" applyFont="1" applyFill="1" applyAlignment="1">
      <alignment vertical="center"/>
    </xf>
    <xf numFmtId="0" fontId="10" fillId="4" borderId="48" xfId="0" applyFont="1" applyFill="1" applyBorder="1" applyAlignment="1">
      <alignment horizontal="center" vertical="center"/>
    </xf>
    <xf numFmtId="0" fontId="10" fillId="3" borderId="47" xfId="0" applyFont="1" applyFill="1" applyBorder="1" applyAlignment="1">
      <alignment horizontal="center" vertical="center"/>
    </xf>
    <xf numFmtId="0" fontId="10" fillId="3" borderId="0" xfId="0" applyFont="1" applyFill="1" applyAlignment="1">
      <alignment horizontal="center" vertical="center"/>
    </xf>
    <xf numFmtId="0" fontId="10" fillId="3" borderId="0" xfId="0" applyFont="1" applyFill="1" applyAlignment="1">
      <alignment horizontal="right" vertical="center"/>
    </xf>
    <xf numFmtId="0" fontId="10" fillId="3" borderId="0" xfId="0" applyFont="1" applyFill="1" applyBorder="1" applyAlignment="1">
      <alignment vertical="center"/>
    </xf>
    <xf numFmtId="0" fontId="57" fillId="3" borderId="0" xfId="0" applyFont="1" applyFill="1" applyBorder="1" applyAlignment="1">
      <alignment vertical="center" wrapText="1"/>
    </xf>
    <xf numFmtId="0" fontId="10" fillId="4" borderId="33" xfId="0" applyFont="1" applyFill="1" applyBorder="1" applyAlignment="1">
      <alignment horizontal="center" vertical="center"/>
    </xf>
    <xf numFmtId="0" fontId="10" fillId="3" borderId="34" xfId="0" applyFont="1" applyFill="1" applyBorder="1" applyAlignment="1">
      <alignment horizontal="center" vertical="center"/>
    </xf>
    <xf numFmtId="14" fontId="58" fillId="13" borderId="98" xfId="0" applyNumberFormat="1" applyFont="1" applyFill="1" applyBorder="1" applyAlignment="1">
      <alignment horizontal="center" vertical="center"/>
    </xf>
    <xf numFmtId="186" fontId="10" fillId="6" borderId="0" xfId="0" applyNumberFormat="1" applyFont="1" applyFill="1" applyBorder="1" applyAlignment="1">
      <alignment horizontal="center" vertical="center"/>
    </xf>
    <xf numFmtId="0" fontId="56" fillId="3" borderId="0" xfId="0" applyFont="1" applyFill="1">
      <alignment vertical="center"/>
    </xf>
    <xf numFmtId="0" fontId="56" fillId="3" borderId="0" xfId="0" applyFont="1" applyFill="1" applyAlignment="1">
      <alignment horizontal="right" vertical="center"/>
    </xf>
    <xf numFmtId="176" fontId="56" fillId="14" borderId="0" xfId="0" applyNumberFormat="1" applyFont="1" applyFill="1" applyAlignment="1">
      <alignment horizontal="center" vertical="center" shrinkToFit="1"/>
    </xf>
    <xf numFmtId="0" fontId="56" fillId="14" borderId="0" xfId="0" applyFont="1" applyFill="1" applyAlignment="1">
      <alignment horizontal="center" vertical="center" shrinkToFit="1"/>
    </xf>
    <xf numFmtId="0" fontId="56" fillId="3" borderId="0" xfId="0" applyFont="1" applyFill="1" applyAlignment="1">
      <alignment horizontal="center" vertical="center" shrinkToFit="1"/>
    </xf>
    <xf numFmtId="0" fontId="10" fillId="4" borderId="43" xfId="0" applyFont="1" applyFill="1" applyBorder="1" applyAlignment="1">
      <alignment horizontal="center" vertical="center"/>
    </xf>
    <xf numFmtId="0" fontId="10" fillId="3" borderId="45" xfId="0" applyFont="1" applyFill="1" applyBorder="1" applyAlignment="1">
      <alignment horizontal="center" vertical="center"/>
    </xf>
    <xf numFmtId="0" fontId="59" fillId="15" borderId="9" xfId="0" applyFont="1" applyFill="1" applyBorder="1" applyAlignment="1">
      <alignment vertical="center"/>
    </xf>
    <xf numFmtId="0" fontId="59" fillId="15" borderId="10" xfId="0" applyFont="1" applyFill="1" applyBorder="1" applyAlignment="1">
      <alignment horizontal="center" vertical="center" shrinkToFit="1"/>
    </xf>
    <xf numFmtId="0" fontId="59" fillId="15" borderId="9" xfId="0" applyFont="1" applyFill="1" applyBorder="1" applyAlignment="1">
      <alignment horizontal="center" vertical="center"/>
    </xf>
    <xf numFmtId="0" fontId="59" fillId="15" borderId="14" xfId="0" applyFont="1" applyFill="1" applyBorder="1" applyAlignment="1">
      <alignment horizontal="center" vertical="center"/>
    </xf>
    <xf numFmtId="0" fontId="59" fillId="15" borderId="67" xfId="0" applyFont="1" applyFill="1" applyBorder="1" applyAlignment="1">
      <alignment horizontal="center" vertical="center" shrinkToFit="1"/>
    </xf>
    <xf numFmtId="0" fontId="59" fillId="15" borderId="112" xfId="0" applyFont="1" applyFill="1" applyBorder="1" applyAlignment="1">
      <alignment horizontal="center" vertical="center" shrinkToFit="1"/>
    </xf>
    <xf numFmtId="0" fontId="59" fillId="15" borderId="76" xfId="0" applyFont="1" applyFill="1" applyBorder="1" applyAlignment="1">
      <alignment horizontal="center" vertical="center" shrinkToFit="1"/>
    </xf>
    <xf numFmtId="0" fontId="59" fillId="15" borderId="113" xfId="0" applyFont="1" applyFill="1" applyBorder="1" applyAlignment="1">
      <alignment horizontal="center" vertical="center" shrinkToFit="1"/>
    </xf>
    <xf numFmtId="0" fontId="59" fillId="15" borderId="69" xfId="0" applyFont="1" applyFill="1" applyBorder="1" applyAlignment="1">
      <alignment horizontal="center" vertical="center" shrinkToFit="1"/>
    </xf>
    <xf numFmtId="0" fontId="59" fillId="15" borderId="8" xfId="0" applyFont="1" applyFill="1" applyBorder="1" applyAlignment="1">
      <alignment vertical="center"/>
    </xf>
    <xf numFmtId="0" fontId="59" fillId="15" borderId="8" xfId="0" applyFont="1" applyFill="1" applyBorder="1" applyAlignment="1">
      <alignment horizontal="center" vertical="center" shrinkToFit="1"/>
    </xf>
    <xf numFmtId="187" fontId="59" fillId="15" borderId="114" xfId="0" applyNumberFormat="1" applyFont="1" applyFill="1" applyBorder="1" applyAlignment="1">
      <alignment horizontal="center" vertical="center" shrinkToFit="1"/>
    </xf>
    <xf numFmtId="187" fontId="59" fillId="15" borderId="6" xfId="0" applyNumberFormat="1" applyFont="1" applyFill="1" applyBorder="1" applyAlignment="1">
      <alignment horizontal="center" vertical="center" shrinkToFit="1"/>
    </xf>
    <xf numFmtId="187" fontId="59" fillId="15" borderId="115" xfId="0" applyNumberFormat="1" applyFont="1" applyFill="1" applyBorder="1" applyAlignment="1">
      <alignment horizontal="center" vertical="center" shrinkToFit="1"/>
    </xf>
    <xf numFmtId="0" fontId="59" fillId="15" borderId="6" xfId="0" applyFont="1" applyFill="1" applyBorder="1" applyAlignment="1">
      <alignment horizontal="center" vertical="center" shrinkToFit="1"/>
    </xf>
    <xf numFmtId="0" fontId="59" fillId="15" borderId="7" xfId="0" applyFont="1" applyFill="1" applyBorder="1" applyAlignment="1">
      <alignment horizontal="center" vertical="center" shrinkToFit="1"/>
    </xf>
    <xf numFmtId="0" fontId="10" fillId="4" borderId="67" xfId="0" applyFont="1" applyFill="1" applyBorder="1" applyAlignment="1">
      <alignment horizontal="center" vertical="center" shrinkToFit="1"/>
    </xf>
    <xf numFmtId="49" fontId="24" fillId="4" borderId="112" xfId="0" applyNumberFormat="1" applyFont="1" applyFill="1" applyBorder="1" applyAlignment="1">
      <alignment horizontal="center" vertical="center" shrinkToFit="1"/>
    </xf>
    <xf numFmtId="49" fontId="24" fillId="4" borderId="76" xfId="0" applyNumberFormat="1" applyFont="1" applyFill="1" applyBorder="1" applyAlignment="1">
      <alignment horizontal="center" vertical="center" shrinkToFit="1"/>
    </xf>
    <xf numFmtId="49" fontId="24" fillId="4" borderId="113" xfId="0" applyNumberFormat="1" applyFont="1" applyFill="1" applyBorder="1" applyAlignment="1">
      <alignment horizontal="center" vertical="center" shrinkToFit="1"/>
    </xf>
    <xf numFmtId="0" fontId="24" fillId="4" borderId="69" xfId="0" applyFont="1" applyFill="1" applyBorder="1" applyAlignment="1">
      <alignment horizontal="center" vertical="center" shrinkToFit="1"/>
    </xf>
    <xf numFmtId="188" fontId="24" fillId="3" borderId="9" xfId="0" applyNumberFormat="1" applyFont="1" applyFill="1" applyBorder="1" applyAlignment="1">
      <alignment horizontal="right" vertical="center" shrinkToFit="1"/>
    </xf>
    <xf numFmtId="0" fontId="24" fillId="3" borderId="12" xfId="0" applyFont="1" applyFill="1" applyBorder="1" applyAlignment="1">
      <alignment vertical="center" shrinkToFit="1"/>
    </xf>
    <xf numFmtId="0" fontId="24" fillId="3" borderId="13" xfId="0" applyFont="1" applyFill="1" applyBorder="1" applyAlignment="1">
      <alignment vertical="center" shrinkToFit="1"/>
    </xf>
    <xf numFmtId="0" fontId="10" fillId="14" borderId="73" xfId="0" applyFont="1" applyFill="1" applyBorder="1" applyAlignment="1">
      <alignment horizontal="center" vertical="center" shrinkToFit="1"/>
    </xf>
    <xf numFmtId="0" fontId="11" fillId="14" borderId="116" xfId="0" applyFont="1" applyFill="1" applyBorder="1" applyAlignment="1">
      <alignment horizontal="center" vertical="center" shrinkToFit="1"/>
    </xf>
    <xf numFmtId="0" fontId="11" fillId="14" borderId="78" xfId="0" applyFont="1" applyFill="1" applyBorder="1" applyAlignment="1">
      <alignment horizontal="center" vertical="center" shrinkToFit="1"/>
    </xf>
    <xf numFmtId="0" fontId="11" fillId="14" borderId="117" xfId="0" applyFont="1" applyFill="1" applyBorder="1" applyAlignment="1">
      <alignment horizontal="center" vertical="center" shrinkToFit="1"/>
    </xf>
    <xf numFmtId="0" fontId="11" fillId="14" borderId="75" xfId="0" applyFont="1" applyFill="1" applyBorder="1" applyAlignment="1">
      <alignment horizontal="center" vertical="center" shrinkToFit="1"/>
    </xf>
    <xf numFmtId="2" fontId="24" fillId="14" borderId="8" xfId="0" applyNumberFormat="1" applyFont="1" applyFill="1" applyBorder="1" applyAlignment="1">
      <alignment horizontal="right" vertical="center" shrinkToFit="1"/>
    </xf>
    <xf numFmtId="2" fontId="24" fillId="14" borderId="7" xfId="0" applyNumberFormat="1" applyFont="1" applyFill="1" applyBorder="1" applyAlignment="1">
      <alignment horizontal="right" vertical="center" shrinkToFit="1"/>
    </xf>
    <xf numFmtId="2" fontId="24" fillId="14" borderId="8" xfId="0" applyNumberFormat="1" applyFont="1" applyFill="1" applyBorder="1" applyAlignment="1">
      <alignment horizontal="center" vertical="center" shrinkToFit="1"/>
    </xf>
    <xf numFmtId="2" fontId="24" fillId="14" borderId="6" xfId="0" applyNumberFormat="1" applyFont="1" applyFill="1" applyBorder="1" applyAlignment="1">
      <alignment horizontal="center" vertical="center" shrinkToFit="1"/>
    </xf>
    <xf numFmtId="176" fontId="24" fillId="14" borderId="7" xfId="0" applyNumberFormat="1" applyFont="1" applyFill="1" applyBorder="1" applyAlignment="1">
      <alignment horizontal="right" vertical="center" shrinkToFit="1"/>
    </xf>
    <xf numFmtId="49" fontId="24" fillId="4" borderId="69" xfId="0" applyNumberFormat="1" applyFont="1" applyFill="1" applyBorder="1" applyAlignment="1">
      <alignment horizontal="center" vertical="center" shrinkToFit="1"/>
    </xf>
    <xf numFmtId="0" fontId="10" fillId="3" borderId="0" xfId="0" applyFont="1" applyFill="1" applyBorder="1">
      <alignment vertical="center"/>
    </xf>
    <xf numFmtId="0" fontId="10" fillId="3" borderId="118" xfId="0" applyFont="1" applyFill="1" applyBorder="1">
      <alignment vertical="center"/>
    </xf>
    <xf numFmtId="2" fontId="24" fillId="14" borderId="13" xfId="0" applyNumberFormat="1" applyFont="1" applyFill="1" applyBorder="1" applyAlignment="1">
      <alignment horizontal="right" vertical="center" shrinkToFit="1"/>
    </xf>
    <xf numFmtId="0" fontId="24" fillId="15" borderId="1" xfId="0" applyNumberFormat="1" applyFont="1" applyFill="1" applyBorder="1" applyAlignment="1">
      <alignment horizontal="left" vertical="center" shrinkToFit="1"/>
    </xf>
    <xf numFmtId="0" fontId="24" fillId="15" borderId="1" xfId="0" applyNumberFormat="1" applyFont="1" applyFill="1" applyBorder="1" applyAlignment="1">
      <alignment horizontal="center" vertical="center" shrinkToFit="1"/>
    </xf>
    <xf numFmtId="0" fontId="10" fillId="15" borderId="1" xfId="0" applyNumberFormat="1" applyFont="1" applyFill="1" applyBorder="1" applyAlignment="1">
      <alignment vertical="center" shrinkToFit="1"/>
    </xf>
    <xf numFmtId="0" fontId="10" fillId="15" borderId="2" xfId="0" applyNumberFormat="1" applyFont="1" applyFill="1" applyBorder="1" applyAlignment="1">
      <alignment horizontal="center" vertical="center" shrinkToFit="1"/>
    </xf>
    <xf numFmtId="0" fontId="11" fillId="15" borderId="120" xfId="0" applyNumberFormat="1" applyFont="1" applyFill="1" applyBorder="1" applyAlignment="1">
      <alignment horizontal="center" vertical="center" shrinkToFit="1"/>
    </xf>
    <xf numFmtId="0" fontId="11" fillId="15" borderId="1" xfId="0" applyNumberFormat="1" applyFont="1" applyFill="1" applyBorder="1" applyAlignment="1">
      <alignment horizontal="center" vertical="center" shrinkToFit="1"/>
    </xf>
    <xf numFmtId="0" fontId="11" fillId="15" borderId="121" xfId="0" applyNumberFormat="1" applyFont="1" applyFill="1" applyBorder="1" applyAlignment="1">
      <alignment horizontal="center" vertical="center" shrinkToFit="1"/>
    </xf>
    <xf numFmtId="0" fontId="11" fillId="15" borderId="4" xfId="0" applyNumberFormat="1" applyFont="1" applyFill="1" applyBorder="1" applyAlignment="1">
      <alignment horizontal="center" vertical="center" shrinkToFit="1"/>
    </xf>
    <xf numFmtId="0" fontId="24" fillId="15" borderId="1" xfId="0" applyNumberFormat="1" applyFont="1" applyFill="1" applyBorder="1" applyAlignment="1">
      <alignment horizontal="right" vertical="center" shrinkToFit="1"/>
    </xf>
    <xf numFmtId="0" fontId="24" fillId="15" borderId="2" xfId="0" applyNumberFormat="1" applyFont="1" applyFill="1" applyBorder="1" applyAlignment="1">
      <alignment horizontal="right" vertical="center" shrinkToFit="1"/>
    </xf>
    <xf numFmtId="0" fontId="24" fillId="15" borderId="9" xfId="0" applyNumberFormat="1" applyFont="1" applyFill="1" applyBorder="1" applyAlignment="1">
      <alignment horizontal="center" vertical="center" shrinkToFit="1"/>
    </xf>
    <xf numFmtId="0" fontId="24" fillId="15" borderId="11" xfId="0" applyNumberFormat="1" applyFont="1" applyFill="1" applyBorder="1" applyAlignment="1">
      <alignment horizontal="center" vertical="center" shrinkToFit="1"/>
    </xf>
    <xf numFmtId="0" fontId="24" fillId="15" borderId="4" xfId="0" applyNumberFormat="1" applyFont="1" applyFill="1" applyBorder="1" applyAlignment="1">
      <alignment horizontal="right" vertical="center" shrinkToFit="1"/>
    </xf>
    <xf numFmtId="0" fontId="10" fillId="6" borderId="9" xfId="0" applyNumberFormat="1" applyFont="1" applyFill="1" applyBorder="1" applyAlignment="1">
      <alignment horizontal="center" vertical="center" shrinkToFit="1"/>
    </xf>
    <xf numFmtId="0" fontId="11" fillId="6" borderId="122" xfId="0" applyNumberFormat="1" applyFont="1" applyFill="1" applyBorder="1" applyAlignment="1">
      <alignment horizontal="center" vertical="center" shrinkToFit="1"/>
    </xf>
    <xf numFmtId="0" fontId="11" fillId="6" borderId="12" xfId="0" applyNumberFormat="1" applyFont="1" applyFill="1" applyBorder="1" applyAlignment="1">
      <alignment horizontal="center" vertical="center" shrinkToFit="1"/>
    </xf>
    <xf numFmtId="0" fontId="11" fillId="6" borderId="123" xfId="0" applyNumberFormat="1" applyFont="1" applyFill="1" applyBorder="1" applyAlignment="1">
      <alignment horizontal="center" vertical="center" shrinkToFit="1"/>
    </xf>
    <xf numFmtId="0" fontId="11" fillId="6" borderId="11" xfId="0" applyNumberFormat="1" applyFont="1" applyFill="1" applyBorder="1" applyAlignment="1">
      <alignment horizontal="center" vertical="center" shrinkToFit="1"/>
    </xf>
    <xf numFmtId="189" fontId="24" fillId="6" borderId="12" xfId="0" applyNumberFormat="1" applyFont="1" applyFill="1" applyBorder="1" applyAlignment="1">
      <alignment horizontal="left" vertical="center" shrinkToFit="1"/>
    </xf>
    <xf numFmtId="0" fontId="24" fillId="3" borderId="9" xfId="0" applyNumberFormat="1" applyFont="1" applyFill="1" applyBorder="1" applyAlignment="1">
      <alignment horizontal="right" vertical="center" shrinkToFit="1"/>
    </xf>
    <xf numFmtId="0" fontId="24" fillId="3" borderId="9" xfId="0" applyNumberFormat="1" applyFont="1" applyFill="1" applyBorder="1" applyAlignment="1">
      <alignment horizontal="center" vertical="center" shrinkToFit="1"/>
    </xf>
    <xf numFmtId="0" fontId="24" fillId="3" borderId="11" xfId="0" applyNumberFormat="1" applyFont="1" applyFill="1" applyBorder="1" applyAlignment="1">
      <alignment horizontal="center" vertical="center" shrinkToFit="1"/>
    </xf>
    <xf numFmtId="0" fontId="24" fillId="3" borderId="11" xfId="0" applyNumberFormat="1" applyFont="1" applyFill="1" applyBorder="1" applyAlignment="1">
      <alignment horizontal="right" vertical="center" shrinkToFit="1"/>
    </xf>
    <xf numFmtId="0" fontId="24" fillId="3" borderId="12" xfId="0" applyNumberFormat="1" applyFont="1" applyFill="1" applyBorder="1" applyAlignment="1">
      <alignment horizontal="right" vertical="center" shrinkToFit="1"/>
    </xf>
    <xf numFmtId="0" fontId="10" fillId="3" borderId="5" xfId="0" applyFont="1" applyFill="1" applyBorder="1" applyAlignment="1">
      <alignment horizontal="right" vertical="center" shrinkToFit="1"/>
    </xf>
    <xf numFmtId="0" fontId="10" fillId="3" borderId="3" xfId="0" applyNumberFormat="1" applyFont="1" applyFill="1" applyBorder="1" applyAlignment="1">
      <alignment vertical="center" shrinkToFit="1"/>
    </xf>
    <xf numFmtId="0" fontId="10" fillId="3" borderId="3" xfId="0" applyNumberFormat="1" applyFont="1" applyFill="1" applyBorder="1" applyAlignment="1">
      <alignment horizontal="center" vertical="center" shrinkToFit="1"/>
    </xf>
    <xf numFmtId="0" fontId="11" fillId="3" borderId="3" xfId="0" applyNumberFormat="1" applyFont="1" applyFill="1" applyBorder="1" applyAlignment="1">
      <alignment horizontal="center" vertical="center" shrinkToFit="1"/>
    </xf>
    <xf numFmtId="190" fontId="24" fillId="3" borderId="3" xfId="0" applyNumberFormat="1" applyFont="1" applyFill="1" applyBorder="1" applyAlignment="1">
      <alignment horizontal="left" vertical="center" shrinkToFit="1"/>
    </xf>
    <xf numFmtId="0" fontId="24" fillId="3" borderId="3" xfId="0" applyNumberFormat="1" applyFont="1" applyFill="1" applyBorder="1" applyAlignment="1">
      <alignment horizontal="right" vertical="center" shrinkToFit="1"/>
    </xf>
    <xf numFmtId="0" fontId="10" fillId="3" borderId="10" xfId="0" applyNumberFormat="1" applyFont="1" applyFill="1" applyBorder="1" applyAlignment="1">
      <alignment vertical="center" shrinkToFit="1"/>
    </xf>
    <xf numFmtId="0" fontId="10" fillId="3" borderId="10" xfId="0" applyNumberFormat="1" applyFont="1" applyFill="1" applyBorder="1" applyAlignment="1">
      <alignment horizontal="center" vertical="center" shrinkToFit="1"/>
    </xf>
    <xf numFmtId="0" fontId="11" fillId="3" borderId="10" xfId="0" applyNumberFormat="1" applyFont="1" applyFill="1" applyBorder="1" applyAlignment="1">
      <alignment horizontal="center" vertical="center" shrinkToFit="1"/>
    </xf>
    <xf numFmtId="0" fontId="24" fillId="3" borderId="0" xfId="0" applyNumberFormat="1" applyFont="1" applyFill="1" applyBorder="1" applyAlignment="1">
      <alignment horizontal="right" vertical="center" shrinkToFit="1"/>
    </xf>
    <xf numFmtId="0" fontId="24" fillId="3" borderId="10" xfId="0" applyNumberFormat="1" applyFont="1" applyFill="1" applyBorder="1" applyAlignment="1">
      <alignment horizontal="right" vertical="center" shrinkToFit="1"/>
    </xf>
    <xf numFmtId="0" fontId="10" fillId="3" borderId="0" xfId="0" applyNumberFormat="1" applyFont="1" applyFill="1" applyBorder="1" applyAlignment="1">
      <alignment vertical="center" shrinkToFit="1"/>
    </xf>
    <xf numFmtId="0" fontId="10" fillId="3" borderId="0" xfId="0" applyNumberFormat="1" applyFont="1" applyFill="1" applyBorder="1" applyAlignment="1">
      <alignment horizontal="center" vertical="center" shrinkToFit="1"/>
    </xf>
    <xf numFmtId="0" fontId="11" fillId="3" borderId="0" xfId="0" applyNumberFormat="1" applyFont="1" applyFill="1" applyBorder="1" applyAlignment="1">
      <alignment horizontal="center" vertical="center" shrinkToFit="1"/>
    </xf>
    <xf numFmtId="0" fontId="11" fillId="3" borderId="0" xfId="0" applyNumberFormat="1" applyFont="1" applyFill="1" applyBorder="1" applyAlignment="1">
      <alignment horizontal="left" vertical="center" shrinkToFit="1"/>
    </xf>
    <xf numFmtId="0" fontId="24" fillId="3" borderId="0" xfId="0" applyNumberFormat="1" applyFont="1" applyFill="1" applyBorder="1" applyAlignment="1">
      <alignment horizontal="center" shrinkToFit="1"/>
    </xf>
    <xf numFmtId="0" fontId="10" fillId="3" borderId="0" xfId="0" applyFont="1" applyFill="1" applyBorder="1" applyAlignment="1">
      <alignment vertical="center" shrinkToFit="1"/>
    </xf>
    <xf numFmtId="0" fontId="10" fillId="3" borderId="0" xfId="0" applyFont="1" applyFill="1" applyAlignment="1">
      <alignment horizontal="center" vertical="center" shrinkToFit="1"/>
    </xf>
    <xf numFmtId="0" fontId="11" fillId="3" borderId="0" xfId="0" applyNumberFormat="1" applyFont="1" applyFill="1" applyBorder="1" applyAlignment="1">
      <alignment horizontal="right" vertical="center" shrinkToFit="1"/>
    </xf>
    <xf numFmtId="0" fontId="10" fillId="0" borderId="0" xfId="0" applyFont="1" applyBorder="1" applyAlignment="1">
      <alignment vertical="center" shrinkToFit="1"/>
    </xf>
    <xf numFmtId="14" fontId="58" fillId="6" borderId="98" xfId="0" applyNumberFormat="1" applyFont="1" applyFill="1" applyBorder="1" applyAlignment="1">
      <alignment horizontal="center" vertical="center" shrinkToFit="1"/>
    </xf>
    <xf numFmtId="0" fontId="10" fillId="3" borderId="17" xfId="0" applyFont="1" applyFill="1" applyBorder="1" applyAlignment="1">
      <alignment vertical="center" shrinkToFit="1"/>
    </xf>
    <xf numFmtId="0" fontId="10" fillId="3" borderId="0" xfId="0" applyFont="1" applyFill="1" applyBorder="1" applyAlignment="1">
      <alignment horizontal="center" vertical="center" shrinkToFit="1"/>
    </xf>
    <xf numFmtId="0" fontId="24" fillId="3" borderId="17" xfId="0" applyNumberFormat="1" applyFont="1" applyFill="1" applyBorder="1" applyAlignment="1">
      <alignment horizontal="center" vertical="center" shrinkToFit="1"/>
    </xf>
    <xf numFmtId="0" fontId="24" fillId="3" borderId="17" xfId="0" applyNumberFormat="1" applyFont="1" applyFill="1" applyBorder="1" applyAlignment="1">
      <alignment horizontal="left" vertical="center" shrinkToFit="1"/>
    </xf>
    <xf numFmtId="0" fontId="10" fillId="0" borderId="0" xfId="0" applyFont="1" applyBorder="1" applyAlignment="1">
      <alignment horizontal="center" vertical="center" shrinkToFit="1"/>
    </xf>
    <xf numFmtId="0" fontId="56" fillId="6" borderId="98" xfId="0" applyNumberFormat="1" applyFont="1" applyFill="1" applyBorder="1" applyAlignment="1">
      <alignment horizontal="center" shrinkToFit="1"/>
    </xf>
    <xf numFmtId="0" fontId="10" fillId="3" borderId="0" xfId="0" applyFont="1" applyFill="1" applyAlignment="1">
      <alignment vertical="center" shrinkToFit="1"/>
    </xf>
    <xf numFmtId="186" fontId="10" fillId="6" borderId="0" xfId="0" applyNumberFormat="1" applyFont="1" applyFill="1" applyBorder="1" applyAlignment="1">
      <alignment horizontal="center" vertical="center" shrinkToFit="1"/>
    </xf>
    <xf numFmtId="0" fontId="10" fillId="3" borderId="5" xfId="0" applyNumberFormat="1" applyFont="1" applyFill="1" applyBorder="1" applyAlignment="1">
      <alignment vertical="center" shrinkToFit="1"/>
    </xf>
    <xf numFmtId="0" fontId="10" fillId="3" borderId="5" xfId="0" applyNumberFormat="1" applyFont="1" applyFill="1" applyBorder="1" applyAlignment="1">
      <alignment horizontal="center" vertical="center" shrinkToFit="1"/>
    </xf>
    <xf numFmtId="0" fontId="11" fillId="3" borderId="5" xfId="0" applyNumberFormat="1" applyFont="1" applyFill="1" applyBorder="1" applyAlignment="1">
      <alignment horizontal="center" vertical="center" shrinkToFit="1"/>
    </xf>
    <xf numFmtId="190" fontId="24" fillId="3" borderId="0" xfId="0" applyNumberFormat="1" applyFont="1" applyFill="1" applyBorder="1" applyAlignment="1">
      <alignment horizontal="center" shrinkToFit="1"/>
    </xf>
    <xf numFmtId="0" fontId="59" fillId="15" borderId="120" xfId="0" applyNumberFormat="1" applyFont="1" applyFill="1" applyBorder="1" applyAlignment="1">
      <alignment horizontal="center" vertical="center" shrinkToFit="1"/>
    </xf>
    <xf numFmtId="0" fontId="59" fillId="15" borderId="1" xfId="0" applyNumberFormat="1" applyFont="1" applyFill="1" applyBorder="1" applyAlignment="1">
      <alignment horizontal="center" vertical="center" shrinkToFit="1"/>
    </xf>
    <xf numFmtId="0" fontId="59" fillId="15" borderId="2" xfId="0" applyNumberFormat="1" applyFont="1" applyFill="1" applyBorder="1" applyAlignment="1">
      <alignment horizontal="center" vertical="center" shrinkToFit="1"/>
    </xf>
    <xf numFmtId="190" fontId="59" fillId="15" borderId="1" xfId="0" applyNumberFormat="1" applyFont="1" applyFill="1" applyBorder="1" applyAlignment="1">
      <alignment horizontal="center" vertical="center" shrinkToFit="1"/>
    </xf>
    <xf numFmtId="0" fontId="59" fillId="15" borderId="1" xfId="0" applyNumberFormat="1" applyFont="1" applyFill="1" applyBorder="1" applyAlignment="1">
      <alignment horizontal="right" vertical="center" shrinkToFit="1"/>
    </xf>
    <xf numFmtId="0" fontId="24" fillId="3" borderId="14" xfId="0" applyNumberFormat="1" applyFont="1" applyFill="1" applyBorder="1" applyAlignment="1">
      <alignment horizontal="right" vertical="center" shrinkToFit="1"/>
    </xf>
    <xf numFmtId="0" fontId="10" fillId="6" borderId="67" xfId="0" applyNumberFormat="1" applyFont="1" applyFill="1" applyBorder="1" applyAlignment="1">
      <alignment horizontal="center" vertical="center" shrinkToFit="1"/>
    </xf>
    <xf numFmtId="0" fontId="11" fillId="6" borderId="112" xfId="0" applyNumberFormat="1" applyFont="1" applyFill="1" applyBorder="1" applyAlignment="1">
      <alignment horizontal="center" vertical="center" shrinkToFit="1"/>
    </xf>
    <xf numFmtId="0" fontId="11" fillId="6" borderId="76" xfId="0" applyNumberFormat="1" applyFont="1" applyFill="1" applyBorder="1" applyAlignment="1">
      <alignment horizontal="center" vertical="center" shrinkToFit="1"/>
    </xf>
    <xf numFmtId="0" fontId="11" fillId="6" borderId="113" xfId="0" applyNumberFormat="1" applyFont="1" applyFill="1" applyBorder="1" applyAlignment="1">
      <alignment horizontal="center" vertical="center" shrinkToFit="1"/>
    </xf>
    <xf numFmtId="0" fontId="11" fillId="6" borderId="69" xfId="0" applyNumberFormat="1" applyFont="1" applyFill="1" applyBorder="1" applyAlignment="1">
      <alignment horizontal="center" vertical="center" shrinkToFit="1"/>
    </xf>
    <xf numFmtId="191" fontId="24" fillId="6" borderId="76" xfId="0" applyNumberFormat="1" applyFont="1" applyFill="1" applyBorder="1" applyAlignment="1">
      <alignment horizontal="right" vertical="center" shrinkToFit="1"/>
    </xf>
    <xf numFmtId="2" fontId="24" fillId="6" borderId="76" xfId="0" applyNumberFormat="1" applyFont="1" applyFill="1" applyBorder="1" applyAlignment="1">
      <alignment horizontal="right" vertical="center" shrinkToFit="1"/>
    </xf>
    <xf numFmtId="0" fontId="10" fillId="6" borderId="70" xfId="0" applyNumberFormat="1" applyFont="1" applyFill="1" applyBorder="1" applyAlignment="1">
      <alignment horizontal="center" vertical="center" shrinkToFit="1"/>
    </xf>
    <xf numFmtId="0" fontId="11" fillId="6" borderId="125" xfId="0" applyNumberFormat="1" applyFont="1" applyFill="1" applyBorder="1" applyAlignment="1">
      <alignment horizontal="center" vertical="center" shrinkToFit="1"/>
    </xf>
    <xf numFmtId="0" fontId="11" fillId="6" borderId="77" xfId="0" applyNumberFormat="1" applyFont="1" applyFill="1" applyBorder="1" applyAlignment="1">
      <alignment horizontal="center" vertical="center" shrinkToFit="1"/>
    </xf>
    <xf numFmtId="0" fontId="11" fillId="6" borderId="126" xfId="0" applyNumberFormat="1" applyFont="1" applyFill="1" applyBorder="1" applyAlignment="1">
      <alignment horizontal="center" vertical="center" shrinkToFit="1"/>
    </xf>
    <xf numFmtId="0" fontId="11" fillId="6" borderId="72" xfId="0" applyNumberFormat="1" applyFont="1" applyFill="1" applyBorder="1" applyAlignment="1">
      <alignment horizontal="center" vertical="center" shrinkToFit="1"/>
    </xf>
    <xf numFmtId="191" fontId="24" fillId="6" borderId="77" xfId="0" applyNumberFormat="1" applyFont="1" applyFill="1" applyBorder="1" applyAlignment="1">
      <alignment horizontal="right" vertical="center" shrinkToFit="1"/>
    </xf>
    <xf numFmtId="2" fontId="24" fillId="6" borderId="77" xfId="0" applyNumberFormat="1" applyFont="1" applyFill="1" applyBorder="1" applyAlignment="1">
      <alignment horizontal="right" vertical="center" shrinkToFit="1"/>
    </xf>
    <xf numFmtId="0" fontId="10" fillId="6" borderId="73" xfId="0" applyNumberFormat="1" applyFont="1" applyFill="1" applyBorder="1" applyAlignment="1">
      <alignment horizontal="center" vertical="center" shrinkToFit="1"/>
    </xf>
    <xf numFmtId="0" fontId="11" fillId="6" borderId="116" xfId="0" applyNumberFormat="1" applyFont="1" applyFill="1" applyBorder="1" applyAlignment="1">
      <alignment horizontal="center" vertical="center" shrinkToFit="1"/>
    </xf>
    <xf numFmtId="0" fontId="11" fillId="6" borderId="78" xfId="0" applyNumberFormat="1" applyFont="1" applyFill="1" applyBorder="1" applyAlignment="1">
      <alignment horizontal="center" vertical="center" shrinkToFit="1"/>
    </xf>
    <xf numFmtId="0" fontId="11" fillId="6" borderId="117" xfId="0" applyNumberFormat="1" applyFont="1" applyFill="1" applyBorder="1" applyAlignment="1">
      <alignment horizontal="center" vertical="center" shrinkToFit="1"/>
    </xf>
    <xf numFmtId="0" fontId="11" fillId="6" borderId="75" xfId="0" applyNumberFormat="1" applyFont="1" applyFill="1" applyBorder="1" applyAlignment="1">
      <alignment horizontal="center" vertical="center" shrinkToFit="1"/>
    </xf>
    <xf numFmtId="191" fontId="24" fillId="6" borderId="78" xfId="0" applyNumberFormat="1" applyFont="1" applyFill="1" applyBorder="1" applyAlignment="1">
      <alignment horizontal="right" vertical="center" shrinkToFit="1"/>
    </xf>
    <xf numFmtId="2" fontId="24" fillId="6" borderId="78" xfId="0" applyNumberFormat="1" applyFont="1" applyFill="1" applyBorder="1" applyAlignment="1">
      <alignment horizontal="right" vertical="center" shrinkToFit="1"/>
    </xf>
    <xf numFmtId="0" fontId="10" fillId="3" borderId="0" xfId="0" applyFont="1" applyFill="1" applyBorder="1" applyAlignment="1">
      <alignment vertical="center" wrapText="1"/>
    </xf>
    <xf numFmtId="49" fontId="26" fillId="3" borderId="0" xfId="0" applyNumberFormat="1" applyFont="1" applyFill="1" applyBorder="1" applyAlignment="1">
      <alignment vertical="center" wrapText="1"/>
    </xf>
    <xf numFmtId="0" fontId="26" fillId="3" borderId="0" xfId="0" applyFont="1" applyFill="1" applyBorder="1" applyAlignment="1">
      <alignment vertical="center"/>
    </xf>
    <xf numFmtId="0" fontId="26" fillId="3" borderId="0" xfId="0" applyFont="1" applyFill="1" applyBorder="1" applyAlignment="1">
      <alignment horizontal="right" vertical="center"/>
    </xf>
    <xf numFmtId="2" fontId="24" fillId="3" borderId="0" xfId="0" applyNumberFormat="1" applyFont="1" applyFill="1" applyBorder="1" applyAlignment="1">
      <alignment horizontal="right" vertical="center" shrinkToFit="1"/>
    </xf>
    <xf numFmtId="0" fontId="10" fillId="3" borderId="29" xfId="0" applyFont="1" applyFill="1" applyBorder="1" applyAlignment="1">
      <alignment vertical="center" shrinkToFit="1"/>
    </xf>
    <xf numFmtId="0" fontId="10" fillId="13" borderId="29" xfId="0" applyFont="1" applyFill="1" applyBorder="1" applyAlignment="1">
      <alignment vertical="center" shrinkToFit="1"/>
    </xf>
    <xf numFmtId="0" fontId="10" fillId="3" borderId="23" xfId="0" applyFont="1" applyFill="1" applyBorder="1" applyAlignment="1">
      <alignment vertical="center" shrinkToFit="1"/>
    </xf>
    <xf numFmtId="0" fontId="10" fillId="3" borderId="20" xfId="0" applyFont="1" applyFill="1" applyBorder="1" applyAlignment="1">
      <alignment vertical="center" shrinkToFit="1"/>
    </xf>
    <xf numFmtId="0" fontId="10" fillId="3" borderId="20" xfId="0" applyFont="1" applyFill="1" applyBorder="1" applyAlignment="1">
      <alignment horizontal="center" vertical="center" shrinkToFit="1"/>
    </xf>
    <xf numFmtId="0" fontId="10" fillId="13" borderId="20" xfId="0" applyFont="1" applyFill="1" applyBorder="1" applyAlignment="1">
      <alignment vertical="center" shrinkToFit="1"/>
    </xf>
    <xf numFmtId="0" fontId="10" fillId="3" borderId="40" xfId="0" applyFont="1" applyFill="1" applyBorder="1" applyAlignment="1">
      <alignment vertical="center" shrinkToFit="1"/>
    </xf>
    <xf numFmtId="0" fontId="11" fillId="3" borderId="0" xfId="0" applyFont="1" applyFill="1">
      <alignment vertical="center"/>
    </xf>
    <xf numFmtId="0" fontId="59" fillId="15" borderId="1" xfId="0" applyFont="1" applyFill="1" applyBorder="1" applyAlignment="1">
      <alignment horizontal="center" vertical="center"/>
    </xf>
    <xf numFmtId="0" fontId="10" fillId="16" borderId="12" xfId="0" applyFont="1" applyFill="1" applyBorder="1" applyAlignment="1">
      <alignment horizontal="center" vertical="center"/>
    </xf>
    <xf numFmtId="0" fontId="10" fillId="2" borderId="76" xfId="0" applyFont="1" applyFill="1" applyBorder="1" applyAlignment="1">
      <alignment vertical="center" shrinkToFit="1"/>
    </xf>
    <xf numFmtId="0" fontId="10" fillId="0" borderId="68" xfId="0" applyFont="1" applyBorder="1" applyAlignment="1">
      <alignment horizontal="center" vertical="center"/>
    </xf>
    <xf numFmtId="0" fontId="10" fillId="3" borderId="0" xfId="0" quotePrefix="1" applyFont="1" applyFill="1" applyAlignment="1">
      <alignment vertical="center"/>
    </xf>
    <xf numFmtId="0" fontId="10" fillId="2" borderId="132" xfId="0" applyFont="1" applyFill="1" applyBorder="1" applyAlignment="1">
      <alignment horizontal="center" vertical="center" shrinkToFit="1"/>
    </xf>
    <xf numFmtId="0" fontId="10" fillId="3" borderId="135" xfId="0" applyFont="1" applyFill="1" applyBorder="1" applyAlignment="1">
      <alignment horizontal="center" vertical="center" shrinkToFit="1"/>
    </xf>
    <xf numFmtId="0" fontId="10" fillId="3" borderId="134" xfId="0" applyFont="1" applyFill="1" applyBorder="1" applyAlignment="1">
      <alignment vertical="center" shrinkToFit="1"/>
    </xf>
    <xf numFmtId="0" fontId="10" fillId="14" borderId="136" xfId="0" applyFont="1" applyFill="1" applyBorder="1" applyAlignment="1">
      <alignment vertical="center" shrinkToFit="1"/>
    </xf>
    <xf numFmtId="2" fontId="10" fillId="13" borderId="131" xfId="0" applyNumberFormat="1" applyFont="1" applyFill="1" applyBorder="1" applyAlignment="1">
      <alignment vertical="center" shrinkToFit="1"/>
    </xf>
    <xf numFmtId="2" fontId="10" fillId="13" borderId="132" xfId="0" applyNumberFormat="1" applyFont="1" applyFill="1" applyBorder="1" applyAlignment="1">
      <alignment vertical="center" shrinkToFit="1"/>
    </xf>
    <xf numFmtId="2" fontId="10" fillId="14" borderId="136" xfId="0" applyNumberFormat="1" applyFont="1" applyFill="1" applyBorder="1" applyAlignment="1">
      <alignment vertical="center" shrinkToFit="1"/>
    </xf>
    <xf numFmtId="193" fontId="10" fillId="13" borderId="0" xfId="0" applyNumberFormat="1" applyFont="1" applyFill="1" applyBorder="1" applyAlignment="1">
      <alignment horizontal="center" vertical="center" shrinkToFit="1"/>
    </xf>
    <xf numFmtId="0" fontId="10" fillId="2" borderId="77" xfId="0" applyFont="1" applyFill="1" applyBorder="1" applyAlignment="1">
      <alignment vertical="center" shrinkToFit="1"/>
    </xf>
    <xf numFmtId="0" fontId="10" fillId="0" borderId="71" xfId="0" applyFont="1" applyBorder="1" applyAlignment="1">
      <alignment horizontal="center" vertical="center"/>
    </xf>
    <xf numFmtId="0" fontId="10" fillId="2" borderId="138" xfId="0" applyFont="1" applyFill="1" applyBorder="1" applyAlignment="1">
      <alignment horizontal="center" vertical="center" shrinkToFit="1"/>
    </xf>
    <xf numFmtId="0" fontId="10" fillId="3" borderId="141" xfId="0" applyFont="1" applyFill="1" applyBorder="1" applyAlignment="1">
      <alignment horizontal="center" vertical="center" shrinkToFit="1"/>
    </xf>
    <xf numFmtId="0" fontId="10" fillId="3" borderId="140" xfId="0" applyFont="1" applyFill="1" applyBorder="1" applyAlignment="1">
      <alignment vertical="center" shrinkToFit="1"/>
    </xf>
    <xf numFmtId="0" fontId="10" fillId="14" borderId="142" xfId="0" applyFont="1" applyFill="1" applyBorder="1" applyAlignment="1">
      <alignment vertical="center" shrinkToFit="1"/>
    </xf>
    <xf numFmtId="2" fontId="10" fillId="13" borderId="137" xfId="0" applyNumberFormat="1" applyFont="1" applyFill="1" applyBorder="1" applyAlignment="1">
      <alignment vertical="center" shrinkToFit="1"/>
    </xf>
    <xf numFmtId="2" fontId="10" fillId="13" borderId="138" xfId="0" applyNumberFormat="1" applyFont="1" applyFill="1" applyBorder="1" applyAlignment="1">
      <alignment vertical="center" shrinkToFit="1"/>
    </xf>
    <xf numFmtId="2" fontId="10" fillId="14" borderId="142" xfId="0" applyNumberFormat="1" applyFont="1" applyFill="1" applyBorder="1" applyAlignment="1">
      <alignment vertical="center" shrinkToFit="1"/>
    </xf>
    <xf numFmtId="0" fontId="10" fillId="2" borderId="87" xfId="0" applyFont="1" applyFill="1" applyBorder="1" applyAlignment="1">
      <alignment horizontal="center" vertical="center" shrinkToFit="1"/>
    </xf>
    <xf numFmtId="0" fontId="10" fillId="3" borderId="19" xfId="0" applyFont="1" applyFill="1" applyBorder="1" applyAlignment="1">
      <alignment horizontal="center" vertical="center" shrinkToFit="1"/>
    </xf>
    <xf numFmtId="0" fontId="10" fillId="3" borderId="88" xfId="0" applyFont="1" applyFill="1" applyBorder="1" applyAlignment="1">
      <alignment vertical="center" shrinkToFit="1"/>
    </xf>
    <xf numFmtId="0" fontId="10" fillId="14" borderId="86" xfId="0" applyFont="1" applyFill="1" applyBorder="1" applyAlignment="1">
      <alignment vertical="center" shrinkToFit="1"/>
    </xf>
    <xf numFmtId="2" fontId="10" fillId="13" borderId="86" xfId="0" applyNumberFormat="1" applyFont="1" applyFill="1" applyBorder="1" applyAlignment="1">
      <alignment vertical="center" shrinkToFit="1"/>
    </xf>
    <xf numFmtId="2" fontId="10" fillId="14" borderId="86" xfId="0" applyNumberFormat="1" applyFont="1" applyFill="1" applyBorder="1" applyAlignment="1">
      <alignment vertical="center" shrinkToFit="1"/>
    </xf>
    <xf numFmtId="0" fontId="10" fillId="2" borderId="77" xfId="0" applyFont="1" applyFill="1" applyBorder="1" applyAlignment="1">
      <alignment horizontal="center" vertical="center" shrinkToFit="1"/>
    </xf>
    <xf numFmtId="0" fontId="10" fillId="3" borderId="71" xfId="0" applyFont="1" applyFill="1" applyBorder="1" applyAlignment="1">
      <alignment horizontal="center" vertical="center" shrinkToFit="1"/>
    </xf>
    <xf numFmtId="0" fontId="10" fillId="3" borderId="72" xfId="0" applyFont="1" applyFill="1" applyBorder="1" applyAlignment="1">
      <alignment vertical="center" shrinkToFit="1"/>
    </xf>
    <xf numFmtId="0" fontId="10" fillId="14" borderId="77" xfId="0" applyFont="1" applyFill="1" applyBorder="1" applyAlignment="1">
      <alignment vertical="center" shrinkToFit="1"/>
    </xf>
    <xf numFmtId="2" fontId="10" fillId="13" borderId="77" xfId="0" applyNumberFormat="1" applyFont="1" applyFill="1" applyBorder="1" applyAlignment="1">
      <alignment vertical="center" shrinkToFit="1"/>
    </xf>
    <xf numFmtId="2" fontId="10" fillId="14" borderId="77" xfId="0" applyNumberFormat="1" applyFont="1" applyFill="1" applyBorder="1" applyAlignment="1">
      <alignment vertical="center" shrinkToFit="1"/>
    </xf>
    <xf numFmtId="0" fontId="10" fillId="2" borderId="77" xfId="0" applyFont="1" applyFill="1" applyBorder="1" applyAlignment="1">
      <alignment horizontal="left" vertical="center" shrinkToFit="1"/>
    </xf>
    <xf numFmtId="0" fontId="10" fillId="2" borderId="80" xfId="0" applyFont="1" applyFill="1" applyBorder="1" applyAlignment="1">
      <alignment vertical="center" shrinkToFit="1"/>
    </xf>
    <xf numFmtId="0" fontId="10" fillId="2" borderId="78" xfId="0" applyFont="1" applyFill="1" applyBorder="1" applyAlignment="1">
      <alignment vertical="center" shrinkToFit="1"/>
    </xf>
    <xf numFmtId="0" fontId="10" fillId="0" borderId="74" xfId="0" applyFont="1" applyBorder="1" applyAlignment="1">
      <alignment horizontal="center" vertical="center"/>
    </xf>
    <xf numFmtId="0" fontId="10" fillId="2" borderId="78" xfId="0" applyFont="1" applyFill="1" applyBorder="1" applyAlignment="1">
      <alignment horizontal="center" vertical="center" shrinkToFit="1"/>
    </xf>
    <xf numFmtId="0" fontId="10" fillId="3" borderId="74" xfId="0" applyFont="1" applyFill="1" applyBorder="1" applyAlignment="1">
      <alignment horizontal="center" vertical="center" shrinkToFit="1"/>
    </xf>
    <xf numFmtId="0" fontId="10" fillId="3" borderId="75" xfId="0" applyFont="1" applyFill="1" applyBorder="1" applyAlignment="1">
      <alignment vertical="center" shrinkToFit="1"/>
    </xf>
    <xf numFmtId="0" fontId="10" fillId="14" borderId="78" xfId="0" applyFont="1" applyFill="1" applyBorder="1" applyAlignment="1">
      <alignment vertical="center" shrinkToFit="1"/>
    </xf>
    <xf numFmtId="2" fontId="10" fillId="13" borderId="78" xfId="0" applyNumberFormat="1" applyFont="1" applyFill="1" applyBorder="1" applyAlignment="1">
      <alignment vertical="center" shrinkToFit="1"/>
    </xf>
    <xf numFmtId="2" fontId="10" fillId="14" borderId="78" xfId="0" applyNumberFormat="1" applyFont="1" applyFill="1" applyBorder="1" applyAlignment="1">
      <alignment vertical="center" shrinkToFit="1"/>
    </xf>
    <xf numFmtId="0" fontId="10" fillId="13" borderId="76" xfId="0" applyFont="1" applyFill="1" applyBorder="1" applyAlignment="1">
      <alignment vertical="center" shrinkToFit="1"/>
    </xf>
    <xf numFmtId="0" fontId="10" fillId="13" borderId="132" xfId="0" applyFont="1" applyFill="1" applyBorder="1" applyAlignment="1">
      <alignment horizontal="center" vertical="center" shrinkToFit="1"/>
    </xf>
    <xf numFmtId="193" fontId="10" fillId="3" borderId="0" xfId="0" applyNumberFormat="1" applyFont="1" applyFill="1" applyBorder="1" applyAlignment="1">
      <alignment horizontal="center" vertical="center" shrinkToFit="1"/>
    </xf>
    <xf numFmtId="0" fontId="10" fillId="13" borderId="77" xfId="0" applyFont="1" applyFill="1" applyBorder="1" applyAlignment="1">
      <alignment vertical="center" shrinkToFit="1"/>
    </xf>
    <xf numFmtId="0" fontId="10" fillId="13" borderId="138" xfId="0" applyFont="1" applyFill="1" applyBorder="1" applyAlignment="1">
      <alignment horizontal="center" vertical="center" shrinkToFit="1"/>
    </xf>
    <xf numFmtId="0" fontId="10" fillId="13" borderId="87" xfId="0" applyFont="1" applyFill="1" applyBorder="1" applyAlignment="1">
      <alignment horizontal="center" vertical="center" shrinkToFit="1"/>
    </xf>
    <xf numFmtId="0" fontId="10" fillId="13" borderId="77" xfId="0" applyFont="1" applyFill="1" applyBorder="1" applyAlignment="1">
      <alignment horizontal="center" vertical="center" shrinkToFit="1"/>
    </xf>
    <xf numFmtId="0" fontId="10" fillId="13" borderId="77" xfId="0" applyFont="1" applyFill="1" applyBorder="1" applyAlignment="1">
      <alignment horizontal="left" vertical="center" shrinkToFit="1"/>
    </xf>
    <xf numFmtId="0" fontId="10" fillId="13" borderId="80" xfId="0" applyFont="1" applyFill="1" applyBorder="1" applyAlignment="1">
      <alignment vertical="center" shrinkToFit="1"/>
    </xf>
    <xf numFmtId="0" fontId="10" fillId="13" borderId="78" xfId="0" applyFont="1" applyFill="1" applyBorder="1" applyAlignment="1">
      <alignment vertical="center" shrinkToFit="1"/>
    </xf>
    <xf numFmtId="0" fontId="10" fillId="13" borderId="78" xfId="0" applyFont="1" applyFill="1" applyBorder="1" applyAlignment="1">
      <alignment horizontal="center" vertical="center" shrinkToFit="1"/>
    </xf>
    <xf numFmtId="0" fontId="7" fillId="0" borderId="0" xfId="0" applyFont="1" applyFill="1" applyBorder="1">
      <alignment vertical="center"/>
    </xf>
    <xf numFmtId="0" fontId="7" fillId="0" borderId="0" xfId="0" applyFont="1" applyFill="1" applyBorder="1" applyAlignment="1">
      <alignment horizontal="center" vertical="center" shrinkToFit="1"/>
    </xf>
    <xf numFmtId="176" fontId="7" fillId="0" borderId="0" xfId="0" applyNumberFormat="1" applyFont="1" applyFill="1" applyBorder="1" applyAlignment="1">
      <alignment horizontal="center" vertical="center" shrinkToFit="1"/>
    </xf>
    <xf numFmtId="0" fontId="13" fillId="0" borderId="0" xfId="0" applyFont="1" applyFill="1" applyBorder="1" applyAlignment="1">
      <alignment vertical="center" shrinkToFit="1"/>
    </xf>
    <xf numFmtId="0" fontId="8" fillId="0" borderId="0" xfId="0" applyFont="1" applyFill="1" applyBorder="1" applyAlignment="1">
      <alignment vertical="center" shrinkToFit="1"/>
    </xf>
    <xf numFmtId="0" fontId="7" fillId="0" borderId="0" xfId="0" applyFont="1" applyFill="1" applyBorder="1" applyAlignment="1">
      <alignment vertical="center" shrinkToFit="1"/>
    </xf>
    <xf numFmtId="0" fontId="7" fillId="0" borderId="0" xfId="0" applyFont="1" applyFill="1" applyBorder="1" applyAlignment="1">
      <alignment vertical="center" wrapText="1"/>
    </xf>
    <xf numFmtId="0" fontId="0" fillId="0" borderId="0" xfId="0" applyFill="1" applyBorder="1" applyAlignment="1">
      <alignment vertical="center" wrapText="1"/>
    </xf>
    <xf numFmtId="0" fontId="0" fillId="0" borderId="0" xfId="0" applyFill="1" applyBorder="1" applyAlignment="1">
      <alignment vertical="center" shrinkToFit="1"/>
    </xf>
    <xf numFmtId="0" fontId="28" fillId="0" borderId="0" xfId="0" applyFont="1" applyFill="1" applyBorder="1" applyAlignment="1">
      <alignment vertical="center"/>
    </xf>
    <xf numFmtId="176" fontId="7" fillId="0" borderId="0" xfId="0" applyNumberFormat="1" applyFont="1" applyFill="1" applyBorder="1" applyAlignment="1">
      <alignment vertical="center" shrinkToFit="1"/>
    </xf>
    <xf numFmtId="0" fontId="10" fillId="0" borderId="0" xfId="0" applyFont="1" applyFill="1" applyBorder="1" applyAlignment="1">
      <alignment vertical="center" shrinkToFit="1"/>
    </xf>
    <xf numFmtId="0" fontId="10" fillId="0" borderId="0" xfId="0" applyFont="1" applyFill="1" applyBorder="1">
      <alignment vertical="center"/>
    </xf>
    <xf numFmtId="0" fontId="13" fillId="0" borderId="0" xfId="0" applyFont="1" applyFill="1" applyBorder="1">
      <alignment vertical="center"/>
    </xf>
    <xf numFmtId="0" fontId="10" fillId="0" borderId="0" xfId="0" applyFont="1" applyFill="1" applyBorder="1" applyAlignment="1">
      <alignment vertical="center" wrapText="1"/>
    </xf>
    <xf numFmtId="0" fontId="10" fillId="0" borderId="0" xfId="0" applyFont="1" applyFill="1" applyBorder="1" applyAlignment="1">
      <alignment vertical="center"/>
    </xf>
    <xf numFmtId="0" fontId="15" fillId="3" borderId="70" xfId="0" applyFont="1" applyFill="1" applyBorder="1" applyAlignment="1">
      <alignment vertical="center" shrinkToFit="1"/>
    </xf>
    <xf numFmtId="0" fontId="12" fillId="3" borderId="71" xfId="0" applyFont="1" applyFill="1" applyBorder="1" applyAlignment="1">
      <alignment vertical="center" shrinkToFit="1"/>
    </xf>
    <xf numFmtId="0" fontId="12" fillId="3" borderId="0" xfId="0" applyFont="1" applyFill="1" applyAlignment="1">
      <alignment vertical="center" shrinkToFit="1"/>
    </xf>
    <xf numFmtId="0" fontId="21" fillId="3" borderId="9" xfId="0" applyFont="1" applyFill="1" applyBorder="1" applyAlignment="1">
      <alignment vertical="center" shrinkToFit="1"/>
    </xf>
    <xf numFmtId="0" fontId="21" fillId="3" borderId="11" xfId="0" applyFont="1" applyFill="1" applyBorder="1" applyAlignment="1">
      <alignment vertical="center" shrinkToFit="1"/>
    </xf>
    <xf numFmtId="0" fontId="21" fillId="3" borderId="12" xfId="0" applyFont="1" applyFill="1" applyBorder="1" applyAlignment="1">
      <alignment vertical="center" shrinkToFit="1"/>
    </xf>
    <xf numFmtId="0" fontId="21" fillId="3" borderId="87" xfId="0" applyFont="1" applyFill="1" applyBorder="1" applyAlignment="1">
      <alignment vertical="center" shrinkToFit="1"/>
    </xf>
    <xf numFmtId="0" fontId="21" fillId="3" borderId="88" xfId="0" applyFont="1" applyFill="1" applyBorder="1" applyAlignment="1">
      <alignment vertical="center" shrinkToFit="1"/>
    </xf>
    <xf numFmtId="0" fontId="21" fillId="3" borderId="86" xfId="0" applyFont="1" applyFill="1" applyBorder="1" applyAlignment="1">
      <alignment vertical="center" shrinkToFit="1"/>
    </xf>
    <xf numFmtId="0" fontId="21" fillId="3" borderId="70" xfId="0" applyFont="1" applyFill="1" applyBorder="1" applyAlignment="1">
      <alignment vertical="center" shrinkToFit="1"/>
    </xf>
    <xf numFmtId="0" fontId="21" fillId="3" borderId="72" xfId="0" applyFont="1" applyFill="1" applyBorder="1" applyAlignment="1">
      <alignment vertical="center" shrinkToFit="1"/>
    </xf>
    <xf numFmtId="0" fontId="21" fillId="3" borderId="77" xfId="0" applyFont="1" applyFill="1" applyBorder="1" applyAlignment="1">
      <alignment vertical="center" shrinkToFit="1"/>
    </xf>
    <xf numFmtId="0" fontId="21" fillId="3" borderId="77" xfId="0" applyFont="1" applyFill="1" applyBorder="1" applyAlignment="1">
      <alignment horizontal="center" vertical="center" shrinkToFit="1"/>
    </xf>
    <xf numFmtId="0" fontId="21" fillId="4" borderId="70" xfId="0" applyFont="1" applyFill="1" applyBorder="1" applyAlignment="1">
      <alignment horizontal="center" vertical="center" shrinkToFit="1"/>
    </xf>
    <xf numFmtId="0" fontId="21" fillId="3" borderId="71" xfId="0" applyFont="1" applyFill="1" applyBorder="1" applyAlignment="1">
      <alignment vertical="center" shrinkToFit="1"/>
    </xf>
    <xf numFmtId="0" fontId="21" fillId="4" borderId="71" xfId="0" applyFont="1" applyFill="1" applyBorder="1" applyAlignment="1">
      <alignment horizontal="center" vertical="center" shrinkToFit="1"/>
    </xf>
    <xf numFmtId="0" fontId="21" fillId="3" borderId="71" xfId="0" applyFont="1" applyFill="1" applyBorder="1" applyAlignment="1">
      <alignment horizontal="center" vertical="center" shrinkToFit="1"/>
    </xf>
    <xf numFmtId="0" fontId="21" fillId="0" borderId="71" xfId="0" applyFont="1" applyFill="1" applyBorder="1" applyAlignment="1">
      <alignment horizontal="center" vertical="center" shrinkToFit="1"/>
    </xf>
    <xf numFmtId="0" fontId="21" fillId="3" borderId="81" xfId="0" applyFont="1" applyFill="1" applyBorder="1" applyAlignment="1">
      <alignment vertical="center" shrinkToFit="1"/>
    </xf>
    <xf numFmtId="0" fontId="21" fillId="3" borderId="18" xfId="0" applyFont="1" applyFill="1" applyBorder="1" applyAlignment="1">
      <alignment vertical="center" shrinkToFit="1"/>
    </xf>
    <xf numFmtId="0" fontId="21" fillId="3" borderId="73" xfId="0" applyFont="1" applyFill="1" applyBorder="1" applyAlignment="1">
      <alignment vertical="center" shrinkToFit="1"/>
    </xf>
    <xf numFmtId="0" fontId="21" fillId="3" borderId="75" xfId="0" applyFont="1" applyFill="1" applyBorder="1" applyAlignment="1">
      <alignment vertical="center" shrinkToFit="1"/>
    </xf>
    <xf numFmtId="0" fontId="21" fillId="3" borderId="78" xfId="0" applyFont="1" applyFill="1" applyBorder="1" applyAlignment="1">
      <alignment vertical="center" shrinkToFit="1"/>
    </xf>
    <xf numFmtId="0" fontId="21" fillId="3" borderId="78" xfId="0" applyFont="1" applyFill="1" applyBorder="1" applyAlignment="1">
      <alignment horizontal="center" vertical="center" shrinkToFit="1"/>
    </xf>
    <xf numFmtId="0" fontId="21" fillId="4" borderId="73" xfId="0" applyFont="1" applyFill="1" applyBorder="1" applyAlignment="1">
      <alignment horizontal="center" vertical="center" shrinkToFit="1"/>
    </xf>
    <xf numFmtId="0" fontId="21" fillId="3" borderId="74" xfId="0" applyFont="1" applyFill="1" applyBorder="1" applyAlignment="1">
      <alignment vertical="center" shrinkToFit="1"/>
    </xf>
    <xf numFmtId="0" fontId="21" fillId="4" borderId="74" xfId="0" applyFont="1" applyFill="1" applyBorder="1" applyAlignment="1">
      <alignment horizontal="center" vertical="center" shrinkToFit="1"/>
    </xf>
    <xf numFmtId="0" fontId="21" fillId="0" borderId="70" xfId="0" applyFont="1" applyFill="1" applyBorder="1" applyAlignment="1">
      <alignment vertical="center" shrinkToFit="1"/>
    </xf>
    <xf numFmtId="0" fontId="21" fillId="4" borderId="79" xfId="0" applyFont="1" applyFill="1" applyBorder="1" applyAlignment="1">
      <alignment horizontal="center" vertical="center" shrinkToFit="1"/>
    </xf>
    <xf numFmtId="0" fontId="21" fillId="4" borderId="18" xfId="0" applyFont="1" applyFill="1" applyBorder="1" applyAlignment="1">
      <alignment horizontal="center" vertical="center" shrinkToFit="1"/>
    </xf>
    <xf numFmtId="0" fontId="21" fillId="3" borderId="19" xfId="0" applyFont="1" applyFill="1" applyBorder="1" applyAlignment="1">
      <alignment vertical="center" shrinkToFit="1"/>
    </xf>
    <xf numFmtId="0" fontId="21" fillId="4" borderId="19" xfId="0" applyFont="1" applyFill="1" applyBorder="1" applyAlignment="1">
      <alignment horizontal="center" vertical="center" shrinkToFit="1"/>
    </xf>
    <xf numFmtId="0" fontId="21" fillId="0" borderId="87" xfId="0" applyFont="1" applyFill="1" applyBorder="1" applyAlignment="1">
      <alignment horizontal="center" vertical="center" shrinkToFit="1"/>
    </xf>
    <xf numFmtId="0" fontId="21" fillId="0" borderId="19" xfId="0" applyFont="1" applyFill="1" applyBorder="1" applyAlignment="1">
      <alignment vertical="center" shrinkToFit="1"/>
    </xf>
    <xf numFmtId="0" fontId="24" fillId="3" borderId="19" xfId="0" applyFont="1" applyFill="1" applyBorder="1" applyAlignment="1">
      <alignment vertical="center" shrinkToFit="1"/>
    </xf>
    <xf numFmtId="0" fontId="21" fillId="0" borderId="14" xfId="0" applyFont="1" applyFill="1" applyBorder="1" applyAlignment="1">
      <alignment horizontal="center" vertical="center" shrinkToFit="1"/>
    </xf>
    <xf numFmtId="0" fontId="21" fillId="0" borderId="0" xfId="0" applyFont="1" applyFill="1" applyBorder="1" applyAlignment="1">
      <alignment vertical="center" shrinkToFit="1"/>
    </xf>
    <xf numFmtId="0" fontId="21" fillId="4" borderId="0" xfId="0" applyFont="1" applyFill="1" applyBorder="1" applyAlignment="1">
      <alignment horizontal="center" vertical="center" shrinkToFit="1"/>
    </xf>
    <xf numFmtId="0" fontId="24" fillId="3" borderId="0" xfId="0" applyFont="1" applyFill="1" applyBorder="1" applyAlignment="1">
      <alignment vertical="center" shrinkToFit="1"/>
    </xf>
    <xf numFmtId="0" fontId="21" fillId="3" borderId="0" xfId="0" applyFont="1" applyFill="1" applyBorder="1" applyAlignment="1">
      <alignment vertical="center" shrinkToFit="1"/>
    </xf>
    <xf numFmtId="0" fontId="21" fillId="3" borderId="15" xfId="0" applyFont="1" applyFill="1" applyBorder="1" applyAlignment="1">
      <alignment vertical="center" shrinkToFit="1"/>
    </xf>
    <xf numFmtId="0" fontId="21" fillId="0" borderId="19" xfId="0" applyFont="1" applyFill="1" applyBorder="1" applyAlignment="1">
      <alignment horizontal="center" vertical="center" shrinkToFit="1"/>
    </xf>
    <xf numFmtId="0" fontId="21" fillId="0" borderId="88" xfId="0" applyFont="1" applyFill="1" applyBorder="1" applyAlignment="1">
      <alignment vertical="center" shrinkToFit="1"/>
    </xf>
    <xf numFmtId="0" fontId="15" fillId="3" borderId="70" xfId="0" applyFont="1" applyFill="1" applyBorder="1" applyAlignment="1">
      <alignment vertical="center" shrinkToFit="1"/>
    </xf>
    <xf numFmtId="0" fontId="12" fillId="3" borderId="71" xfId="0" applyFont="1" applyFill="1" applyBorder="1" applyAlignment="1">
      <alignment vertical="center" shrinkToFit="1"/>
    </xf>
    <xf numFmtId="0" fontId="12" fillId="3" borderId="0" xfId="0" applyFont="1" applyFill="1" applyAlignment="1">
      <alignment vertical="center" shrinkToFit="1"/>
    </xf>
    <xf numFmtId="0" fontId="21" fillId="3" borderId="0" xfId="0" applyFont="1" applyFill="1" applyAlignment="1">
      <alignment vertical="center" shrinkToFit="1"/>
    </xf>
    <xf numFmtId="0" fontId="15" fillId="3" borderId="0" xfId="0" applyFont="1" applyFill="1" applyAlignment="1">
      <alignment vertical="center" shrinkToFit="1"/>
    </xf>
    <xf numFmtId="0" fontId="15" fillId="3" borderId="71" xfId="0" applyFont="1" applyFill="1" applyBorder="1" applyAlignment="1">
      <alignment horizontal="center" vertical="center" shrinkToFit="1"/>
    </xf>
    <xf numFmtId="0" fontId="21" fillId="3" borderId="71" xfId="0" applyFont="1" applyFill="1" applyBorder="1" applyAlignment="1">
      <alignment horizontal="left" vertical="center"/>
    </xf>
    <xf numFmtId="0" fontId="21" fillId="3" borderId="72" xfId="0" applyFont="1" applyFill="1" applyBorder="1" applyAlignment="1">
      <alignment horizontal="left" vertical="center"/>
    </xf>
    <xf numFmtId="0" fontId="21" fillId="3" borderId="18" xfId="0" applyFont="1" applyFill="1" applyBorder="1" applyAlignment="1">
      <alignment horizontal="center" vertical="center" shrinkToFit="1"/>
    </xf>
    <xf numFmtId="0" fontId="21" fillId="3" borderId="74" xfId="0" applyFont="1" applyFill="1" applyBorder="1" applyAlignment="1">
      <alignment horizontal="left" vertical="center"/>
    </xf>
    <xf numFmtId="0" fontId="21" fillId="3" borderId="75" xfId="0" applyFont="1" applyFill="1" applyBorder="1" applyAlignment="1">
      <alignment horizontal="left" vertical="center"/>
    </xf>
    <xf numFmtId="0" fontId="21" fillId="3" borderId="79" xfId="0" applyFont="1" applyFill="1" applyBorder="1" applyAlignment="1">
      <alignment vertical="center" shrinkToFit="1"/>
    </xf>
    <xf numFmtId="0" fontId="21" fillId="3" borderId="18" xfId="0" applyFont="1" applyFill="1" applyBorder="1" applyAlignment="1">
      <alignment horizontal="left" vertical="center"/>
    </xf>
    <xf numFmtId="0" fontId="21" fillId="3" borderId="81" xfId="0" applyFont="1" applyFill="1" applyBorder="1" applyAlignment="1">
      <alignment horizontal="left" vertical="center"/>
    </xf>
    <xf numFmtId="0" fontId="21" fillId="3" borderId="76" xfId="0" applyFont="1" applyFill="1" applyBorder="1" applyAlignment="1">
      <alignment vertical="center" shrinkToFit="1"/>
    </xf>
    <xf numFmtId="0" fontId="21" fillId="3" borderId="67" xfId="0" applyFont="1" applyFill="1" applyBorder="1" applyAlignment="1">
      <alignment vertical="center" shrinkToFit="1"/>
    </xf>
    <xf numFmtId="0" fontId="21" fillId="3" borderId="76" xfId="0" applyFont="1" applyFill="1" applyBorder="1" applyAlignment="1">
      <alignment horizontal="center" vertical="center" shrinkToFit="1"/>
    </xf>
    <xf numFmtId="0" fontId="21" fillId="4" borderId="67" xfId="0" applyFont="1" applyFill="1" applyBorder="1" applyAlignment="1">
      <alignment horizontal="center" vertical="center" shrinkToFit="1"/>
    </xf>
    <xf numFmtId="0" fontId="21" fillId="3" borderId="68" xfId="0" applyFont="1" applyFill="1" applyBorder="1" applyAlignment="1">
      <alignment horizontal="left" vertical="center"/>
    </xf>
    <xf numFmtId="0" fontId="21" fillId="4" borderId="68" xfId="0" applyFont="1" applyFill="1" applyBorder="1" applyAlignment="1">
      <alignment horizontal="center" vertical="center" shrinkToFit="1"/>
    </xf>
    <xf numFmtId="0" fontId="21" fillId="3" borderId="68" xfId="0" applyFont="1" applyFill="1" applyBorder="1" applyAlignment="1">
      <alignment vertical="center" shrinkToFit="1"/>
    </xf>
    <xf numFmtId="0" fontId="21" fillId="3" borderId="69" xfId="0" applyFont="1" applyFill="1" applyBorder="1" applyAlignment="1">
      <alignment vertical="center" shrinkToFit="1"/>
    </xf>
    <xf numFmtId="0" fontId="21" fillId="3" borderId="86" xfId="0" applyFont="1" applyFill="1" applyBorder="1" applyAlignment="1">
      <alignment horizontal="center" vertical="center" shrinkToFit="1"/>
    </xf>
    <xf numFmtId="0" fontId="21" fillId="4" borderId="87" xfId="0" applyFont="1" applyFill="1" applyBorder="1" applyAlignment="1">
      <alignment horizontal="center" vertical="center" shrinkToFit="1"/>
    </xf>
    <xf numFmtId="0" fontId="21" fillId="3" borderId="19" xfId="0" applyFont="1" applyFill="1" applyBorder="1" applyAlignment="1">
      <alignment horizontal="left" vertical="center"/>
    </xf>
    <xf numFmtId="0" fontId="21" fillId="3" borderId="71" xfId="0" applyFont="1" applyFill="1" applyBorder="1" applyAlignment="1">
      <alignment vertical="center"/>
    </xf>
    <xf numFmtId="0" fontId="21" fillId="3" borderId="88" xfId="0" applyFont="1" applyFill="1" applyBorder="1" applyAlignment="1">
      <alignment horizontal="left" vertical="center"/>
    </xf>
    <xf numFmtId="0" fontId="21" fillId="10" borderId="77" xfId="0" applyFont="1" applyFill="1" applyBorder="1" applyAlignment="1">
      <alignment vertical="center" shrinkToFit="1"/>
    </xf>
    <xf numFmtId="0" fontId="21" fillId="3" borderId="80" xfId="0" applyFont="1" applyFill="1" applyBorder="1" applyAlignment="1">
      <alignment vertical="center" shrinkToFit="1"/>
    </xf>
    <xf numFmtId="0" fontId="21" fillId="3" borderId="80" xfId="0" applyFont="1" applyFill="1" applyBorder="1" applyAlignment="1">
      <alignment horizontal="center" vertical="center" shrinkToFit="1"/>
    </xf>
    <xf numFmtId="0" fontId="21" fillId="3" borderId="18" xfId="0" applyFont="1" applyFill="1" applyBorder="1" applyAlignment="1">
      <alignment vertical="center"/>
    </xf>
    <xf numFmtId="0" fontId="21" fillId="3" borderId="19" xfId="0" applyFont="1" applyFill="1" applyBorder="1" applyAlignment="1">
      <alignment vertical="center"/>
    </xf>
    <xf numFmtId="0" fontId="21" fillId="3" borderId="19" xfId="0" applyFont="1" applyFill="1" applyBorder="1" applyAlignment="1">
      <alignment horizontal="center" vertical="center" shrinkToFit="1"/>
    </xf>
    <xf numFmtId="0" fontId="21" fillId="10" borderId="86" xfId="0" applyFont="1" applyFill="1" applyBorder="1" applyAlignment="1">
      <alignment vertical="center" shrinkToFit="1"/>
    </xf>
    <xf numFmtId="0" fontId="21" fillId="3" borderId="0" xfId="0" applyFont="1" applyFill="1" applyAlignment="1">
      <alignment horizontal="center" vertical="center" shrinkToFit="1"/>
    </xf>
    <xf numFmtId="0" fontId="21" fillId="5" borderId="1" xfId="0" applyFont="1" applyFill="1" applyBorder="1" applyAlignment="1">
      <alignment vertical="center" shrinkToFit="1"/>
    </xf>
    <xf numFmtId="0" fontId="21" fillId="5" borderId="1" xfId="0" applyFont="1" applyFill="1" applyBorder="1" applyAlignment="1">
      <alignment vertical="center" textRotation="255" shrinkToFit="1"/>
    </xf>
    <xf numFmtId="0" fontId="34" fillId="5" borderId="1" xfId="0" applyFont="1" applyFill="1" applyBorder="1" applyAlignment="1">
      <alignment horizontal="center" vertical="center" shrinkToFit="1"/>
    </xf>
    <xf numFmtId="0" fontId="34" fillId="5" borderId="1" xfId="0" applyFont="1" applyFill="1" applyBorder="1" applyAlignment="1">
      <alignment horizontal="center" vertical="center" wrapText="1" shrinkToFit="1"/>
    </xf>
    <xf numFmtId="0" fontId="21" fillId="3" borderId="87" xfId="0" applyFont="1" applyFill="1" applyBorder="1" applyAlignment="1">
      <alignment horizontal="left" vertical="center"/>
    </xf>
    <xf numFmtId="0" fontId="21" fillId="3" borderId="87" xfId="0" applyFont="1" applyFill="1" applyBorder="1" applyAlignment="1">
      <alignment vertical="center" wrapText="1" shrinkToFit="1"/>
    </xf>
    <xf numFmtId="0" fontId="21" fillId="0" borderId="86" xfId="0" applyFont="1" applyFill="1" applyBorder="1" applyAlignment="1">
      <alignment vertical="center" shrinkToFit="1"/>
    </xf>
    <xf numFmtId="0" fontId="63" fillId="4" borderId="79" xfId="0" applyFont="1" applyFill="1" applyBorder="1" applyAlignment="1">
      <alignment horizontal="center" vertical="center" shrinkToFit="1"/>
    </xf>
    <xf numFmtId="0" fontId="63" fillId="3" borderId="18" xfId="0" applyFont="1" applyFill="1" applyBorder="1" applyAlignment="1">
      <alignment vertical="center" shrinkToFit="1"/>
    </xf>
    <xf numFmtId="0" fontId="63" fillId="4" borderId="18" xfId="0" applyFont="1" applyFill="1" applyBorder="1" applyAlignment="1">
      <alignment horizontal="center" vertical="center" shrinkToFit="1"/>
    </xf>
    <xf numFmtId="0" fontId="63" fillId="3" borderId="81" xfId="0" applyFont="1" applyFill="1" applyBorder="1" applyAlignment="1">
      <alignment vertical="center" shrinkToFit="1"/>
    </xf>
    <xf numFmtId="0" fontId="63" fillId="0" borderId="14" xfId="0" applyFont="1" applyFill="1" applyBorder="1" applyAlignment="1">
      <alignment horizontal="center" vertical="center" shrinkToFit="1"/>
    </xf>
    <xf numFmtId="0" fontId="63" fillId="0" borderId="0" xfId="0" applyFont="1" applyFill="1" applyBorder="1" applyAlignment="1">
      <alignment vertical="center" shrinkToFit="1"/>
    </xf>
    <xf numFmtId="0" fontId="63" fillId="4" borderId="0" xfId="0" applyFont="1" applyFill="1" applyBorder="1" applyAlignment="1">
      <alignment horizontal="center" vertical="center" shrinkToFit="1"/>
    </xf>
    <xf numFmtId="0" fontId="64" fillId="3" borderId="0" xfId="0" applyFont="1" applyFill="1" applyBorder="1" applyAlignment="1">
      <alignment vertical="center" shrinkToFit="1"/>
    </xf>
    <xf numFmtId="0" fontId="63" fillId="3" borderId="0" xfId="0" applyFont="1" applyFill="1" applyBorder="1" applyAlignment="1">
      <alignment vertical="center" shrinkToFit="1"/>
    </xf>
    <xf numFmtId="0" fontId="63" fillId="3" borderId="15" xfId="0" applyFont="1" applyFill="1" applyBorder="1" applyAlignment="1">
      <alignment vertical="center" shrinkToFit="1"/>
    </xf>
    <xf numFmtId="0" fontId="63" fillId="0" borderId="87" xfId="0" applyFont="1" applyFill="1" applyBorder="1" applyAlignment="1">
      <alignment horizontal="center" vertical="center" shrinkToFit="1"/>
    </xf>
    <xf numFmtId="0" fontId="63" fillId="0" borderId="19" xfId="0" applyFont="1" applyFill="1" applyBorder="1" applyAlignment="1">
      <alignment vertical="center" shrinkToFit="1"/>
    </xf>
    <xf numFmtId="0" fontId="63" fillId="4" borderId="19" xfId="0" applyFont="1" applyFill="1" applyBorder="1" applyAlignment="1">
      <alignment horizontal="center" vertical="center" shrinkToFit="1"/>
    </xf>
    <xf numFmtId="0" fontId="64" fillId="3" borderId="19" xfId="0" applyFont="1" applyFill="1" applyBorder="1" applyAlignment="1">
      <alignment vertical="center" shrinkToFit="1"/>
    </xf>
    <xf numFmtId="0" fontId="63" fillId="3" borderId="19" xfId="0" applyFont="1" applyFill="1" applyBorder="1" applyAlignment="1">
      <alignment vertical="center" shrinkToFit="1"/>
    </xf>
    <xf numFmtId="0" fontId="63" fillId="0" borderId="19" xfId="0" applyFont="1" applyFill="1" applyBorder="1" applyAlignment="1">
      <alignment horizontal="center" vertical="center" shrinkToFit="1"/>
    </xf>
    <xf numFmtId="0" fontId="63" fillId="0" borderId="88" xfId="0" applyFont="1" applyFill="1" applyBorder="1" applyAlignment="1">
      <alignment vertical="center" shrinkToFit="1"/>
    </xf>
    <xf numFmtId="0" fontId="63" fillId="3" borderId="70" xfId="0" applyFont="1" applyFill="1" applyBorder="1" applyAlignment="1">
      <alignment vertical="center" shrinkToFit="1"/>
    </xf>
    <xf numFmtId="0" fontId="63" fillId="3" borderId="77" xfId="0" applyFont="1" applyFill="1" applyBorder="1" applyAlignment="1">
      <alignment vertical="center" shrinkToFit="1"/>
    </xf>
    <xf numFmtId="0" fontId="63" fillId="3" borderId="77" xfId="0" applyFont="1" applyFill="1" applyBorder="1" applyAlignment="1">
      <alignment horizontal="center" vertical="center" shrinkToFit="1"/>
    </xf>
    <xf numFmtId="0" fontId="63" fillId="3" borderId="71" xfId="0" applyFont="1" applyFill="1" applyBorder="1" applyAlignment="1">
      <alignment horizontal="left" vertical="center"/>
    </xf>
    <xf numFmtId="0" fontId="63" fillId="3" borderId="86" xfId="0" applyFont="1" applyFill="1" applyBorder="1" applyAlignment="1">
      <alignment vertical="center" shrinkToFit="1"/>
    </xf>
    <xf numFmtId="0" fontId="63" fillId="3" borderId="87" xfId="0" applyFont="1" applyFill="1" applyBorder="1" applyAlignment="1">
      <alignment vertical="center" shrinkToFit="1"/>
    </xf>
    <xf numFmtId="0" fontId="63" fillId="3" borderId="86" xfId="0" applyFont="1" applyFill="1" applyBorder="1" applyAlignment="1">
      <alignment horizontal="center" vertical="center" shrinkToFit="1"/>
    </xf>
    <xf numFmtId="0" fontId="63" fillId="4" borderId="70" xfId="0" applyFont="1" applyFill="1" applyBorder="1" applyAlignment="1">
      <alignment horizontal="center" vertical="center" shrinkToFit="1"/>
    </xf>
    <xf numFmtId="0" fontId="63" fillId="4" borderId="71" xfId="0" applyFont="1" applyFill="1" applyBorder="1" applyAlignment="1">
      <alignment horizontal="center" vertical="center" shrinkToFit="1"/>
    </xf>
    <xf numFmtId="0" fontId="63" fillId="3" borderId="19" xfId="0" applyFont="1" applyFill="1" applyBorder="1" applyAlignment="1">
      <alignment horizontal="center" vertical="center" shrinkToFit="1"/>
    </xf>
    <xf numFmtId="0" fontId="63" fillId="3" borderId="19" xfId="0" applyFont="1" applyFill="1" applyBorder="1" applyAlignment="1">
      <alignment vertical="center"/>
    </xf>
    <xf numFmtId="0" fontId="63" fillId="3" borderId="88" xfId="0" applyFont="1" applyFill="1" applyBorder="1" applyAlignment="1">
      <alignment vertical="center" shrinkToFit="1"/>
    </xf>
    <xf numFmtId="0" fontId="63" fillId="0" borderId="8" xfId="0" applyFont="1" applyFill="1" applyBorder="1" applyAlignment="1">
      <alignment horizontal="center" vertical="center" shrinkToFit="1"/>
    </xf>
    <xf numFmtId="0" fontId="63" fillId="0" borderId="5" xfId="0" applyFont="1" applyFill="1" applyBorder="1" applyAlignment="1">
      <alignment vertical="center" shrinkToFit="1"/>
    </xf>
    <xf numFmtId="0" fontId="63" fillId="4" borderId="5" xfId="0" applyFont="1" applyFill="1" applyBorder="1" applyAlignment="1">
      <alignment horizontal="center" vertical="center" shrinkToFit="1"/>
    </xf>
    <xf numFmtId="0" fontId="64" fillId="3" borderId="5" xfId="0" applyFont="1" applyFill="1" applyBorder="1" applyAlignment="1">
      <alignment vertical="center" shrinkToFit="1"/>
    </xf>
    <xf numFmtId="0" fontId="63" fillId="3" borderId="5" xfId="0" applyFont="1" applyFill="1" applyBorder="1" applyAlignment="1">
      <alignment vertical="center" shrinkToFit="1"/>
    </xf>
    <xf numFmtId="0" fontId="63" fillId="0" borderId="5" xfId="0" applyFont="1" applyFill="1" applyBorder="1" applyAlignment="1">
      <alignment horizontal="center" vertical="center" shrinkToFit="1"/>
    </xf>
    <xf numFmtId="0" fontId="63" fillId="0" borderId="6" xfId="0" applyFont="1" applyFill="1" applyBorder="1" applyAlignment="1">
      <alignment vertical="center" shrinkToFit="1"/>
    </xf>
    <xf numFmtId="0" fontId="21" fillId="0" borderId="68" xfId="0" applyFont="1" applyFill="1" applyBorder="1" applyAlignment="1">
      <alignment horizontal="center" vertical="center" shrinkToFit="1"/>
    </xf>
    <xf numFmtId="0" fontId="21" fillId="0" borderId="68" xfId="0" applyFont="1" applyFill="1" applyBorder="1" applyAlignment="1">
      <alignment horizontal="left" vertical="center"/>
    </xf>
    <xf numFmtId="0" fontId="21" fillId="0" borderId="68" xfId="0" applyFont="1" applyFill="1" applyBorder="1" applyAlignment="1">
      <alignment vertical="center" shrinkToFit="1"/>
    </xf>
    <xf numFmtId="0" fontId="15" fillId="3" borderId="76" xfId="0" applyFont="1" applyFill="1" applyBorder="1" applyAlignment="1">
      <alignment vertical="center" shrinkToFit="1"/>
    </xf>
    <xf numFmtId="0" fontId="15" fillId="10" borderId="86" xfId="0" applyFont="1" applyFill="1" applyBorder="1" applyAlignment="1">
      <alignment vertical="center" shrinkToFit="1"/>
    </xf>
    <xf numFmtId="0" fontId="15" fillId="0" borderId="71" xfId="0" applyFont="1" applyFill="1" applyBorder="1" applyAlignment="1">
      <alignment vertical="center" shrinkToFit="1"/>
    </xf>
    <xf numFmtId="0" fontId="15" fillId="0" borderId="19" xfId="0" applyFont="1" applyFill="1" applyBorder="1" applyAlignment="1">
      <alignment horizontal="center" vertical="center" shrinkToFit="1"/>
    </xf>
    <xf numFmtId="0" fontId="15" fillId="0" borderId="19" xfId="0" applyFont="1" applyFill="1" applyBorder="1" applyAlignment="1">
      <alignment vertical="center" shrinkToFit="1"/>
    </xf>
    <xf numFmtId="0" fontId="21" fillId="3" borderId="80" xfId="0" applyFont="1" applyFill="1" applyBorder="1" applyAlignment="1">
      <alignment horizontal="center" vertical="center" shrinkToFit="1"/>
    </xf>
    <xf numFmtId="0" fontId="21" fillId="3" borderId="13" xfId="0" applyFont="1" applyFill="1" applyBorder="1" applyAlignment="1">
      <alignment horizontal="center" vertical="center" shrinkToFit="1"/>
    </xf>
    <xf numFmtId="0" fontId="15" fillId="3" borderId="70" xfId="0" applyFont="1" applyFill="1" applyBorder="1" applyAlignment="1">
      <alignment vertical="center" shrinkToFit="1"/>
    </xf>
    <xf numFmtId="0" fontId="12" fillId="3" borderId="71" xfId="0" applyFont="1" applyFill="1" applyBorder="1" applyAlignment="1">
      <alignment vertical="center" shrinkToFit="1"/>
    </xf>
    <xf numFmtId="0" fontId="12" fillId="3" borderId="0" xfId="0" applyFont="1" applyFill="1" applyAlignment="1">
      <alignment vertical="center" shrinkToFit="1"/>
    </xf>
    <xf numFmtId="0" fontId="21" fillId="3" borderId="0" xfId="0" applyFont="1" applyFill="1" applyAlignment="1">
      <alignment vertical="center" shrinkToFit="1"/>
    </xf>
    <xf numFmtId="0" fontId="12" fillId="3" borderId="0" xfId="0" applyFont="1" applyFill="1" applyBorder="1" applyAlignment="1">
      <alignment vertical="center" shrinkToFit="1"/>
    </xf>
    <xf numFmtId="0" fontId="13" fillId="3" borderId="0" xfId="0" applyFont="1" applyFill="1" applyAlignment="1">
      <alignment vertical="center"/>
    </xf>
    <xf numFmtId="0" fontId="21" fillId="0" borderId="87" xfId="0" applyFont="1" applyFill="1" applyBorder="1" applyAlignment="1">
      <alignment vertical="center" shrinkToFit="1"/>
    </xf>
    <xf numFmtId="0" fontId="15" fillId="0" borderId="87" xfId="0" applyFont="1" applyFill="1" applyBorder="1" applyAlignment="1">
      <alignment vertical="center" shrinkToFit="1"/>
    </xf>
    <xf numFmtId="0" fontId="23" fillId="3" borderId="0" xfId="0" applyNumberFormat="1" applyFont="1" applyFill="1" applyBorder="1" applyAlignment="1">
      <alignment vertical="top" shrinkToFit="1"/>
    </xf>
    <xf numFmtId="0" fontId="23" fillId="3" borderId="15" xfId="0" applyNumberFormat="1" applyFont="1" applyFill="1" applyBorder="1" applyAlignment="1">
      <alignment vertical="top" shrinkToFit="1"/>
    </xf>
    <xf numFmtId="0" fontId="12" fillId="5" borderId="1" xfId="0" applyFont="1" applyFill="1" applyBorder="1" applyAlignment="1">
      <alignment horizontal="center" vertical="center"/>
    </xf>
    <xf numFmtId="0" fontId="12" fillId="5" borderId="2" xfId="0" applyFont="1" applyFill="1" applyBorder="1" applyAlignment="1">
      <alignment horizontal="center" vertical="center"/>
    </xf>
    <xf numFmtId="0" fontId="12" fillId="3" borderId="0" xfId="0" applyFont="1" applyFill="1" applyAlignment="1">
      <alignment vertical="center"/>
    </xf>
    <xf numFmtId="0" fontId="21" fillId="3" borderId="0" xfId="0" applyFont="1" applyFill="1" applyAlignment="1">
      <alignment vertical="center"/>
    </xf>
    <xf numFmtId="0" fontId="12" fillId="2" borderId="0" xfId="0" applyFont="1" applyFill="1" applyBorder="1" applyAlignment="1">
      <alignment vertical="center" shrinkToFit="1"/>
    </xf>
    <xf numFmtId="0" fontId="12" fillId="3" borderId="0" xfId="0" applyFont="1" applyFill="1" applyBorder="1" applyAlignment="1">
      <alignment horizontal="center" vertical="center"/>
    </xf>
    <xf numFmtId="0" fontId="12" fillId="3" borderId="0" xfId="0" applyFont="1" applyFill="1" applyAlignment="1">
      <alignment horizontal="center" vertical="center"/>
    </xf>
    <xf numFmtId="0" fontId="21" fillId="3" borderId="0" xfId="0" applyFont="1" applyFill="1" applyBorder="1" applyAlignment="1">
      <alignment vertical="center"/>
    </xf>
    <xf numFmtId="0" fontId="12" fillId="3" borderId="0" xfId="0" applyFont="1" applyFill="1" applyAlignment="1">
      <alignment vertical="center" shrinkToFit="1"/>
    </xf>
    <xf numFmtId="0" fontId="15" fillId="0" borderId="68" xfId="0" applyFont="1" applyFill="1" applyBorder="1" applyAlignment="1">
      <alignment horizontal="center" vertical="center" shrinkToFit="1"/>
    </xf>
    <xf numFmtId="0" fontId="15" fillId="3" borderId="68" xfId="0" applyFont="1" applyFill="1" applyBorder="1" applyAlignment="1">
      <alignment vertical="center" shrinkToFit="1"/>
    </xf>
    <xf numFmtId="0" fontId="15" fillId="0" borderId="68" xfId="0" applyFont="1" applyFill="1" applyBorder="1" applyAlignment="1">
      <alignment horizontal="left" vertical="center"/>
    </xf>
    <xf numFmtId="0" fontId="15" fillId="0" borderId="68" xfId="0" applyFont="1" applyFill="1" applyBorder="1" applyAlignment="1">
      <alignment vertical="center" shrinkToFit="1"/>
    </xf>
    <xf numFmtId="0" fontId="15" fillId="3" borderId="69" xfId="0" applyFont="1" applyFill="1" applyBorder="1" applyAlignment="1">
      <alignment vertical="center" shrinkToFit="1"/>
    </xf>
    <xf numFmtId="0" fontId="15" fillId="3" borderId="70" xfId="0" applyFont="1" applyFill="1" applyBorder="1" applyAlignment="1">
      <alignment vertical="center" wrapText="1" shrinkToFit="1"/>
    </xf>
    <xf numFmtId="0" fontId="15" fillId="5" borderId="1" xfId="0" applyFont="1" applyFill="1" applyBorder="1" applyAlignment="1">
      <alignment vertical="center" shrinkToFit="1"/>
    </xf>
    <xf numFmtId="0" fontId="15" fillId="5" borderId="1" xfId="0" applyFont="1" applyFill="1" applyBorder="1" applyAlignment="1">
      <alignment vertical="center" textRotation="255" shrinkToFit="1"/>
    </xf>
    <xf numFmtId="0" fontId="28" fillId="5" borderId="1" xfId="0" applyFont="1" applyFill="1" applyBorder="1" applyAlignment="1">
      <alignment horizontal="center" vertical="center" shrinkToFit="1"/>
    </xf>
    <xf numFmtId="0" fontId="28" fillId="5" borderId="1" xfId="0" applyFont="1" applyFill="1" applyBorder="1" applyAlignment="1">
      <alignment horizontal="center" vertical="center" wrapText="1" shrinkToFit="1"/>
    </xf>
    <xf numFmtId="0" fontId="15" fillId="3" borderId="78" xfId="0" applyFont="1" applyFill="1" applyBorder="1" applyAlignment="1">
      <alignment horizontal="center" vertical="center" shrinkToFit="1"/>
    </xf>
    <xf numFmtId="0" fontId="15" fillId="4" borderId="73" xfId="0" applyFont="1" applyFill="1" applyBorder="1" applyAlignment="1">
      <alignment horizontal="center" vertical="center" shrinkToFit="1"/>
    </xf>
    <xf numFmtId="0" fontId="15" fillId="3" borderId="74" xfId="0" applyFont="1" applyFill="1" applyBorder="1" applyAlignment="1">
      <alignment horizontal="left" vertical="center"/>
    </xf>
    <xf numFmtId="0" fontId="15" fillId="4" borderId="74" xfId="0" applyFont="1" applyFill="1" applyBorder="1" applyAlignment="1">
      <alignment horizontal="center" vertical="center" shrinkToFit="1"/>
    </xf>
    <xf numFmtId="0" fontId="15" fillId="3" borderId="74" xfId="0" applyFont="1" applyFill="1" applyBorder="1" applyAlignment="1">
      <alignment vertical="center" shrinkToFit="1"/>
    </xf>
    <xf numFmtId="0" fontId="15" fillId="3" borderId="74" xfId="0" applyFont="1" applyFill="1" applyBorder="1" applyAlignment="1">
      <alignment horizontal="center" vertical="center" shrinkToFit="1"/>
    </xf>
    <xf numFmtId="0" fontId="15" fillId="0" borderId="70" xfId="0" applyFont="1" applyFill="1" applyBorder="1" applyAlignment="1">
      <alignment vertical="center" shrinkToFit="1"/>
    </xf>
    <xf numFmtId="0" fontId="15" fillId="0" borderId="74" xfId="0" applyFont="1" applyFill="1" applyBorder="1" applyAlignment="1">
      <alignment horizontal="center" vertical="center" shrinkToFit="1"/>
    </xf>
    <xf numFmtId="0" fontId="15" fillId="0" borderId="67" xfId="0" applyFont="1" applyFill="1" applyBorder="1" applyAlignment="1">
      <alignment vertical="center" shrinkToFit="1"/>
    </xf>
    <xf numFmtId="0" fontId="15" fillId="3" borderId="67" xfId="0" applyFont="1" applyFill="1" applyBorder="1" applyAlignment="1">
      <alignment vertical="center" wrapText="1" shrinkToFit="1"/>
    </xf>
    <xf numFmtId="0" fontId="15" fillId="3" borderId="76" xfId="0" applyFont="1" applyFill="1" applyBorder="1" applyAlignment="1">
      <alignment horizontal="center" vertical="center" shrinkToFit="1"/>
    </xf>
    <xf numFmtId="0" fontId="15" fillId="3" borderId="72" xfId="0" applyFont="1" applyFill="1" applyBorder="1" applyAlignment="1">
      <alignment horizontal="left" vertical="center"/>
    </xf>
    <xf numFmtId="0" fontId="15" fillId="0" borderId="71" xfId="0" applyFont="1" applyFill="1" applyBorder="1" applyAlignment="1">
      <alignment vertical="center"/>
    </xf>
    <xf numFmtId="0" fontId="15" fillId="0" borderId="71" xfId="0" applyFont="1" applyFill="1" applyBorder="1" applyAlignment="1">
      <alignment horizontal="left" vertical="center"/>
    </xf>
    <xf numFmtId="0" fontId="15" fillId="0" borderId="72" xfId="0" applyFont="1" applyFill="1" applyBorder="1" applyAlignment="1">
      <alignment horizontal="left" vertical="center"/>
    </xf>
    <xf numFmtId="0" fontId="15" fillId="10" borderId="77" xfId="0" applyFont="1" applyFill="1" applyBorder="1" applyAlignment="1">
      <alignment vertical="center" shrinkToFit="1"/>
    </xf>
    <xf numFmtId="0" fontId="15" fillId="0" borderId="77" xfId="0" applyFont="1" applyFill="1" applyBorder="1" applyAlignment="1">
      <alignment vertical="center" shrinkToFit="1"/>
    </xf>
    <xf numFmtId="0" fontId="15" fillId="0" borderId="78" xfId="0" applyFont="1" applyFill="1" applyBorder="1" applyAlignment="1">
      <alignment vertical="center" shrinkToFit="1"/>
    </xf>
    <xf numFmtId="0" fontId="15" fillId="3" borderId="78" xfId="0" applyFont="1" applyFill="1" applyBorder="1" applyAlignment="1">
      <alignment vertical="center" shrinkToFit="1"/>
    </xf>
    <xf numFmtId="0" fontId="15" fillId="3" borderId="73" xfId="0" applyFont="1" applyFill="1" applyBorder="1" applyAlignment="1">
      <alignment vertical="center" shrinkToFit="1"/>
    </xf>
    <xf numFmtId="0" fontId="15" fillId="3" borderId="75" xfId="0" applyFont="1" applyFill="1" applyBorder="1" applyAlignment="1">
      <alignment horizontal="left" vertical="center"/>
    </xf>
    <xf numFmtId="0" fontId="21" fillId="3" borderId="18" xfId="0" applyFont="1" applyFill="1" applyBorder="1">
      <alignment vertical="center"/>
    </xf>
    <xf numFmtId="0" fontId="21" fillId="3" borderId="19" xfId="0" applyFont="1" applyFill="1" applyBorder="1">
      <alignment vertical="center"/>
    </xf>
    <xf numFmtId="0" fontId="21" fillId="0" borderId="71" xfId="0" applyFont="1" applyBorder="1" applyAlignment="1">
      <alignment horizontal="center" vertical="center" shrinkToFit="1"/>
    </xf>
    <xf numFmtId="0" fontId="21" fillId="3" borderId="71" xfId="0" applyFont="1" applyFill="1" applyBorder="1">
      <alignment vertical="center"/>
    </xf>
    <xf numFmtId="0" fontId="21" fillId="4" borderId="0" xfId="0" applyFont="1" applyFill="1" applyAlignment="1">
      <alignment horizontal="center" vertical="center" shrinkToFit="1"/>
    </xf>
    <xf numFmtId="0" fontId="21" fillId="4" borderId="10" xfId="0" applyFont="1" applyFill="1" applyBorder="1" applyAlignment="1">
      <alignment horizontal="center" vertical="center" shrinkToFit="1"/>
    </xf>
    <xf numFmtId="0" fontId="21" fillId="3" borderId="10" xfId="0" applyFont="1" applyFill="1" applyBorder="1">
      <alignment vertical="center"/>
    </xf>
    <xf numFmtId="0" fontId="21" fillId="3" borderId="10" xfId="0" applyFont="1" applyFill="1" applyBorder="1" applyAlignment="1">
      <alignment vertical="center" shrinkToFit="1"/>
    </xf>
    <xf numFmtId="0" fontId="21" fillId="3" borderId="69" xfId="0" applyFont="1" applyFill="1" applyBorder="1" applyAlignment="1">
      <alignment horizontal="left" vertical="center"/>
    </xf>
    <xf numFmtId="0" fontId="21" fillId="3" borderId="14" xfId="0" applyFont="1" applyFill="1" applyBorder="1" applyAlignment="1">
      <alignment vertical="center" shrinkToFit="1"/>
    </xf>
    <xf numFmtId="0" fontId="21" fillId="3" borderId="13" xfId="0" applyFont="1" applyFill="1" applyBorder="1" applyAlignment="1">
      <alignment vertical="center" shrinkToFit="1"/>
    </xf>
    <xf numFmtId="0" fontId="21" fillId="4" borderId="14" xfId="0" applyFont="1" applyFill="1" applyBorder="1" applyAlignment="1">
      <alignment horizontal="center" vertical="center" shrinkToFit="1"/>
    </xf>
    <xf numFmtId="0" fontId="21" fillId="3" borderId="0" xfId="0" applyFont="1" applyFill="1">
      <alignment vertical="center"/>
    </xf>
    <xf numFmtId="0" fontId="21" fillId="0" borderId="0" xfId="0" applyFont="1" applyAlignment="1">
      <alignment horizontal="center" vertical="center" shrinkToFit="1"/>
    </xf>
    <xf numFmtId="0" fontId="21" fillId="0" borderId="0" xfId="0" applyFont="1">
      <alignment vertical="center"/>
    </xf>
    <xf numFmtId="0" fontId="21" fillId="0" borderId="0" xfId="0" applyFont="1" applyAlignment="1">
      <alignment vertical="center" shrinkToFit="1"/>
    </xf>
    <xf numFmtId="0" fontId="21" fillId="3" borderId="0" xfId="0" applyFont="1" applyFill="1" applyAlignment="1">
      <alignment horizontal="left" vertical="center"/>
    </xf>
    <xf numFmtId="0" fontId="21" fillId="3" borderId="15" xfId="0" applyFont="1" applyFill="1" applyBorder="1" applyAlignment="1">
      <alignment horizontal="left" vertical="center"/>
    </xf>
    <xf numFmtId="0" fontId="21" fillId="3" borderId="71" xfId="0" applyFont="1" applyFill="1" applyBorder="1" applyAlignment="1">
      <alignment horizontal="left" vertical="center" shrinkToFit="1"/>
    </xf>
    <xf numFmtId="0" fontId="21" fillId="0" borderId="18" xfId="0" applyFont="1" applyBorder="1" applyAlignment="1">
      <alignment horizontal="center" vertical="center" shrinkToFit="1"/>
    </xf>
    <xf numFmtId="0" fontId="21" fillId="0" borderId="71" xfId="0" applyFont="1" applyBorder="1" applyAlignment="1">
      <alignment vertical="center" shrinkToFit="1"/>
    </xf>
    <xf numFmtId="0" fontId="21" fillId="3" borderId="70" xfId="0" applyFont="1" applyFill="1" applyBorder="1" applyAlignment="1">
      <alignment vertical="center" wrapText="1" shrinkToFit="1"/>
    </xf>
    <xf numFmtId="0" fontId="21" fillId="0" borderId="72" xfId="0" applyFont="1" applyFill="1" applyBorder="1" applyAlignment="1">
      <alignment vertical="center" shrinkToFit="1"/>
    </xf>
    <xf numFmtId="0" fontId="21" fillId="0" borderId="77" xfId="0" applyFont="1" applyFill="1" applyBorder="1" applyAlignment="1">
      <alignment vertical="center" shrinkToFit="1"/>
    </xf>
    <xf numFmtId="0" fontId="24" fillId="3" borderId="71" xfId="0" applyFont="1" applyFill="1" applyBorder="1" applyAlignment="1">
      <alignment horizontal="left" vertical="center"/>
    </xf>
    <xf numFmtId="0" fontId="57" fillId="7" borderId="14" xfId="0" applyFont="1" applyFill="1" applyBorder="1">
      <alignment vertical="center"/>
    </xf>
    <xf numFmtId="0" fontId="44" fillId="9" borderId="83" xfId="0" applyFont="1" applyFill="1" applyBorder="1" applyAlignment="1">
      <alignment horizontal="left" vertical="center"/>
    </xf>
    <xf numFmtId="0" fontId="44" fillId="9" borderId="83" xfId="0" applyFont="1" applyFill="1" applyBorder="1" applyAlignment="1">
      <alignment horizontal="center" vertical="center"/>
    </xf>
    <xf numFmtId="0" fontId="0" fillId="0" borderId="0" xfId="0" applyAlignment="1">
      <alignment vertical="top"/>
    </xf>
    <xf numFmtId="0" fontId="67" fillId="8" borderId="0" xfId="0" applyFont="1" applyFill="1">
      <alignment vertical="center"/>
    </xf>
    <xf numFmtId="0" fontId="7" fillId="0" borderId="8" xfId="0" applyFont="1" applyBorder="1" applyAlignment="1">
      <alignment horizontal="left" vertical="center" shrinkToFit="1"/>
    </xf>
    <xf numFmtId="0" fontId="7" fillId="0" borderId="6" xfId="0" applyFont="1" applyBorder="1" applyAlignment="1">
      <alignment horizontal="left" vertical="center" shrinkToFit="1"/>
    </xf>
    <xf numFmtId="0" fontId="7" fillId="0" borderId="1" xfId="0" applyFont="1" applyBorder="1" applyAlignment="1">
      <alignment horizontal="distributed" vertical="center"/>
    </xf>
    <xf numFmtId="0" fontId="7" fillId="2" borderId="1" xfId="0" applyFont="1" applyFill="1" applyBorder="1">
      <alignment vertical="center"/>
    </xf>
    <xf numFmtId="14" fontId="7" fillId="2" borderId="1" xfId="0" applyNumberFormat="1" applyFont="1" applyFill="1" applyBorder="1" applyAlignment="1">
      <alignment horizontal="left" vertical="center"/>
    </xf>
    <xf numFmtId="0" fontId="7" fillId="2" borderId="8" xfId="0" applyFont="1" applyFill="1" applyBorder="1" applyAlignment="1">
      <alignment horizontal="center" vertical="center" shrinkToFit="1"/>
    </xf>
    <xf numFmtId="0" fontId="7" fillId="2" borderId="5"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0" fontId="7" fillId="2" borderId="8" xfId="0" applyFont="1" applyFill="1" applyBorder="1">
      <alignment vertical="center"/>
    </xf>
    <xf numFmtId="0" fontId="7" fillId="2" borderId="5" xfId="0" applyFont="1" applyFill="1" applyBorder="1">
      <alignment vertical="center"/>
    </xf>
    <xf numFmtId="0" fontId="7" fillId="2" borderId="6" xfId="0" applyFont="1" applyFill="1" applyBorder="1">
      <alignment vertical="center"/>
    </xf>
    <xf numFmtId="0" fontId="10" fillId="0" borderId="9" xfId="0" applyFont="1" applyBorder="1" applyAlignment="1">
      <alignment vertical="center"/>
    </xf>
    <xf numFmtId="0" fontId="10" fillId="0" borderId="10" xfId="0" applyFont="1" applyBorder="1" applyAlignment="1">
      <alignment vertical="center"/>
    </xf>
    <xf numFmtId="0" fontId="10" fillId="0" borderId="11" xfId="0" applyFont="1" applyBorder="1" applyAlignment="1">
      <alignment vertical="center"/>
    </xf>
    <xf numFmtId="0" fontId="10" fillId="0" borderId="9" xfId="0" applyFont="1" applyBorder="1">
      <alignment vertical="center"/>
    </xf>
    <xf numFmtId="0" fontId="10" fillId="0" borderId="10" xfId="0" applyFont="1" applyBorder="1">
      <alignment vertical="center"/>
    </xf>
    <xf numFmtId="0" fontId="10" fillId="0" borderId="11" xfId="0" applyFont="1" applyBorder="1">
      <alignment vertical="center"/>
    </xf>
    <xf numFmtId="0" fontId="9" fillId="2" borderId="8" xfId="0" applyFont="1" applyFill="1" applyBorder="1" applyAlignment="1">
      <alignment vertical="center" wrapText="1"/>
    </xf>
    <xf numFmtId="0" fontId="9" fillId="2" borderId="5" xfId="0" applyFont="1" applyFill="1" applyBorder="1" applyAlignment="1">
      <alignment vertical="center" wrapText="1"/>
    </xf>
    <xf numFmtId="0" fontId="9" fillId="2" borderId="6" xfId="0" applyFont="1" applyFill="1" applyBorder="1" applyAlignment="1">
      <alignment vertical="center" wrapText="1"/>
    </xf>
    <xf numFmtId="0" fontId="7" fillId="0" borderId="9" xfId="0" applyFont="1" applyBorder="1" applyAlignment="1">
      <alignment horizontal="distributed" vertical="center" shrinkToFit="1"/>
    </xf>
    <xf numFmtId="0" fontId="7" fillId="0" borderId="10" xfId="0" applyFont="1" applyBorder="1" applyAlignment="1">
      <alignment horizontal="distributed" vertical="center" shrinkToFit="1"/>
    </xf>
    <xf numFmtId="0" fontId="7" fillId="0" borderId="11" xfId="0" applyFont="1" applyBorder="1" applyAlignment="1">
      <alignment horizontal="distributed" vertical="center" shrinkToFit="1"/>
    </xf>
    <xf numFmtId="0" fontId="7" fillId="0" borderId="8" xfId="0" applyFont="1" applyBorder="1" applyAlignment="1">
      <alignment horizontal="distributed" vertical="center" shrinkToFit="1"/>
    </xf>
    <xf numFmtId="0" fontId="7" fillId="0" borderId="5" xfId="0" applyFont="1" applyBorder="1" applyAlignment="1">
      <alignment horizontal="distributed" vertical="center" shrinkToFit="1"/>
    </xf>
    <xf numFmtId="0" fontId="7" fillId="0" borderId="6" xfId="0" applyFont="1" applyBorder="1" applyAlignment="1">
      <alignment horizontal="distributed" vertical="center" shrinkToFit="1"/>
    </xf>
    <xf numFmtId="0" fontId="13" fillId="4" borderId="8" xfId="0" applyFont="1" applyFill="1" applyBorder="1" applyAlignment="1">
      <alignment vertical="center" wrapText="1"/>
    </xf>
    <xf numFmtId="0" fontId="13" fillId="4" borderId="5" xfId="0" applyFont="1" applyFill="1" applyBorder="1" applyAlignment="1">
      <alignment vertical="center" wrapText="1"/>
    </xf>
    <xf numFmtId="0" fontId="13" fillId="4" borderId="6" xfId="0" applyFont="1" applyFill="1" applyBorder="1" applyAlignment="1">
      <alignment vertical="center" wrapText="1"/>
    </xf>
    <xf numFmtId="0" fontId="57" fillId="7" borderId="14" xfId="0" applyFont="1" applyFill="1" applyBorder="1" applyAlignment="1">
      <alignment horizontal="left" vertical="center" shrinkToFit="1"/>
    </xf>
    <xf numFmtId="0" fontId="57" fillId="7" borderId="0" xfId="0" applyFont="1" applyFill="1" applyBorder="1" applyAlignment="1">
      <alignment horizontal="left" vertical="center" shrinkToFit="1"/>
    </xf>
    <xf numFmtId="0" fontId="57" fillId="7" borderId="15" xfId="0" applyFont="1" applyFill="1" applyBorder="1" applyAlignment="1">
      <alignment horizontal="left" vertical="center" shrinkToFit="1"/>
    </xf>
    <xf numFmtId="0" fontId="7" fillId="2" borderId="8" xfId="0" applyFont="1" applyFill="1" applyBorder="1" applyAlignment="1">
      <alignment horizontal="left" vertical="center" shrinkToFit="1"/>
    </xf>
    <xf numFmtId="0" fontId="7" fillId="2" borderId="5" xfId="0" applyFont="1" applyFill="1" applyBorder="1" applyAlignment="1">
      <alignment horizontal="left" vertical="center" shrinkToFit="1"/>
    </xf>
    <xf numFmtId="0" fontId="7" fillId="2" borderId="6" xfId="0" applyFont="1" applyFill="1" applyBorder="1" applyAlignment="1">
      <alignment horizontal="left" vertical="center" shrinkToFit="1"/>
    </xf>
    <xf numFmtId="0" fontId="28" fillId="6" borderId="5" xfId="0" applyFont="1" applyFill="1" applyBorder="1">
      <alignment vertical="center"/>
    </xf>
    <xf numFmtId="0" fontId="13" fillId="0" borderId="9" xfId="0" applyFont="1" applyBorder="1" applyAlignment="1">
      <alignment horizontal="left" vertical="center" shrinkToFit="1"/>
    </xf>
    <xf numFmtId="0" fontId="13" fillId="0" borderId="10" xfId="0" applyFont="1" applyBorder="1" applyAlignment="1">
      <alignment horizontal="left" vertical="center" shrinkToFit="1"/>
    </xf>
    <xf numFmtId="0" fontId="13" fillId="0" borderId="11" xfId="0" applyFont="1" applyBorder="1" applyAlignment="1">
      <alignment horizontal="left" vertical="center" shrinkToFit="1"/>
    </xf>
    <xf numFmtId="0" fontId="13" fillId="0" borderId="14" xfId="0" applyFont="1" applyBorder="1" applyAlignment="1">
      <alignment horizontal="left" vertical="center" shrinkToFit="1"/>
    </xf>
    <xf numFmtId="0" fontId="13" fillId="0" borderId="0" xfId="0" applyFont="1" applyBorder="1" applyAlignment="1">
      <alignment horizontal="left" vertical="center" shrinkToFit="1"/>
    </xf>
    <xf numFmtId="0" fontId="13" fillId="0" borderId="15" xfId="0" applyFont="1" applyBorder="1" applyAlignment="1">
      <alignment horizontal="left" vertical="center" shrinkToFit="1"/>
    </xf>
    <xf numFmtId="0" fontId="7" fillId="0" borderId="9"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8" xfId="0" applyFont="1" applyBorder="1" applyAlignment="1">
      <alignment horizontal="center" vertical="center" wrapText="1"/>
    </xf>
    <xf numFmtId="0" fontId="7" fillId="0" borderId="6" xfId="0" applyFont="1" applyBorder="1" applyAlignment="1">
      <alignment horizontal="center" vertical="center" wrapText="1"/>
    </xf>
    <xf numFmtId="176" fontId="7" fillId="2" borderId="67" xfId="0" applyNumberFormat="1" applyFont="1" applyFill="1" applyBorder="1" applyAlignment="1">
      <alignment horizontal="center" vertical="center" shrinkToFit="1"/>
    </xf>
    <xf numFmtId="176" fontId="7" fillId="2" borderId="68" xfId="0" applyNumberFormat="1" applyFont="1" applyFill="1" applyBorder="1" applyAlignment="1">
      <alignment horizontal="center" vertical="center" shrinkToFit="1"/>
    </xf>
    <xf numFmtId="0" fontId="7" fillId="0" borderId="9" xfId="0" applyFont="1" applyBorder="1" applyAlignment="1">
      <alignment horizontal="center" vertical="center" shrinkToFit="1"/>
    </xf>
    <xf numFmtId="0" fontId="7" fillId="0" borderId="10" xfId="0" applyFont="1" applyBorder="1" applyAlignment="1">
      <alignment horizontal="center" vertical="center" shrinkToFit="1"/>
    </xf>
    <xf numFmtId="0" fontId="7" fillId="0" borderId="11" xfId="0" applyFont="1" applyBorder="1" applyAlignment="1">
      <alignment horizontal="center" vertical="center" shrinkToFit="1"/>
    </xf>
    <xf numFmtId="0" fontId="7" fillId="2" borderId="67" xfId="0" applyFont="1" applyFill="1" applyBorder="1" applyAlignment="1">
      <alignment horizontal="center" vertical="center" shrinkToFit="1"/>
    </xf>
    <xf numFmtId="0" fontId="7" fillId="2" borderId="68" xfId="0" applyFont="1" applyFill="1" applyBorder="1" applyAlignment="1">
      <alignment horizontal="center" vertical="center" shrinkToFit="1"/>
    </xf>
    <xf numFmtId="0" fontId="7" fillId="0" borderId="14" xfId="0" applyFont="1" applyBorder="1" applyAlignment="1">
      <alignment horizontal="center" vertical="center" wrapText="1"/>
    </xf>
    <xf numFmtId="0" fontId="7" fillId="0" borderId="15" xfId="0" applyFont="1" applyBorder="1" applyAlignment="1">
      <alignment horizontal="center" vertical="center" wrapText="1"/>
    </xf>
    <xf numFmtId="0" fontId="10" fillId="0" borderId="8" xfId="0" applyFont="1" applyBorder="1" applyAlignment="1">
      <alignment horizontal="center" vertical="center" shrinkToFit="1"/>
    </xf>
    <xf numFmtId="0" fontId="10" fillId="0" borderId="5" xfId="0" applyFont="1" applyBorder="1" applyAlignment="1">
      <alignment horizontal="center" vertical="center" shrinkToFit="1"/>
    </xf>
    <xf numFmtId="0" fontId="10" fillId="0" borderId="6" xfId="0" applyFont="1" applyBorder="1" applyAlignment="1">
      <alignment horizontal="center" vertical="center" shrinkToFit="1"/>
    </xf>
    <xf numFmtId="0" fontId="7" fillId="0" borderId="67" xfId="0" applyFont="1" applyBorder="1" applyAlignment="1">
      <alignment horizontal="left" vertical="center" shrinkToFit="1"/>
    </xf>
    <xf numFmtId="0" fontId="7" fillId="0" borderId="69" xfId="0" applyFont="1" applyBorder="1" applyAlignment="1">
      <alignment horizontal="left" vertical="center" shrinkToFit="1"/>
    </xf>
    <xf numFmtId="0" fontId="28" fillId="2" borderId="0" xfId="0" applyFont="1" applyFill="1" applyAlignment="1">
      <alignment horizontal="center" vertical="center" shrinkToFit="1"/>
    </xf>
    <xf numFmtId="0" fontId="8" fillId="0" borderId="10" xfId="0" applyFont="1" applyBorder="1" applyAlignment="1">
      <alignment vertical="center" shrinkToFit="1"/>
    </xf>
    <xf numFmtId="0" fontId="8" fillId="0" borderId="0" xfId="0" applyFont="1" applyBorder="1" applyAlignment="1">
      <alignment vertical="center" shrinkToFit="1"/>
    </xf>
    <xf numFmtId="176" fontId="7" fillId="2" borderId="8" xfId="0" applyNumberFormat="1" applyFont="1" applyFill="1" applyBorder="1" applyAlignment="1">
      <alignment horizontal="center" vertical="center" shrinkToFit="1"/>
    </xf>
    <xf numFmtId="176" fontId="7" fillId="2" borderId="5" xfId="0" applyNumberFormat="1" applyFont="1" applyFill="1" applyBorder="1" applyAlignment="1">
      <alignment horizontal="center" vertical="center" shrinkToFi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2" borderId="2" xfId="0" applyFont="1" applyFill="1" applyBorder="1" applyAlignment="1">
      <alignment horizontal="center" vertical="center" shrinkToFit="1"/>
    </xf>
    <xf numFmtId="0" fontId="7" fillId="2" borderId="3" xfId="0" applyFont="1" applyFill="1" applyBorder="1" applyAlignment="1">
      <alignment horizontal="center" vertical="center" shrinkToFit="1"/>
    </xf>
    <xf numFmtId="176" fontId="7" fillId="2" borderId="2" xfId="0" applyNumberFormat="1" applyFont="1" applyFill="1" applyBorder="1" applyAlignment="1">
      <alignment horizontal="center" vertical="center" shrinkToFit="1"/>
    </xf>
    <xf numFmtId="176" fontId="7" fillId="2" borderId="3" xfId="0" applyNumberFormat="1" applyFont="1" applyFill="1" applyBorder="1" applyAlignment="1">
      <alignment horizontal="center" vertical="center" shrinkToFit="1"/>
    </xf>
    <xf numFmtId="0" fontId="14" fillId="0" borderId="0" xfId="0" applyFont="1" applyAlignment="1">
      <alignment horizontal="center" vertical="center"/>
    </xf>
    <xf numFmtId="0" fontId="7" fillId="0" borderId="8" xfId="0" applyFont="1" applyBorder="1" applyAlignment="1">
      <alignment horizontal="distributed" vertical="top" shrinkToFit="1"/>
    </xf>
    <xf numFmtId="0" fontId="7" fillId="0" borderId="5" xfId="0" applyFont="1" applyBorder="1" applyAlignment="1">
      <alignment horizontal="distributed" vertical="top" shrinkToFit="1"/>
    </xf>
    <xf numFmtId="0" fontId="7" fillId="0" borderId="6" xfId="0" applyFont="1" applyBorder="1" applyAlignment="1">
      <alignment horizontal="distributed" vertical="top" shrinkToFit="1"/>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3" fillId="4" borderId="5" xfId="0" applyFont="1" applyFill="1" applyBorder="1" applyAlignment="1">
      <alignment vertical="center" shrinkToFit="1"/>
    </xf>
    <xf numFmtId="0" fontId="13" fillId="4" borderId="6" xfId="0" applyFont="1" applyFill="1" applyBorder="1" applyAlignment="1">
      <alignment vertical="center" shrinkToFit="1"/>
    </xf>
    <xf numFmtId="0" fontId="13" fillId="0" borderId="9" xfId="0" applyFont="1" applyBorder="1" applyAlignment="1">
      <alignment vertical="center" shrinkToFit="1"/>
    </xf>
    <xf numFmtId="0" fontId="13" fillId="0" borderId="10" xfId="0" applyFont="1" applyBorder="1" applyAlignment="1">
      <alignment vertical="center" shrinkToFit="1"/>
    </xf>
    <xf numFmtId="0" fontId="13" fillId="0" borderId="11" xfId="0" applyFont="1" applyBorder="1" applyAlignment="1">
      <alignment vertical="center" shrinkToFit="1"/>
    </xf>
    <xf numFmtId="0" fontId="13" fillId="0" borderId="14" xfId="0" applyFont="1" applyBorder="1" applyAlignment="1">
      <alignment vertical="center" shrinkToFit="1"/>
    </xf>
    <xf numFmtId="0" fontId="13" fillId="0" borderId="0" xfId="0" applyFont="1" applyBorder="1" applyAlignment="1">
      <alignment vertical="center" shrinkToFit="1"/>
    </xf>
    <xf numFmtId="0" fontId="13" fillId="0" borderId="5" xfId="0" applyFont="1" applyBorder="1" applyAlignment="1">
      <alignment vertical="center" shrinkToFit="1"/>
    </xf>
    <xf numFmtId="0" fontId="13" fillId="0" borderId="6" xfId="0" applyFont="1" applyBorder="1" applyAlignment="1">
      <alignment vertical="center" shrinkToFit="1"/>
    </xf>
    <xf numFmtId="0" fontId="7" fillId="0" borderId="8" xfId="0" applyFont="1" applyBorder="1" applyAlignment="1">
      <alignment horizontal="center" vertical="center" shrinkToFit="1"/>
    </xf>
    <xf numFmtId="0" fontId="7" fillId="0" borderId="5" xfId="0" applyFont="1" applyBorder="1" applyAlignment="1">
      <alignment horizontal="center" vertical="center" shrinkToFit="1"/>
    </xf>
    <xf numFmtId="0" fontId="7" fillId="0" borderId="6" xfId="0" applyFont="1" applyBorder="1" applyAlignment="1">
      <alignment horizontal="center" vertical="center" shrinkToFit="1"/>
    </xf>
    <xf numFmtId="0" fontId="10" fillId="7" borderId="14" xfId="0" applyFont="1" applyFill="1" applyBorder="1">
      <alignment vertical="center"/>
    </xf>
    <xf numFmtId="0" fontId="10" fillId="7" borderId="0" xfId="0" applyFont="1" applyFill="1" applyBorder="1">
      <alignment vertical="center"/>
    </xf>
    <xf numFmtId="0" fontId="10" fillId="7" borderId="15" xfId="0" applyFont="1" applyFill="1" applyBorder="1">
      <alignment vertical="center"/>
    </xf>
    <xf numFmtId="0" fontId="10" fillId="17" borderId="14" xfId="0" applyFont="1" applyFill="1" applyBorder="1">
      <alignment vertical="center"/>
    </xf>
    <xf numFmtId="0" fontId="10" fillId="17" borderId="0" xfId="0" applyFont="1" applyFill="1" applyBorder="1">
      <alignment vertical="center"/>
    </xf>
    <xf numFmtId="0" fontId="10" fillId="17" borderId="15" xfId="0" applyFont="1" applyFill="1" applyBorder="1">
      <alignment vertical="center"/>
    </xf>
    <xf numFmtId="0" fontId="10" fillId="4" borderId="14" xfId="0" applyFont="1" applyFill="1" applyBorder="1">
      <alignment vertical="center"/>
    </xf>
    <xf numFmtId="0" fontId="10" fillId="4" borderId="0" xfId="0" applyFont="1" applyFill="1" applyBorder="1">
      <alignment vertical="center"/>
    </xf>
    <xf numFmtId="0" fontId="10" fillId="4" borderId="15" xfId="0" applyFont="1" applyFill="1" applyBorder="1">
      <alignment vertical="center"/>
    </xf>
    <xf numFmtId="0" fontId="10" fillId="11" borderId="14" xfId="0" applyFont="1" applyFill="1" applyBorder="1" applyAlignment="1">
      <alignment vertical="center" wrapText="1"/>
    </xf>
    <xf numFmtId="0" fontId="10" fillId="11" borderId="0" xfId="0" applyFont="1" applyFill="1" applyBorder="1" applyAlignment="1">
      <alignment vertical="center" wrapText="1"/>
    </xf>
    <xf numFmtId="0" fontId="10" fillId="11" borderId="15" xfId="0" applyFont="1" applyFill="1" applyBorder="1" applyAlignment="1">
      <alignment vertical="center" wrapText="1"/>
    </xf>
    <xf numFmtId="0" fontId="10" fillId="4" borderId="9" xfId="0" applyFont="1" applyFill="1" applyBorder="1" applyAlignment="1">
      <alignment vertical="center" wrapText="1"/>
    </xf>
    <xf numFmtId="0" fontId="10" fillId="4" borderId="10" xfId="0" applyFont="1" applyFill="1" applyBorder="1" applyAlignment="1">
      <alignment vertical="center" wrapText="1"/>
    </xf>
    <xf numFmtId="0" fontId="10" fillId="4" borderId="11" xfId="0" applyFont="1" applyFill="1" applyBorder="1" applyAlignment="1">
      <alignment vertical="center" wrapText="1"/>
    </xf>
    <xf numFmtId="0" fontId="10" fillId="7" borderId="14" xfId="0" applyFont="1" applyFill="1" applyBorder="1" applyAlignment="1">
      <alignment vertical="center" shrinkToFit="1"/>
    </xf>
    <xf numFmtId="0" fontId="10" fillId="7" borderId="0" xfId="0" applyFont="1" applyFill="1" applyBorder="1" applyAlignment="1">
      <alignment vertical="center" shrinkToFit="1"/>
    </xf>
    <xf numFmtId="0" fontId="10" fillId="7" borderId="15" xfId="0" applyFont="1" applyFill="1" applyBorder="1" applyAlignment="1">
      <alignment vertical="center" shrinkToFit="1"/>
    </xf>
    <xf numFmtId="0" fontId="8" fillId="12" borderId="0" xfId="0" applyFont="1" applyFill="1" applyAlignment="1">
      <alignment vertical="center" wrapText="1"/>
    </xf>
    <xf numFmtId="0" fontId="28" fillId="6" borderId="0" xfId="0" applyFont="1" applyFill="1" applyBorder="1">
      <alignment vertical="center"/>
    </xf>
    <xf numFmtId="0" fontId="10" fillId="0" borderId="1" xfId="0" applyFont="1" applyBorder="1" applyAlignment="1">
      <alignment horizontal="center" vertical="center"/>
    </xf>
    <xf numFmtId="0" fontId="10" fillId="4" borderId="9" xfId="0" applyFont="1" applyFill="1" applyBorder="1">
      <alignment vertical="center"/>
    </xf>
    <xf numFmtId="0" fontId="10" fillId="4" borderId="10" xfId="0" applyFont="1" applyFill="1" applyBorder="1">
      <alignment vertical="center"/>
    </xf>
    <xf numFmtId="0" fontId="10" fillId="4" borderId="11" xfId="0" applyFont="1" applyFill="1" applyBorder="1">
      <alignment vertical="center"/>
    </xf>
    <xf numFmtId="0" fontId="10" fillId="11" borderId="14" xfId="0" applyFont="1" applyFill="1" applyBorder="1">
      <alignment vertical="center"/>
    </xf>
    <xf numFmtId="0" fontId="10" fillId="11" borderId="0" xfId="0" applyFont="1" applyFill="1" applyBorder="1">
      <alignment vertical="center"/>
    </xf>
    <xf numFmtId="0" fontId="10" fillId="11" borderId="15" xfId="0" applyFont="1" applyFill="1" applyBorder="1">
      <alignment vertical="center"/>
    </xf>
    <xf numFmtId="0" fontId="10" fillId="7" borderId="14" xfId="0" applyFont="1" applyFill="1" applyBorder="1" applyAlignment="1">
      <alignment vertical="center" wrapText="1"/>
    </xf>
    <xf numFmtId="0" fontId="10" fillId="7" borderId="0" xfId="0" applyFont="1" applyFill="1" applyBorder="1" applyAlignment="1">
      <alignment vertical="center" wrapText="1"/>
    </xf>
    <xf numFmtId="0" fontId="10" fillId="7" borderId="15" xfId="0" applyFont="1" applyFill="1" applyBorder="1" applyAlignment="1">
      <alignment vertical="center" wrapText="1"/>
    </xf>
    <xf numFmtId="0" fontId="10" fillId="18" borderId="14" xfId="0" applyFont="1" applyFill="1" applyBorder="1">
      <alignment vertical="center"/>
    </xf>
    <xf numFmtId="0" fontId="10" fillId="18" borderId="0" xfId="0" applyFont="1" applyFill="1" applyBorder="1">
      <alignment vertical="center"/>
    </xf>
    <xf numFmtId="0" fontId="10" fillId="18" borderId="15" xfId="0" applyFont="1" applyFill="1" applyBorder="1">
      <alignment vertical="center"/>
    </xf>
    <xf numFmtId="0" fontId="13" fillId="5" borderId="2" xfId="0" applyFont="1" applyFill="1" applyBorder="1" applyAlignment="1">
      <alignment horizontal="center" vertical="center" shrinkToFit="1"/>
    </xf>
    <xf numFmtId="0" fontId="13" fillId="5" borderId="3" xfId="0" applyFont="1" applyFill="1" applyBorder="1" applyAlignment="1">
      <alignment horizontal="center" vertical="center" shrinkToFit="1"/>
    </xf>
    <xf numFmtId="0" fontId="13" fillId="5" borderId="4" xfId="0" applyFont="1" applyFill="1" applyBorder="1" applyAlignment="1">
      <alignment horizontal="center" vertical="center" shrinkToFit="1"/>
    </xf>
    <xf numFmtId="0" fontId="12" fillId="3" borderId="19" xfId="0" applyFont="1" applyFill="1" applyBorder="1" applyAlignment="1">
      <alignment vertical="center" shrinkToFit="1"/>
    </xf>
    <xf numFmtId="0" fontId="12" fillId="3" borderId="10" xfId="0" applyFont="1" applyFill="1" applyBorder="1" applyAlignment="1">
      <alignment vertical="center" shrinkToFit="1"/>
    </xf>
    <xf numFmtId="0" fontId="12" fillId="3" borderId="79" xfId="0" applyFont="1" applyFill="1" applyBorder="1" applyAlignment="1">
      <alignment horizontal="left" vertical="center" shrinkToFit="1"/>
    </xf>
    <xf numFmtId="0" fontId="12" fillId="3" borderId="14" xfId="0" applyFont="1" applyFill="1" applyBorder="1" applyAlignment="1">
      <alignment horizontal="left" vertical="center" shrinkToFit="1"/>
    </xf>
    <xf numFmtId="0" fontId="12" fillId="3" borderId="87" xfId="0" applyFont="1" applyFill="1" applyBorder="1" applyAlignment="1">
      <alignment horizontal="left" vertical="center" shrinkToFit="1"/>
    </xf>
    <xf numFmtId="0" fontId="21" fillId="3" borderId="80" xfId="0" applyFont="1" applyFill="1" applyBorder="1" applyAlignment="1">
      <alignment horizontal="left" vertical="center" shrinkToFit="1"/>
    </xf>
    <xf numFmtId="0" fontId="21" fillId="3" borderId="13" xfId="0" applyFont="1" applyFill="1" applyBorder="1" applyAlignment="1">
      <alignment horizontal="left" vertical="center" shrinkToFit="1"/>
    </xf>
    <xf numFmtId="0" fontId="21" fillId="3" borderId="86" xfId="0" applyFont="1" applyFill="1" applyBorder="1" applyAlignment="1">
      <alignment horizontal="left" vertical="center" shrinkToFit="1"/>
    </xf>
    <xf numFmtId="0" fontId="12" fillId="3" borderId="80" xfId="0" applyFont="1" applyFill="1" applyBorder="1" applyAlignment="1">
      <alignment horizontal="center" vertical="center" shrinkToFit="1"/>
    </xf>
    <xf numFmtId="0" fontId="12" fillId="3" borderId="13" xfId="0" applyFont="1" applyFill="1" applyBorder="1" applyAlignment="1">
      <alignment horizontal="center" vertical="center" shrinkToFit="1"/>
    </xf>
    <xf numFmtId="0" fontId="12" fillId="3" borderId="86" xfId="0" applyFont="1" applyFill="1" applyBorder="1" applyAlignment="1">
      <alignment horizontal="center" vertical="center" shrinkToFit="1"/>
    </xf>
    <xf numFmtId="0" fontId="34" fillId="5" borderId="2" xfId="0" applyFont="1" applyFill="1" applyBorder="1" applyAlignment="1">
      <alignment horizontal="center" vertical="center" shrinkToFit="1"/>
    </xf>
    <xf numFmtId="0" fontId="34" fillId="5" borderId="3" xfId="0" applyFont="1" applyFill="1" applyBorder="1" applyAlignment="1">
      <alignment horizontal="center" vertical="center" shrinkToFit="1"/>
    </xf>
    <xf numFmtId="0" fontId="34" fillId="5" borderId="4" xfId="0" applyFont="1" applyFill="1" applyBorder="1" applyAlignment="1">
      <alignment horizontal="center" vertical="center" shrinkToFit="1"/>
    </xf>
    <xf numFmtId="0" fontId="21" fillId="3" borderId="79" xfId="0" applyFont="1" applyFill="1" applyBorder="1" applyAlignment="1">
      <alignment horizontal="left" vertical="center" shrinkToFit="1"/>
    </xf>
    <xf numFmtId="0" fontId="21" fillId="3" borderId="14" xfId="0" applyFont="1" applyFill="1" applyBorder="1" applyAlignment="1">
      <alignment horizontal="left" vertical="center" shrinkToFit="1"/>
    </xf>
    <xf numFmtId="0" fontId="21" fillId="3" borderId="87" xfId="0" applyFont="1" applyFill="1" applyBorder="1" applyAlignment="1">
      <alignment horizontal="left" vertical="center" shrinkToFit="1"/>
    </xf>
    <xf numFmtId="0" fontId="63" fillId="3" borderId="80" xfId="0" applyFont="1" applyFill="1" applyBorder="1" applyAlignment="1">
      <alignment horizontal="center" vertical="center" shrinkToFit="1"/>
    </xf>
    <xf numFmtId="0" fontId="63" fillId="3" borderId="13" xfId="0" applyFont="1" applyFill="1" applyBorder="1" applyAlignment="1">
      <alignment horizontal="center" vertical="center" shrinkToFit="1"/>
    </xf>
    <xf numFmtId="0" fontId="63" fillId="3" borderId="86" xfId="0" applyFont="1" applyFill="1" applyBorder="1" applyAlignment="1">
      <alignment horizontal="center" vertical="center" shrinkToFit="1"/>
    </xf>
    <xf numFmtId="0" fontId="21" fillId="3" borderId="8" xfId="0" applyFont="1" applyFill="1" applyBorder="1" applyAlignment="1">
      <alignment horizontal="left" vertical="center" shrinkToFit="1"/>
    </xf>
    <xf numFmtId="0" fontId="21" fillId="3" borderId="7" xfId="0" applyFont="1" applyFill="1" applyBorder="1" applyAlignment="1">
      <alignment horizontal="left" vertical="center" shrinkToFit="1"/>
    </xf>
    <xf numFmtId="0" fontId="63" fillId="3" borderId="7" xfId="0" applyFont="1" applyFill="1" applyBorder="1" applyAlignment="1">
      <alignment horizontal="center" vertical="center" shrinkToFit="1"/>
    </xf>
    <xf numFmtId="0" fontId="21" fillId="3" borderId="80" xfId="0" applyFont="1" applyFill="1" applyBorder="1" applyAlignment="1">
      <alignment horizontal="center" vertical="center" shrinkToFit="1"/>
    </xf>
    <xf numFmtId="0" fontId="21" fillId="3" borderId="13" xfId="0" applyFont="1" applyFill="1" applyBorder="1" applyAlignment="1">
      <alignment horizontal="center" vertical="center" shrinkToFit="1"/>
    </xf>
    <xf numFmtId="0" fontId="21" fillId="3" borderId="7" xfId="0" applyFont="1" applyFill="1" applyBorder="1" applyAlignment="1">
      <alignment horizontal="center" vertical="center" shrinkToFit="1"/>
    </xf>
    <xf numFmtId="0" fontId="28" fillId="5" borderId="2" xfId="0" applyFont="1" applyFill="1" applyBorder="1" applyAlignment="1">
      <alignment horizontal="center" vertical="center" shrinkToFit="1"/>
    </xf>
    <xf numFmtId="0" fontId="28" fillId="5" borderId="3" xfId="0" applyFont="1" applyFill="1" applyBorder="1" applyAlignment="1">
      <alignment horizontal="center" vertical="center" shrinkToFit="1"/>
    </xf>
    <xf numFmtId="0" fontId="28" fillId="5" borderId="4" xfId="0" applyFont="1" applyFill="1" applyBorder="1" applyAlignment="1">
      <alignment horizontal="center" vertical="center" shrinkToFit="1"/>
    </xf>
    <xf numFmtId="0" fontId="12" fillId="5" borderId="2" xfId="0" applyFont="1" applyFill="1" applyBorder="1" applyAlignment="1">
      <alignment horizontal="left" vertical="center" shrinkToFit="1"/>
    </xf>
    <xf numFmtId="0" fontId="12" fillId="5" borderId="4" xfId="0" applyFont="1" applyFill="1" applyBorder="1" applyAlignment="1">
      <alignment horizontal="left" vertical="center" shrinkToFit="1"/>
    </xf>
    <xf numFmtId="0" fontId="21" fillId="3" borderId="70" xfId="0" applyFont="1" applyFill="1" applyBorder="1" applyAlignment="1">
      <alignment vertical="center" shrinkToFit="1"/>
    </xf>
    <xf numFmtId="0" fontId="65" fillId="0" borderId="72" xfId="0" applyFont="1" applyBorder="1" applyAlignment="1">
      <alignment vertical="center" shrinkToFit="1"/>
    </xf>
    <xf numFmtId="0" fontId="12" fillId="3" borderId="0" xfId="0" applyFont="1" applyFill="1" applyBorder="1" applyAlignment="1">
      <alignment vertical="center" shrinkToFit="1"/>
    </xf>
    <xf numFmtId="0" fontId="12" fillId="3" borderId="0" xfId="0" applyFont="1" applyFill="1" applyBorder="1" applyAlignment="1">
      <alignment vertical="top" wrapText="1"/>
    </xf>
    <xf numFmtId="0" fontId="12" fillId="3" borderId="71" xfId="0" applyFont="1" applyFill="1" applyBorder="1" applyAlignment="1">
      <alignment vertical="center" shrinkToFit="1"/>
    </xf>
    <xf numFmtId="0" fontId="12" fillId="3" borderId="18" xfId="0" applyFont="1" applyFill="1" applyBorder="1" applyAlignment="1">
      <alignment vertical="center" shrinkToFit="1"/>
    </xf>
    <xf numFmtId="0" fontId="12" fillId="3" borderId="0" xfId="0" applyFont="1" applyFill="1" applyBorder="1" applyAlignment="1">
      <alignment horizontal="left" vertical="center" shrinkToFit="1"/>
    </xf>
    <xf numFmtId="0" fontId="12" fillId="3" borderId="18" xfId="0" applyFont="1" applyFill="1" applyBorder="1" applyAlignment="1">
      <alignment vertical="top" wrapText="1"/>
    </xf>
    <xf numFmtId="0" fontId="12" fillId="2" borderId="14" xfId="0" applyFont="1" applyFill="1" applyBorder="1" applyAlignment="1">
      <alignment horizontal="center" vertical="top" wrapText="1"/>
    </xf>
    <xf numFmtId="0" fontId="12" fillId="2" borderId="0" xfId="0" applyFont="1" applyFill="1" applyBorder="1" applyAlignment="1">
      <alignment horizontal="center" vertical="top" wrapText="1"/>
    </xf>
    <xf numFmtId="0" fontId="12" fillId="2" borderId="15" xfId="0" applyFont="1" applyFill="1" applyBorder="1" applyAlignment="1">
      <alignment horizontal="center" vertical="top" wrapText="1"/>
    </xf>
    <xf numFmtId="0" fontId="23" fillId="3" borderId="14" xfId="0" applyNumberFormat="1" applyFont="1" applyFill="1" applyBorder="1" applyAlignment="1">
      <alignment vertical="top" wrapText="1"/>
    </xf>
    <xf numFmtId="0" fontId="23" fillId="3" borderId="0" xfId="0" applyNumberFormat="1" applyFont="1" applyFill="1" applyBorder="1" applyAlignment="1">
      <alignment vertical="top" wrapText="1"/>
    </xf>
    <xf numFmtId="0" fontId="23" fillId="3" borderId="15" xfId="0" applyNumberFormat="1" applyFont="1" applyFill="1" applyBorder="1" applyAlignment="1">
      <alignment vertical="top" wrapText="1"/>
    </xf>
    <xf numFmtId="0" fontId="12" fillId="3" borderId="14" xfId="0" applyFont="1" applyFill="1" applyBorder="1" applyAlignment="1">
      <alignment horizontal="center" vertical="top" wrapText="1"/>
    </xf>
    <xf numFmtId="0" fontId="12" fillId="3" borderId="0" xfId="0" applyFont="1" applyFill="1" applyBorder="1" applyAlignment="1">
      <alignment horizontal="center" vertical="top" wrapText="1"/>
    </xf>
    <xf numFmtId="0" fontId="12" fillId="3" borderId="15" xfId="0" applyFont="1" applyFill="1" applyBorder="1" applyAlignment="1">
      <alignment horizontal="center" vertical="top" wrapText="1"/>
    </xf>
    <xf numFmtId="0" fontId="23" fillId="3" borderId="8" xfId="0" applyNumberFormat="1" applyFont="1" applyFill="1" applyBorder="1" applyAlignment="1">
      <alignment vertical="top" wrapText="1"/>
    </xf>
    <xf numFmtId="0" fontId="23" fillId="3" borderId="5" xfId="0" applyNumberFormat="1" applyFont="1" applyFill="1" applyBorder="1" applyAlignment="1">
      <alignment vertical="top" wrapText="1"/>
    </xf>
    <xf numFmtId="0" fontId="23" fillId="3" borderId="6" xfId="0" applyNumberFormat="1" applyFont="1" applyFill="1" applyBorder="1" applyAlignment="1">
      <alignment vertical="top" wrapText="1"/>
    </xf>
    <xf numFmtId="0" fontId="15" fillId="3" borderId="10" xfId="0" applyFont="1" applyFill="1" applyBorder="1" applyAlignment="1">
      <alignment vertical="center" shrinkToFit="1"/>
    </xf>
    <xf numFmtId="0" fontId="12" fillId="3" borderId="0" xfId="0" applyFont="1" applyFill="1" applyBorder="1" applyAlignment="1">
      <alignment horizontal="left" vertical="center"/>
    </xf>
    <xf numFmtId="0" fontId="21" fillId="5" borderId="12" xfId="0" applyFont="1" applyFill="1" applyBorder="1" applyAlignment="1">
      <alignment horizontal="center" vertical="center"/>
    </xf>
    <xf numFmtId="0" fontId="21" fillId="5" borderId="13" xfId="0" applyFont="1" applyFill="1" applyBorder="1" applyAlignment="1">
      <alignment horizontal="center" vertical="center"/>
    </xf>
    <xf numFmtId="0" fontId="21" fillId="5" borderId="7" xfId="0" applyFont="1" applyFill="1" applyBorder="1" applyAlignment="1">
      <alignment horizontal="center" vertical="center"/>
    </xf>
    <xf numFmtId="0" fontId="12" fillId="3" borderId="14" xfId="0" applyFont="1" applyFill="1" applyBorder="1" applyAlignment="1">
      <alignment horizontal="center" vertical="center" wrapText="1"/>
    </xf>
    <xf numFmtId="0" fontId="25" fillId="3" borderId="9" xfId="0" applyNumberFormat="1" applyFont="1" applyFill="1" applyBorder="1" applyAlignment="1">
      <alignment vertical="top" wrapText="1"/>
    </xf>
    <xf numFmtId="0" fontId="25" fillId="3" borderId="10" xfId="0" applyNumberFormat="1" applyFont="1" applyFill="1" applyBorder="1" applyAlignment="1">
      <alignment vertical="top" wrapText="1"/>
    </xf>
    <xf numFmtId="0" fontId="25" fillId="3" borderId="11" xfId="0" applyNumberFormat="1" applyFont="1" applyFill="1" applyBorder="1" applyAlignment="1">
      <alignment vertical="top" wrapText="1"/>
    </xf>
    <xf numFmtId="0" fontId="23" fillId="3" borderId="14" xfId="0" applyNumberFormat="1" applyFont="1" applyFill="1" applyBorder="1" applyAlignment="1">
      <alignment vertical="top" shrinkToFit="1"/>
    </xf>
    <xf numFmtId="0" fontId="23" fillId="3" borderId="0" xfId="0" applyNumberFormat="1" applyFont="1" applyFill="1" applyBorder="1" applyAlignment="1">
      <alignment vertical="top" shrinkToFit="1"/>
    </xf>
    <xf numFmtId="0" fontId="23" fillId="3" borderId="15" xfId="0" applyNumberFormat="1" applyFont="1" applyFill="1" applyBorder="1" applyAlignment="1">
      <alignment vertical="top" shrinkToFit="1"/>
    </xf>
    <xf numFmtId="0" fontId="23" fillId="5" borderId="1" xfId="0" applyFont="1" applyFill="1" applyBorder="1" applyAlignment="1">
      <alignment horizontal="center" vertical="center" wrapText="1"/>
    </xf>
    <xf numFmtId="0" fontId="12" fillId="5" borderId="1" xfId="0" applyFont="1" applyFill="1" applyBorder="1" applyAlignment="1">
      <alignment horizontal="center" vertical="center"/>
    </xf>
    <xf numFmtId="0" fontId="12" fillId="5" borderId="2" xfId="0" applyFont="1" applyFill="1" applyBorder="1" applyAlignment="1">
      <alignment horizontal="center" vertical="center"/>
    </xf>
    <xf numFmtId="0" fontId="12" fillId="3" borderId="0" xfId="0" applyFont="1" applyFill="1" applyBorder="1" applyAlignment="1">
      <alignment horizontal="right" vertical="center"/>
    </xf>
    <xf numFmtId="0" fontId="12" fillId="3" borderId="0" xfId="0" applyFont="1" applyFill="1" applyAlignment="1">
      <alignment vertical="center"/>
    </xf>
    <xf numFmtId="0" fontId="17" fillId="3" borderId="0" xfId="0" applyFont="1" applyFill="1" applyAlignment="1">
      <alignment horizontal="right" vertical="center"/>
    </xf>
    <xf numFmtId="0" fontId="21" fillId="3" borderId="0" xfId="0" applyFont="1" applyFill="1" applyAlignment="1">
      <alignment vertical="center"/>
    </xf>
    <xf numFmtId="0" fontId="35" fillId="2" borderId="0" xfId="0" applyFont="1" applyFill="1" applyAlignment="1">
      <alignment vertical="center" shrinkToFit="1"/>
    </xf>
    <xf numFmtId="0" fontId="35" fillId="4" borderId="0" xfId="0" applyFont="1" applyFill="1" applyAlignment="1">
      <alignment vertical="center" shrinkToFit="1"/>
    </xf>
    <xf numFmtId="0" fontId="7" fillId="6" borderId="0" xfId="0" applyFont="1" applyFill="1" applyAlignment="1">
      <alignment vertical="center" shrinkToFit="1"/>
    </xf>
    <xf numFmtId="0" fontId="12" fillId="2" borderId="0" xfId="0" applyFont="1" applyFill="1" applyBorder="1" applyAlignment="1">
      <alignment vertical="center" shrinkToFit="1"/>
    </xf>
    <xf numFmtId="0" fontId="12" fillId="3" borderId="0" xfId="0" applyFont="1" applyFill="1" applyBorder="1" applyAlignment="1">
      <alignment horizontal="center" vertical="center"/>
    </xf>
    <xf numFmtId="0" fontId="12" fillId="3" borderId="0" xfId="0" applyFont="1" applyFill="1" applyAlignment="1">
      <alignment horizontal="center" vertical="center"/>
    </xf>
    <xf numFmtId="0" fontId="17" fillId="3" borderId="0" xfId="0" applyFont="1" applyFill="1" applyBorder="1" applyAlignment="1">
      <alignment horizontal="left" vertical="center" wrapText="1"/>
    </xf>
    <xf numFmtId="0" fontId="17" fillId="3" borderId="5" xfId="0" applyFont="1" applyFill="1" applyBorder="1" applyAlignment="1">
      <alignment horizontal="left" vertical="center" wrapText="1"/>
    </xf>
    <xf numFmtId="0" fontId="12" fillId="2" borderId="0" xfId="0" applyFont="1" applyFill="1" applyAlignment="1">
      <alignment vertical="center" wrapText="1"/>
    </xf>
    <xf numFmtId="0" fontId="12" fillId="2" borderId="5" xfId="0" applyFont="1" applyFill="1" applyBorder="1" applyAlignment="1">
      <alignment vertical="center" wrapText="1"/>
    </xf>
    <xf numFmtId="0" fontId="21" fillId="3" borderId="0" xfId="0" applyFont="1" applyFill="1" applyAlignment="1">
      <alignment vertical="center" shrinkToFit="1"/>
    </xf>
    <xf numFmtId="0" fontId="12" fillId="6" borderId="0" xfId="0" applyFont="1" applyFill="1" applyBorder="1" applyAlignment="1">
      <alignment vertical="center" shrinkToFit="1"/>
    </xf>
    <xf numFmtId="0" fontId="21" fillId="3" borderId="0" xfId="0" applyFont="1" applyFill="1" applyBorder="1" applyAlignment="1">
      <alignment vertical="center"/>
    </xf>
    <xf numFmtId="0" fontId="12" fillId="3" borderId="71" xfId="0" applyFont="1" applyFill="1" applyBorder="1" applyAlignment="1">
      <alignment horizontal="left" vertical="center" shrinkToFit="1"/>
    </xf>
    <xf numFmtId="0" fontId="12" fillId="3" borderId="0" xfId="0" applyFont="1" applyFill="1" applyAlignment="1">
      <alignment vertical="center" wrapText="1"/>
    </xf>
    <xf numFmtId="0" fontId="0" fillId="0" borderId="0" xfId="0" applyAlignment="1">
      <alignment vertical="center" wrapText="1"/>
    </xf>
    <xf numFmtId="176" fontId="23" fillId="6" borderId="0" xfId="0" applyNumberFormat="1" applyFont="1" applyFill="1" applyBorder="1" applyAlignment="1">
      <alignment horizontal="center" vertical="top" shrinkToFit="1"/>
    </xf>
    <xf numFmtId="0" fontId="12" fillId="3" borderId="0" xfId="0" applyFont="1" applyFill="1" applyAlignment="1">
      <alignment vertical="center" shrinkToFit="1"/>
    </xf>
    <xf numFmtId="0" fontId="23" fillId="3" borderId="14" xfId="0" applyNumberFormat="1" applyFont="1" applyFill="1" applyBorder="1" applyAlignment="1">
      <alignment horizontal="left" vertical="top" shrinkToFit="1"/>
    </xf>
    <xf numFmtId="0" fontId="23" fillId="3" borderId="0" xfId="0" applyNumberFormat="1" applyFont="1" applyFill="1" applyBorder="1" applyAlignment="1">
      <alignment horizontal="left" vertical="top" shrinkToFit="1"/>
    </xf>
    <xf numFmtId="176" fontId="23" fillId="2" borderId="16" xfId="0" applyNumberFormat="1" applyFont="1" applyFill="1" applyBorder="1" applyAlignment="1">
      <alignment horizontal="center" vertical="top" shrinkToFit="1"/>
    </xf>
    <xf numFmtId="176" fontId="23" fillId="2" borderId="17" xfId="0" applyNumberFormat="1" applyFont="1" applyFill="1" applyBorder="1" applyAlignment="1">
      <alignment horizontal="center" vertical="top" shrinkToFit="1"/>
    </xf>
    <xf numFmtId="176" fontId="23" fillId="6" borderId="16" xfId="0" applyNumberFormat="1" applyFont="1" applyFill="1" applyBorder="1" applyAlignment="1">
      <alignment horizontal="center" vertical="top" shrinkToFit="1"/>
    </xf>
    <xf numFmtId="176" fontId="23" fillId="6" borderId="17" xfId="0" applyNumberFormat="1" applyFont="1" applyFill="1" applyBorder="1" applyAlignment="1">
      <alignment horizontal="center" vertical="top" shrinkToFit="1"/>
    </xf>
    <xf numFmtId="0" fontId="12" fillId="0" borderId="62" xfId="0" applyFont="1" applyFill="1" applyBorder="1" applyAlignment="1">
      <alignment wrapText="1"/>
    </xf>
    <xf numFmtId="0" fontId="12" fillId="0" borderId="63" xfId="0" applyFont="1" applyFill="1" applyBorder="1" applyAlignment="1"/>
    <xf numFmtId="0" fontId="12" fillId="0" borderId="64" xfId="0" applyFont="1" applyFill="1" applyBorder="1" applyAlignment="1"/>
    <xf numFmtId="49" fontId="25" fillId="0" borderId="62" xfId="0" applyNumberFormat="1" applyFont="1" applyFill="1" applyBorder="1" applyAlignment="1">
      <alignment vertical="top" wrapText="1"/>
    </xf>
    <xf numFmtId="0" fontId="25" fillId="0" borderId="63" xfId="0" applyFont="1" applyFill="1" applyBorder="1" applyAlignment="1">
      <alignment vertical="top"/>
    </xf>
    <xf numFmtId="0" fontId="25" fillId="0" borderId="64" xfId="0" applyFont="1" applyFill="1" applyBorder="1" applyAlignment="1">
      <alignment vertical="top"/>
    </xf>
    <xf numFmtId="0" fontId="16" fillId="0" borderId="5" xfId="0" applyFont="1" applyFill="1" applyBorder="1" applyAlignment="1">
      <alignment horizontal="left"/>
    </xf>
    <xf numFmtId="0" fontId="16" fillId="0" borderId="0" xfId="0" applyFont="1" applyFill="1" applyBorder="1" applyAlignment="1">
      <alignment horizontal="left"/>
    </xf>
    <xf numFmtId="0" fontId="27" fillId="0" borderId="0" xfId="0" applyFont="1" applyFill="1" applyAlignment="1">
      <alignment horizontal="left"/>
    </xf>
    <xf numFmtId="0" fontId="27" fillId="0" borderId="22" xfId="0" applyFont="1" applyFill="1" applyBorder="1" applyAlignment="1">
      <alignment horizontal="center" vertical="center" textRotation="255"/>
    </xf>
    <xf numFmtId="0" fontId="27" fillId="0" borderId="13" xfId="0" applyFont="1" applyFill="1" applyBorder="1" applyAlignment="1">
      <alignment horizontal="center" vertical="center" textRotation="255"/>
    </xf>
    <xf numFmtId="0" fontId="27" fillId="0" borderId="39" xfId="0" applyFont="1" applyFill="1" applyBorder="1" applyAlignment="1">
      <alignment horizontal="center" vertical="center" textRotation="255"/>
    </xf>
    <xf numFmtId="0" fontId="12" fillId="0" borderId="24" xfId="0" applyFont="1" applyFill="1" applyBorder="1" applyAlignment="1">
      <alignment horizontal="center"/>
    </xf>
    <xf numFmtId="0" fontId="12" fillId="0" borderId="25" xfId="0" applyFont="1" applyFill="1" applyBorder="1" applyAlignment="1">
      <alignment horizontal="center"/>
    </xf>
    <xf numFmtId="0" fontId="12" fillId="0" borderId="26" xfId="0" applyFont="1" applyFill="1" applyBorder="1" applyAlignment="1">
      <alignment horizontal="center"/>
    </xf>
    <xf numFmtId="0" fontId="12" fillId="0" borderId="27" xfId="0" applyFont="1" applyFill="1" applyBorder="1" applyAlignment="1">
      <alignment horizontal="center"/>
    </xf>
    <xf numFmtId="0" fontId="12" fillId="0" borderId="28" xfId="0" applyFont="1" applyFill="1" applyBorder="1" applyAlignment="1">
      <alignment horizontal="center" vertical="center" wrapText="1"/>
    </xf>
    <xf numFmtId="0" fontId="12" fillId="0" borderId="29" xfId="0" applyFont="1" applyFill="1" applyBorder="1" applyAlignment="1">
      <alignment horizontal="center" vertical="center"/>
    </xf>
    <xf numFmtId="0" fontId="12" fillId="0" borderId="23" xfId="0" applyFont="1" applyFill="1" applyBorder="1" applyAlignment="1">
      <alignment horizontal="center" vertical="center"/>
    </xf>
    <xf numFmtId="0" fontId="12" fillId="0" borderId="35" xfId="0" applyFont="1" applyFill="1" applyBorder="1" applyAlignment="1">
      <alignment horizontal="center" vertical="center"/>
    </xf>
    <xf numFmtId="0" fontId="12" fillId="0" borderId="5" xfId="0" applyFont="1" applyFill="1" applyBorder="1" applyAlignment="1">
      <alignment horizontal="center" vertical="center"/>
    </xf>
    <xf numFmtId="0" fontId="12" fillId="0" borderId="36" xfId="0" applyFont="1" applyFill="1" applyBorder="1" applyAlignment="1">
      <alignment horizontal="center" vertical="center"/>
    </xf>
    <xf numFmtId="0" fontId="30" fillId="0" borderId="65" xfId="0" applyFont="1" applyFill="1" applyBorder="1" applyAlignment="1">
      <alignment horizontal="center"/>
    </xf>
    <xf numFmtId="0" fontId="32" fillId="0" borderId="3" xfId="0" applyFont="1" applyFill="1" applyBorder="1" applyAlignment="1">
      <alignment horizontal="center"/>
    </xf>
    <xf numFmtId="0" fontId="32" fillId="0" borderId="55" xfId="0" applyFont="1" applyFill="1" applyBorder="1" applyAlignment="1">
      <alignment horizontal="center"/>
    </xf>
    <xf numFmtId="0" fontId="11" fillId="3" borderId="10" xfId="0" applyFont="1" applyFill="1" applyBorder="1" applyAlignment="1">
      <alignment horizontal="center" vertical="center"/>
    </xf>
    <xf numFmtId="2" fontId="10" fillId="14" borderId="74" xfId="0" applyNumberFormat="1" applyFont="1" applyFill="1" applyBorder="1" applyAlignment="1">
      <alignment horizontal="center" vertical="center" shrinkToFit="1"/>
    </xf>
    <xf numFmtId="2" fontId="10" fillId="14" borderId="75" xfId="0" applyNumberFormat="1" applyFont="1" applyFill="1" applyBorder="1" applyAlignment="1">
      <alignment horizontal="center" vertical="center" shrinkToFit="1"/>
    </xf>
    <xf numFmtId="0" fontId="10" fillId="13" borderId="78" xfId="0" applyFont="1" applyFill="1" applyBorder="1" applyAlignment="1">
      <alignment vertical="center" shrinkToFit="1"/>
    </xf>
    <xf numFmtId="0" fontId="10" fillId="13" borderId="73" xfId="0" applyFont="1" applyFill="1" applyBorder="1" applyAlignment="1">
      <alignment horizontal="left" vertical="center" shrinkToFit="1"/>
    </xf>
    <xf numFmtId="0" fontId="10" fillId="13" borderId="75" xfId="0" applyFont="1" applyFill="1" applyBorder="1" applyAlignment="1">
      <alignment horizontal="left" vertical="center" shrinkToFit="1"/>
    </xf>
    <xf numFmtId="49" fontId="10" fillId="13" borderId="73" xfId="0" applyNumberFormat="1" applyFont="1" applyFill="1" applyBorder="1" applyAlignment="1">
      <alignment horizontal="center" vertical="center" shrinkToFit="1"/>
    </xf>
    <xf numFmtId="49" fontId="10" fillId="13" borderId="74" xfId="0" applyNumberFormat="1" applyFont="1" applyFill="1" applyBorder="1" applyAlignment="1">
      <alignment horizontal="center" vertical="center" shrinkToFit="1"/>
    </xf>
    <xf numFmtId="49" fontId="10" fillId="13" borderId="75" xfId="0" applyNumberFormat="1" applyFont="1" applyFill="1" applyBorder="1" applyAlignment="1">
      <alignment horizontal="center" vertical="center" shrinkToFit="1"/>
    </xf>
    <xf numFmtId="2" fontId="10" fillId="13" borderId="73" xfId="0" applyNumberFormat="1" applyFont="1" applyFill="1" applyBorder="1" applyAlignment="1">
      <alignment horizontal="center" vertical="center" shrinkToFit="1"/>
    </xf>
    <xf numFmtId="2" fontId="10" fillId="13" borderId="74" xfId="0" applyNumberFormat="1" applyFont="1" applyFill="1" applyBorder="1" applyAlignment="1">
      <alignment horizontal="center" vertical="center" shrinkToFit="1"/>
    </xf>
    <xf numFmtId="192" fontId="10" fillId="14" borderId="73" xfId="0" applyNumberFormat="1" applyFont="1" applyFill="1" applyBorder="1" applyAlignment="1">
      <alignment horizontal="center" vertical="center"/>
    </xf>
    <xf numFmtId="192" fontId="10" fillId="14" borderId="75" xfId="0" applyNumberFormat="1" applyFont="1" applyFill="1" applyBorder="1" applyAlignment="1">
      <alignment horizontal="center" vertical="center"/>
    </xf>
    <xf numFmtId="2" fontId="10" fillId="14" borderId="78" xfId="0" applyNumberFormat="1" applyFont="1" applyFill="1" applyBorder="1" applyAlignment="1">
      <alignment horizontal="center" vertical="center" shrinkToFit="1"/>
    </xf>
    <xf numFmtId="2" fontId="10" fillId="14" borderId="73" xfId="0" applyNumberFormat="1" applyFont="1" applyFill="1" applyBorder="1" applyAlignment="1">
      <alignment horizontal="center" vertical="center" shrinkToFit="1"/>
    </xf>
    <xf numFmtId="0" fontId="10" fillId="14" borderId="73" xfId="0" applyFont="1" applyFill="1" applyBorder="1" applyAlignment="1">
      <alignment horizontal="center" vertical="center"/>
    </xf>
    <xf numFmtId="0" fontId="10" fillId="14" borderId="74" xfId="0" applyFont="1" applyFill="1" applyBorder="1" applyAlignment="1">
      <alignment horizontal="center" vertical="center"/>
    </xf>
    <xf numFmtId="2" fontId="10" fillId="14" borderId="71" xfId="0" applyNumberFormat="1" applyFont="1" applyFill="1" applyBorder="1" applyAlignment="1">
      <alignment horizontal="center" vertical="center" shrinkToFit="1"/>
    </xf>
    <xf numFmtId="2" fontId="10" fillId="14" borderId="72" xfId="0" applyNumberFormat="1" applyFont="1" applyFill="1" applyBorder="1" applyAlignment="1">
      <alignment horizontal="center" vertical="center" shrinkToFit="1"/>
    </xf>
    <xf numFmtId="0" fontId="10" fillId="13" borderId="77" xfId="0" applyFont="1" applyFill="1" applyBorder="1" applyAlignment="1">
      <alignment vertical="center" shrinkToFit="1"/>
    </xf>
    <xf numFmtId="0" fontId="10" fillId="13" borderId="70" xfId="0" applyFont="1" applyFill="1" applyBorder="1" applyAlignment="1">
      <alignment horizontal="left" vertical="center" shrinkToFit="1"/>
    </xf>
    <xf numFmtId="0" fontId="10" fillId="13" borderId="72" xfId="0" applyFont="1" applyFill="1" applyBorder="1" applyAlignment="1">
      <alignment horizontal="left" vertical="center" shrinkToFit="1"/>
    </xf>
    <xf numFmtId="49" fontId="10" fillId="13" borderId="70" xfId="0" applyNumberFormat="1" applyFont="1" applyFill="1" applyBorder="1" applyAlignment="1">
      <alignment horizontal="center" vertical="center" shrinkToFit="1"/>
    </xf>
    <xf numFmtId="49" fontId="10" fillId="13" borderId="71" xfId="0" applyNumberFormat="1" applyFont="1" applyFill="1" applyBorder="1" applyAlignment="1">
      <alignment horizontal="center" vertical="center" shrinkToFit="1"/>
    </xf>
    <xf numFmtId="49" fontId="10" fillId="13" borderId="72" xfId="0" applyNumberFormat="1" applyFont="1" applyFill="1" applyBorder="1" applyAlignment="1">
      <alignment horizontal="center" vertical="center" shrinkToFit="1"/>
    </xf>
    <xf numFmtId="2" fontId="10" fillId="13" borderId="70" xfId="0" applyNumberFormat="1" applyFont="1" applyFill="1" applyBorder="1" applyAlignment="1">
      <alignment horizontal="center" vertical="center" shrinkToFit="1"/>
    </xf>
    <xf numFmtId="2" fontId="10" fillId="13" borderId="71" xfId="0" applyNumberFormat="1" applyFont="1" applyFill="1" applyBorder="1" applyAlignment="1">
      <alignment horizontal="center" vertical="center" shrinkToFit="1"/>
    </xf>
    <xf numFmtId="192" fontId="10" fillId="14" borderId="70" xfId="0" applyNumberFormat="1" applyFont="1" applyFill="1" applyBorder="1" applyAlignment="1">
      <alignment horizontal="center" vertical="center"/>
    </xf>
    <xf numFmtId="192" fontId="10" fillId="14" borderId="72" xfId="0" applyNumberFormat="1" applyFont="1" applyFill="1" applyBorder="1" applyAlignment="1">
      <alignment horizontal="center" vertical="center"/>
    </xf>
    <xf numFmtId="2" fontId="10" fillId="14" borderId="77" xfId="0" applyNumberFormat="1" applyFont="1" applyFill="1" applyBorder="1" applyAlignment="1">
      <alignment horizontal="center" vertical="center" shrinkToFit="1"/>
    </xf>
    <xf numFmtId="2" fontId="10" fillId="14" borderId="70" xfId="0" applyNumberFormat="1" applyFont="1" applyFill="1" applyBorder="1" applyAlignment="1">
      <alignment horizontal="center" vertical="center" shrinkToFit="1"/>
    </xf>
    <xf numFmtId="0" fontId="10" fillId="14" borderId="70" xfId="0" applyFont="1" applyFill="1" applyBorder="1" applyAlignment="1">
      <alignment horizontal="center" vertical="center"/>
    </xf>
    <xf numFmtId="0" fontId="10" fillId="14" borderId="71" xfId="0" applyFont="1" applyFill="1" applyBorder="1" applyAlignment="1">
      <alignment horizontal="center" vertical="center"/>
    </xf>
    <xf numFmtId="0" fontId="10" fillId="13" borderId="86" xfId="0" applyFont="1" applyFill="1" applyBorder="1" applyAlignment="1">
      <alignment vertical="center" shrinkToFit="1"/>
    </xf>
    <xf numFmtId="0" fontId="10" fillId="13" borderId="87" xfId="0" applyFont="1" applyFill="1" applyBorder="1" applyAlignment="1">
      <alignment horizontal="left" vertical="center" shrinkToFit="1"/>
    </xf>
    <xf numFmtId="0" fontId="10" fillId="13" borderId="88" xfId="0" applyFont="1" applyFill="1" applyBorder="1" applyAlignment="1">
      <alignment horizontal="left" vertical="center" shrinkToFit="1"/>
    </xf>
    <xf numFmtId="49" fontId="10" fillId="13" borderId="87" xfId="0" applyNumberFormat="1" applyFont="1" applyFill="1" applyBorder="1" applyAlignment="1">
      <alignment horizontal="center" vertical="center" shrinkToFit="1"/>
    </xf>
    <xf numFmtId="49" fontId="10" fillId="13" borderId="19" xfId="0" applyNumberFormat="1" applyFont="1" applyFill="1" applyBorder="1" applyAlignment="1">
      <alignment horizontal="center" vertical="center" shrinkToFit="1"/>
    </xf>
    <xf numFmtId="49" fontId="10" fillId="13" borderId="88" xfId="0" applyNumberFormat="1" applyFont="1" applyFill="1" applyBorder="1" applyAlignment="1">
      <alignment horizontal="center" vertical="center" shrinkToFit="1"/>
    </xf>
    <xf numFmtId="2" fontId="10" fillId="13" borderId="87" xfId="0" applyNumberFormat="1" applyFont="1" applyFill="1" applyBorder="1" applyAlignment="1">
      <alignment horizontal="center" vertical="center" shrinkToFit="1"/>
    </xf>
    <xf numFmtId="2" fontId="10" fillId="13" borderId="19" xfId="0" applyNumberFormat="1" applyFont="1" applyFill="1" applyBorder="1" applyAlignment="1">
      <alignment horizontal="center" vertical="center" shrinkToFit="1"/>
    </xf>
    <xf numFmtId="0" fontId="10" fillId="13" borderId="137" xfId="0" applyFont="1" applyFill="1" applyBorder="1" applyAlignment="1">
      <alignment vertical="center" shrinkToFit="1"/>
    </xf>
    <xf numFmtId="0" fontId="10" fillId="13" borderId="138" xfId="0" applyFont="1" applyFill="1" applyBorder="1" applyAlignment="1">
      <alignment vertical="center" shrinkToFit="1"/>
    </xf>
    <xf numFmtId="0" fontId="10" fillId="13" borderId="139" xfId="0" applyFont="1" applyFill="1" applyBorder="1" applyAlignment="1">
      <alignment horizontal="left" vertical="center" shrinkToFit="1"/>
    </xf>
    <xf numFmtId="0" fontId="10" fillId="13" borderId="140" xfId="0" applyFont="1" applyFill="1" applyBorder="1" applyAlignment="1">
      <alignment horizontal="left" vertical="center" shrinkToFit="1"/>
    </xf>
    <xf numFmtId="49" fontId="10" fillId="13" borderId="139" xfId="0" applyNumberFormat="1" applyFont="1" applyFill="1" applyBorder="1" applyAlignment="1">
      <alignment horizontal="center" vertical="center" shrinkToFit="1"/>
    </xf>
    <xf numFmtId="49" fontId="10" fillId="13" borderId="141" xfId="0" applyNumberFormat="1" applyFont="1" applyFill="1" applyBorder="1" applyAlignment="1">
      <alignment horizontal="center" vertical="center" shrinkToFit="1"/>
    </xf>
    <xf numFmtId="49" fontId="10" fillId="13" borderId="140" xfId="0" applyNumberFormat="1" applyFont="1" applyFill="1" applyBorder="1" applyAlignment="1">
      <alignment horizontal="center" vertical="center" shrinkToFit="1"/>
    </xf>
    <xf numFmtId="2" fontId="10" fillId="13" borderId="139" xfId="0" applyNumberFormat="1" applyFont="1" applyFill="1" applyBorder="1" applyAlignment="1">
      <alignment horizontal="center" vertical="center" shrinkToFit="1"/>
    </xf>
    <xf numFmtId="2" fontId="10" fillId="13" borderId="141" xfId="0" applyNumberFormat="1" applyFont="1" applyFill="1" applyBorder="1" applyAlignment="1">
      <alignment horizontal="center" vertical="center" shrinkToFit="1"/>
    </xf>
    <xf numFmtId="2" fontId="10" fillId="14" borderId="68" xfId="0" applyNumberFormat="1" applyFont="1" applyFill="1" applyBorder="1" applyAlignment="1">
      <alignment horizontal="center" vertical="center" shrinkToFit="1"/>
    </xf>
    <xf numFmtId="2" fontId="10" fillId="14" borderId="69" xfId="0" applyNumberFormat="1" applyFont="1" applyFill="1" applyBorder="1" applyAlignment="1">
      <alignment horizontal="center" vertical="center" shrinkToFit="1"/>
    </xf>
    <xf numFmtId="0" fontId="10" fillId="13" borderId="131" xfId="0" applyFont="1" applyFill="1" applyBorder="1" applyAlignment="1">
      <alignment vertical="center" shrinkToFit="1"/>
    </xf>
    <xf numFmtId="0" fontId="10" fillId="13" borderId="132" xfId="0" applyFont="1" applyFill="1" applyBorder="1" applyAlignment="1">
      <alignment vertical="center" shrinkToFit="1"/>
    </xf>
    <xf numFmtId="0" fontId="10" fillId="13" borderId="133" xfId="0" applyFont="1" applyFill="1" applyBorder="1" applyAlignment="1">
      <alignment horizontal="left" vertical="center" shrinkToFit="1"/>
    </xf>
    <xf numFmtId="0" fontId="10" fillId="13" borderId="134" xfId="0" applyFont="1" applyFill="1" applyBorder="1" applyAlignment="1">
      <alignment horizontal="left" vertical="center" shrinkToFit="1"/>
    </xf>
    <xf numFmtId="49" fontId="10" fillId="13" borderId="133" xfId="0" applyNumberFormat="1" applyFont="1" applyFill="1" applyBorder="1" applyAlignment="1">
      <alignment horizontal="center" vertical="center" shrinkToFit="1"/>
    </xf>
    <xf numFmtId="49" fontId="10" fillId="13" borderId="135" xfId="0" applyNumberFormat="1" applyFont="1" applyFill="1" applyBorder="1" applyAlignment="1">
      <alignment horizontal="center" vertical="center" shrinkToFit="1"/>
    </xf>
    <xf numFmtId="49" fontId="10" fillId="13" borderId="134" xfId="0" applyNumberFormat="1" applyFont="1" applyFill="1" applyBorder="1" applyAlignment="1">
      <alignment horizontal="center" vertical="center" shrinkToFit="1"/>
    </xf>
    <xf numFmtId="2" fontId="10" fillId="13" borderId="133" xfId="0" applyNumberFormat="1" applyFont="1" applyFill="1" applyBorder="1" applyAlignment="1">
      <alignment horizontal="center" vertical="center" shrinkToFit="1"/>
    </xf>
    <xf numFmtId="2" fontId="10" fillId="13" borderId="135" xfId="0" applyNumberFormat="1" applyFont="1" applyFill="1" applyBorder="1" applyAlignment="1">
      <alignment horizontal="center" vertical="center" shrinkToFit="1"/>
    </xf>
    <xf numFmtId="192" fontId="10" fillId="14" borderId="67" xfId="0" applyNumberFormat="1" applyFont="1" applyFill="1" applyBorder="1" applyAlignment="1">
      <alignment horizontal="center" vertical="center"/>
    </xf>
    <xf numFmtId="192" fontId="10" fillId="14" borderId="69" xfId="0" applyNumberFormat="1" applyFont="1" applyFill="1" applyBorder="1" applyAlignment="1">
      <alignment horizontal="center" vertical="center"/>
    </xf>
    <xf numFmtId="2" fontId="10" fillId="14" borderId="76" xfId="0" applyNumberFormat="1" applyFont="1" applyFill="1" applyBorder="1" applyAlignment="1">
      <alignment horizontal="center" vertical="center" shrinkToFit="1"/>
    </xf>
    <xf numFmtId="2" fontId="10" fillId="14" borderId="67" xfId="0" applyNumberFormat="1" applyFont="1" applyFill="1" applyBorder="1" applyAlignment="1">
      <alignment horizontal="center" vertical="center" shrinkToFit="1"/>
    </xf>
    <xf numFmtId="0" fontId="10" fillId="14" borderId="67" xfId="0" applyFont="1" applyFill="1" applyBorder="1" applyAlignment="1">
      <alignment horizontal="center" vertical="center"/>
    </xf>
    <xf numFmtId="0" fontId="10" fillId="14" borderId="68" xfId="0" applyFont="1" applyFill="1" applyBorder="1" applyAlignment="1">
      <alignment horizontal="center" vertical="center"/>
    </xf>
    <xf numFmtId="0" fontId="59" fillId="15" borderId="2" xfId="0" applyFont="1" applyFill="1" applyBorder="1" applyAlignment="1">
      <alignment horizontal="center" vertical="center"/>
    </xf>
    <xf numFmtId="0" fontId="59" fillId="15" borderId="3" xfId="0" applyFont="1" applyFill="1" applyBorder="1" applyAlignment="1">
      <alignment horizontal="center" vertical="center"/>
    </xf>
    <xf numFmtId="0" fontId="59" fillId="15" borderId="4" xfId="0" applyFont="1" applyFill="1" applyBorder="1" applyAlignment="1">
      <alignment horizontal="center" vertical="center"/>
    </xf>
    <xf numFmtId="0" fontId="10" fillId="16" borderId="12" xfId="0" applyFont="1" applyFill="1" applyBorder="1" applyAlignment="1">
      <alignment horizontal="center" vertical="center" shrinkToFit="1"/>
    </xf>
    <xf numFmtId="0" fontId="10" fillId="16" borderId="9" xfId="0" applyFont="1" applyFill="1" applyBorder="1" applyAlignment="1">
      <alignment horizontal="center" vertical="center"/>
    </xf>
    <xf numFmtId="0" fontId="10" fillId="16" borderId="10" xfId="0" applyFont="1" applyFill="1" applyBorder="1" applyAlignment="1">
      <alignment horizontal="center" vertical="center"/>
    </xf>
    <xf numFmtId="0" fontId="10" fillId="16" borderId="11" xfId="0" applyFont="1" applyFill="1" applyBorder="1" applyAlignment="1">
      <alignment horizontal="center" vertical="center"/>
    </xf>
    <xf numFmtId="0" fontId="10" fillId="3" borderId="20" xfId="0" applyFont="1" applyFill="1" applyBorder="1" applyAlignment="1">
      <alignment horizontal="center" vertical="center" shrinkToFit="1"/>
    </xf>
    <xf numFmtId="176" fontId="10" fillId="14" borderId="20" xfId="0" applyNumberFormat="1" applyFont="1" applyFill="1" applyBorder="1" applyAlignment="1">
      <alignment vertical="center" shrinkToFit="1"/>
    </xf>
    <xf numFmtId="0" fontId="59" fillId="15" borderId="1" xfId="0" applyFont="1" applyFill="1" applyBorder="1" applyAlignment="1">
      <alignment horizontal="center" vertical="center"/>
    </xf>
    <xf numFmtId="0" fontId="10" fillId="13" borderId="29" xfId="0" applyFont="1" applyFill="1" applyBorder="1" applyAlignment="1">
      <alignment horizontal="left" vertical="center" shrinkToFit="1"/>
    </xf>
    <xf numFmtId="0" fontId="10" fillId="13" borderId="128" xfId="0" applyFont="1" applyFill="1" applyBorder="1" applyAlignment="1">
      <alignment horizontal="left" vertical="center" shrinkToFit="1"/>
    </xf>
    <xf numFmtId="0" fontId="10" fillId="13" borderId="20" xfId="0" applyFont="1" applyFill="1" applyBorder="1" applyAlignment="1">
      <alignment horizontal="left" vertical="center" shrinkToFit="1"/>
    </xf>
    <xf numFmtId="0" fontId="10" fillId="13" borderId="130" xfId="0" applyFont="1" applyFill="1" applyBorder="1" applyAlignment="1">
      <alignment horizontal="left" vertical="center" shrinkToFit="1"/>
    </xf>
    <xf numFmtId="49" fontId="10" fillId="13" borderId="29" xfId="0" applyNumberFormat="1" applyFont="1" applyFill="1" applyBorder="1" applyAlignment="1">
      <alignment horizontal="center" vertical="center" shrinkToFit="1"/>
    </xf>
    <xf numFmtId="49" fontId="10" fillId="13" borderId="20" xfId="0" applyNumberFormat="1" applyFont="1" applyFill="1" applyBorder="1" applyAlignment="1">
      <alignment horizontal="center" vertical="center" shrinkToFit="1"/>
    </xf>
    <xf numFmtId="0" fontId="10" fillId="3" borderId="29" xfId="0" applyFont="1" applyFill="1" applyBorder="1" applyAlignment="1">
      <alignment horizontal="center" vertical="center" shrinkToFit="1"/>
    </xf>
    <xf numFmtId="2" fontId="10" fillId="13" borderId="29" xfId="0" applyNumberFormat="1" applyFont="1" applyFill="1" applyBorder="1" applyAlignment="1">
      <alignment horizontal="center" vertical="center" shrinkToFit="1"/>
    </xf>
    <xf numFmtId="2" fontId="10" fillId="13" borderId="20" xfId="0" applyNumberFormat="1" applyFont="1" applyFill="1" applyBorder="1" applyAlignment="1">
      <alignment horizontal="center" vertical="center" shrinkToFit="1"/>
    </xf>
    <xf numFmtId="0" fontId="10" fillId="3" borderId="23" xfId="0" applyFont="1" applyFill="1" applyBorder="1" applyAlignment="1">
      <alignment vertical="center" shrinkToFit="1"/>
    </xf>
    <xf numFmtId="0" fontId="10" fillId="3" borderId="40" xfId="0" applyFont="1" applyFill="1" applyBorder="1" applyAlignment="1">
      <alignment vertical="center" shrinkToFit="1"/>
    </xf>
    <xf numFmtId="0" fontId="26" fillId="3" borderId="0" xfId="0" applyFont="1" applyFill="1" applyBorder="1" applyAlignment="1">
      <alignment horizontal="right" vertical="center"/>
    </xf>
    <xf numFmtId="0" fontId="26" fillId="3" borderId="15" xfId="0" applyFont="1" applyFill="1" applyBorder="1" applyAlignment="1">
      <alignment horizontal="right" vertical="center"/>
    </xf>
    <xf numFmtId="2" fontId="24" fillId="6" borderId="8" xfId="0" applyNumberFormat="1" applyFont="1" applyFill="1" applyBorder="1" applyAlignment="1">
      <alignment horizontal="right" vertical="center" shrinkToFit="1"/>
    </xf>
    <xf numFmtId="2" fontId="24" fillId="6" borderId="6" xfId="0" applyNumberFormat="1" applyFont="1" applyFill="1" applyBorder="1" applyAlignment="1">
      <alignment horizontal="right" vertical="center" shrinkToFit="1"/>
    </xf>
    <xf numFmtId="0" fontId="10" fillId="3" borderId="21" xfId="0" applyFont="1" applyFill="1" applyBorder="1" applyAlignment="1">
      <alignment vertical="center" shrinkToFit="1"/>
    </xf>
    <xf numFmtId="0" fontId="10" fillId="3" borderId="29" xfId="0" applyFont="1" applyFill="1" applyBorder="1" applyAlignment="1">
      <alignment vertical="center" shrinkToFit="1"/>
    </xf>
    <xf numFmtId="0" fontId="10" fillId="3" borderId="38" xfId="0" applyFont="1" applyFill="1" applyBorder="1" applyAlignment="1">
      <alignment vertical="center" shrinkToFit="1"/>
    </xf>
    <xf numFmtId="0" fontId="10" fillId="3" borderId="20" xfId="0" applyFont="1" applyFill="1" applyBorder="1" applyAlignment="1">
      <alignment vertical="center" shrinkToFit="1"/>
    </xf>
    <xf numFmtId="0" fontId="10" fillId="13" borderId="29" xfId="0" applyFont="1" applyFill="1" applyBorder="1" applyAlignment="1">
      <alignment vertical="center" shrinkToFit="1"/>
    </xf>
    <xf numFmtId="0" fontId="10" fillId="14" borderId="29" xfId="0" applyFont="1" applyFill="1" applyBorder="1" applyAlignment="1">
      <alignment vertical="center" shrinkToFit="1"/>
    </xf>
    <xf numFmtId="0" fontId="10" fillId="3" borderId="0" xfId="0" applyFont="1" applyFill="1" applyBorder="1" applyAlignment="1">
      <alignment vertical="center"/>
    </xf>
    <xf numFmtId="0" fontId="10" fillId="3" borderId="0" xfId="0" applyFont="1" applyFill="1" applyAlignment="1">
      <alignment vertical="center"/>
    </xf>
    <xf numFmtId="0" fontId="10" fillId="3" borderId="127" xfId="0" applyFont="1" applyFill="1" applyBorder="1" applyAlignment="1">
      <alignment horizontal="center" vertical="center" shrinkToFit="1"/>
    </xf>
    <xf numFmtId="0" fontId="10" fillId="3" borderId="129" xfId="0" applyFont="1" applyFill="1" applyBorder="1" applyAlignment="1">
      <alignment horizontal="center" vertical="center" shrinkToFit="1"/>
    </xf>
    <xf numFmtId="0" fontId="10" fillId="6" borderId="70" xfId="0" applyNumberFormat="1" applyFont="1" applyFill="1" applyBorder="1" applyAlignment="1">
      <alignment vertical="center" shrinkToFit="1"/>
    </xf>
    <xf numFmtId="0" fontId="10" fillId="6" borderId="71" xfId="0" applyNumberFormat="1" applyFont="1" applyFill="1" applyBorder="1" applyAlignment="1">
      <alignment vertical="center" shrinkToFit="1"/>
    </xf>
    <xf numFmtId="0" fontId="10" fillId="6" borderId="72" xfId="0" applyNumberFormat="1" applyFont="1" applyFill="1" applyBorder="1" applyAlignment="1">
      <alignment vertical="center" shrinkToFit="1"/>
    </xf>
    <xf numFmtId="2" fontId="24" fillId="6" borderId="70" xfId="0" applyNumberFormat="1" applyFont="1" applyFill="1" applyBorder="1" applyAlignment="1">
      <alignment horizontal="right" vertical="center" shrinkToFit="1"/>
    </xf>
    <xf numFmtId="2" fontId="24" fillId="6" borderId="72" xfId="0" applyNumberFormat="1" applyFont="1" applyFill="1" applyBorder="1" applyAlignment="1">
      <alignment horizontal="right" vertical="center" shrinkToFit="1"/>
    </xf>
    <xf numFmtId="0" fontId="10" fillId="6" borderId="73" xfId="0" applyNumberFormat="1" applyFont="1" applyFill="1" applyBorder="1" applyAlignment="1">
      <alignment vertical="center" shrinkToFit="1"/>
    </xf>
    <xf numFmtId="0" fontId="10" fillId="6" borderId="74" xfId="0" applyNumberFormat="1" applyFont="1" applyFill="1" applyBorder="1" applyAlignment="1">
      <alignment vertical="center" shrinkToFit="1"/>
    </xf>
    <xf numFmtId="0" fontId="10" fillId="6" borderId="75" xfId="0" applyNumberFormat="1" applyFont="1" applyFill="1" applyBorder="1" applyAlignment="1">
      <alignment vertical="center" shrinkToFit="1"/>
    </xf>
    <xf numFmtId="2" fontId="24" fillId="6" borderId="73" xfId="0" applyNumberFormat="1" applyFont="1" applyFill="1" applyBorder="1" applyAlignment="1">
      <alignment horizontal="right" vertical="center" shrinkToFit="1"/>
    </xf>
    <xf numFmtId="2" fontId="24" fillId="6" borderId="75" xfId="0" applyNumberFormat="1" applyFont="1" applyFill="1" applyBorder="1" applyAlignment="1">
      <alignment horizontal="right" vertical="center" shrinkToFit="1"/>
    </xf>
    <xf numFmtId="2" fontId="24" fillId="6" borderId="71" xfId="0" applyNumberFormat="1" applyFont="1" applyFill="1" applyBorder="1" applyAlignment="1">
      <alignment horizontal="right" vertical="center" shrinkToFit="1"/>
    </xf>
    <xf numFmtId="176" fontId="56" fillId="2" borderId="124" xfId="0" applyNumberFormat="1" applyFont="1" applyFill="1" applyBorder="1" applyAlignment="1">
      <alignment horizontal="center" vertical="center" shrinkToFit="1"/>
    </xf>
    <xf numFmtId="0" fontId="24" fillId="3" borderId="0" xfId="0" applyNumberFormat="1" applyFont="1" applyFill="1" applyBorder="1" applyAlignment="1">
      <alignment horizontal="center" shrinkToFit="1"/>
    </xf>
    <xf numFmtId="0" fontId="59" fillId="15" borderId="1" xfId="0" applyNumberFormat="1" applyFont="1" applyFill="1" applyBorder="1" applyAlignment="1">
      <alignment horizontal="center" vertical="center" shrinkToFit="1"/>
    </xf>
    <xf numFmtId="0" fontId="59" fillId="15" borderId="2" xfId="0" applyNumberFormat="1" applyFont="1" applyFill="1" applyBorder="1" applyAlignment="1">
      <alignment horizontal="center" vertical="center" shrinkToFit="1"/>
    </xf>
    <xf numFmtId="0" fontId="59" fillId="15" borderId="3" xfId="0" applyNumberFormat="1" applyFont="1" applyFill="1" applyBorder="1" applyAlignment="1">
      <alignment horizontal="center" vertical="center" shrinkToFit="1"/>
    </xf>
    <xf numFmtId="0" fontId="10" fillId="6" borderId="67" xfId="0" applyNumberFormat="1" applyFont="1" applyFill="1" applyBorder="1" applyAlignment="1">
      <alignment vertical="center" shrinkToFit="1"/>
    </xf>
    <xf numFmtId="0" fontId="10" fillId="6" borderId="68" xfId="0" applyNumberFormat="1" applyFont="1" applyFill="1" applyBorder="1" applyAlignment="1">
      <alignment vertical="center" shrinkToFit="1"/>
    </xf>
    <xf numFmtId="0" fontId="10" fillId="6" borderId="69" xfId="0" applyNumberFormat="1" applyFont="1" applyFill="1" applyBorder="1" applyAlignment="1">
      <alignment vertical="center" shrinkToFit="1"/>
    </xf>
    <xf numFmtId="2" fontId="24" fillId="6" borderId="67" xfId="0" applyNumberFormat="1" applyFont="1" applyFill="1" applyBorder="1" applyAlignment="1">
      <alignment horizontal="right" vertical="center" shrinkToFit="1"/>
    </xf>
    <xf numFmtId="2" fontId="24" fillId="6" borderId="68" xfId="0" applyNumberFormat="1" applyFont="1" applyFill="1" applyBorder="1" applyAlignment="1">
      <alignment horizontal="right" vertical="center" shrinkToFit="1"/>
    </xf>
    <xf numFmtId="2" fontId="56" fillId="6" borderId="16" xfId="0" applyNumberFormat="1" applyFont="1" applyFill="1" applyBorder="1" applyAlignment="1">
      <alignment horizontal="center" vertical="center" shrinkToFit="1"/>
    </xf>
    <xf numFmtId="2" fontId="56" fillId="6" borderId="104" xfId="0" applyNumberFormat="1" applyFont="1" applyFill="1" applyBorder="1" applyAlignment="1">
      <alignment horizontal="center" vertical="center" shrinkToFit="1"/>
    </xf>
    <xf numFmtId="2" fontId="56" fillId="6" borderId="17" xfId="0" applyNumberFormat="1" applyFont="1" applyFill="1" applyBorder="1" applyAlignment="1">
      <alignment horizontal="center" vertical="center" shrinkToFit="1"/>
    </xf>
    <xf numFmtId="0" fontId="56" fillId="6" borderId="16" xfId="0" applyNumberFormat="1" applyFont="1" applyFill="1" applyBorder="1" applyAlignment="1">
      <alignment horizontal="center" vertical="center" shrinkToFit="1"/>
    </xf>
    <xf numFmtId="0" fontId="56" fillId="6" borderId="104" xfId="0" applyNumberFormat="1" applyFont="1" applyFill="1" applyBorder="1" applyAlignment="1">
      <alignment horizontal="center" vertical="center" shrinkToFit="1"/>
    </xf>
    <xf numFmtId="0" fontId="56" fillId="2" borderId="16" xfId="0" applyNumberFormat="1" applyFont="1" applyFill="1" applyBorder="1" applyAlignment="1">
      <alignment horizontal="center" vertical="center" shrinkToFit="1"/>
    </xf>
    <xf numFmtId="0" fontId="56" fillId="2" borderId="104" xfId="0" applyNumberFormat="1" applyFont="1" applyFill="1" applyBorder="1" applyAlignment="1">
      <alignment horizontal="center" vertical="center" shrinkToFit="1"/>
    </xf>
    <xf numFmtId="183" fontId="56" fillId="6" borderId="16" xfId="0" applyNumberFormat="1" applyFont="1" applyFill="1" applyBorder="1" applyAlignment="1">
      <alignment horizontal="center" vertical="center" shrinkToFit="1"/>
    </xf>
    <xf numFmtId="183" fontId="56" fillId="6" borderId="104" xfId="0" applyNumberFormat="1" applyFont="1" applyFill="1" applyBorder="1" applyAlignment="1">
      <alignment horizontal="center" vertical="center" shrinkToFit="1"/>
    </xf>
    <xf numFmtId="176" fontId="56" fillId="6" borderId="16" xfId="0" applyNumberFormat="1" applyFont="1" applyFill="1" applyBorder="1" applyAlignment="1">
      <alignment horizontal="center" vertical="center" shrinkToFit="1"/>
    </xf>
    <xf numFmtId="176" fontId="56" fillId="6" borderId="17" xfId="0" applyNumberFormat="1" applyFont="1" applyFill="1" applyBorder="1" applyAlignment="1">
      <alignment horizontal="center" vertical="center" shrinkToFit="1"/>
    </xf>
    <xf numFmtId="0" fontId="24" fillId="4" borderId="12" xfId="0" applyFont="1" applyFill="1" applyBorder="1" applyAlignment="1">
      <alignment horizontal="left" vertical="center" shrinkToFit="1"/>
    </xf>
    <xf numFmtId="0" fontId="24" fillId="4" borderId="13" xfId="0" applyFont="1" applyFill="1" applyBorder="1" applyAlignment="1">
      <alignment horizontal="left" vertical="center" shrinkToFit="1"/>
    </xf>
    <xf numFmtId="0" fontId="24" fillId="4" borderId="12" xfId="0" applyFont="1" applyFill="1" applyBorder="1" applyAlignment="1">
      <alignment horizontal="center" vertical="center" shrinkToFit="1"/>
    </xf>
    <xf numFmtId="0" fontId="24" fillId="4" borderId="13" xfId="0" applyFont="1" applyFill="1" applyBorder="1" applyAlignment="1">
      <alignment horizontal="center" vertical="center" shrinkToFit="1"/>
    </xf>
    <xf numFmtId="0" fontId="10" fillId="2" borderId="12" xfId="0" applyFont="1" applyFill="1" applyBorder="1" applyAlignment="1">
      <alignment vertical="center" shrinkToFit="1"/>
    </xf>
    <xf numFmtId="0" fontId="10" fillId="2" borderId="13" xfId="0" applyFont="1" applyFill="1" applyBorder="1" applyAlignment="1">
      <alignment vertical="center" shrinkToFit="1"/>
    </xf>
    <xf numFmtId="0" fontId="10" fillId="3" borderId="2" xfId="0" applyNumberFormat="1" applyFont="1" applyFill="1" applyBorder="1" applyAlignment="1">
      <alignment vertical="center" shrinkToFit="1"/>
    </xf>
    <xf numFmtId="0" fontId="10" fillId="3" borderId="3" xfId="0" applyNumberFormat="1" applyFont="1" applyFill="1" applyBorder="1" applyAlignment="1">
      <alignment vertical="center" shrinkToFit="1"/>
    </xf>
    <xf numFmtId="0" fontId="10" fillId="3" borderId="4" xfId="0" applyNumberFormat="1" applyFont="1" applyFill="1" applyBorder="1" applyAlignment="1">
      <alignment vertical="center" shrinkToFit="1"/>
    </xf>
    <xf numFmtId="0" fontId="56" fillId="3" borderId="0" xfId="0" applyNumberFormat="1" applyFont="1" applyFill="1" applyBorder="1" applyAlignment="1">
      <alignment horizontal="left" vertical="center" shrinkToFit="1"/>
    </xf>
    <xf numFmtId="0" fontId="56" fillId="3" borderId="0" xfId="0" applyNumberFormat="1" applyFont="1" applyFill="1" applyBorder="1" applyAlignment="1">
      <alignment horizontal="left" vertical="center" wrapText="1"/>
    </xf>
    <xf numFmtId="0" fontId="56" fillId="3" borderId="0" xfId="0" applyNumberFormat="1" applyFont="1" applyFill="1" applyBorder="1" applyAlignment="1">
      <alignment horizontal="right" vertical="center" shrinkToFit="1"/>
    </xf>
    <xf numFmtId="0" fontId="56" fillId="3" borderId="0" xfId="0" applyNumberFormat="1" applyFont="1" applyFill="1" applyBorder="1" applyAlignment="1">
      <alignment horizontal="center" vertical="center" shrinkToFit="1"/>
    </xf>
    <xf numFmtId="0" fontId="56" fillId="3" borderId="20" xfId="0" applyNumberFormat="1" applyFont="1" applyFill="1" applyBorder="1" applyAlignment="1">
      <alignment horizontal="left" vertical="center" shrinkToFit="1"/>
    </xf>
    <xf numFmtId="0" fontId="10" fillId="3" borderId="15" xfId="0" applyFont="1" applyFill="1" applyBorder="1" applyAlignment="1">
      <alignment horizontal="right" vertical="center" shrinkToFit="1"/>
    </xf>
    <xf numFmtId="0" fontId="24" fillId="4" borderId="7" xfId="0" applyFont="1" applyFill="1" applyBorder="1" applyAlignment="1">
      <alignment horizontal="left" vertical="center" shrinkToFit="1"/>
    </xf>
    <xf numFmtId="0" fontId="24" fillId="4" borderId="7" xfId="0" applyFont="1" applyFill="1" applyBorder="1" applyAlignment="1">
      <alignment horizontal="center" vertical="center" shrinkToFit="1"/>
    </xf>
    <xf numFmtId="0" fontId="10" fillId="2" borderId="7" xfId="0" applyFont="1" applyFill="1" applyBorder="1" applyAlignment="1">
      <alignment vertical="center" shrinkToFit="1"/>
    </xf>
    <xf numFmtId="0" fontId="10" fillId="3" borderId="119" xfId="0" applyFont="1" applyFill="1" applyBorder="1" applyAlignment="1">
      <alignment horizontal="right" vertical="center" shrinkToFit="1"/>
    </xf>
    <xf numFmtId="0" fontId="59" fillId="15" borderId="12" xfId="0" applyFont="1" applyFill="1" applyBorder="1" applyAlignment="1">
      <alignment horizontal="center" vertical="center" wrapText="1"/>
    </xf>
    <xf numFmtId="0" fontId="59" fillId="15" borderId="13" xfId="0" applyFont="1" applyFill="1" applyBorder="1" applyAlignment="1">
      <alignment horizontal="center" vertical="center" wrapText="1"/>
    </xf>
    <xf numFmtId="0" fontId="59" fillId="15" borderId="7" xfId="0" applyFont="1" applyFill="1" applyBorder="1" applyAlignment="1">
      <alignment horizontal="center" vertical="center" wrapText="1"/>
    </xf>
    <xf numFmtId="0" fontId="59" fillId="15" borderId="9" xfId="0" applyFont="1" applyFill="1" applyBorder="1" applyAlignment="1">
      <alignment horizontal="center" vertical="center" wrapText="1"/>
    </xf>
    <xf numFmtId="0" fontId="59" fillId="15" borderId="10" xfId="0" applyFont="1" applyFill="1" applyBorder="1" applyAlignment="1">
      <alignment horizontal="center" vertical="center" wrapText="1"/>
    </xf>
    <xf numFmtId="0" fontId="59" fillId="15" borderId="11" xfId="0" applyFont="1" applyFill="1" applyBorder="1" applyAlignment="1">
      <alignment horizontal="center" vertical="center" wrapText="1"/>
    </xf>
    <xf numFmtId="0" fontId="59" fillId="15" borderId="14" xfId="0" applyFont="1" applyFill="1" applyBorder="1" applyAlignment="1">
      <alignment horizontal="center" vertical="center" wrapText="1"/>
    </xf>
    <xf numFmtId="0" fontId="59" fillId="15" borderId="0" xfId="0" applyFont="1" applyFill="1" applyBorder="1" applyAlignment="1">
      <alignment horizontal="center" vertical="center" wrapText="1"/>
    </xf>
    <xf numFmtId="0" fontId="59" fillId="15" borderId="15" xfId="0" applyFont="1" applyFill="1" applyBorder="1" applyAlignment="1">
      <alignment horizontal="center" vertical="center" wrapText="1"/>
    </xf>
    <xf numFmtId="0" fontId="13" fillId="2" borderId="0" xfId="0" applyFont="1" applyFill="1" applyBorder="1" applyAlignment="1">
      <alignment horizontal="right" vertical="center"/>
    </xf>
    <xf numFmtId="0" fontId="13" fillId="3" borderId="0" xfId="0" applyFont="1" applyFill="1" applyAlignment="1">
      <alignment vertical="center"/>
    </xf>
    <xf numFmtId="0" fontId="57" fillId="6" borderId="106" xfId="0" applyFont="1" applyFill="1" applyBorder="1" applyAlignment="1">
      <alignment vertical="center" wrapText="1"/>
    </xf>
    <xf numFmtId="0" fontId="57" fillId="6" borderId="18" xfId="0" applyFont="1" applyFill="1" applyBorder="1" applyAlignment="1">
      <alignment vertical="center" wrapText="1"/>
    </xf>
    <xf numFmtId="0" fontId="57" fillId="6" borderId="107" xfId="0" applyFont="1" applyFill="1" applyBorder="1" applyAlignment="1">
      <alignment vertical="center" wrapText="1"/>
    </xf>
    <xf numFmtId="0" fontId="57" fillId="6" borderId="108" xfId="0" applyFont="1" applyFill="1" applyBorder="1" applyAlignment="1">
      <alignment vertical="center" wrapText="1"/>
    </xf>
    <xf numFmtId="0" fontId="57" fillId="6" borderId="19" xfId="0" applyFont="1" applyFill="1" applyBorder="1" applyAlignment="1">
      <alignment vertical="center" wrapText="1"/>
    </xf>
    <xf numFmtId="0" fontId="57" fillId="6" borderId="109" xfId="0" applyFont="1" applyFill="1" applyBorder="1" applyAlignment="1">
      <alignment vertical="center" wrapText="1"/>
    </xf>
    <xf numFmtId="0" fontId="60" fillId="15" borderId="9" xfId="0" applyFont="1" applyFill="1" applyBorder="1" applyAlignment="1">
      <alignment horizontal="center" vertical="center" wrapText="1"/>
    </xf>
    <xf numFmtId="0" fontId="60" fillId="15" borderId="14" xfId="0" applyFont="1" applyFill="1" applyBorder="1" applyAlignment="1">
      <alignment horizontal="center" vertical="center" wrapText="1"/>
    </xf>
    <xf numFmtId="0" fontId="60" fillId="15" borderId="8" xfId="0" applyFont="1" applyFill="1" applyBorder="1" applyAlignment="1">
      <alignment horizontal="center" vertical="center" wrapText="1"/>
    </xf>
    <xf numFmtId="0" fontId="59" fillId="15" borderId="110" xfId="0" applyFont="1" applyFill="1" applyBorder="1" applyAlignment="1">
      <alignment horizontal="center" vertical="center"/>
    </xf>
    <xf numFmtId="0" fontId="59" fillId="15" borderId="111" xfId="0" applyFont="1" applyFill="1" applyBorder="1" applyAlignment="1">
      <alignment horizontal="center" vertical="center"/>
    </xf>
    <xf numFmtId="0" fontId="35" fillId="2" borderId="0" xfId="0" applyFont="1" applyFill="1" applyAlignment="1">
      <alignment horizontal="center" vertical="center" shrinkToFit="1"/>
    </xf>
    <xf numFmtId="179" fontId="42" fillId="9" borderId="84" xfId="2" applyNumberFormat="1" applyFont="1" applyFill="1" applyBorder="1" applyAlignment="1">
      <alignment vertical="center"/>
    </xf>
    <xf numFmtId="179" fontId="42" fillId="9" borderId="85" xfId="2" applyNumberFormat="1" applyFont="1" applyFill="1" applyBorder="1" applyAlignment="1">
      <alignment vertical="center"/>
    </xf>
    <xf numFmtId="0" fontId="42" fillId="9" borderId="84" xfId="2" applyNumberFormat="1" applyFont="1" applyFill="1" applyBorder="1" applyAlignment="1">
      <alignment horizontal="left" vertical="center" wrapText="1"/>
    </xf>
    <xf numFmtId="0" fontId="42" fillId="9" borderId="85" xfId="2" applyNumberFormat="1" applyFont="1" applyFill="1" applyBorder="1" applyAlignment="1">
      <alignment horizontal="left" vertical="center" wrapText="1"/>
    </xf>
    <xf numFmtId="179" fontId="42" fillId="9" borderId="84" xfId="2" applyNumberFormat="1" applyFont="1" applyFill="1" applyBorder="1" applyAlignment="1">
      <alignment horizontal="left" vertical="center" wrapText="1"/>
    </xf>
    <xf numFmtId="179" fontId="42" fillId="9" borderId="85" xfId="2" applyNumberFormat="1" applyFont="1" applyFill="1" applyBorder="1" applyAlignment="1">
      <alignment horizontal="left" vertical="center" wrapText="1"/>
    </xf>
    <xf numFmtId="0" fontId="37" fillId="8" borderId="1" xfId="2" applyFont="1" applyFill="1" applyBorder="1" applyAlignment="1">
      <alignment horizontal="left" vertical="center" wrapText="1"/>
    </xf>
    <xf numFmtId="0" fontId="37" fillId="0" borderId="1" xfId="0" applyFont="1" applyBorder="1" applyAlignment="1">
      <alignment horizontal="left" vertical="center" wrapText="1"/>
    </xf>
    <xf numFmtId="0" fontId="37" fillId="8" borderId="1" xfId="2" applyFont="1" applyFill="1" applyBorder="1" applyAlignment="1">
      <alignment horizontal="center" vertical="center"/>
    </xf>
    <xf numFmtId="0" fontId="37" fillId="0" borderId="1" xfId="0" applyFont="1" applyBorder="1" applyAlignment="1">
      <alignment horizontal="center" vertical="center"/>
    </xf>
    <xf numFmtId="49" fontId="39" fillId="8" borderId="0" xfId="0" applyNumberFormat="1" applyFont="1" applyFill="1" applyAlignment="1">
      <alignment vertical="center"/>
    </xf>
    <xf numFmtId="0" fontId="37" fillId="8" borderId="2" xfId="0" applyFont="1" applyFill="1" applyBorder="1" applyAlignment="1">
      <alignment horizontal="left" vertical="center" wrapText="1"/>
    </xf>
    <xf numFmtId="0" fontId="37" fillId="8" borderId="3" xfId="0" applyFont="1" applyFill="1" applyBorder="1" applyAlignment="1">
      <alignment horizontal="left" vertical="center" wrapText="1"/>
    </xf>
    <xf numFmtId="0" fontId="37" fillId="0" borderId="1" xfId="0" applyFont="1" applyBorder="1" applyAlignment="1">
      <alignment vertical="center"/>
    </xf>
    <xf numFmtId="0" fontId="37" fillId="8" borderId="1" xfId="0" applyFont="1" applyFill="1" applyBorder="1" applyAlignment="1">
      <alignment horizontal="center" vertical="center" wrapText="1"/>
    </xf>
    <xf numFmtId="0" fontId="37" fillId="8" borderId="82" xfId="0" applyFont="1" applyFill="1" applyBorder="1" applyAlignment="1">
      <alignment horizontal="center" vertical="center"/>
    </xf>
    <xf numFmtId="0" fontId="37" fillId="8" borderId="1" xfId="2" applyFont="1" applyFill="1" applyBorder="1" applyAlignment="1">
      <alignment vertical="center" wrapText="1"/>
    </xf>
    <xf numFmtId="0" fontId="37" fillId="0" borderId="1" xfId="0" applyFont="1" applyBorder="1" applyAlignment="1">
      <alignment vertical="center" wrapText="1"/>
    </xf>
    <xf numFmtId="0" fontId="37" fillId="8" borderId="0" xfId="0" applyFont="1" applyFill="1" applyAlignment="1">
      <alignment horizontal="left" vertical="top" wrapText="1"/>
    </xf>
    <xf numFmtId="0" fontId="37" fillId="8" borderId="1" xfId="2" applyFont="1" applyFill="1" applyBorder="1" applyAlignment="1">
      <alignment horizontal="center" vertical="center" wrapText="1"/>
    </xf>
    <xf numFmtId="0" fontId="39" fillId="8" borderId="0" xfId="0" applyFont="1" applyFill="1" applyAlignment="1">
      <alignment horizontal="center" vertical="center" shrinkToFit="1"/>
    </xf>
    <xf numFmtId="0" fontId="37" fillId="8" borderId="0" xfId="0" applyFont="1" applyFill="1" applyBorder="1" applyAlignment="1">
      <alignment horizontal="left" vertical="center" wrapText="1"/>
    </xf>
    <xf numFmtId="0" fontId="37" fillId="8" borderId="0" xfId="0" applyFont="1" applyFill="1" applyBorder="1" applyAlignment="1">
      <alignment horizontal="left" vertical="center"/>
    </xf>
    <xf numFmtId="0" fontId="37" fillId="8" borderId="0" xfId="0" applyFont="1" applyFill="1" applyAlignment="1">
      <alignment horizontal="left" vertical="center" wrapText="1"/>
    </xf>
    <xf numFmtId="0" fontId="37" fillId="0" borderId="0" xfId="0" applyFont="1" applyAlignment="1">
      <alignment vertical="center"/>
    </xf>
    <xf numFmtId="0" fontId="39" fillId="3" borderId="0" xfId="0" applyFont="1" applyFill="1" applyAlignment="1">
      <alignment vertical="center"/>
    </xf>
    <xf numFmtId="0" fontId="37" fillId="8" borderId="0" xfId="0" applyFont="1" applyFill="1" applyBorder="1" applyAlignment="1">
      <alignment horizontal="left" vertical="top" wrapText="1"/>
    </xf>
    <xf numFmtId="0" fontId="37" fillId="8" borderId="82" xfId="2" applyFont="1" applyFill="1" applyBorder="1" applyAlignment="1">
      <alignment horizontal="center"/>
    </xf>
    <xf numFmtId="0" fontId="52" fillId="8" borderId="65" xfId="2" applyFont="1" applyFill="1" applyBorder="1" applyAlignment="1">
      <alignment horizontal="left" vertical="center" wrapText="1"/>
    </xf>
    <xf numFmtId="0" fontId="52" fillId="8" borderId="3" xfId="2" applyFont="1" applyFill="1" applyBorder="1" applyAlignment="1">
      <alignment horizontal="left" vertical="center" wrapText="1"/>
    </xf>
    <xf numFmtId="0" fontId="52" fillId="8" borderId="55" xfId="2" applyFont="1" applyFill="1" applyBorder="1" applyAlignment="1">
      <alignment horizontal="left" vertical="center" wrapText="1"/>
    </xf>
    <xf numFmtId="0" fontId="52" fillId="8" borderId="33" xfId="2" applyFont="1" applyFill="1" applyBorder="1" applyAlignment="1">
      <alignment vertical="center" wrapText="1"/>
    </xf>
    <xf numFmtId="0" fontId="52" fillId="0" borderId="1" xfId="0" applyFont="1" applyBorder="1" applyAlignment="1">
      <alignment vertical="center" wrapText="1"/>
    </xf>
    <xf numFmtId="0" fontId="52" fillId="0" borderId="1" xfId="0" applyFont="1" applyBorder="1">
      <alignment vertical="center"/>
    </xf>
    <xf numFmtId="0" fontId="52" fillId="0" borderId="34" xfId="0" applyFont="1" applyBorder="1">
      <alignment vertical="center"/>
    </xf>
    <xf numFmtId="0" fontId="52" fillId="8" borderId="16" xfId="2" applyFont="1" applyFill="1" applyBorder="1" applyAlignment="1">
      <alignment horizontal="center" vertical="center" wrapText="1"/>
    </xf>
    <xf numFmtId="0" fontId="52" fillId="0" borderId="104" xfId="0" applyFont="1" applyBorder="1" applyAlignment="1">
      <alignment horizontal="center" vertical="center"/>
    </xf>
    <xf numFmtId="0" fontId="52" fillId="0" borderId="104" xfId="0" applyFont="1" applyBorder="1">
      <alignment vertical="center"/>
    </xf>
    <xf numFmtId="0" fontId="52" fillId="0" borderId="17" xfId="0" applyFont="1" applyBorder="1">
      <alignment vertical="center"/>
    </xf>
    <xf numFmtId="0" fontId="52" fillId="8" borderId="93" xfId="0" applyFont="1" applyFill="1" applyBorder="1" applyAlignment="1">
      <alignment horizontal="center" vertical="center"/>
    </xf>
    <xf numFmtId="0" fontId="52" fillId="8" borderId="94" xfId="0" applyFont="1" applyFill="1" applyBorder="1" applyAlignment="1">
      <alignment horizontal="center" vertical="center"/>
    </xf>
    <xf numFmtId="0" fontId="52" fillId="8" borderId="95" xfId="0" applyFont="1" applyFill="1" applyBorder="1" applyAlignment="1">
      <alignment horizontal="center" vertical="center"/>
    </xf>
    <xf numFmtId="0" fontId="52" fillId="0" borderId="66" xfId="0" applyFont="1" applyBorder="1" applyAlignment="1">
      <alignment horizontal="center" vertical="center" wrapText="1"/>
    </xf>
    <xf numFmtId="0" fontId="52" fillId="0" borderId="25" xfId="0" applyFont="1" applyBorder="1" applyAlignment="1">
      <alignment horizontal="center" vertical="center" wrapText="1"/>
    </xf>
    <xf numFmtId="0" fontId="52" fillId="0" borderId="26" xfId="0" applyFont="1" applyBorder="1" applyAlignment="1">
      <alignment horizontal="center" vertical="center" wrapText="1"/>
    </xf>
    <xf numFmtId="0" fontId="52" fillId="0" borderId="2"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55" xfId="0" applyFont="1" applyBorder="1" applyAlignment="1">
      <alignment horizontal="center" vertical="center" wrapText="1"/>
    </xf>
    <xf numFmtId="0" fontId="52" fillId="8" borderId="102" xfId="2" applyFont="1" applyFill="1" applyBorder="1" applyAlignment="1">
      <alignment vertical="center" wrapText="1"/>
    </xf>
    <xf numFmtId="0" fontId="52" fillId="0" borderId="7" xfId="0" applyFont="1" applyBorder="1" applyAlignment="1">
      <alignment vertical="center" wrapText="1"/>
    </xf>
    <xf numFmtId="0" fontId="52" fillId="0" borderId="100" xfId="0" applyFont="1" applyBorder="1" applyAlignment="1">
      <alignment vertical="center" wrapText="1"/>
    </xf>
    <xf numFmtId="0" fontId="66" fillId="3" borderId="143" xfId="0" applyFont="1" applyFill="1" applyBorder="1" applyAlignment="1">
      <alignment horizontal="left" vertical="top" wrapText="1"/>
    </xf>
    <xf numFmtId="0" fontId="66" fillId="3" borderId="144" xfId="0" applyFont="1" applyFill="1" applyBorder="1" applyAlignment="1">
      <alignment horizontal="left" vertical="top" wrapText="1"/>
    </xf>
    <xf numFmtId="0" fontId="51" fillId="3" borderId="97" xfId="0" applyFont="1" applyFill="1" applyBorder="1" applyAlignment="1">
      <alignment horizontal="center" vertical="center"/>
    </xf>
    <xf numFmtId="0" fontId="51" fillId="3" borderId="145" xfId="0" applyFont="1" applyFill="1" applyBorder="1" applyAlignment="1">
      <alignment horizontal="center" vertical="center"/>
    </xf>
    <xf numFmtId="0" fontId="39" fillId="8" borderId="0" xfId="0" applyFont="1" applyFill="1" applyAlignment="1">
      <alignment horizontal="left" vertical="center" wrapText="1"/>
    </xf>
    <xf numFmtId="0" fontId="37" fillId="8" borderId="1" xfId="0" applyFont="1" applyFill="1" applyBorder="1" applyAlignment="1">
      <alignment horizontal="center" vertical="center"/>
    </xf>
    <xf numFmtId="0" fontId="68" fillId="3" borderId="31" xfId="0" applyFont="1" applyFill="1" applyBorder="1" applyAlignment="1">
      <alignment horizontal="left" vertical="center" wrapText="1"/>
    </xf>
    <xf numFmtId="0" fontId="37" fillId="9" borderId="2" xfId="0" applyFont="1" applyFill="1" applyBorder="1" applyAlignment="1" applyProtection="1">
      <alignment horizontal="center" vertical="top"/>
      <protection locked="0"/>
    </xf>
    <xf numFmtId="0" fontId="37" fillId="9" borderId="3" xfId="0" applyFont="1" applyFill="1" applyBorder="1" applyAlignment="1" applyProtection="1">
      <alignment horizontal="center" vertical="top"/>
      <protection locked="0"/>
    </xf>
    <xf numFmtId="0" fontId="37" fillId="9" borderId="4" xfId="0" applyFont="1" applyFill="1" applyBorder="1" applyAlignment="1" applyProtection="1">
      <alignment horizontal="center" vertical="top"/>
      <protection locked="0"/>
    </xf>
    <xf numFmtId="0" fontId="37" fillId="8" borderId="1" xfId="0" applyFont="1" applyFill="1" applyBorder="1" applyAlignment="1">
      <alignment horizontal="left" vertical="center" wrapText="1"/>
    </xf>
    <xf numFmtId="0" fontId="37" fillId="8" borderId="4" xfId="0" applyFont="1" applyFill="1" applyBorder="1" applyAlignment="1">
      <alignment horizontal="left" vertical="center"/>
    </xf>
    <xf numFmtId="0" fontId="37" fillId="8" borderId="2" xfId="0" applyFont="1" applyFill="1" applyBorder="1" applyAlignment="1">
      <alignment horizontal="center" vertical="center"/>
    </xf>
    <xf numFmtId="0" fontId="37" fillId="8" borderId="3" xfId="0" applyFont="1" applyFill="1" applyBorder="1" applyAlignment="1">
      <alignment horizontal="center" vertical="center"/>
    </xf>
    <xf numFmtId="0" fontId="37" fillId="8" borderId="4" xfId="0" applyFont="1" applyFill="1" applyBorder="1" applyAlignment="1">
      <alignment horizontal="center" vertical="center"/>
    </xf>
    <xf numFmtId="0" fontId="37" fillId="8" borderId="2" xfId="0" applyFont="1" applyFill="1" applyBorder="1" applyAlignment="1">
      <alignment horizontal="left" vertical="center"/>
    </xf>
    <xf numFmtId="0" fontId="42" fillId="9" borderId="84" xfId="0" applyFont="1" applyFill="1" applyBorder="1" applyAlignment="1">
      <alignment horizontal="left" vertical="center" wrapText="1"/>
    </xf>
    <xf numFmtId="0" fontId="42" fillId="9" borderId="85" xfId="0" applyFont="1" applyFill="1" applyBorder="1" applyAlignment="1">
      <alignment horizontal="left" vertical="center" wrapText="1"/>
    </xf>
    <xf numFmtId="0" fontId="3" fillId="5" borderId="1" xfId="0" applyFont="1" applyFill="1" applyBorder="1" applyAlignment="1">
      <alignment horizontal="center" vertical="center" shrinkToFit="1"/>
    </xf>
  </cellXfs>
  <cellStyles count="5">
    <cellStyle name="パーセント" xfId="1" builtinId="5"/>
    <cellStyle name="桁区切り" xfId="3" builtinId="6"/>
    <cellStyle name="標準" xfId="0" builtinId="0"/>
    <cellStyle name="標準 2" xfId="4" xr:uid="{DD4FE6EB-4A9E-4F64-8F67-52033F8A681E}"/>
    <cellStyle name="標準_訪問入浴bettenn3" xfId="2" xr:uid="{00000000-0005-0000-0000-000003000000}"/>
  </cellStyles>
  <dxfs count="0"/>
  <tableStyles count="0" defaultTableStyle="TableStyleMedium2" defaultPivotStyle="PivotStyleLight16"/>
  <colors>
    <mruColors>
      <color rgb="FFFFFFCC"/>
      <color rgb="FFFF3300"/>
      <color rgb="FFCCFFFF"/>
      <color rgb="FFFFFF99"/>
      <color rgb="FF0000FF"/>
      <color rgb="FFFFFF66"/>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112060</xdr:colOff>
      <xdr:row>17</xdr:row>
      <xdr:rowOff>100852</xdr:rowOff>
    </xdr:from>
    <xdr:to>
      <xdr:col>36</xdr:col>
      <xdr:colOff>145677</xdr:colOff>
      <xdr:row>37</xdr:row>
      <xdr:rowOff>11206</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3255310" y="3310777"/>
          <a:ext cx="8320367" cy="3910854"/>
        </a:xfrm>
        <a:prstGeom prst="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t"/>
        <a:lstStyle/>
        <a:p>
          <a:pPr algn="l"/>
          <a:r>
            <a:rPr kumimoji="1" lang="ja-JP" altLang="en-US" sz="1100"/>
            <a:t>勤務表の作成について・・・</a:t>
          </a:r>
          <a:endParaRPr kumimoji="1" lang="en-US" altLang="ja-JP" sz="1100"/>
        </a:p>
        <a:p>
          <a:pPr algn="l"/>
          <a:r>
            <a:rPr kumimoji="1" lang="ja-JP" altLang="en-US" sz="1100"/>
            <a:t>　基準（勤務体制の確保等）では、「施設（事業所）ごとに、原則として月ごとに勤務表を作成し、従業者の日々の勤務時間、常勤・非常勤の別、介護・介護職員等の配置兼務関係等を明確にすること」を定めています。</a:t>
          </a:r>
          <a:endParaRPr kumimoji="1" lang="en-US" altLang="ja-JP" sz="1100"/>
        </a:p>
        <a:p>
          <a:pPr algn="l"/>
          <a:endParaRPr kumimoji="1" lang="en-US" altLang="ja-JP" sz="1100"/>
        </a:p>
        <a:p>
          <a:pPr algn="l"/>
          <a:r>
            <a:rPr kumimoji="1" lang="ja-JP" altLang="en-US" sz="1100"/>
            <a:t>　この勤務表は、人員基準や夜勤職員（加算含む）などの計算ができるように参考に作成したものです。</a:t>
          </a:r>
          <a:endParaRPr kumimoji="1" lang="en-US" altLang="ja-JP" sz="1100"/>
        </a:p>
        <a:p>
          <a:pPr algn="l"/>
          <a:r>
            <a:rPr kumimoji="1" lang="ja-JP" altLang="en-US" sz="1100"/>
            <a:t>　普段の勤務予定表として作成し、最終的に実績表として再作成するなどしてご活用ください。（活用にあっては任意です。）</a:t>
          </a:r>
          <a:endParaRPr kumimoji="1" lang="en-US" altLang="ja-JP" sz="1100"/>
        </a:p>
        <a:p>
          <a:pPr algn="l"/>
          <a:endParaRPr kumimoji="1" lang="en-US" altLang="ja-JP" sz="1100"/>
        </a:p>
        <a:p>
          <a:pPr algn="l"/>
          <a:r>
            <a:rPr kumimoji="1" lang="ja-JP" altLang="en-US" sz="1100"/>
            <a:t>　作成にあっては、事業所単位で作成する。または事業所に勤務する職種単位で作成し事業所ごとに管理する等して、事業所ごとに月ごとの勤務時間がわかるよう、把握しやすいよう工夫してください。</a:t>
          </a:r>
          <a:endParaRPr kumimoji="1" lang="en-US" altLang="ja-JP" sz="1100"/>
        </a:p>
        <a:p>
          <a:pPr algn="l"/>
          <a:r>
            <a:rPr kumimoji="1" lang="ja-JP" altLang="en-US" sz="1100"/>
            <a:t>　</a:t>
          </a:r>
          <a:endParaRPr kumimoji="1" lang="en-US" altLang="ja-JP" sz="1100"/>
        </a:p>
        <a:p>
          <a:pPr algn="l"/>
          <a:r>
            <a:rPr kumimoji="1" lang="ja-JP" altLang="en-US" sz="1100"/>
            <a:t>　この勤務表では、日数単位、４週単位での常勤換算を計算、夜勤時間帯を通じて、必要な人員数が満たされているか確認もできるようにしています。（全職員の実労働時間数も把握できますので、指標等にも活用できます。）</a:t>
          </a:r>
          <a:endParaRPr kumimoji="1" lang="en-US" altLang="ja-JP" sz="1100"/>
        </a:p>
        <a:p>
          <a:pPr algn="l"/>
          <a:endParaRPr kumimoji="1" lang="en-US" altLang="ja-JP" sz="1100"/>
        </a:p>
        <a:p>
          <a:pPr algn="l"/>
          <a:r>
            <a:rPr kumimoji="1" lang="ja-JP" altLang="en-US" sz="1100"/>
            <a:t>　</a:t>
          </a:r>
          <a:r>
            <a:rPr kumimoji="1" lang="en-US" altLang="ja-JP" sz="1100"/>
            <a:t>※</a:t>
          </a:r>
          <a:r>
            <a:rPr kumimoji="1" lang="ja-JP" altLang="en-US" sz="1100"/>
            <a:t>施設（事業所）によっては、常勤が勤務すべき時間数、勤務形態、勤務時間、夜勤時間帯など異なりますので、この勤務表を活用される場合は、あらかじめ基本設定する必要があります。</a:t>
          </a:r>
          <a:endParaRPr kumimoji="1" lang="en-US" altLang="ja-JP" sz="1100"/>
        </a:p>
        <a:p>
          <a:pPr algn="l"/>
          <a:endParaRPr kumimoji="1" lang="en-US" altLang="ja-JP" sz="1100"/>
        </a:p>
        <a:p>
          <a:pPr algn="l"/>
          <a:r>
            <a:rPr kumimoji="1" lang="ja-JP" altLang="en-US" sz="1100"/>
            <a:t>　①オレンジ色のセルは、基本設定した内容を「選択入力」してください。</a:t>
          </a:r>
          <a:endParaRPr kumimoji="1" lang="en-US" altLang="ja-JP" sz="1100"/>
        </a:p>
        <a:p>
          <a:pPr algn="l"/>
          <a:r>
            <a:rPr kumimoji="1" lang="ja-JP" altLang="en-US" sz="1100"/>
            <a:t>　②薄い青色のセルは、計算式が入力されています。</a:t>
          </a:r>
          <a:endParaRPr kumimoji="1" lang="en-US" altLang="ja-JP" sz="1100"/>
        </a:p>
        <a:p>
          <a:pPr algn="l"/>
          <a:r>
            <a:rPr kumimoji="1" lang="ja-JP" altLang="en-US" sz="1100"/>
            <a:t>　③薄い黄色のセルは、「入力」してください。</a:t>
          </a:r>
          <a:endParaRPr kumimoji="1" lang="en-US" altLang="ja-JP" sz="1100"/>
        </a:p>
        <a:p>
          <a:pPr algn="l"/>
          <a:r>
            <a:rPr kumimoji="1" lang="ja-JP" altLang="en-US" sz="1100"/>
            <a:t>　</a:t>
          </a:r>
          <a:r>
            <a:rPr kumimoji="1" lang="en-US" altLang="ja-JP" sz="1100"/>
            <a:t>※</a:t>
          </a:r>
          <a:r>
            <a:rPr kumimoji="1" lang="ja-JP" altLang="en-US" sz="1100"/>
            <a:t>便宜上、カラーで設定していますが、印刷する際は、「ページ設定」⇒「白黒印刷」に変更して印刷する等してください。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580867</xdr:colOff>
      <xdr:row>38</xdr:row>
      <xdr:rowOff>66749</xdr:rowOff>
    </xdr:from>
    <xdr:to>
      <xdr:col>10</xdr:col>
      <xdr:colOff>580867</xdr:colOff>
      <xdr:row>38</xdr:row>
      <xdr:rowOff>66749</xdr:rowOff>
    </xdr:to>
    <xdr:sp macro="" textlink="" fLocksText="0">
      <xdr:nvSpPr>
        <xdr:cNvPr id="2" name="AutoShape 5">
          <a:extLst>
            <a:ext uri="{FF2B5EF4-FFF2-40B4-BE49-F238E27FC236}">
              <a16:creationId xmlns:a16="http://schemas.microsoft.com/office/drawing/2014/main" id="{00000000-0008-0000-0A00-000002000000}"/>
            </a:ext>
          </a:extLst>
        </xdr:cNvPr>
        <xdr:cNvSpPr/>
      </xdr:nvSpPr>
      <xdr:spPr bwMode="auto">
        <a:xfrm>
          <a:off x="6857842" y="14068499"/>
          <a:ext cx="0" cy="0"/>
        </a:xfrm>
        <a:prstGeom prst="wedgeRectCallout">
          <a:avLst>
            <a:gd name="adj1" fmla="val -27273"/>
            <a:gd name="adj2" fmla="val -19944"/>
          </a:avLst>
        </a:prstGeom>
        <a:noFill/>
        <a:ln w="9525">
          <a:noFill/>
          <a:miter lim="800000"/>
        </a:ln>
      </xdr:spPr>
      <xdr:txBody>
        <a:bodyPr vertOverflow="clip" wrap="square" lIns="27432" tIns="18288" rIns="27432" bIns="0" anchor="t" upright="1"/>
        <a:lstStyle/>
        <a:p>
          <a:pPr algn="ctr" rtl="0"/>
          <a:r>
            <a:rPr lang="ja-JP" altLang="en-US" sz="1100" b="0" i="0" u="none" baseline="0">
              <a:solidFill>
                <a:srgbClr val="000000"/>
              </a:solidFill>
              <a:latin typeface="ＭＳ Ｐゴシック"/>
              <a:ea typeface="ＭＳ Ｐゴシック"/>
            </a:rPr>
            <a:t>月平均が上回ること</a:t>
          </a:r>
        </a:p>
      </xdr:txBody>
    </xdr:sp>
    <xdr:clientData/>
  </xdr:twoCellAnchor>
  <xdr:twoCellAnchor>
    <xdr:from>
      <xdr:col>10</xdr:col>
      <xdr:colOff>580867</xdr:colOff>
      <xdr:row>38</xdr:row>
      <xdr:rowOff>66749</xdr:rowOff>
    </xdr:from>
    <xdr:to>
      <xdr:col>10</xdr:col>
      <xdr:colOff>580867</xdr:colOff>
      <xdr:row>38</xdr:row>
      <xdr:rowOff>66749</xdr:rowOff>
    </xdr:to>
    <xdr:sp macro="" textlink="" fLocksText="0">
      <xdr:nvSpPr>
        <xdr:cNvPr id="3" name="AutoShape 5">
          <a:extLst>
            <a:ext uri="{FF2B5EF4-FFF2-40B4-BE49-F238E27FC236}">
              <a16:creationId xmlns:a16="http://schemas.microsoft.com/office/drawing/2014/main" id="{00000000-0008-0000-0A00-000003000000}"/>
            </a:ext>
          </a:extLst>
        </xdr:cNvPr>
        <xdr:cNvSpPr/>
      </xdr:nvSpPr>
      <xdr:spPr bwMode="auto">
        <a:xfrm>
          <a:off x="6857842" y="14068499"/>
          <a:ext cx="0" cy="0"/>
        </a:xfrm>
        <a:prstGeom prst="wedgeRectCallout">
          <a:avLst>
            <a:gd name="adj1" fmla="val -27273"/>
            <a:gd name="adj2" fmla="val -19944"/>
          </a:avLst>
        </a:prstGeom>
        <a:noFill/>
        <a:ln w="9525">
          <a:noFill/>
          <a:miter lim="800000"/>
        </a:ln>
      </xdr:spPr>
      <xdr:txBody>
        <a:bodyPr vertOverflow="clip" wrap="square" lIns="27432" tIns="18288" rIns="27432" bIns="0" anchor="t" upright="1"/>
        <a:lstStyle/>
        <a:p>
          <a:pPr algn="ctr" rtl="0"/>
          <a:r>
            <a:rPr lang="ja-JP" altLang="en-US" sz="1100" b="0" i="0" u="none" baseline="0">
              <a:solidFill>
                <a:srgbClr val="000000"/>
              </a:solidFill>
              <a:latin typeface="ＭＳ Ｐゴシック"/>
              <a:ea typeface="ＭＳ Ｐゴシック"/>
            </a:rPr>
            <a:t>月平均が上回ること</a:t>
          </a:r>
        </a:p>
      </xdr:txBody>
    </xdr:sp>
    <xdr:clientData/>
  </xdr:twoCellAnchor>
  <xdr:twoCellAnchor>
    <xdr:from>
      <xdr:col>10</xdr:col>
      <xdr:colOff>580867</xdr:colOff>
      <xdr:row>40</xdr:row>
      <xdr:rowOff>66749</xdr:rowOff>
    </xdr:from>
    <xdr:to>
      <xdr:col>10</xdr:col>
      <xdr:colOff>580867</xdr:colOff>
      <xdr:row>40</xdr:row>
      <xdr:rowOff>66749</xdr:rowOff>
    </xdr:to>
    <xdr:sp macro="" textlink="" fLocksText="0">
      <xdr:nvSpPr>
        <xdr:cNvPr id="4" name="AutoShape 5">
          <a:extLst>
            <a:ext uri="{FF2B5EF4-FFF2-40B4-BE49-F238E27FC236}">
              <a16:creationId xmlns:a16="http://schemas.microsoft.com/office/drawing/2014/main" id="{00000000-0008-0000-0A00-000004000000}"/>
            </a:ext>
          </a:extLst>
        </xdr:cNvPr>
        <xdr:cNvSpPr/>
      </xdr:nvSpPr>
      <xdr:spPr bwMode="auto">
        <a:xfrm>
          <a:off x="6857842" y="14430449"/>
          <a:ext cx="0" cy="0"/>
        </a:xfrm>
        <a:prstGeom prst="wedgeRectCallout">
          <a:avLst>
            <a:gd name="adj1" fmla="val -27273"/>
            <a:gd name="adj2" fmla="val -19944"/>
          </a:avLst>
        </a:prstGeom>
        <a:noFill/>
        <a:ln w="9525">
          <a:noFill/>
          <a:miter lim="800000"/>
        </a:ln>
      </xdr:spPr>
      <xdr:txBody>
        <a:bodyPr vertOverflow="clip" wrap="square" lIns="27432" tIns="18288" rIns="27432" bIns="0" anchor="t" upright="1"/>
        <a:lstStyle/>
        <a:p>
          <a:pPr algn="ctr" rtl="0"/>
          <a:r>
            <a:rPr lang="ja-JP" altLang="en-US" sz="1100" b="0" i="0" u="none" baseline="0">
              <a:solidFill>
                <a:srgbClr val="000000"/>
              </a:solidFill>
              <a:latin typeface="ＭＳ Ｐゴシック"/>
              <a:ea typeface="ＭＳ Ｐゴシック"/>
            </a:rPr>
            <a:t>月平均が上回ること</a:t>
          </a:r>
        </a:p>
      </xdr:txBody>
    </xdr:sp>
    <xdr:clientData/>
  </xdr:twoCellAnchor>
  <xdr:twoCellAnchor>
    <xdr:from>
      <xdr:col>10</xdr:col>
      <xdr:colOff>580867</xdr:colOff>
      <xdr:row>40</xdr:row>
      <xdr:rowOff>66749</xdr:rowOff>
    </xdr:from>
    <xdr:to>
      <xdr:col>10</xdr:col>
      <xdr:colOff>580867</xdr:colOff>
      <xdr:row>40</xdr:row>
      <xdr:rowOff>66749</xdr:rowOff>
    </xdr:to>
    <xdr:sp macro="" textlink="" fLocksText="0">
      <xdr:nvSpPr>
        <xdr:cNvPr id="5" name="AutoShape 5">
          <a:extLst>
            <a:ext uri="{FF2B5EF4-FFF2-40B4-BE49-F238E27FC236}">
              <a16:creationId xmlns:a16="http://schemas.microsoft.com/office/drawing/2014/main" id="{00000000-0008-0000-0A00-000005000000}"/>
            </a:ext>
          </a:extLst>
        </xdr:cNvPr>
        <xdr:cNvSpPr/>
      </xdr:nvSpPr>
      <xdr:spPr bwMode="auto">
        <a:xfrm>
          <a:off x="6857842" y="14430449"/>
          <a:ext cx="0" cy="0"/>
        </a:xfrm>
        <a:prstGeom prst="wedgeRectCallout">
          <a:avLst>
            <a:gd name="adj1" fmla="val -27273"/>
            <a:gd name="adj2" fmla="val -19944"/>
          </a:avLst>
        </a:prstGeom>
        <a:noFill/>
        <a:ln w="9525">
          <a:noFill/>
          <a:miter lim="800000"/>
        </a:ln>
      </xdr:spPr>
      <xdr:txBody>
        <a:bodyPr vertOverflow="clip" wrap="square" lIns="27432" tIns="18288" rIns="27432" bIns="0" anchor="t" upright="1"/>
        <a:lstStyle/>
        <a:p>
          <a:pPr algn="ctr" rtl="0"/>
          <a:r>
            <a:rPr lang="ja-JP" altLang="en-US" sz="1100" b="0" i="0" u="none" baseline="0">
              <a:solidFill>
                <a:srgbClr val="000000"/>
              </a:solidFill>
              <a:latin typeface="ＭＳ Ｐゴシック"/>
              <a:ea typeface="ＭＳ Ｐゴシック"/>
            </a:rPr>
            <a:t>月平均が上回ること</a:t>
          </a:r>
        </a:p>
      </xdr:txBody>
    </xdr:sp>
    <xdr:clientData/>
  </xdr:twoCellAnchor>
  <xdr:twoCellAnchor>
    <xdr:from>
      <xdr:col>11</xdr:col>
      <xdr:colOff>414618</xdr:colOff>
      <xdr:row>9</xdr:row>
      <xdr:rowOff>470648</xdr:rowOff>
    </xdr:from>
    <xdr:to>
      <xdr:col>15</xdr:col>
      <xdr:colOff>33619</xdr:colOff>
      <xdr:row>11</xdr:row>
      <xdr:rowOff>762000</xdr:rowOff>
    </xdr:to>
    <xdr:sp macro="" textlink="">
      <xdr:nvSpPr>
        <xdr:cNvPr id="6" name="角丸四角形 5">
          <a:extLst>
            <a:ext uri="{FF2B5EF4-FFF2-40B4-BE49-F238E27FC236}">
              <a16:creationId xmlns:a16="http://schemas.microsoft.com/office/drawing/2014/main" id="{00000000-0008-0000-0A00-000006000000}"/>
            </a:ext>
          </a:extLst>
        </xdr:cNvPr>
        <xdr:cNvSpPr/>
      </xdr:nvSpPr>
      <xdr:spPr>
        <a:xfrm>
          <a:off x="7425018" y="2918573"/>
          <a:ext cx="2743201" cy="1167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r>
            <a:rPr kumimoji="1" lang="ja-JP" altLang="en-US" sz="1200">
              <a:latin typeface="HGPｺﾞｼｯｸM" panose="020B0600000000000000" pitchFamily="50" charset="-128"/>
              <a:ea typeface="HGPｺﾞｼｯｸM" panose="020B0600000000000000" pitchFamily="50" charset="-128"/>
            </a:rPr>
            <a:t>★Ａ　在宅復帰率</a:t>
          </a:r>
          <a:endParaRPr kumimoji="1" lang="en-US" altLang="ja-JP" sz="1200">
            <a:latin typeface="HGPｺﾞｼｯｸM" panose="020B0600000000000000" pitchFamily="50" charset="-128"/>
            <a:ea typeface="HGPｺﾞｼｯｸM" panose="020B0600000000000000" pitchFamily="50" charset="-128"/>
          </a:endParaRPr>
        </a:p>
        <a:p>
          <a:pPr algn="l"/>
          <a:r>
            <a:rPr kumimoji="1" lang="ja-JP" altLang="en-US" sz="1200">
              <a:latin typeface="HGPｺﾞｼｯｸM" panose="020B0600000000000000" pitchFamily="50" charset="-128"/>
              <a:ea typeface="HGPｺﾞｼｯｸM" panose="020B0600000000000000" pitchFamily="50" charset="-128"/>
            </a:rPr>
            <a:t>　退所者一覧の整備</a:t>
          </a:r>
          <a:endParaRPr kumimoji="1" lang="en-US" altLang="ja-JP" sz="1200">
            <a:latin typeface="HGPｺﾞｼｯｸM" panose="020B0600000000000000" pitchFamily="50" charset="-128"/>
            <a:ea typeface="HGPｺﾞｼｯｸM" panose="020B0600000000000000" pitchFamily="50" charset="-128"/>
          </a:endParaRPr>
        </a:p>
        <a:p>
          <a:pPr algn="l"/>
          <a:r>
            <a:rPr kumimoji="1" lang="en-US" altLang="ja-JP" sz="1200">
              <a:latin typeface="HGPｺﾞｼｯｸM" panose="020B0600000000000000" pitchFamily="50" charset="-128"/>
              <a:ea typeface="HGPｺﾞｼｯｸM" panose="020B0600000000000000" pitchFamily="50" charset="-128"/>
            </a:rPr>
            <a:t>※</a:t>
          </a:r>
          <a:r>
            <a:rPr kumimoji="1" lang="ja-JP" altLang="en-US" sz="1200">
              <a:latin typeface="HGPｺﾞｼｯｸM" panose="020B0600000000000000" pitchFamily="50" charset="-128"/>
              <a:ea typeface="HGPｺﾞｼｯｸM" panose="020B0600000000000000" pitchFamily="50" charset="-128"/>
            </a:rPr>
            <a:t>退所理由の記載があるもの</a:t>
          </a:r>
        </a:p>
        <a:p>
          <a:pPr algn="l"/>
          <a:r>
            <a:rPr kumimoji="1" lang="en-US" altLang="ja-JP" sz="1050">
              <a:latin typeface="HGPｺﾞｼｯｸM" panose="020B0600000000000000" pitchFamily="50" charset="-128"/>
              <a:ea typeface="HGPｺﾞｼｯｸM" panose="020B0600000000000000" pitchFamily="50" charset="-128"/>
            </a:rPr>
            <a:t>※</a:t>
          </a:r>
          <a:r>
            <a:rPr kumimoji="1" lang="ja-JP" altLang="en-US" sz="1050">
              <a:latin typeface="HGPｺﾞｼｯｸM" panose="020B0600000000000000" pitchFamily="50" charset="-128"/>
              <a:ea typeface="HGPｺﾞｼｯｸM" panose="020B0600000000000000" pitchFamily="50" charset="-128"/>
            </a:rPr>
            <a:t>運営指導では、前６ヶ月分を確認する。</a:t>
          </a:r>
          <a:endParaRPr kumimoji="1" lang="en-US" altLang="ja-JP" sz="1050">
            <a:latin typeface="HGPｺﾞｼｯｸM" panose="020B0600000000000000" pitchFamily="50" charset="-128"/>
            <a:ea typeface="HGPｺﾞｼｯｸM" panose="020B0600000000000000" pitchFamily="50" charset="-128"/>
          </a:endParaRPr>
        </a:p>
      </xdr:txBody>
    </xdr:sp>
    <xdr:clientData/>
  </xdr:twoCellAnchor>
  <xdr:twoCellAnchor>
    <xdr:from>
      <xdr:col>11</xdr:col>
      <xdr:colOff>381000</xdr:colOff>
      <xdr:row>26</xdr:row>
      <xdr:rowOff>1</xdr:rowOff>
    </xdr:from>
    <xdr:to>
      <xdr:col>15</xdr:col>
      <xdr:colOff>11206</xdr:colOff>
      <xdr:row>28</xdr:row>
      <xdr:rowOff>313766</xdr:rowOff>
    </xdr:to>
    <xdr:sp macro="" textlink="">
      <xdr:nvSpPr>
        <xdr:cNvPr id="7" name="角丸四角形 6">
          <a:extLst>
            <a:ext uri="{FF2B5EF4-FFF2-40B4-BE49-F238E27FC236}">
              <a16:creationId xmlns:a16="http://schemas.microsoft.com/office/drawing/2014/main" id="{00000000-0008-0000-0A00-000007000000}"/>
            </a:ext>
          </a:extLst>
        </xdr:cNvPr>
        <xdr:cNvSpPr/>
      </xdr:nvSpPr>
      <xdr:spPr>
        <a:xfrm>
          <a:off x="7391400" y="8601076"/>
          <a:ext cx="2754406" cy="1142440"/>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r>
            <a:rPr kumimoji="1" lang="ja-JP" altLang="en-US" sz="1200">
              <a:latin typeface="HGPｺﾞｼｯｸM" panose="020B0600000000000000" pitchFamily="50" charset="-128"/>
              <a:ea typeface="HGPｺﾞｼｯｸM" panose="020B0600000000000000" pitchFamily="50" charset="-128"/>
            </a:rPr>
            <a:t>★Ｂ　ベット回転率</a:t>
          </a:r>
          <a:endParaRPr kumimoji="1" lang="en-US" altLang="ja-JP" sz="1200">
            <a:latin typeface="HGPｺﾞｼｯｸM" panose="020B0600000000000000" pitchFamily="50" charset="-128"/>
            <a:ea typeface="HGPｺﾞｼｯｸM" panose="020B0600000000000000" pitchFamily="50" charset="-128"/>
          </a:endParaRPr>
        </a:p>
        <a:p>
          <a:pPr algn="l"/>
          <a:r>
            <a:rPr kumimoji="1" lang="ja-JP" altLang="en-US" sz="1200">
              <a:latin typeface="HGPｺﾞｼｯｸM" panose="020B0600000000000000" pitchFamily="50" charset="-128"/>
              <a:ea typeface="HGPｺﾞｼｯｸM" panose="020B0600000000000000" pitchFamily="50" charset="-128"/>
            </a:rPr>
            <a:t>　新規入所者一覧及び退所者一覧の整備</a:t>
          </a:r>
          <a:endParaRPr kumimoji="1" lang="en-US" altLang="ja-JP" sz="1200">
            <a:latin typeface="HGPｺﾞｼｯｸM" panose="020B0600000000000000" pitchFamily="50" charset="-128"/>
            <a:ea typeface="HGPｺﾞｼｯｸM" panose="020B0600000000000000" pitchFamily="50" charset="-128"/>
          </a:endParaRPr>
        </a:p>
        <a:p>
          <a:pPr algn="l"/>
          <a:r>
            <a:rPr kumimoji="1" lang="en-US" altLang="ja-JP" sz="1050">
              <a:latin typeface="HGPｺﾞｼｯｸM" panose="020B0600000000000000" pitchFamily="50" charset="-128"/>
              <a:ea typeface="HGPｺﾞｼｯｸM" panose="020B0600000000000000" pitchFamily="50" charset="-128"/>
            </a:rPr>
            <a:t>※</a:t>
          </a:r>
          <a:r>
            <a:rPr kumimoji="1" lang="ja-JP" altLang="en-US" sz="1050">
              <a:latin typeface="HGPｺﾞｼｯｸM" panose="020B0600000000000000" pitchFamily="50" charset="-128"/>
              <a:ea typeface="HGPｺﾞｼｯｸM" panose="020B0600000000000000" pitchFamily="50" charset="-128"/>
            </a:rPr>
            <a:t>運営指導では、前３ヶ月分を確認する。</a:t>
          </a:r>
        </a:p>
      </xdr:txBody>
    </xdr:sp>
    <xdr:clientData/>
  </xdr:twoCellAnchor>
  <xdr:twoCellAnchor>
    <xdr:from>
      <xdr:col>11</xdr:col>
      <xdr:colOff>459442</xdr:colOff>
      <xdr:row>42</xdr:row>
      <xdr:rowOff>1</xdr:rowOff>
    </xdr:from>
    <xdr:to>
      <xdr:col>15</xdr:col>
      <xdr:colOff>11207</xdr:colOff>
      <xdr:row>44</xdr:row>
      <xdr:rowOff>67236</xdr:rowOff>
    </xdr:to>
    <xdr:sp macro="" textlink="">
      <xdr:nvSpPr>
        <xdr:cNvPr id="8" name="角丸四角形 7">
          <a:extLst>
            <a:ext uri="{FF2B5EF4-FFF2-40B4-BE49-F238E27FC236}">
              <a16:creationId xmlns:a16="http://schemas.microsoft.com/office/drawing/2014/main" id="{00000000-0008-0000-0A00-000008000000}"/>
            </a:ext>
          </a:extLst>
        </xdr:cNvPr>
        <xdr:cNvSpPr/>
      </xdr:nvSpPr>
      <xdr:spPr>
        <a:xfrm>
          <a:off x="7469842" y="15459076"/>
          <a:ext cx="2675965" cy="895910"/>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r>
            <a:rPr kumimoji="1" lang="ja-JP" altLang="en-US" sz="1200">
              <a:latin typeface="HGPｺﾞｼｯｸM" panose="020B0600000000000000" pitchFamily="50" charset="-128"/>
              <a:ea typeface="HGPｺﾞｼｯｸM" panose="020B0600000000000000" pitchFamily="50" charset="-128"/>
            </a:rPr>
            <a:t>★Ｃ　入所前後訪問指導割合</a:t>
          </a:r>
          <a:endParaRPr kumimoji="1" lang="en-US" altLang="ja-JP" sz="1200">
            <a:latin typeface="HGPｺﾞｼｯｸM" panose="020B0600000000000000" pitchFamily="50" charset="-128"/>
            <a:ea typeface="HGPｺﾞｼｯｸM" panose="020B0600000000000000" pitchFamily="50" charset="-128"/>
          </a:endParaRPr>
        </a:p>
        <a:p>
          <a:pPr algn="l"/>
          <a:r>
            <a:rPr kumimoji="1" lang="ja-JP" altLang="en-US" sz="1200">
              <a:latin typeface="HGPｺﾞｼｯｸM" panose="020B0600000000000000" pitchFamily="50" charset="-128"/>
              <a:ea typeface="HGPｺﾞｼｯｸM" panose="020B0600000000000000" pitchFamily="50" charset="-128"/>
            </a:rPr>
            <a:t>　入所前後訪問指導を行った記録の整備</a:t>
          </a:r>
        </a:p>
      </xdr:txBody>
    </xdr:sp>
    <xdr:clientData/>
  </xdr:twoCellAnchor>
  <xdr:twoCellAnchor>
    <xdr:from>
      <xdr:col>11</xdr:col>
      <xdr:colOff>403412</xdr:colOff>
      <xdr:row>55</xdr:row>
      <xdr:rowOff>1</xdr:rowOff>
    </xdr:from>
    <xdr:to>
      <xdr:col>15</xdr:col>
      <xdr:colOff>11206</xdr:colOff>
      <xdr:row>57</xdr:row>
      <xdr:rowOff>67236</xdr:rowOff>
    </xdr:to>
    <xdr:sp macro="" textlink="">
      <xdr:nvSpPr>
        <xdr:cNvPr id="9" name="角丸四角形 8">
          <a:extLst>
            <a:ext uri="{FF2B5EF4-FFF2-40B4-BE49-F238E27FC236}">
              <a16:creationId xmlns:a16="http://schemas.microsoft.com/office/drawing/2014/main" id="{00000000-0008-0000-0A00-000009000000}"/>
            </a:ext>
          </a:extLst>
        </xdr:cNvPr>
        <xdr:cNvSpPr/>
      </xdr:nvSpPr>
      <xdr:spPr>
        <a:xfrm>
          <a:off x="7413812" y="20040601"/>
          <a:ext cx="2731994" cy="895910"/>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r>
            <a:rPr kumimoji="1" lang="ja-JP" altLang="en-US" sz="1200">
              <a:latin typeface="HGPｺﾞｼｯｸM" panose="020B0600000000000000" pitchFamily="50" charset="-128"/>
              <a:ea typeface="HGPｺﾞｼｯｸM" panose="020B0600000000000000" pitchFamily="50" charset="-128"/>
            </a:rPr>
            <a:t>★Ｄ　退所前後訪問指導割合</a:t>
          </a:r>
          <a:endParaRPr kumimoji="1" lang="en-US" altLang="ja-JP" sz="1200">
            <a:latin typeface="HGPｺﾞｼｯｸM" panose="020B0600000000000000" pitchFamily="50" charset="-128"/>
            <a:ea typeface="HGPｺﾞｼｯｸM" panose="020B0600000000000000" pitchFamily="50" charset="-128"/>
          </a:endParaRPr>
        </a:p>
        <a:p>
          <a:pPr algn="l"/>
          <a:r>
            <a:rPr kumimoji="1" lang="ja-JP" altLang="en-US" sz="1200">
              <a:latin typeface="HGPｺﾞｼｯｸM" panose="020B0600000000000000" pitchFamily="50" charset="-128"/>
              <a:ea typeface="HGPｺﾞｼｯｸM" panose="020B0600000000000000" pitchFamily="50" charset="-128"/>
            </a:rPr>
            <a:t>　退所前後訪問指導を行った記録の整備</a:t>
          </a:r>
        </a:p>
      </xdr:txBody>
    </xdr:sp>
    <xdr:clientData/>
  </xdr:twoCellAnchor>
  <xdr:twoCellAnchor>
    <xdr:from>
      <xdr:col>10</xdr:col>
      <xdr:colOff>582705</xdr:colOff>
      <xdr:row>67</xdr:row>
      <xdr:rowOff>268941</xdr:rowOff>
    </xdr:from>
    <xdr:to>
      <xdr:col>15</xdr:col>
      <xdr:colOff>11206</xdr:colOff>
      <xdr:row>70</xdr:row>
      <xdr:rowOff>257735</xdr:rowOff>
    </xdr:to>
    <xdr:sp macro="" textlink="">
      <xdr:nvSpPr>
        <xdr:cNvPr id="10" name="角丸四角形 9">
          <a:extLst>
            <a:ext uri="{FF2B5EF4-FFF2-40B4-BE49-F238E27FC236}">
              <a16:creationId xmlns:a16="http://schemas.microsoft.com/office/drawing/2014/main" id="{00000000-0008-0000-0A00-00000A000000}"/>
            </a:ext>
          </a:extLst>
        </xdr:cNvPr>
        <xdr:cNvSpPr/>
      </xdr:nvSpPr>
      <xdr:spPr>
        <a:xfrm>
          <a:off x="6824381" y="24014206"/>
          <a:ext cx="3260913" cy="1042147"/>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r>
            <a:rPr kumimoji="1" lang="ja-JP" altLang="en-US" sz="1200">
              <a:latin typeface="HGPｺﾞｼｯｸM" panose="020B0600000000000000" pitchFamily="50" charset="-128"/>
              <a:ea typeface="HGPｺﾞｼｯｸM" panose="020B0600000000000000" pitchFamily="50" charset="-128"/>
            </a:rPr>
            <a:t>★Ｅ　居宅サービスの実施状況</a:t>
          </a:r>
          <a:endParaRPr kumimoji="1" lang="en-US" altLang="ja-JP" sz="1200">
            <a:latin typeface="HGPｺﾞｼｯｸM" panose="020B0600000000000000" pitchFamily="50" charset="-128"/>
            <a:ea typeface="HGPｺﾞｼｯｸM" panose="020B0600000000000000" pitchFamily="50" charset="-128"/>
          </a:endParaRPr>
        </a:p>
        <a:p>
          <a:pPr algn="l"/>
          <a:r>
            <a:rPr kumimoji="1" lang="ja-JP" altLang="en-US" sz="1200">
              <a:latin typeface="HGPｺﾞｼｯｸM" panose="020B0600000000000000" pitchFamily="50" charset="-128"/>
              <a:ea typeface="HGPｺﾞｼｯｸM" panose="020B0600000000000000" pitchFamily="50" charset="-128"/>
            </a:rPr>
            <a:t>　訪問リハビリテーション等の記録の整備</a:t>
          </a:r>
          <a:endParaRPr kumimoji="1" lang="en-US" altLang="ja-JP" sz="1200">
            <a:latin typeface="HGPｺﾞｼｯｸM" panose="020B0600000000000000" pitchFamily="50" charset="-128"/>
            <a:ea typeface="HGPｺﾞｼｯｸM" panose="020B0600000000000000" pitchFamily="50" charset="-128"/>
          </a:endParaRPr>
        </a:p>
        <a:p>
          <a:pPr algn="l"/>
          <a:r>
            <a:rPr kumimoji="1" lang="en-US" altLang="ja-JP" sz="1050">
              <a:latin typeface="HGPｺﾞｼｯｸM" panose="020B0600000000000000" pitchFamily="50" charset="-128"/>
              <a:ea typeface="HGPｺﾞｼｯｸM" panose="020B0600000000000000" pitchFamily="50" charset="-128"/>
            </a:rPr>
            <a:t>※</a:t>
          </a:r>
          <a:r>
            <a:rPr kumimoji="1" lang="ja-JP" altLang="en-US" sz="1050">
              <a:latin typeface="HGPｺﾞｼｯｸM" panose="020B0600000000000000" pitchFamily="50" charset="-128"/>
              <a:ea typeface="HGPｺﾞｼｯｸM" panose="020B0600000000000000" pitchFamily="50" charset="-128"/>
            </a:rPr>
            <a:t>運営指導では、実施の有無は、重要事項説明書等で確認する。</a:t>
          </a:r>
        </a:p>
      </xdr:txBody>
    </xdr:sp>
    <xdr:clientData/>
  </xdr:twoCellAnchor>
  <xdr:twoCellAnchor>
    <xdr:from>
      <xdr:col>13</xdr:col>
      <xdr:colOff>278207</xdr:colOff>
      <xdr:row>77</xdr:row>
      <xdr:rowOff>685203</xdr:rowOff>
    </xdr:from>
    <xdr:to>
      <xdr:col>15</xdr:col>
      <xdr:colOff>121324</xdr:colOff>
      <xdr:row>80</xdr:row>
      <xdr:rowOff>289260</xdr:rowOff>
    </xdr:to>
    <xdr:sp macro="" textlink="">
      <xdr:nvSpPr>
        <xdr:cNvPr id="11" name="角丸四角形 10">
          <a:extLst>
            <a:ext uri="{FF2B5EF4-FFF2-40B4-BE49-F238E27FC236}">
              <a16:creationId xmlns:a16="http://schemas.microsoft.com/office/drawing/2014/main" id="{00000000-0008-0000-0A00-00000B000000}"/>
            </a:ext>
          </a:extLst>
        </xdr:cNvPr>
        <xdr:cNvSpPr/>
      </xdr:nvSpPr>
      <xdr:spPr>
        <a:xfrm>
          <a:off x="7936307" y="28604883"/>
          <a:ext cx="1336637" cy="1394757"/>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r>
            <a:rPr kumimoji="1" lang="ja-JP" altLang="en-US" sz="1200">
              <a:latin typeface="HGPｺﾞｼｯｸM" panose="020B0600000000000000" pitchFamily="50" charset="-128"/>
              <a:ea typeface="HGPｺﾞｼｯｸM" panose="020B0600000000000000" pitchFamily="50" charset="-128"/>
            </a:rPr>
            <a:t>★Ｆ　リハ専門職員の配置割合　　</a:t>
          </a:r>
          <a:endParaRPr kumimoji="1" lang="en-US" altLang="ja-JP" sz="1200">
            <a:latin typeface="HGPｺﾞｼｯｸM" panose="020B0600000000000000" pitchFamily="50" charset="-128"/>
            <a:ea typeface="HGPｺﾞｼｯｸM" panose="020B0600000000000000" pitchFamily="50" charset="-128"/>
          </a:endParaRPr>
        </a:p>
        <a:p>
          <a:pPr algn="l"/>
          <a:r>
            <a:rPr kumimoji="1" lang="en-US" altLang="ja-JP" sz="1050">
              <a:latin typeface="HGPｺﾞｼｯｸM" panose="020B0600000000000000" pitchFamily="50" charset="-128"/>
              <a:ea typeface="HGPｺﾞｼｯｸM" panose="020B0600000000000000" pitchFamily="50" charset="-128"/>
            </a:rPr>
            <a:t>※</a:t>
          </a:r>
          <a:r>
            <a:rPr kumimoji="1" lang="ja-JP" altLang="en-US" sz="1050">
              <a:latin typeface="HGPｺﾞｼｯｸM" panose="020B0600000000000000" pitchFamily="50" charset="-128"/>
              <a:ea typeface="HGPｺﾞｼｯｸM" panose="020B0600000000000000" pitchFamily="50" charset="-128"/>
            </a:rPr>
            <a:t>運営指導では、人員基準において確認する。</a:t>
          </a:r>
        </a:p>
      </xdr:txBody>
    </xdr:sp>
    <xdr:clientData/>
  </xdr:twoCellAnchor>
  <xdr:twoCellAnchor>
    <xdr:from>
      <xdr:col>11</xdr:col>
      <xdr:colOff>545950</xdr:colOff>
      <xdr:row>93</xdr:row>
      <xdr:rowOff>167641</xdr:rowOff>
    </xdr:from>
    <xdr:to>
      <xdr:col>15</xdr:col>
      <xdr:colOff>41686</xdr:colOff>
      <xdr:row>96</xdr:row>
      <xdr:rowOff>157780</xdr:rowOff>
    </xdr:to>
    <xdr:sp macro="" textlink="">
      <xdr:nvSpPr>
        <xdr:cNvPr id="12" name="角丸四角形 11">
          <a:extLst>
            <a:ext uri="{FF2B5EF4-FFF2-40B4-BE49-F238E27FC236}">
              <a16:creationId xmlns:a16="http://schemas.microsoft.com/office/drawing/2014/main" id="{00000000-0008-0000-0A00-00000C000000}"/>
            </a:ext>
          </a:extLst>
        </xdr:cNvPr>
        <xdr:cNvSpPr/>
      </xdr:nvSpPr>
      <xdr:spPr>
        <a:xfrm>
          <a:off x="6878170" y="34709101"/>
          <a:ext cx="2315136" cy="813099"/>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r>
            <a:rPr kumimoji="1" lang="ja-JP" altLang="en-US" sz="1200">
              <a:latin typeface="HGPｺﾞｼｯｸM" panose="020B0600000000000000" pitchFamily="50" charset="-128"/>
              <a:ea typeface="HGPｺﾞｼｯｸM" panose="020B0600000000000000" pitchFamily="50" charset="-128"/>
            </a:rPr>
            <a:t>★Ｇ　支援相談員の配置割合</a:t>
          </a:r>
          <a:endParaRPr kumimoji="1" lang="en-US" altLang="ja-JP" sz="1200">
            <a:latin typeface="HGPｺﾞｼｯｸM" panose="020B0600000000000000" pitchFamily="50" charset="-128"/>
            <a:ea typeface="HGPｺﾞｼｯｸM" panose="020B0600000000000000" pitchFamily="50" charset="-128"/>
          </a:endParaRPr>
        </a:p>
        <a:p>
          <a:pPr algn="l"/>
          <a:r>
            <a:rPr kumimoji="1" lang="en-US" altLang="ja-JP" sz="1050">
              <a:latin typeface="HGPｺﾞｼｯｸM" panose="020B0600000000000000" pitchFamily="50" charset="-128"/>
              <a:ea typeface="HGPｺﾞｼｯｸM" panose="020B0600000000000000" pitchFamily="50" charset="-128"/>
            </a:rPr>
            <a:t>※</a:t>
          </a:r>
          <a:r>
            <a:rPr kumimoji="1" lang="ja-JP" altLang="en-US" sz="1050">
              <a:latin typeface="HGPｺﾞｼｯｸM" panose="020B0600000000000000" pitchFamily="50" charset="-128"/>
              <a:ea typeface="HGPｺﾞｼｯｸM" panose="020B0600000000000000" pitchFamily="50" charset="-128"/>
            </a:rPr>
            <a:t>運営指導では、人員基準において確認する。</a:t>
          </a:r>
        </a:p>
        <a:p>
          <a:pPr algn="l"/>
          <a:endParaRPr kumimoji="1" lang="ja-JP" altLang="en-US" sz="1200">
            <a:latin typeface="HGPｺﾞｼｯｸM" panose="020B0600000000000000" pitchFamily="50" charset="-128"/>
            <a:ea typeface="HGPｺﾞｼｯｸM" panose="020B0600000000000000" pitchFamily="50" charset="-128"/>
          </a:endParaRPr>
        </a:p>
      </xdr:txBody>
    </xdr:sp>
    <xdr:clientData/>
  </xdr:twoCellAnchor>
  <xdr:twoCellAnchor>
    <xdr:from>
      <xdr:col>11</xdr:col>
      <xdr:colOff>358588</xdr:colOff>
      <xdr:row>106</xdr:row>
      <xdr:rowOff>1</xdr:rowOff>
    </xdr:from>
    <xdr:to>
      <xdr:col>15</xdr:col>
      <xdr:colOff>11206</xdr:colOff>
      <xdr:row>108</xdr:row>
      <xdr:rowOff>33617</xdr:rowOff>
    </xdr:to>
    <xdr:sp macro="" textlink="">
      <xdr:nvSpPr>
        <xdr:cNvPr id="13" name="角丸四角形 12">
          <a:extLst>
            <a:ext uri="{FF2B5EF4-FFF2-40B4-BE49-F238E27FC236}">
              <a16:creationId xmlns:a16="http://schemas.microsoft.com/office/drawing/2014/main" id="{00000000-0008-0000-0A00-00000D000000}"/>
            </a:ext>
          </a:extLst>
        </xdr:cNvPr>
        <xdr:cNvSpPr/>
      </xdr:nvSpPr>
      <xdr:spPr>
        <a:xfrm>
          <a:off x="7368988" y="36509326"/>
          <a:ext cx="2776818" cy="862291"/>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r>
            <a:rPr kumimoji="1" lang="ja-JP" altLang="en-US" sz="1200">
              <a:latin typeface="HGPｺﾞｼｯｸM" panose="020B0600000000000000" pitchFamily="50" charset="-128"/>
              <a:ea typeface="HGPｺﾞｼｯｸM" panose="020B0600000000000000" pitchFamily="50" charset="-128"/>
            </a:rPr>
            <a:t>★Ｈ　要介護４又は５の割合</a:t>
          </a:r>
          <a:endParaRPr kumimoji="1" lang="en-US" altLang="ja-JP" sz="1200">
            <a:latin typeface="HGPｺﾞｼｯｸM" panose="020B0600000000000000" pitchFamily="50" charset="-128"/>
            <a:ea typeface="HGPｺﾞｼｯｸM" panose="020B0600000000000000" pitchFamily="50" charset="-128"/>
          </a:endParaRPr>
        </a:p>
        <a:p>
          <a:pPr algn="l"/>
          <a:r>
            <a:rPr kumimoji="1" lang="ja-JP" altLang="en-US" sz="1200">
              <a:latin typeface="HGPｺﾞｼｯｸM" panose="020B0600000000000000" pitchFamily="50" charset="-128"/>
              <a:ea typeface="HGPｺﾞｼｯｸM" panose="020B0600000000000000" pitchFamily="50" charset="-128"/>
            </a:rPr>
            <a:t>　入所者一覧の整備</a:t>
          </a:r>
          <a:endParaRPr kumimoji="1" lang="en-US" altLang="ja-JP" sz="1200">
            <a:latin typeface="HGPｺﾞｼｯｸM" panose="020B0600000000000000" pitchFamily="50" charset="-128"/>
            <a:ea typeface="HGPｺﾞｼｯｸM" panose="020B0600000000000000" pitchFamily="50" charset="-128"/>
          </a:endParaRPr>
        </a:p>
        <a:p>
          <a:pPr algn="l"/>
          <a:r>
            <a:rPr kumimoji="1" lang="en-US" altLang="ja-JP" sz="1050">
              <a:latin typeface="HGPｺﾞｼｯｸM" panose="020B0600000000000000" pitchFamily="50" charset="-128"/>
              <a:ea typeface="HGPｺﾞｼｯｸM" panose="020B0600000000000000" pitchFamily="50" charset="-128"/>
            </a:rPr>
            <a:t>※</a:t>
          </a:r>
          <a:r>
            <a:rPr kumimoji="1" lang="ja-JP" altLang="en-US" sz="1050">
              <a:latin typeface="HGPｺﾞｼｯｸM" panose="020B0600000000000000" pitchFamily="50" charset="-128"/>
              <a:ea typeface="HGPｺﾞｼｯｸM" panose="020B0600000000000000" pitchFamily="50" charset="-128"/>
            </a:rPr>
            <a:t>運営指導では、前３ヶ月分を確認する。</a:t>
          </a:r>
        </a:p>
        <a:p>
          <a:pPr algn="l"/>
          <a:endParaRPr kumimoji="1" lang="ja-JP" altLang="en-US" sz="1200">
            <a:latin typeface="HGPｺﾞｼｯｸM" panose="020B0600000000000000" pitchFamily="50" charset="-128"/>
            <a:ea typeface="HGPｺﾞｼｯｸM" panose="020B0600000000000000" pitchFamily="50" charset="-128"/>
          </a:endParaRPr>
        </a:p>
      </xdr:txBody>
    </xdr:sp>
    <xdr:clientData/>
  </xdr:twoCellAnchor>
  <xdr:twoCellAnchor>
    <xdr:from>
      <xdr:col>11</xdr:col>
      <xdr:colOff>369794</xdr:colOff>
      <xdr:row>113</xdr:row>
      <xdr:rowOff>0</xdr:rowOff>
    </xdr:from>
    <xdr:to>
      <xdr:col>15</xdr:col>
      <xdr:colOff>11206</xdr:colOff>
      <xdr:row>115</xdr:row>
      <xdr:rowOff>190500</xdr:rowOff>
    </xdr:to>
    <xdr:sp macro="" textlink="">
      <xdr:nvSpPr>
        <xdr:cNvPr id="14" name="角丸四角形 13">
          <a:extLst>
            <a:ext uri="{FF2B5EF4-FFF2-40B4-BE49-F238E27FC236}">
              <a16:creationId xmlns:a16="http://schemas.microsoft.com/office/drawing/2014/main" id="{00000000-0008-0000-0A00-00000E000000}"/>
            </a:ext>
          </a:extLst>
        </xdr:cNvPr>
        <xdr:cNvSpPr/>
      </xdr:nvSpPr>
      <xdr:spPr>
        <a:xfrm>
          <a:off x="7380194" y="39033450"/>
          <a:ext cx="2765612" cy="1019175"/>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r>
            <a:rPr kumimoji="1" lang="ja-JP" altLang="en-US" sz="1200">
              <a:latin typeface="HGPｺﾞｼｯｸM" panose="020B0600000000000000" pitchFamily="50" charset="-128"/>
              <a:ea typeface="HGPｺﾞｼｯｸM" panose="020B0600000000000000" pitchFamily="50" charset="-128"/>
            </a:rPr>
            <a:t>★Ｉ　喀痰吸引の実施割合</a:t>
          </a:r>
          <a:endParaRPr kumimoji="1" lang="en-US" altLang="ja-JP" sz="1200">
            <a:latin typeface="HGPｺﾞｼｯｸM" panose="020B0600000000000000" pitchFamily="50" charset="-128"/>
            <a:ea typeface="HGPｺﾞｼｯｸM" panose="020B0600000000000000" pitchFamily="50" charset="-128"/>
          </a:endParaRPr>
        </a:p>
        <a:p>
          <a:pPr algn="l"/>
          <a:r>
            <a:rPr kumimoji="1" lang="ja-JP" altLang="en-US" sz="1200">
              <a:latin typeface="HGPｺﾞｼｯｸM" panose="020B0600000000000000" pitchFamily="50" charset="-128"/>
              <a:ea typeface="HGPｺﾞｼｯｸM" panose="020B0600000000000000" pitchFamily="50" charset="-128"/>
            </a:rPr>
            <a:t>　対象者の看護・介護記録の整備</a:t>
          </a:r>
          <a:endParaRPr kumimoji="1" lang="en-US" altLang="ja-JP" sz="1200">
            <a:latin typeface="HGPｺﾞｼｯｸM" panose="020B0600000000000000" pitchFamily="50" charset="-128"/>
            <a:ea typeface="HGPｺﾞｼｯｸM" panose="020B0600000000000000" pitchFamily="50" charset="-128"/>
          </a:endParaRPr>
        </a:p>
        <a:p>
          <a:pPr algn="l"/>
          <a:r>
            <a:rPr kumimoji="1" lang="en-US" altLang="ja-JP" sz="1050">
              <a:latin typeface="HGPｺﾞｼｯｸM" panose="020B0600000000000000" pitchFamily="50" charset="-128"/>
              <a:ea typeface="HGPｺﾞｼｯｸM" panose="020B0600000000000000" pitchFamily="50" charset="-128"/>
            </a:rPr>
            <a:t>※</a:t>
          </a:r>
          <a:r>
            <a:rPr kumimoji="1" lang="ja-JP" altLang="en-US" sz="1050">
              <a:latin typeface="HGPｺﾞｼｯｸM" panose="020B0600000000000000" pitchFamily="50" charset="-128"/>
              <a:ea typeface="HGPｺﾞｼｯｸM" panose="020B0600000000000000" pitchFamily="50" charset="-128"/>
            </a:rPr>
            <a:t>運営指導では、過去１年間に実施していた場合、実施したことを確認する。</a:t>
          </a:r>
        </a:p>
      </xdr:txBody>
    </xdr:sp>
    <xdr:clientData/>
  </xdr:twoCellAnchor>
  <xdr:twoCellAnchor>
    <xdr:from>
      <xdr:col>11</xdr:col>
      <xdr:colOff>358588</xdr:colOff>
      <xdr:row>123</xdr:row>
      <xdr:rowOff>0</xdr:rowOff>
    </xdr:from>
    <xdr:to>
      <xdr:col>15</xdr:col>
      <xdr:colOff>11206</xdr:colOff>
      <xdr:row>125</xdr:row>
      <xdr:rowOff>224118</xdr:rowOff>
    </xdr:to>
    <xdr:sp macro="" textlink="">
      <xdr:nvSpPr>
        <xdr:cNvPr id="15" name="角丸四角形 14">
          <a:extLst>
            <a:ext uri="{FF2B5EF4-FFF2-40B4-BE49-F238E27FC236}">
              <a16:creationId xmlns:a16="http://schemas.microsoft.com/office/drawing/2014/main" id="{00000000-0008-0000-0A00-00000F000000}"/>
            </a:ext>
          </a:extLst>
        </xdr:cNvPr>
        <xdr:cNvSpPr/>
      </xdr:nvSpPr>
      <xdr:spPr>
        <a:xfrm>
          <a:off x="7368988" y="42595800"/>
          <a:ext cx="2776818" cy="1052793"/>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r>
            <a:rPr kumimoji="1" lang="ja-JP" altLang="en-US" sz="1200">
              <a:latin typeface="HGPｺﾞｼｯｸM" panose="020B0600000000000000" pitchFamily="50" charset="-128"/>
              <a:ea typeface="HGPｺﾞｼｯｸM" panose="020B0600000000000000" pitchFamily="50" charset="-128"/>
            </a:rPr>
            <a:t>★Ｊ　経管栄養の実施割合</a:t>
          </a:r>
          <a:endParaRPr kumimoji="1" lang="en-US" altLang="ja-JP" sz="1200">
            <a:latin typeface="HGPｺﾞｼｯｸM" panose="020B0600000000000000" pitchFamily="50" charset="-128"/>
            <a:ea typeface="HGPｺﾞｼｯｸM" panose="020B0600000000000000" pitchFamily="50" charset="-128"/>
          </a:endParaRPr>
        </a:p>
        <a:p>
          <a:pPr algn="l"/>
          <a:r>
            <a:rPr kumimoji="1" lang="ja-JP" altLang="en-US" sz="1200">
              <a:latin typeface="HGPｺﾞｼｯｸM" panose="020B0600000000000000" pitchFamily="50" charset="-128"/>
              <a:ea typeface="HGPｺﾞｼｯｸM" panose="020B0600000000000000" pitchFamily="50" charset="-128"/>
            </a:rPr>
            <a:t>　対象者の看護・介護記録の整備</a:t>
          </a:r>
        </a:p>
        <a:p>
          <a:pPr algn="l"/>
          <a:r>
            <a:rPr kumimoji="1" lang="en-US" altLang="ja-JP" sz="1050">
              <a:latin typeface="HGPｺﾞｼｯｸM" panose="020B0600000000000000" pitchFamily="50" charset="-128"/>
              <a:ea typeface="HGPｺﾞｼｯｸM" panose="020B0600000000000000" pitchFamily="50" charset="-128"/>
            </a:rPr>
            <a:t>※</a:t>
          </a:r>
          <a:r>
            <a:rPr kumimoji="1" lang="ja-JP" altLang="en-US" sz="1050">
              <a:latin typeface="HGPｺﾞｼｯｸM" panose="020B0600000000000000" pitchFamily="50" charset="-128"/>
              <a:ea typeface="HGPｺﾞｼｯｸM" panose="020B0600000000000000" pitchFamily="50" charset="-128"/>
            </a:rPr>
            <a:t>運営指導では、過去１年間に実施していた場合、実施したことを確認する。</a:t>
          </a:r>
        </a:p>
        <a:p>
          <a:pPr algn="l"/>
          <a:endParaRPr kumimoji="1" lang="en-US" altLang="ja-JP" sz="1200">
            <a:latin typeface="HGPｺﾞｼｯｸM" panose="020B0600000000000000" pitchFamily="50" charset="-128"/>
            <a:ea typeface="HGPｺﾞｼｯｸM" panose="020B0600000000000000" pitchFamily="50" charset="-128"/>
          </a:endParaRPr>
        </a:p>
        <a:p>
          <a:pPr algn="l"/>
          <a:endParaRPr kumimoji="1" lang="ja-JP" altLang="en-US" sz="1200">
            <a:latin typeface="HGPｺﾞｼｯｸM" panose="020B0600000000000000" pitchFamily="50" charset="-128"/>
            <a:ea typeface="HGPｺﾞｼｯｸM" panose="020B0600000000000000" pitchFamily="50" charset="-128"/>
          </a:endParaRPr>
        </a:p>
      </xdr:txBody>
    </xdr:sp>
    <xdr:clientData/>
  </xdr:twoCellAnchor>
  <xdr:twoCellAnchor>
    <xdr:from>
      <xdr:col>8</xdr:col>
      <xdr:colOff>459440</xdr:colOff>
      <xdr:row>136</xdr:row>
      <xdr:rowOff>89646</xdr:rowOff>
    </xdr:from>
    <xdr:to>
      <xdr:col>15</xdr:col>
      <xdr:colOff>89649</xdr:colOff>
      <xdr:row>143</xdr:row>
      <xdr:rowOff>44823</xdr:rowOff>
    </xdr:to>
    <xdr:sp macro="" textlink="">
      <xdr:nvSpPr>
        <xdr:cNvPr id="16" name="角丸四角形 15">
          <a:extLst>
            <a:ext uri="{FF2B5EF4-FFF2-40B4-BE49-F238E27FC236}">
              <a16:creationId xmlns:a16="http://schemas.microsoft.com/office/drawing/2014/main" id="{00000000-0008-0000-0A00-000010000000}"/>
            </a:ext>
          </a:extLst>
        </xdr:cNvPr>
        <xdr:cNvSpPr/>
      </xdr:nvSpPr>
      <xdr:spPr>
        <a:xfrm>
          <a:off x="5269565" y="48209946"/>
          <a:ext cx="4954684" cy="1155327"/>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r>
            <a:rPr kumimoji="1" lang="ja-JP" altLang="en-US" sz="1200">
              <a:latin typeface="HGPｺﾞｼｯｸM" panose="020B0600000000000000" pitchFamily="50" charset="-128"/>
              <a:ea typeface="HGPｺﾞｼｯｸM" panose="020B0600000000000000" pitchFamily="50" charset="-128"/>
            </a:rPr>
            <a:t>★退所時指導等の実施</a:t>
          </a:r>
        </a:p>
        <a:p>
          <a:pPr algn="l"/>
          <a:r>
            <a:rPr kumimoji="1" lang="ja-JP" altLang="en-US" sz="1200">
              <a:latin typeface="HGPｺﾞｼｯｸM" panose="020B0600000000000000" pitchFamily="50" charset="-128"/>
              <a:ea typeface="HGPｺﾞｼｯｸM" panose="020B0600000000000000" pitchFamily="50" charset="-128"/>
            </a:rPr>
            <a:t> ・退所時指導した記録の整備。</a:t>
          </a:r>
        </a:p>
        <a:p>
          <a:pPr algn="l"/>
          <a:r>
            <a:rPr kumimoji="1" lang="ja-JP" altLang="en-US" sz="1200">
              <a:latin typeface="HGPｺﾞｼｯｸM" panose="020B0600000000000000" pitchFamily="50" charset="-128"/>
              <a:ea typeface="HGPｺﾞｼｯｸM" panose="020B0600000000000000" pitchFamily="50" charset="-128"/>
            </a:rPr>
            <a:t> ・退所後に居宅を訪問又は居宅介護支援事業所から情報提供を受けた記録の確認。</a:t>
          </a:r>
        </a:p>
        <a:p>
          <a:pPr algn="l"/>
          <a:endParaRPr kumimoji="1" lang="en-US" altLang="ja-JP" sz="1200">
            <a:latin typeface="HGPｺﾞｼｯｸM" panose="020B0600000000000000" pitchFamily="50" charset="-128"/>
            <a:ea typeface="HGPｺﾞｼｯｸM" panose="020B0600000000000000" pitchFamily="50" charset="-128"/>
          </a:endParaRPr>
        </a:p>
        <a:p>
          <a:pPr algn="l"/>
          <a:endParaRPr kumimoji="1" lang="ja-JP" altLang="en-US" sz="1200">
            <a:latin typeface="HGPｺﾞｼｯｸM" panose="020B0600000000000000" pitchFamily="50" charset="-128"/>
            <a:ea typeface="HGPｺﾞｼｯｸM" panose="020B0600000000000000" pitchFamily="50" charset="-128"/>
          </a:endParaRPr>
        </a:p>
      </xdr:txBody>
    </xdr:sp>
    <xdr:clientData/>
  </xdr:twoCellAnchor>
  <xdr:twoCellAnchor>
    <xdr:from>
      <xdr:col>8</xdr:col>
      <xdr:colOff>493059</xdr:colOff>
      <xdr:row>146</xdr:row>
      <xdr:rowOff>44824</xdr:rowOff>
    </xdr:from>
    <xdr:to>
      <xdr:col>15</xdr:col>
      <xdr:colOff>56029</xdr:colOff>
      <xdr:row>151</xdr:row>
      <xdr:rowOff>156882</xdr:rowOff>
    </xdr:to>
    <xdr:sp macro="" textlink="">
      <xdr:nvSpPr>
        <xdr:cNvPr id="17" name="角丸四角形 16">
          <a:extLst>
            <a:ext uri="{FF2B5EF4-FFF2-40B4-BE49-F238E27FC236}">
              <a16:creationId xmlns:a16="http://schemas.microsoft.com/office/drawing/2014/main" id="{00000000-0008-0000-0A00-000011000000}"/>
            </a:ext>
          </a:extLst>
        </xdr:cNvPr>
        <xdr:cNvSpPr/>
      </xdr:nvSpPr>
      <xdr:spPr>
        <a:xfrm>
          <a:off x="5303184" y="50222524"/>
          <a:ext cx="4887445" cy="969308"/>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r>
            <a:rPr kumimoji="1" lang="ja-JP" altLang="en-US" sz="1200">
              <a:latin typeface="HGPｺﾞｼｯｸM" panose="020B0600000000000000" pitchFamily="50" charset="-128"/>
              <a:ea typeface="HGPｺﾞｼｯｸM" panose="020B0600000000000000" pitchFamily="50" charset="-128"/>
            </a:rPr>
            <a:t>○リハビリテーションマネジメントの実施</a:t>
          </a:r>
        </a:p>
        <a:p>
          <a:pPr algn="l"/>
          <a:r>
            <a:rPr kumimoji="1" lang="ja-JP" altLang="en-US" sz="1200">
              <a:latin typeface="HGPｺﾞｼｯｸM" panose="020B0600000000000000" pitchFamily="50" charset="-128"/>
              <a:ea typeface="HGPｺﾞｼｯｸM" panose="020B0600000000000000" pitchFamily="50" charset="-128"/>
            </a:rPr>
            <a:t> ・リハビリ計画等の記録の整備。</a:t>
          </a:r>
        </a:p>
        <a:p>
          <a:pPr algn="l"/>
          <a:r>
            <a:rPr kumimoji="1" lang="en-US" altLang="ja-JP" sz="1050">
              <a:latin typeface="HGPｺﾞｼｯｸM" panose="020B0600000000000000" pitchFamily="50" charset="-128"/>
              <a:ea typeface="HGPｺﾞｼｯｸM" panose="020B0600000000000000" pitchFamily="50" charset="-128"/>
            </a:rPr>
            <a:t>※</a:t>
          </a:r>
          <a:r>
            <a:rPr kumimoji="1" lang="ja-JP" altLang="en-US" sz="1050">
              <a:latin typeface="HGPｺﾞｼｯｸM" panose="020B0600000000000000" pitchFamily="50" charset="-128"/>
              <a:ea typeface="HGPｺﾞｼｯｸM" panose="020B0600000000000000" pitchFamily="50" charset="-128"/>
            </a:rPr>
            <a:t>運営指導では、利用者支援の観点から当該内容を確認する。</a:t>
          </a:r>
        </a:p>
        <a:p>
          <a:pPr algn="l"/>
          <a:endParaRPr kumimoji="1" lang="en-US" altLang="ja-JP" sz="1200">
            <a:latin typeface="HGPｺﾞｼｯｸM" panose="020B0600000000000000" pitchFamily="50" charset="-128"/>
            <a:ea typeface="HGPｺﾞｼｯｸM" panose="020B0600000000000000" pitchFamily="50" charset="-128"/>
          </a:endParaRPr>
        </a:p>
        <a:p>
          <a:pPr algn="l"/>
          <a:endParaRPr kumimoji="1" lang="ja-JP" altLang="en-US" sz="1200">
            <a:latin typeface="HGPｺﾞｼｯｸM" panose="020B0600000000000000" pitchFamily="50" charset="-128"/>
            <a:ea typeface="HGPｺﾞｼｯｸM" panose="020B0600000000000000" pitchFamily="50" charset="-128"/>
          </a:endParaRPr>
        </a:p>
      </xdr:txBody>
    </xdr:sp>
    <xdr:clientData/>
  </xdr:twoCellAnchor>
  <xdr:twoCellAnchor>
    <xdr:from>
      <xdr:col>8</xdr:col>
      <xdr:colOff>470647</xdr:colOff>
      <xdr:row>167</xdr:row>
      <xdr:rowOff>67237</xdr:rowOff>
    </xdr:from>
    <xdr:to>
      <xdr:col>15</xdr:col>
      <xdr:colOff>67236</xdr:colOff>
      <xdr:row>171</xdr:row>
      <xdr:rowOff>112060</xdr:rowOff>
    </xdr:to>
    <xdr:sp macro="" textlink="">
      <xdr:nvSpPr>
        <xdr:cNvPr id="18" name="角丸四角形 17">
          <a:extLst>
            <a:ext uri="{FF2B5EF4-FFF2-40B4-BE49-F238E27FC236}">
              <a16:creationId xmlns:a16="http://schemas.microsoft.com/office/drawing/2014/main" id="{00000000-0008-0000-0A00-000012000000}"/>
            </a:ext>
          </a:extLst>
        </xdr:cNvPr>
        <xdr:cNvSpPr/>
      </xdr:nvSpPr>
      <xdr:spPr>
        <a:xfrm>
          <a:off x="5280772" y="53378662"/>
          <a:ext cx="4921064" cy="730623"/>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r>
            <a:rPr kumimoji="1" lang="ja-JP" altLang="en-US" sz="1200">
              <a:latin typeface="HGPｺﾞｼｯｸM" panose="020B0600000000000000" pitchFamily="50" charset="-128"/>
              <a:ea typeface="HGPｺﾞｼｯｸM" panose="020B0600000000000000" pitchFamily="50" charset="-128"/>
            </a:rPr>
            <a:t>○地域に貢献する活動の実施</a:t>
          </a:r>
        </a:p>
        <a:p>
          <a:pPr algn="l"/>
          <a:r>
            <a:rPr kumimoji="1" lang="ja-JP" altLang="en-US" sz="1200">
              <a:latin typeface="HGPｺﾞｼｯｸM" panose="020B0600000000000000" pitchFamily="50" charset="-128"/>
              <a:ea typeface="HGPｺﾞｼｯｸM" panose="020B0600000000000000" pitchFamily="50" charset="-128"/>
            </a:rPr>
            <a:t> ・具体的な活動記録（活動予定）の整備。</a:t>
          </a:r>
        </a:p>
      </xdr:txBody>
    </xdr:sp>
    <xdr:clientData/>
  </xdr:twoCellAnchor>
  <xdr:twoCellAnchor>
    <xdr:from>
      <xdr:col>8</xdr:col>
      <xdr:colOff>481853</xdr:colOff>
      <xdr:row>175</xdr:row>
      <xdr:rowOff>134470</xdr:rowOff>
    </xdr:from>
    <xdr:to>
      <xdr:col>15</xdr:col>
      <xdr:colOff>78442</xdr:colOff>
      <xdr:row>181</xdr:row>
      <xdr:rowOff>33617</xdr:rowOff>
    </xdr:to>
    <xdr:sp macro="" textlink="">
      <xdr:nvSpPr>
        <xdr:cNvPr id="19" name="角丸四角形 18">
          <a:extLst>
            <a:ext uri="{FF2B5EF4-FFF2-40B4-BE49-F238E27FC236}">
              <a16:creationId xmlns:a16="http://schemas.microsoft.com/office/drawing/2014/main" id="{00000000-0008-0000-0A00-000013000000}"/>
            </a:ext>
          </a:extLst>
        </xdr:cNvPr>
        <xdr:cNvSpPr/>
      </xdr:nvSpPr>
      <xdr:spPr>
        <a:xfrm>
          <a:off x="5291978" y="55160395"/>
          <a:ext cx="4921064" cy="927847"/>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r>
            <a:rPr kumimoji="1" lang="ja-JP" altLang="en-US" sz="1200">
              <a:latin typeface="HGPｺﾞｼｯｸM" panose="020B0600000000000000" pitchFamily="50" charset="-128"/>
              <a:ea typeface="HGPｺﾞｼｯｸM" panose="020B0600000000000000" pitchFamily="50" charset="-128"/>
            </a:rPr>
            <a:t>○充実したリハビリテーションの実施</a:t>
          </a:r>
        </a:p>
        <a:p>
          <a:pPr algn="l"/>
          <a:r>
            <a:rPr kumimoji="1" lang="ja-JP" altLang="en-US" sz="1200">
              <a:latin typeface="HGPｺﾞｼｯｸM" panose="020B0600000000000000" pitchFamily="50" charset="-128"/>
              <a:ea typeface="HGPｺﾞｼｯｸM" panose="020B0600000000000000" pitchFamily="50" charset="-128"/>
            </a:rPr>
            <a:t> </a:t>
          </a:r>
          <a:r>
            <a:rPr kumimoji="1" lang="en-US" altLang="ja-JP" sz="1050">
              <a:latin typeface="HGPｺﾞｼｯｸM" panose="020B0600000000000000" pitchFamily="50" charset="-128"/>
              <a:ea typeface="HGPｺﾞｼｯｸM" panose="020B0600000000000000" pitchFamily="50" charset="-128"/>
            </a:rPr>
            <a:t>※</a:t>
          </a:r>
          <a:r>
            <a:rPr kumimoji="1" lang="ja-JP" altLang="en-US" sz="1050">
              <a:latin typeface="HGPｺﾞｼｯｸM" panose="020B0600000000000000" pitchFamily="50" charset="-128"/>
              <a:ea typeface="HGPｺﾞｼｯｸM" panose="020B0600000000000000" pitchFamily="50" charset="-128"/>
            </a:rPr>
            <a:t>運営指導では、利用者支援の観点から個別に充実したリハビリを実施しているか確認する。</a:t>
          </a:r>
        </a:p>
      </xdr:txBody>
    </xdr:sp>
    <xdr:clientData/>
  </xdr:twoCellAnchor>
  <xdr:twoCellAnchor>
    <xdr:from>
      <xdr:col>8</xdr:col>
      <xdr:colOff>493058</xdr:colOff>
      <xdr:row>155</xdr:row>
      <xdr:rowOff>52295</xdr:rowOff>
    </xdr:from>
    <xdr:to>
      <xdr:col>15</xdr:col>
      <xdr:colOff>56028</xdr:colOff>
      <xdr:row>161</xdr:row>
      <xdr:rowOff>0</xdr:rowOff>
    </xdr:to>
    <xdr:sp macro="" textlink="">
      <xdr:nvSpPr>
        <xdr:cNvPr id="20" name="角丸四角形 16">
          <a:extLst>
            <a:ext uri="{FF2B5EF4-FFF2-40B4-BE49-F238E27FC236}">
              <a16:creationId xmlns:a16="http://schemas.microsoft.com/office/drawing/2014/main" id="{00000000-0008-0000-0A00-000014000000}"/>
            </a:ext>
          </a:extLst>
        </xdr:cNvPr>
        <xdr:cNvSpPr/>
      </xdr:nvSpPr>
      <xdr:spPr>
        <a:xfrm>
          <a:off x="4900705" y="54729530"/>
          <a:ext cx="4441264" cy="933823"/>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r>
            <a:rPr kumimoji="1" lang="ja-JP" altLang="en-US" sz="1200">
              <a:latin typeface="HGPｺﾞｼｯｸM" panose="020B0600000000000000" pitchFamily="50" charset="-128"/>
              <a:ea typeface="HGPｺﾞｼｯｸM" panose="020B0600000000000000" pitchFamily="50" charset="-128"/>
            </a:rPr>
            <a:t>○リハビリテーション実施にあたっての医師の詳細な指示</a:t>
          </a:r>
        </a:p>
        <a:p>
          <a:pPr algn="l"/>
          <a:r>
            <a:rPr kumimoji="1" lang="ja-JP" altLang="en-US" sz="1200">
              <a:latin typeface="HGPｺﾞｼｯｸM" panose="020B0600000000000000" pitchFamily="50" charset="-128"/>
              <a:ea typeface="HGPｺﾞｼｯｸM" panose="020B0600000000000000" pitchFamily="50" charset="-128"/>
            </a:rPr>
            <a:t> ・医師の指示の記録の整備。</a:t>
          </a:r>
        </a:p>
        <a:p>
          <a:pPr algn="l"/>
          <a:r>
            <a:rPr kumimoji="1" lang="en-US" altLang="ja-JP" sz="1050">
              <a:latin typeface="HGPｺﾞｼｯｸM" panose="020B0600000000000000" pitchFamily="50" charset="-128"/>
              <a:ea typeface="HGPｺﾞｼｯｸM" panose="020B0600000000000000" pitchFamily="50" charset="-128"/>
            </a:rPr>
            <a:t>※</a:t>
          </a:r>
          <a:r>
            <a:rPr kumimoji="1" lang="ja-JP" altLang="en-US" sz="1050">
              <a:latin typeface="HGPｺﾞｼｯｸM" panose="020B0600000000000000" pitchFamily="50" charset="-128"/>
              <a:ea typeface="HGPｺﾞｼｯｸM" panose="020B0600000000000000" pitchFamily="50" charset="-128"/>
            </a:rPr>
            <a:t>運営指導では、医師の指示事項を確認する。</a:t>
          </a:r>
        </a:p>
        <a:p>
          <a:pPr algn="l"/>
          <a:endParaRPr kumimoji="1" lang="en-US" altLang="ja-JP" sz="1200">
            <a:latin typeface="HGPｺﾞｼｯｸM" panose="020B0600000000000000" pitchFamily="50" charset="-128"/>
            <a:ea typeface="HGPｺﾞｼｯｸM" panose="020B0600000000000000" pitchFamily="50" charset="-128"/>
          </a:endParaRPr>
        </a:p>
        <a:p>
          <a:pPr algn="l"/>
          <a:endParaRPr kumimoji="1" lang="ja-JP" altLang="en-US" sz="1200">
            <a:latin typeface="HGPｺﾞｼｯｸM" panose="020B0600000000000000" pitchFamily="50" charset="-128"/>
            <a:ea typeface="HGPｺﾞｼｯｸM" panose="020B0600000000000000"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hayaseh\Downloads\R031101%20koushin02rouken%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手続き"/>
      <sheetName val="更新申請"/>
      <sheetName val="確認表"/>
      <sheetName val="誓約書"/>
      <sheetName val="付表14①②"/>
      <sheetName val="参考6"/>
      <sheetName val="参考６②"/>
      <sheetName val="別紙7①"/>
      <sheetName val="別紙7①通所"/>
      <sheetName val="別紙7②"/>
      <sheetName val="別紙7②記入例"/>
      <sheetName val="付表9"/>
      <sheetName val="付表7"/>
      <sheetName val="申出書"/>
      <sheetName val="別紙●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B1:AS36"/>
  <sheetViews>
    <sheetView tabSelected="1" view="pageBreakPreview" zoomScaleNormal="100" zoomScaleSheetLayoutView="100" workbookViewId="0">
      <selection activeCell="B2" sqref="B2:AN2"/>
    </sheetView>
  </sheetViews>
  <sheetFormatPr defaultColWidth="9" defaultRowHeight="14.4"/>
  <cols>
    <col min="1" max="1" width="2.109375" style="247" customWidth="1"/>
    <col min="2" max="40" width="3.6640625" style="247" customWidth="1"/>
    <col min="41" max="41" width="2.109375" style="247" customWidth="1"/>
    <col min="42" max="42" width="1.33203125" style="247" customWidth="1"/>
    <col min="43" max="43" width="11.88671875" style="256" customWidth="1"/>
    <col min="44" max="44" width="1.21875" style="255" customWidth="1"/>
    <col min="45" max="45" width="11.88671875" style="256" customWidth="1"/>
    <col min="46" max="46" width="1.109375" style="247" customWidth="1"/>
    <col min="47" max="75" width="3.6640625" style="247" customWidth="1"/>
    <col min="76" max="16384" width="9" style="247"/>
  </cols>
  <sheetData>
    <row r="1" spans="2:45">
      <c r="AI1" s="965" t="s">
        <v>1386</v>
      </c>
      <c r="AJ1" s="965"/>
      <c r="AK1" s="965"/>
      <c r="AL1" s="965"/>
      <c r="AM1" s="965"/>
      <c r="AN1" s="965"/>
    </row>
    <row r="2" spans="2:45" ht="19.2">
      <c r="B2" s="977" t="s">
        <v>521</v>
      </c>
      <c r="C2" s="977"/>
      <c r="D2" s="977"/>
      <c r="E2" s="977"/>
      <c r="F2" s="977"/>
      <c r="G2" s="977"/>
      <c r="H2" s="977"/>
      <c r="I2" s="977"/>
      <c r="J2" s="977"/>
      <c r="K2" s="977"/>
      <c r="L2" s="977"/>
      <c r="M2" s="977"/>
      <c r="N2" s="977"/>
      <c r="O2" s="977"/>
      <c r="P2" s="977"/>
      <c r="Q2" s="977"/>
      <c r="R2" s="977"/>
      <c r="S2" s="977"/>
      <c r="T2" s="977"/>
      <c r="U2" s="977"/>
      <c r="V2" s="977"/>
      <c r="W2" s="977"/>
      <c r="X2" s="977"/>
      <c r="Y2" s="977"/>
      <c r="Z2" s="977"/>
      <c r="AA2" s="977"/>
      <c r="AB2" s="977"/>
      <c r="AC2" s="977"/>
      <c r="AD2" s="977"/>
      <c r="AE2" s="977"/>
      <c r="AF2" s="977"/>
      <c r="AG2" s="977"/>
      <c r="AH2" s="977"/>
      <c r="AI2" s="977"/>
      <c r="AJ2" s="977"/>
      <c r="AK2" s="977"/>
      <c r="AL2" s="977"/>
      <c r="AM2" s="977"/>
      <c r="AN2" s="977"/>
      <c r="AQ2" s="32" t="s">
        <v>535</v>
      </c>
      <c r="AS2" s="257" t="s">
        <v>518</v>
      </c>
    </row>
    <row r="3" spans="2:45">
      <c r="X3" s="258"/>
      <c r="AQ3" s="32" t="s">
        <v>1</v>
      </c>
      <c r="AS3" s="257" t="s">
        <v>536</v>
      </c>
    </row>
    <row r="4" spans="2:45">
      <c r="B4" s="251" t="s">
        <v>558</v>
      </c>
      <c r="AQ4" s="32" t="s">
        <v>14</v>
      </c>
      <c r="AS4" s="257" t="s">
        <v>519</v>
      </c>
    </row>
    <row r="5" spans="2:45" ht="15.9" customHeight="1">
      <c r="C5" s="925" t="s">
        <v>515</v>
      </c>
      <c r="D5" s="926"/>
      <c r="E5" s="926"/>
      <c r="F5" s="927"/>
      <c r="G5" s="981" t="s">
        <v>542</v>
      </c>
      <c r="H5" s="981"/>
      <c r="I5" s="981"/>
      <c r="J5" s="981"/>
      <c r="K5" s="982"/>
      <c r="L5" s="919" t="s">
        <v>541</v>
      </c>
      <c r="M5" s="920"/>
      <c r="N5" s="920"/>
      <c r="O5" s="920"/>
      <c r="P5" s="920"/>
      <c r="Q5" s="920"/>
      <c r="R5" s="920"/>
      <c r="S5" s="920"/>
      <c r="T5" s="920"/>
      <c r="U5" s="920"/>
      <c r="V5" s="920"/>
      <c r="W5" s="920"/>
      <c r="X5" s="920"/>
      <c r="Y5" s="920"/>
      <c r="Z5" s="920"/>
      <c r="AA5" s="920"/>
      <c r="AB5" s="920"/>
      <c r="AC5" s="920"/>
      <c r="AD5" s="920"/>
      <c r="AE5" s="921"/>
      <c r="AG5" s="907" t="s">
        <v>2</v>
      </c>
      <c r="AH5" s="907"/>
      <c r="AI5" s="907"/>
      <c r="AJ5" s="909"/>
      <c r="AK5" s="909"/>
      <c r="AL5" s="909"/>
      <c r="AM5" s="909"/>
      <c r="AN5" s="909"/>
      <c r="AQ5" s="32" t="s">
        <v>15</v>
      </c>
      <c r="AS5" s="257" t="s">
        <v>1266</v>
      </c>
    </row>
    <row r="6" spans="2:45" ht="30" customHeight="1">
      <c r="C6" s="978" t="s">
        <v>514</v>
      </c>
      <c r="D6" s="979"/>
      <c r="E6" s="979"/>
      <c r="F6" s="980"/>
      <c r="G6" s="983" t="s">
        <v>1</v>
      </c>
      <c r="H6" s="983"/>
      <c r="I6" s="983"/>
      <c r="J6" s="983"/>
      <c r="K6" s="984"/>
      <c r="L6" s="922"/>
      <c r="M6" s="923"/>
      <c r="N6" s="923"/>
      <c r="O6" s="923"/>
      <c r="P6" s="923"/>
      <c r="Q6" s="923"/>
      <c r="R6" s="923"/>
      <c r="S6" s="923"/>
      <c r="T6" s="923"/>
      <c r="U6" s="923"/>
      <c r="V6" s="923"/>
      <c r="W6" s="923"/>
      <c r="X6" s="923"/>
      <c r="Y6" s="923"/>
      <c r="Z6" s="923"/>
      <c r="AA6" s="923"/>
      <c r="AB6" s="923"/>
      <c r="AC6" s="923"/>
      <c r="AD6" s="923"/>
      <c r="AE6" s="924"/>
      <c r="AG6" s="907" t="s">
        <v>520</v>
      </c>
      <c r="AH6" s="907"/>
      <c r="AI6" s="907"/>
      <c r="AJ6" s="908"/>
      <c r="AK6" s="908"/>
      <c r="AL6" s="908"/>
      <c r="AM6" s="908"/>
      <c r="AN6" s="908"/>
      <c r="AQ6" s="32" t="s">
        <v>251</v>
      </c>
      <c r="AS6" s="257"/>
    </row>
    <row r="7" spans="2:45">
      <c r="AQ7" s="32" t="s">
        <v>252</v>
      </c>
      <c r="AS7" s="257"/>
    </row>
    <row r="8" spans="2:45" ht="15.9" customHeight="1">
      <c r="C8" s="925" t="s">
        <v>516</v>
      </c>
      <c r="D8" s="926"/>
      <c r="E8" s="926"/>
      <c r="F8" s="927"/>
      <c r="G8" s="919" t="s">
        <v>518</v>
      </c>
      <c r="H8" s="920"/>
      <c r="I8" s="920"/>
      <c r="J8" s="920"/>
      <c r="K8" s="921"/>
      <c r="L8" s="919" t="s">
        <v>447</v>
      </c>
      <c r="M8" s="920"/>
      <c r="N8" s="920"/>
      <c r="O8" s="921"/>
      <c r="P8" s="919" t="s">
        <v>3</v>
      </c>
      <c r="Q8" s="920"/>
      <c r="R8" s="921"/>
      <c r="S8" s="919" t="s">
        <v>517</v>
      </c>
      <c r="T8" s="920"/>
      <c r="U8" s="920"/>
      <c r="V8" s="920"/>
      <c r="W8" s="920"/>
      <c r="X8" s="920"/>
      <c r="Y8" s="920"/>
      <c r="Z8" s="920"/>
      <c r="AA8" s="920"/>
      <c r="AB8" s="920"/>
      <c r="AC8" s="920"/>
      <c r="AD8" s="920"/>
      <c r="AE8" s="921"/>
      <c r="AG8" s="916" t="s">
        <v>522</v>
      </c>
      <c r="AH8" s="917"/>
      <c r="AI8" s="917"/>
      <c r="AJ8" s="918"/>
      <c r="AK8" s="916" t="s">
        <v>523</v>
      </c>
      <c r="AL8" s="917"/>
      <c r="AM8" s="917"/>
      <c r="AN8" s="918"/>
      <c r="AQ8" s="32" t="s">
        <v>17</v>
      </c>
    </row>
    <row r="9" spans="2:45" ht="30" customHeight="1">
      <c r="C9" s="928"/>
      <c r="D9" s="929"/>
      <c r="E9" s="929"/>
      <c r="F9" s="930"/>
      <c r="G9" s="931"/>
      <c r="H9" s="932"/>
      <c r="I9" s="932"/>
      <c r="J9" s="932"/>
      <c r="K9" s="933"/>
      <c r="L9" s="937">
        <v>27</v>
      </c>
      <c r="M9" s="938"/>
      <c r="N9" s="938"/>
      <c r="O9" s="939"/>
      <c r="P9" s="910"/>
      <c r="Q9" s="911"/>
      <c r="R9" s="912"/>
      <c r="S9" s="922"/>
      <c r="T9" s="923"/>
      <c r="U9" s="923"/>
      <c r="V9" s="923"/>
      <c r="W9" s="923"/>
      <c r="X9" s="923"/>
      <c r="Y9" s="923"/>
      <c r="Z9" s="923"/>
      <c r="AA9" s="923"/>
      <c r="AB9" s="923"/>
      <c r="AC9" s="923"/>
      <c r="AD9" s="923"/>
      <c r="AE9" s="924"/>
      <c r="AF9" s="250"/>
      <c r="AG9" s="913"/>
      <c r="AH9" s="914"/>
      <c r="AI9" s="914"/>
      <c r="AJ9" s="915"/>
      <c r="AK9" s="913"/>
      <c r="AL9" s="914"/>
      <c r="AM9" s="914"/>
      <c r="AN9" s="915"/>
      <c r="AQ9" s="32"/>
    </row>
    <row r="10" spans="2:45">
      <c r="AF10" s="250"/>
    </row>
    <row r="11" spans="2:45">
      <c r="C11" s="940" t="str">
        <f>IF(G9=AS3,AQ11,"")</f>
        <v/>
      </c>
      <c r="D11" s="940"/>
      <c r="E11" s="940"/>
      <c r="F11" s="940"/>
      <c r="G11" s="940"/>
      <c r="H11" s="940"/>
      <c r="I11" s="940"/>
      <c r="J11" s="940"/>
      <c r="K11" s="940"/>
      <c r="L11" s="940"/>
      <c r="M11" s="940"/>
      <c r="N11" s="940"/>
      <c r="P11" s="940" t="str" cm="1">
        <f t="array" ref="P11">IF(OR(G9=AS4:AS5),AQ11,"")</f>
        <v/>
      </c>
      <c r="Q11" s="940"/>
      <c r="R11" s="940"/>
      <c r="S11" s="940"/>
      <c r="T11" s="940"/>
      <c r="U11" s="940"/>
      <c r="V11" s="940"/>
      <c r="W11" s="940"/>
      <c r="X11" s="940"/>
      <c r="Y11" s="940"/>
      <c r="Z11" s="940"/>
      <c r="AA11" s="940"/>
      <c r="AC11" s="687"/>
      <c r="AD11" s="687"/>
      <c r="AE11" s="687"/>
      <c r="AF11" s="687"/>
      <c r="AG11" s="687"/>
      <c r="AH11" s="687"/>
      <c r="AI11" s="687"/>
      <c r="AJ11" s="687"/>
      <c r="AK11" s="687"/>
      <c r="AL11" s="687"/>
      <c r="AM11" s="687"/>
      <c r="AN11" s="687"/>
      <c r="AQ11" s="257" t="s">
        <v>537</v>
      </c>
    </row>
    <row r="12" spans="2:45">
      <c r="C12" s="985" t="s">
        <v>539</v>
      </c>
      <c r="D12" s="986"/>
      <c r="E12" s="986"/>
      <c r="F12" s="987"/>
      <c r="G12" s="953" t="s">
        <v>532</v>
      </c>
      <c r="H12" s="954"/>
      <c r="I12" s="954"/>
      <c r="J12" s="955"/>
      <c r="K12" s="953" t="s">
        <v>533</v>
      </c>
      <c r="L12" s="954"/>
      <c r="M12" s="954"/>
      <c r="N12" s="955"/>
      <c r="P12" s="941" t="s">
        <v>540</v>
      </c>
      <c r="Q12" s="942"/>
      <c r="R12" s="942"/>
      <c r="S12" s="943"/>
      <c r="T12" s="953" t="s">
        <v>532</v>
      </c>
      <c r="U12" s="954"/>
      <c r="V12" s="954"/>
      <c r="W12" s="955"/>
      <c r="X12" s="953" t="s">
        <v>533</v>
      </c>
      <c r="Y12" s="954"/>
      <c r="Z12" s="954"/>
      <c r="AA12" s="955"/>
      <c r="AC12" s="681"/>
      <c r="AD12" s="681"/>
      <c r="AE12" s="681"/>
      <c r="AF12" s="681"/>
      <c r="AG12" s="683"/>
      <c r="AH12" s="683"/>
      <c r="AI12" s="683"/>
      <c r="AJ12" s="683"/>
      <c r="AK12" s="683"/>
      <c r="AL12" s="683"/>
      <c r="AM12" s="683"/>
      <c r="AN12" s="683"/>
    </row>
    <row r="13" spans="2:45">
      <c r="C13" s="988"/>
      <c r="D13" s="989"/>
      <c r="E13" s="990"/>
      <c r="F13" s="991"/>
      <c r="G13" s="992" t="s">
        <v>534</v>
      </c>
      <c r="H13" s="993"/>
      <c r="I13" s="993"/>
      <c r="J13" s="994"/>
      <c r="K13" s="960" t="s">
        <v>531</v>
      </c>
      <c r="L13" s="961"/>
      <c r="M13" s="961"/>
      <c r="N13" s="962"/>
      <c r="P13" s="944"/>
      <c r="Q13" s="945"/>
      <c r="R13" s="945"/>
      <c r="S13" s="946"/>
      <c r="T13" s="992" t="s">
        <v>534</v>
      </c>
      <c r="U13" s="993"/>
      <c r="V13" s="993"/>
      <c r="W13" s="994"/>
      <c r="X13" s="960" t="s">
        <v>524</v>
      </c>
      <c r="Y13" s="961"/>
      <c r="Z13" s="961"/>
      <c r="AA13" s="962"/>
      <c r="AC13" s="681"/>
      <c r="AD13" s="681"/>
      <c r="AE13" s="681"/>
      <c r="AF13" s="681"/>
      <c r="AG13" s="683"/>
      <c r="AH13" s="683"/>
      <c r="AI13" s="683"/>
      <c r="AJ13" s="683"/>
      <c r="AK13" s="689"/>
      <c r="AL13" s="689"/>
      <c r="AM13" s="689"/>
      <c r="AN13" s="689"/>
    </row>
    <row r="14" spans="2:45" ht="18" customHeight="1">
      <c r="C14" s="958"/>
      <c r="D14" s="959"/>
      <c r="E14" s="963" t="s">
        <v>525</v>
      </c>
      <c r="F14" s="964"/>
      <c r="G14" s="956"/>
      <c r="H14" s="957"/>
      <c r="I14" s="957"/>
      <c r="J14" s="253" t="s">
        <v>0</v>
      </c>
      <c r="K14" s="951"/>
      <c r="L14" s="952"/>
      <c r="M14" s="952"/>
      <c r="N14" s="254" t="s">
        <v>0</v>
      </c>
      <c r="P14" s="958"/>
      <c r="Q14" s="959"/>
      <c r="R14" s="963" t="s">
        <v>525</v>
      </c>
      <c r="S14" s="964"/>
      <c r="T14" s="956"/>
      <c r="U14" s="957"/>
      <c r="V14" s="957"/>
      <c r="W14" s="253" t="s">
        <v>0</v>
      </c>
      <c r="X14" s="951"/>
      <c r="Y14" s="952"/>
      <c r="Z14" s="952"/>
      <c r="AA14" s="254" t="s">
        <v>0</v>
      </c>
      <c r="AC14" s="683"/>
      <c r="AD14" s="683"/>
      <c r="AE14" s="683"/>
      <c r="AF14" s="683"/>
      <c r="AG14" s="683"/>
      <c r="AH14" s="683"/>
      <c r="AI14" s="683"/>
      <c r="AJ14" s="678"/>
      <c r="AK14" s="688"/>
      <c r="AL14" s="688"/>
      <c r="AM14" s="688"/>
      <c r="AN14" s="678"/>
    </row>
    <row r="15" spans="2:45" ht="18" customHeight="1">
      <c r="C15" s="949"/>
      <c r="D15" s="950"/>
      <c r="E15" s="905" t="s">
        <v>526</v>
      </c>
      <c r="F15" s="906"/>
      <c r="G15" s="910"/>
      <c r="H15" s="911"/>
      <c r="I15" s="911"/>
      <c r="J15" s="248" t="s">
        <v>0</v>
      </c>
      <c r="K15" s="968"/>
      <c r="L15" s="969"/>
      <c r="M15" s="969"/>
      <c r="N15" s="249" t="s">
        <v>0</v>
      </c>
      <c r="P15" s="949"/>
      <c r="Q15" s="950"/>
      <c r="R15" s="905" t="s">
        <v>526</v>
      </c>
      <c r="S15" s="906"/>
      <c r="T15" s="910"/>
      <c r="U15" s="911"/>
      <c r="V15" s="911"/>
      <c r="W15" s="248" t="s">
        <v>0</v>
      </c>
      <c r="X15" s="968"/>
      <c r="Y15" s="969"/>
      <c r="Z15" s="969"/>
      <c r="AA15" s="249" t="s">
        <v>0</v>
      </c>
      <c r="AC15" s="684"/>
      <c r="AD15" s="685"/>
      <c r="AE15" s="683"/>
      <c r="AF15" s="686"/>
      <c r="AG15" s="679"/>
      <c r="AH15" s="679"/>
      <c r="AI15" s="679"/>
      <c r="AJ15" s="678"/>
      <c r="AK15" s="680"/>
      <c r="AL15" s="680"/>
      <c r="AM15" s="680"/>
      <c r="AN15" s="678"/>
    </row>
    <row r="16" spans="2:45" ht="18" customHeight="1">
      <c r="C16" s="947" t="s">
        <v>530</v>
      </c>
      <c r="D16" s="948"/>
      <c r="E16" s="963" t="s">
        <v>527</v>
      </c>
      <c r="F16" s="964"/>
      <c r="G16" s="956"/>
      <c r="H16" s="957"/>
      <c r="I16" s="957"/>
      <c r="J16" s="253" t="s">
        <v>0</v>
      </c>
      <c r="K16" s="951"/>
      <c r="L16" s="952"/>
      <c r="M16" s="952"/>
      <c r="N16" s="254" t="s">
        <v>0</v>
      </c>
      <c r="P16" s="947" t="s">
        <v>529</v>
      </c>
      <c r="Q16" s="948"/>
      <c r="R16" s="963" t="s">
        <v>527</v>
      </c>
      <c r="S16" s="964"/>
      <c r="T16" s="956"/>
      <c r="U16" s="957"/>
      <c r="V16" s="957"/>
      <c r="W16" s="253" t="s">
        <v>0</v>
      </c>
      <c r="X16" s="951"/>
      <c r="Y16" s="952"/>
      <c r="Z16" s="952"/>
      <c r="AA16" s="254" t="s">
        <v>0</v>
      </c>
      <c r="AC16" s="685"/>
      <c r="AD16" s="685"/>
      <c r="AE16" s="683"/>
      <c r="AF16" s="686"/>
      <c r="AG16" s="679"/>
      <c r="AH16" s="679"/>
      <c r="AI16" s="679"/>
      <c r="AJ16" s="678"/>
      <c r="AK16" s="680"/>
      <c r="AL16" s="680"/>
      <c r="AM16" s="680"/>
      <c r="AN16" s="678"/>
      <c r="AO16" s="250"/>
    </row>
    <row r="17" spans="3:45" ht="18" customHeight="1">
      <c r="C17" s="949"/>
      <c r="D17" s="950"/>
      <c r="E17" s="905" t="s">
        <v>528</v>
      </c>
      <c r="F17" s="906"/>
      <c r="G17" s="910"/>
      <c r="H17" s="911"/>
      <c r="I17" s="911"/>
      <c r="J17" s="248" t="s">
        <v>0</v>
      </c>
      <c r="K17" s="968"/>
      <c r="L17" s="969"/>
      <c r="M17" s="969"/>
      <c r="N17" s="249" t="s">
        <v>0</v>
      </c>
      <c r="P17" s="949"/>
      <c r="Q17" s="950"/>
      <c r="R17" s="905" t="s">
        <v>528</v>
      </c>
      <c r="S17" s="906"/>
      <c r="T17" s="910"/>
      <c r="U17" s="911"/>
      <c r="V17" s="911"/>
      <c r="W17" s="248" t="s">
        <v>0</v>
      </c>
      <c r="X17" s="968"/>
      <c r="Y17" s="969"/>
      <c r="Z17" s="969"/>
      <c r="AA17" s="249" t="s">
        <v>0</v>
      </c>
      <c r="AC17" s="678"/>
      <c r="AD17" s="678"/>
      <c r="AE17" s="678"/>
      <c r="AF17" s="678"/>
      <c r="AG17" s="678"/>
      <c r="AH17" s="678"/>
      <c r="AI17" s="678"/>
      <c r="AJ17" s="678"/>
      <c r="AK17" s="682"/>
      <c r="AL17" s="682"/>
      <c r="AM17" s="682"/>
      <c r="AN17" s="682"/>
      <c r="AO17" s="250"/>
    </row>
    <row r="18" spans="3:45" ht="18" customHeight="1">
      <c r="K18" s="966" t="s">
        <v>559</v>
      </c>
      <c r="L18" s="966"/>
      <c r="M18" s="966"/>
      <c r="N18" s="966"/>
      <c r="P18" s="970" t="s">
        <v>538</v>
      </c>
      <c r="Q18" s="971"/>
      <c r="R18" s="971"/>
      <c r="S18" s="972"/>
      <c r="T18" s="973"/>
      <c r="U18" s="974"/>
      <c r="V18" s="974"/>
      <c r="W18" s="252" t="s">
        <v>0</v>
      </c>
      <c r="X18" s="975"/>
      <c r="Y18" s="976"/>
      <c r="Z18" s="976"/>
      <c r="AA18" s="252" t="s">
        <v>0</v>
      </c>
      <c r="AC18" s="250"/>
      <c r="AD18" s="250"/>
      <c r="AE18" s="250"/>
      <c r="AF18" s="250"/>
      <c r="AG18" s="250"/>
      <c r="AH18" s="250"/>
      <c r="AI18" s="250"/>
      <c r="AJ18" s="250"/>
      <c r="AK18" s="250"/>
      <c r="AL18" s="250"/>
      <c r="AM18" s="250"/>
      <c r="AN18" s="250"/>
      <c r="AO18" s="250"/>
    </row>
    <row r="19" spans="3:45" ht="18" customHeight="1">
      <c r="K19" s="462"/>
      <c r="L19" s="462"/>
      <c r="M19" s="462"/>
      <c r="N19" s="462"/>
      <c r="P19" s="970" t="s">
        <v>1233</v>
      </c>
      <c r="Q19" s="971"/>
      <c r="R19" s="971"/>
      <c r="S19" s="972"/>
      <c r="T19" s="973"/>
      <c r="U19" s="974"/>
      <c r="V19" s="974"/>
      <c r="W19" s="252" t="s">
        <v>0</v>
      </c>
      <c r="X19" s="975"/>
      <c r="Y19" s="976"/>
      <c r="Z19" s="976"/>
      <c r="AA19" s="252" t="s">
        <v>0</v>
      </c>
      <c r="AC19" s="250"/>
      <c r="AD19" s="250"/>
      <c r="AE19" s="250"/>
      <c r="AF19" s="250"/>
      <c r="AG19" s="250"/>
      <c r="AH19" s="250"/>
      <c r="AI19" s="250"/>
      <c r="AJ19" s="250"/>
      <c r="AK19" s="250"/>
      <c r="AL19" s="250"/>
      <c r="AM19" s="250"/>
      <c r="AN19" s="250"/>
      <c r="AO19" s="250"/>
    </row>
    <row r="20" spans="3:45" ht="18" customHeight="1">
      <c r="X20" s="967" t="s">
        <v>559</v>
      </c>
      <c r="Y20" s="967"/>
      <c r="Z20" s="967"/>
      <c r="AA20" s="967"/>
    </row>
    <row r="21" spans="3:45">
      <c r="X21" s="967"/>
      <c r="Y21" s="967"/>
      <c r="Z21" s="967"/>
      <c r="AA21" s="967"/>
    </row>
    <row r="22" spans="3:45">
      <c r="C22" s="1014" t="str">
        <f>IF(C11="","",AQ22)</f>
        <v/>
      </c>
      <c r="D22" s="1014"/>
      <c r="E22" s="1014"/>
      <c r="F22" s="1014"/>
      <c r="G22" s="1014"/>
      <c r="H22" s="1014"/>
      <c r="I22" s="1014"/>
      <c r="J22" s="1014"/>
      <c r="K22" s="1014"/>
      <c r="L22" s="1014"/>
      <c r="M22" s="1014"/>
      <c r="N22" s="1014"/>
      <c r="P22" s="1014" t="str">
        <f>IF(P11="","",AQ22)</f>
        <v/>
      </c>
      <c r="Q22" s="1014"/>
      <c r="R22" s="1014"/>
      <c r="S22" s="1014"/>
      <c r="T22" s="1014"/>
      <c r="U22" s="1014"/>
      <c r="V22" s="1014"/>
      <c r="W22" s="1014"/>
      <c r="X22" s="1014"/>
      <c r="Y22" s="1014"/>
      <c r="Z22" s="1014"/>
      <c r="AA22" s="1014"/>
      <c r="AC22" s="687"/>
      <c r="AD22" s="687"/>
      <c r="AE22" s="687"/>
      <c r="AF22" s="687"/>
      <c r="AG22" s="687"/>
      <c r="AH22" s="687"/>
      <c r="AI22" s="687"/>
      <c r="AJ22" s="687"/>
      <c r="AK22" s="687"/>
      <c r="AL22" s="687"/>
      <c r="AM22" s="687"/>
      <c r="AN22" s="687"/>
      <c r="AQ22" s="257" t="s">
        <v>769</v>
      </c>
    </row>
    <row r="23" spans="3:45">
      <c r="C23" s="251" t="s">
        <v>764</v>
      </c>
      <c r="P23" s="251" t="s">
        <v>764</v>
      </c>
      <c r="AC23" s="691"/>
      <c r="AD23" s="678"/>
      <c r="AE23" s="678"/>
      <c r="AF23" s="678"/>
      <c r="AG23" s="678"/>
      <c r="AH23" s="678"/>
      <c r="AI23" s="678"/>
      <c r="AJ23" s="678"/>
      <c r="AK23" s="678"/>
      <c r="AL23" s="678"/>
      <c r="AM23" s="678"/>
      <c r="AN23" s="678"/>
    </row>
    <row r="24" spans="3:45" s="323" customFormat="1" ht="12">
      <c r="C24" s="1015" t="s">
        <v>766</v>
      </c>
      <c r="D24" s="1015"/>
      <c r="E24" s="1015"/>
      <c r="F24" s="1015" t="s">
        <v>768</v>
      </c>
      <c r="G24" s="1015"/>
      <c r="H24" s="1015"/>
      <c r="I24" s="1015"/>
      <c r="J24" s="1015"/>
      <c r="K24" s="1015"/>
      <c r="L24" s="1015"/>
      <c r="M24" s="1015"/>
      <c r="N24" s="1015"/>
      <c r="P24" s="1015" t="s">
        <v>766</v>
      </c>
      <c r="Q24" s="1015"/>
      <c r="R24" s="1015"/>
      <c r="S24" s="1015" t="s">
        <v>768</v>
      </c>
      <c r="T24" s="1015"/>
      <c r="U24" s="1015"/>
      <c r="V24" s="1015"/>
      <c r="W24" s="1015"/>
      <c r="X24" s="1015"/>
      <c r="Y24" s="1015"/>
      <c r="Z24" s="1015"/>
      <c r="AA24" s="1015"/>
      <c r="AC24" s="693"/>
      <c r="AD24" s="693"/>
      <c r="AE24" s="693"/>
      <c r="AF24" s="693"/>
      <c r="AG24" s="693"/>
      <c r="AH24" s="693"/>
      <c r="AI24" s="693"/>
      <c r="AJ24" s="693"/>
      <c r="AK24" s="693"/>
      <c r="AL24" s="693"/>
      <c r="AM24" s="693"/>
      <c r="AN24" s="693"/>
      <c r="AQ24" s="324"/>
      <c r="AR24" s="325"/>
      <c r="AS24" s="324"/>
    </row>
    <row r="25" spans="3:45" s="323" customFormat="1" ht="13.5" customHeight="1">
      <c r="C25" s="1016" t="s">
        <v>758</v>
      </c>
      <c r="D25" s="1017"/>
      <c r="E25" s="1018"/>
      <c r="F25" s="1007" t="s">
        <v>765</v>
      </c>
      <c r="G25" s="1008"/>
      <c r="H25" s="1008"/>
      <c r="I25" s="1008"/>
      <c r="J25" s="1008"/>
      <c r="K25" s="1008"/>
      <c r="L25" s="1008"/>
      <c r="M25" s="1008"/>
      <c r="N25" s="1009"/>
      <c r="P25" s="1016" t="s">
        <v>758</v>
      </c>
      <c r="Q25" s="1017"/>
      <c r="R25" s="1018"/>
      <c r="S25" s="1007" t="s">
        <v>765</v>
      </c>
      <c r="T25" s="1008"/>
      <c r="U25" s="1008"/>
      <c r="V25" s="1008"/>
      <c r="W25" s="1008"/>
      <c r="X25" s="1008"/>
      <c r="Y25" s="1008"/>
      <c r="Z25" s="1008"/>
      <c r="AA25" s="1009"/>
      <c r="AC25" s="693"/>
      <c r="AD25" s="693"/>
      <c r="AE25" s="693"/>
      <c r="AF25" s="692"/>
      <c r="AG25" s="692"/>
      <c r="AH25" s="692"/>
      <c r="AI25" s="692"/>
      <c r="AJ25" s="692"/>
      <c r="AK25" s="692"/>
      <c r="AL25" s="692"/>
      <c r="AM25" s="692"/>
      <c r="AN25" s="692"/>
      <c r="AQ25" s="324"/>
      <c r="AR25" s="325"/>
      <c r="AS25" s="324"/>
    </row>
    <row r="26" spans="3:45" s="323" customFormat="1" ht="13.5" customHeight="1">
      <c r="C26" s="1019" t="s">
        <v>759</v>
      </c>
      <c r="D26" s="1020"/>
      <c r="E26" s="1021"/>
      <c r="F26" s="1004" t="s">
        <v>760</v>
      </c>
      <c r="G26" s="1005"/>
      <c r="H26" s="1005"/>
      <c r="I26" s="1005"/>
      <c r="J26" s="1005"/>
      <c r="K26" s="1005"/>
      <c r="L26" s="1005"/>
      <c r="M26" s="1005"/>
      <c r="N26" s="1006"/>
      <c r="P26" s="1010" t="s">
        <v>787</v>
      </c>
      <c r="Q26" s="1011"/>
      <c r="R26" s="1012"/>
      <c r="S26" s="1022" t="s">
        <v>760</v>
      </c>
      <c r="T26" s="1023"/>
      <c r="U26" s="1023"/>
      <c r="V26" s="1023"/>
      <c r="W26" s="1023"/>
      <c r="X26" s="1023"/>
      <c r="Y26" s="1023"/>
      <c r="Z26" s="1023"/>
      <c r="AA26" s="1024"/>
      <c r="AC26" s="693"/>
      <c r="AD26" s="693"/>
      <c r="AE26" s="693"/>
      <c r="AF26" s="692"/>
      <c r="AG26" s="692"/>
      <c r="AH26" s="692"/>
      <c r="AI26" s="692"/>
      <c r="AJ26" s="692"/>
      <c r="AK26" s="692"/>
      <c r="AL26" s="692"/>
      <c r="AM26" s="692"/>
      <c r="AN26" s="692"/>
      <c r="AQ26" s="324"/>
      <c r="AR26" s="325"/>
      <c r="AS26" s="324"/>
    </row>
    <row r="27" spans="3:45" s="323" customFormat="1" ht="13.5" customHeight="1">
      <c r="C27" s="1001" t="s">
        <v>772</v>
      </c>
      <c r="D27" s="1002"/>
      <c r="E27" s="1003"/>
      <c r="F27" s="1001" t="s">
        <v>777</v>
      </c>
      <c r="G27" s="1002"/>
      <c r="H27" s="1002"/>
      <c r="I27" s="1002"/>
      <c r="J27" s="1002"/>
      <c r="K27" s="1002"/>
      <c r="L27" s="1002"/>
      <c r="M27" s="1002"/>
      <c r="N27" s="1003"/>
      <c r="P27" s="1001" t="s">
        <v>772</v>
      </c>
      <c r="Q27" s="1002"/>
      <c r="R27" s="1003"/>
      <c r="S27" s="1001" t="s">
        <v>761</v>
      </c>
      <c r="T27" s="1002"/>
      <c r="U27" s="1002"/>
      <c r="V27" s="1002"/>
      <c r="W27" s="1002"/>
      <c r="X27" s="1002"/>
      <c r="Y27" s="1002"/>
      <c r="Z27" s="1002"/>
      <c r="AA27" s="1003"/>
      <c r="AC27" s="693"/>
      <c r="AD27" s="693"/>
      <c r="AE27" s="693"/>
      <c r="AF27" s="693"/>
      <c r="AG27" s="693"/>
      <c r="AH27" s="693"/>
      <c r="AI27" s="693"/>
      <c r="AJ27" s="693"/>
      <c r="AK27" s="693"/>
      <c r="AL27" s="693"/>
      <c r="AM27" s="693"/>
      <c r="AN27" s="693"/>
      <c r="AQ27" s="324"/>
      <c r="AR27" s="325"/>
      <c r="AS27" s="324"/>
    </row>
    <row r="28" spans="3:45" s="323" customFormat="1" ht="13.5" customHeight="1">
      <c r="C28" s="998" t="s">
        <v>773</v>
      </c>
      <c r="D28" s="999"/>
      <c r="E28" s="1000"/>
      <c r="F28" s="998" t="s">
        <v>761</v>
      </c>
      <c r="G28" s="999"/>
      <c r="H28" s="999"/>
      <c r="I28" s="999"/>
      <c r="J28" s="999"/>
      <c r="K28" s="999"/>
      <c r="L28" s="999"/>
      <c r="M28" s="999"/>
      <c r="N28" s="1000"/>
      <c r="P28" s="998" t="s">
        <v>773</v>
      </c>
      <c r="Q28" s="999"/>
      <c r="R28" s="1000"/>
      <c r="S28" s="998" t="s">
        <v>761</v>
      </c>
      <c r="T28" s="999"/>
      <c r="U28" s="999"/>
      <c r="V28" s="999"/>
      <c r="W28" s="999"/>
      <c r="X28" s="999"/>
      <c r="Y28" s="999"/>
      <c r="Z28" s="999"/>
      <c r="AA28" s="1000"/>
      <c r="AC28" s="693"/>
      <c r="AD28" s="693"/>
      <c r="AE28" s="693"/>
      <c r="AF28" s="693"/>
      <c r="AG28" s="693"/>
      <c r="AH28" s="693"/>
      <c r="AI28" s="693"/>
      <c r="AJ28" s="693"/>
      <c r="AK28" s="693"/>
      <c r="AL28" s="693"/>
      <c r="AM28" s="693"/>
      <c r="AN28" s="693"/>
      <c r="AQ28" s="324"/>
      <c r="AR28" s="325"/>
      <c r="AS28" s="324"/>
    </row>
    <row r="29" spans="3:45" s="323" customFormat="1" ht="12">
      <c r="C29" s="326"/>
      <c r="D29" s="327"/>
      <c r="E29" s="328"/>
      <c r="F29" s="326"/>
      <c r="G29" s="327"/>
      <c r="H29" s="327"/>
      <c r="I29" s="327"/>
      <c r="J29" s="327"/>
      <c r="K29" s="327"/>
      <c r="L29" s="327"/>
      <c r="M29" s="327"/>
      <c r="N29" s="328"/>
      <c r="P29" s="995" t="s">
        <v>1232</v>
      </c>
      <c r="Q29" s="996"/>
      <c r="R29" s="997"/>
      <c r="S29" s="995" t="s">
        <v>767</v>
      </c>
      <c r="T29" s="996"/>
      <c r="U29" s="996"/>
      <c r="V29" s="996"/>
      <c r="W29" s="996"/>
      <c r="X29" s="996"/>
      <c r="Y29" s="996"/>
      <c r="Z29" s="996"/>
      <c r="AA29" s="997"/>
      <c r="AC29" s="693"/>
      <c r="AD29" s="693"/>
      <c r="AE29" s="693"/>
      <c r="AF29" s="693"/>
      <c r="AG29" s="693"/>
      <c r="AH29" s="693"/>
      <c r="AI29" s="693"/>
      <c r="AJ29" s="693"/>
      <c r="AK29" s="693"/>
      <c r="AL29" s="693"/>
      <c r="AM29" s="693"/>
      <c r="AN29" s="693"/>
      <c r="AQ29" s="324"/>
      <c r="AR29" s="325"/>
      <c r="AS29" s="324"/>
    </row>
    <row r="30" spans="3:45" s="323" customFormat="1" ht="12">
      <c r="C30" s="454"/>
      <c r="D30" s="455"/>
      <c r="E30" s="456"/>
      <c r="F30" s="454"/>
      <c r="G30" s="455"/>
      <c r="H30" s="455"/>
      <c r="I30" s="455"/>
      <c r="J30" s="455"/>
      <c r="K30" s="455"/>
      <c r="L30" s="455"/>
      <c r="M30" s="455"/>
      <c r="N30" s="456"/>
      <c r="P30" s="1025" t="s">
        <v>1325</v>
      </c>
      <c r="Q30" s="1026"/>
      <c r="R30" s="1027"/>
      <c r="S30" s="1025" t="s">
        <v>1324</v>
      </c>
      <c r="T30" s="1026"/>
      <c r="U30" s="1026"/>
      <c r="V30" s="1026"/>
      <c r="W30" s="1026"/>
      <c r="X30" s="1026"/>
      <c r="Y30" s="1026"/>
      <c r="Z30" s="1026"/>
      <c r="AA30" s="1027"/>
      <c r="AC30" s="693"/>
      <c r="AD30" s="693"/>
      <c r="AE30" s="693"/>
      <c r="AF30" s="693"/>
      <c r="AG30" s="693"/>
      <c r="AH30" s="693"/>
      <c r="AI30" s="693"/>
      <c r="AJ30" s="693"/>
      <c r="AK30" s="693"/>
      <c r="AL30" s="693"/>
      <c r="AM30" s="693"/>
      <c r="AN30" s="693"/>
      <c r="AQ30" s="324"/>
      <c r="AR30" s="325"/>
      <c r="AS30" s="324"/>
    </row>
    <row r="31" spans="3:45" s="323" customFormat="1" ht="12">
      <c r="C31" s="454"/>
      <c r="D31" s="455"/>
      <c r="E31" s="456"/>
      <c r="F31" s="454"/>
      <c r="G31" s="455"/>
      <c r="H31" s="455"/>
      <c r="I31" s="455"/>
      <c r="J31" s="455"/>
      <c r="K31" s="455"/>
      <c r="L31" s="455"/>
      <c r="M31" s="455"/>
      <c r="N31" s="456"/>
      <c r="P31" s="900" t="s">
        <v>774</v>
      </c>
      <c r="Q31" s="452"/>
      <c r="R31" s="453"/>
      <c r="S31" s="934" t="s">
        <v>776</v>
      </c>
      <c r="T31" s="935"/>
      <c r="U31" s="935"/>
      <c r="V31" s="935"/>
      <c r="W31" s="935"/>
      <c r="X31" s="935"/>
      <c r="Y31" s="935"/>
      <c r="Z31" s="935"/>
      <c r="AA31" s="936"/>
      <c r="AC31" s="690"/>
      <c r="AD31" s="690"/>
      <c r="AE31" s="690"/>
      <c r="AF31" s="690"/>
      <c r="AG31" s="690"/>
      <c r="AH31" s="690"/>
      <c r="AI31" s="690"/>
      <c r="AJ31" s="690"/>
      <c r="AK31" s="690"/>
      <c r="AL31" s="690"/>
      <c r="AM31" s="690"/>
      <c r="AN31" s="690"/>
      <c r="AQ31" s="324"/>
      <c r="AR31" s="325"/>
      <c r="AS31" s="324"/>
    </row>
    <row r="32" spans="3:45" s="323" customFormat="1" ht="12">
      <c r="C32" s="329"/>
      <c r="D32" s="330"/>
      <c r="E32" s="331"/>
      <c r="F32" s="329"/>
      <c r="G32" s="330"/>
      <c r="H32" s="330"/>
      <c r="I32" s="330"/>
      <c r="J32" s="330"/>
      <c r="K32" s="330"/>
      <c r="L32" s="330"/>
      <c r="M32" s="330"/>
      <c r="N32" s="331"/>
      <c r="P32" s="329"/>
      <c r="Q32" s="330"/>
      <c r="R32" s="331"/>
      <c r="S32" s="376" t="s">
        <v>788</v>
      </c>
      <c r="T32" s="330"/>
      <c r="U32" s="330"/>
      <c r="V32" s="330"/>
      <c r="W32" s="330"/>
      <c r="X32" s="330"/>
      <c r="Y32" s="330"/>
      <c r="Z32" s="330"/>
      <c r="AA32" s="331"/>
      <c r="AC32" s="693"/>
      <c r="AD32" s="693"/>
      <c r="AE32" s="693"/>
      <c r="AF32" s="693"/>
      <c r="AG32" s="693"/>
      <c r="AH32" s="693"/>
      <c r="AI32" s="693"/>
      <c r="AJ32" s="693"/>
      <c r="AK32" s="693"/>
      <c r="AL32" s="693"/>
      <c r="AM32" s="693"/>
      <c r="AN32" s="693"/>
      <c r="AQ32" s="324"/>
      <c r="AR32" s="325"/>
      <c r="AS32" s="324"/>
    </row>
    <row r="33" spans="3:45" s="323" customFormat="1" ht="12">
      <c r="AQ33" s="324"/>
      <c r="AR33" s="325"/>
      <c r="AS33" s="324"/>
    </row>
    <row r="34" spans="3:45">
      <c r="C34" s="1013" t="s">
        <v>778</v>
      </c>
      <c r="D34" s="1013"/>
      <c r="E34" s="1013"/>
      <c r="F34" s="1013"/>
      <c r="G34" s="1013"/>
      <c r="H34" s="1013"/>
      <c r="I34" s="1013"/>
      <c r="J34" s="1013"/>
      <c r="K34" s="1013"/>
      <c r="L34" s="1013"/>
      <c r="M34" s="1013"/>
      <c r="N34" s="1013"/>
      <c r="O34" s="1013"/>
      <c r="P34" s="1013"/>
      <c r="Q34" s="1013"/>
      <c r="R34" s="1013"/>
      <c r="S34" s="1013"/>
      <c r="T34" s="1013"/>
      <c r="U34" s="1013"/>
      <c r="V34" s="1013"/>
      <c r="W34" s="1013"/>
      <c r="X34" s="1013"/>
      <c r="Y34" s="1013"/>
      <c r="Z34" s="1013"/>
      <c r="AA34" s="1013"/>
      <c r="AB34" s="1013"/>
      <c r="AC34" s="1013"/>
      <c r="AD34" s="1013"/>
      <c r="AE34" s="1013"/>
      <c r="AF34" s="1013"/>
      <c r="AG34" s="1013"/>
      <c r="AH34" s="1013"/>
      <c r="AI34" s="1013"/>
      <c r="AJ34" s="1013"/>
      <c r="AK34" s="1013"/>
      <c r="AL34" s="1013"/>
      <c r="AM34" s="1013"/>
      <c r="AN34" s="1013"/>
    </row>
    <row r="35" spans="3:45">
      <c r="C35" s="1013"/>
      <c r="D35" s="1013"/>
      <c r="E35" s="1013"/>
      <c r="F35" s="1013"/>
      <c r="G35" s="1013"/>
      <c r="H35" s="1013"/>
      <c r="I35" s="1013"/>
      <c r="J35" s="1013"/>
      <c r="K35" s="1013"/>
      <c r="L35" s="1013"/>
      <c r="M35" s="1013"/>
      <c r="N35" s="1013"/>
      <c r="O35" s="1013"/>
      <c r="P35" s="1013"/>
      <c r="Q35" s="1013"/>
      <c r="R35" s="1013"/>
      <c r="S35" s="1013"/>
      <c r="T35" s="1013"/>
      <c r="U35" s="1013"/>
      <c r="V35" s="1013"/>
      <c r="W35" s="1013"/>
      <c r="X35" s="1013"/>
      <c r="Y35" s="1013"/>
      <c r="Z35" s="1013"/>
      <c r="AA35" s="1013"/>
      <c r="AB35" s="1013"/>
      <c r="AC35" s="1013"/>
      <c r="AD35" s="1013"/>
      <c r="AE35" s="1013"/>
      <c r="AF35" s="1013"/>
      <c r="AG35" s="1013"/>
      <c r="AH35" s="1013"/>
      <c r="AI35" s="1013"/>
      <c r="AJ35" s="1013"/>
      <c r="AK35" s="1013"/>
      <c r="AL35" s="1013"/>
      <c r="AM35" s="1013"/>
      <c r="AN35" s="1013"/>
    </row>
    <row r="36" spans="3:45" ht="7.5" customHeight="1"/>
  </sheetData>
  <mergeCells count="102">
    <mergeCell ref="C34:AN35"/>
    <mergeCell ref="C22:N22"/>
    <mergeCell ref="P22:AA22"/>
    <mergeCell ref="C24:E24"/>
    <mergeCell ref="F24:N24"/>
    <mergeCell ref="P24:R24"/>
    <mergeCell ref="S24:AA24"/>
    <mergeCell ref="P25:R25"/>
    <mergeCell ref="S29:AA29"/>
    <mergeCell ref="C25:E25"/>
    <mergeCell ref="C26:E26"/>
    <mergeCell ref="C27:E27"/>
    <mergeCell ref="S25:AA25"/>
    <mergeCell ref="S26:AA26"/>
    <mergeCell ref="S27:AA27"/>
    <mergeCell ref="S28:AA28"/>
    <mergeCell ref="P30:R30"/>
    <mergeCell ref="S30:AA30"/>
    <mergeCell ref="C12:F13"/>
    <mergeCell ref="G13:J13"/>
    <mergeCell ref="T13:W13"/>
    <mergeCell ref="X15:Z15"/>
    <mergeCell ref="K13:N13"/>
    <mergeCell ref="K12:N12"/>
    <mergeCell ref="R16:S16"/>
    <mergeCell ref="P19:S19"/>
    <mergeCell ref="P29:R29"/>
    <mergeCell ref="P28:R28"/>
    <mergeCell ref="P27:R27"/>
    <mergeCell ref="X20:AA20"/>
    <mergeCell ref="X14:Z14"/>
    <mergeCell ref="T15:V15"/>
    <mergeCell ref="T19:V19"/>
    <mergeCell ref="X19:Z19"/>
    <mergeCell ref="T16:V16"/>
    <mergeCell ref="F26:N26"/>
    <mergeCell ref="F25:N25"/>
    <mergeCell ref="F27:N27"/>
    <mergeCell ref="P26:R26"/>
    <mergeCell ref="C28:E28"/>
    <mergeCell ref="F28:N28"/>
    <mergeCell ref="T14:V14"/>
    <mergeCell ref="AI1:AN1"/>
    <mergeCell ref="K18:N18"/>
    <mergeCell ref="X21:AA21"/>
    <mergeCell ref="G17:I17"/>
    <mergeCell ref="K17:M17"/>
    <mergeCell ref="T17:V17"/>
    <mergeCell ref="P18:S18"/>
    <mergeCell ref="R17:S17"/>
    <mergeCell ref="X17:Z17"/>
    <mergeCell ref="T18:V18"/>
    <mergeCell ref="X18:Z18"/>
    <mergeCell ref="B2:AN2"/>
    <mergeCell ref="C6:F6"/>
    <mergeCell ref="C5:F5"/>
    <mergeCell ref="G5:K5"/>
    <mergeCell ref="G6:K6"/>
    <mergeCell ref="E16:F16"/>
    <mergeCell ref="E15:F15"/>
    <mergeCell ref="E14:F14"/>
    <mergeCell ref="G15:I15"/>
    <mergeCell ref="K15:M15"/>
    <mergeCell ref="G16:I16"/>
    <mergeCell ref="K16:M16"/>
    <mergeCell ref="K14:M14"/>
    <mergeCell ref="C8:F9"/>
    <mergeCell ref="G9:K9"/>
    <mergeCell ref="S8:AE8"/>
    <mergeCell ref="S9:AE9"/>
    <mergeCell ref="S31:AA31"/>
    <mergeCell ref="G8:K8"/>
    <mergeCell ref="P8:R8"/>
    <mergeCell ref="L8:O8"/>
    <mergeCell ref="L9:O9"/>
    <mergeCell ref="P11:AA11"/>
    <mergeCell ref="C11:N11"/>
    <mergeCell ref="P12:S13"/>
    <mergeCell ref="C16:D17"/>
    <mergeCell ref="E17:F17"/>
    <mergeCell ref="P16:Q17"/>
    <mergeCell ref="X16:Z16"/>
    <mergeCell ref="G12:J12"/>
    <mergeCell ref="G14:I14"/>
    <mergeCell ref="C14:D15"/>
    <mergeCell ref="T12:W12"/>
    <mergeCell ref="X12:AA12"/>
    <mergeCell ref="X13:AA13"/>
    <mergeCell ref="P14:Q15"/>
    <mergeCell ref="R14:S14"/>
    <mergeCell ref="R15:S15"/>
    <mergeCell ref="AG6:AI6"/>
    <mergeCell ref="AG5:AI5"/>
    <mergeCell ref="AJ6:AN6"/>
    <mergeCell ref="AJ5:AN5"/>
    <mergeCell ref="P9:R9"/>
    <mergeCell ref="AG9:AJ9"/>
    <mergeCell ref="AK9:AN9"/>
    <mergeCell ref="AK8:AN8"/>
    <mergeCell ref="AG8:AJ8"/>
    <mergeCell ref="L5:AE5"/>
    <mergeCell ref="L6:AE6"/>
  </mergeCells>
  <phoneticPr fontId="1"/>
  <dataValidations disablePrompts="1" count="2">
    <dataValidation type="list" allowBlank="1" showInputMessage="1" showErrorMessage="1" sqref="G6:K6" xr:uid="{00000000-0002-0000-0000-000000000000}">
      <formula1>$AQ$3:$AQ$9</formula1>
    </dataValidation>
    <dataValidation type="list" allowBlank="1" showInputMessage="1" showErrorMessage="1" sqref="G9:K9" xr:uid="{00000000-0002-0000-0000-000001000000}">
      <formula1>$AS$3:$AS$5</formula1>
    </dataValidation>
  </dataValidations>
  <printOptions horizontalCentered="1"/>
  <pageMargins left="0.19685039370078741" right="0.19685039370078741" top="0.78740157480314965" bottom="0.78740157480314965" header="0.31496062992125984" footer="0.31496062992125984"/>
  <pageSetup paperSize="9" scale="95" orientation="landscape" blackAndWhite="1"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664AB-0998-43DB-82E3-A78A5CA5F90F}">
  <sheetPr>
    <tabColor rgb="FF92D050"/>
  </sheetPr>
  <dimension ref="A1:IR74"/>
  <sheetViews>
    <sheetView view="pageBreakPreview" zoomScaleNormal="100" zoomScaleSheetLayoutView="100" workbookViewId="0">
      <pane xSplit="5" ySplit="8" topLeftCell="F9" activePane="bottomRight" state="frozen"/>
      <selection activeCell="A11" sqref="A11"/>
      <selection pane="topRight" activeCell="A11" sqref="A11"/>
      <selection pane="bottomLeft" activeCell="A11" sqref="A11"/>
      <selection pane="bottomRight"/>
    </sheetView>
  </sheetViews>
  <sheetFormatPr defaultColWidth="10.21875" defaultRowHeight="13.2"/>
  <cols>
    <col min="1" max="1" width="1" style="837" customWidth="1"/>
    <col min="2" max="2" width="3.44140625" style="837" customWidth="1"/>
    <col min="3" max="3" width="12.88671875" style="837" customWidth="1"/>
    <col min="4" max="4" width="3.44140625" style="837" customWidth="1"/>
    <col min="5" max="5" width="12" style="837" customWidth="1"/>
    <col min="6" max="33" width="3.77734375" style="837" customWidth="1"/>
    <col min="34" max="34" width="6.109375" style="837" customWidth="1"/>
    <col min="35" max="35" width="5.88671875" style="837" customWidth="1"/>
    <col min="36" max="36" width="6.33203125" style="837" customWidth="1"/>
    <col min="37" max="38" width="1.88671875" style="837" customWidth="1"/>
    <col min="39" max="40" width="3.109375" style="837" bestFit="1" customWidth="1"/>
    <col min="41" max="41" width="15.33203125" style="837" bestFit="1" customWidth="1"/>
    <col min="42" max="42" width="5.6640625" style="837" bestFit="1" customWidth="1"/>
    <col min="43" max="252" width="10.21875" style="837"/>
    <col min="253" max="256" width="10.21875" style="335"/>
    <col min="257" max="257" width="1" style="335" customWidth="1"/>
    <col min="258" max="258" width="3.44140625" style="335" customWidth="1"/>
    <col min="259" max="259" width="12.88671875" style="335" customWidth="1"/>
    <col min="260" max="260" width="3.44140625" style="335" customWidth="1"/>
    <col min="261" max="261" width="12" style="335" customWidth="1"/>
    <col min="262" max="289" width="3.77734375" style="335" customWidth="1"/>
    <col min="290" max="290" width="6.109375" style="335" customWidth="1"/>
    <col min="291" max="291" width="5.88671875" style="335" customWidth="1"/>
    <col min="292" max="292" width="6.33203125" style="335" customWidth="1"/>
    <col min="293" max="294" width="1.88671875" style="335" customWidth="1"/>
    <col min="295" max="296" width="3.109375" style="335" bestFit="1" customWidth="1"/>
    <col min="297" max="297" width="15.33203125" style="335" bestFit="1" customWidth="1"/>
    <col min="298" max="298" width="5.6640625" style="335" bestFit="1" customWidth="1"/>
    <col min="299" max="512" width="10.21875" style="335"/>
    <col min="513" max="513" width="1" style="335" customWidth="1"/>
    <col min="514" max="514" width="3.44140625" style="335" customWidth="1"/>
    <col min="515" max="515" width="12.88671875" style="335" customWidth="1"/>
    <col min="516" max="516" width="3.44140625" style="335" customWidth="1"/>
    <col min="517" max="517" width="12" style="335" customWidth="1"/>
    <col min="518" max="545" width="3.77734375" style="335" customWidth="1"/>
    <col min="546" max="546" width="6.109375" style="335" customWidth="1"/>
    <col min="547" max="547" width="5.88671875" style="335" customWidth="1"/>
    <col min="548" max="548" width="6.33203125" style="335" customWidth="1"/>
    <col min="549" max="550" width="1.88671875" style="335" customWidth="1"/>
    <col min="551" max="552" width="3.109375" style="335" bestFit="1" customWidth="1"/>
    <col min="553" max="553" width="15.33203125" style="335" bestFit="1" customWidth="1"/>
    <col min="554" max="554" width="5.6640625" style="335" bestFit="1" customWidth="1"/>
    <col min="555" max="768" width="10.21875" style="335"/>
    <col min="769" max="769" width="1" style="335" customWidth="1"/>
    <col min="770" max="770" width="3.44140625" style="335" customWidth="1"/>
    <col min="771" max="771" width="12.88671875" style="335" customWidth="1"/>
    <col min="772" max="772" width="3.44140625" style="335" customWidth="1"/>
    <col min="773" max="773" width="12" style="335" customWidth="1"/>
    <col min="774" max="801" width="3.77734375" style="335" customWidth="1"/>
    <col min="802" max="802" width="6.109375" style="335" customWidth="1"/>
    <col min="803" max="803" width="5.88671875" style="335" customWidth="1"/>
    <col min="804" max="804" width="6.33203125" style="335" customWidth="1"/>
    <col min="805" max="806" width="1.88671875" style="335" customWidth="1"/>
    <col min="807" max="808" width="3.109375" style="335" bestFit="1" customWidth="1"/>
    <col min="809" max="809" width="15.33203125" style="335" bestFit="1" customWidth="1"/>
    <col min="810" max="810" width="5.6640625" style="335" bestFit="1" customWidth="1"/>
    <col min="811" max="1024" width="10.21875" style="335"/>
    <col min="1025" max="1025" width="1" style="335" customWidth="1"/>
    <col min="1026" max="1026" width="3.44140625" style="335" customWidth="1"/>
    <col min="1027" max="1027" width="12.88671875" style="335" customWidth="1"/>
    <col min="1028" max="1028" width="3.44140625" style="335" customWidth="1"/>
    <col min="1029" max="1029" width="12" style="335" customWidth="1"/>
    <col min="1030" max="1057" width="3.77734375" style="335" customWidth="1"/>
    <col min="1058" max="1058" width="6.109375" style="335" customWidth="1"/>
    <col min="1059" max="1059" width="5.88671875" style="335" customWidth="1"/>
    <col min="1060" max="1060" width="6.33203125" style="335" customWidth="1"/>
    <col min="1061" max="1062" width="1.88671875" style="335" customWidth="1"/>
    <col min="1063" max="1064" width="3.109375" style="335" bestFit="1" customWidth="1"/>
    <col min="1065" max="1065" width="15.33203125" style="335" bestFit="1" customWidth="1"/>
    <col min="1066" max="1066" width="5.6640625" style="335" bestFit="1" customWidth="1"/>
    <col min="1067" max="1280" width="10.21875" style="335"/>
    <col min="1281" max="1281" width="1" style="335" customWidth="1"/>
    <col min="1282" max="1282" width="3.44140625" style="335" customWidth="1"/>
    <col min="1283" max="1283" width="12.88671875" style="335" customWidth="1"/>
    <col min="1284" max="1284" width="3.44140625" style="335" customWidth="1"/>
    <col min="1285" max="1285" width="12" style="335" customWidth="1"/>
    <col min="1286" max="1313" width="3.77734375" style="335" customWidth="1"/>
    <col min="1314" max="1314" width="6.109375" style="335" customWidth="1"/>
    <col min="1315" max="1315" width="5.88671875" style="335" customWidth="1"/>
    <col min="1316" max="1316" width="6.33203125" style="335" customWidth="1"/>
    <col min="1317" max="1318" width="1.88671875" style="335" customWidth="1"/>
    <col min="1319" max="1320" width="3.109375" style="335" bestFit="1" customWidth="1"/>
    <col min="1321" max="1321" width="15.33203125" style="335" bestFit="1" customWidth="1"/>
    <col min="1322" max="1322" width="5.6640625" style="335" bestFit="1" customWidth="1"/>
    <col min="1323" max="1536" width="10.21875" style="335"/>
    <col min="1537" max="1537" width="1" style="335" customWidth="1"/>
    <col min="1538" max="1538" width="3.44140625" style="335" customWidth="1"/>
    <col min="1539" max="1539" width="12.88671875" style="335" customWidth="1"/>
    <col min="1540" max="1540" width="3.44140625" style="335" customWidth="1"/>
    <col min="1541" max="1541" width="12" style="335" customWidth="1"/>
    <col min="1542" max="1569" width="3.77734375" style="335" customWidth="1"/>
    <col min="1570" max="1570" width="6.109375" style="335" customWidth="1"/>
    <col min="1571" max="1571" width="5.88671875" style="335" customWidth="1"/>
    <col min="1572" max="1572" width="6.33203125" style="335" customWidth="1"/>
    <col min="1573" max="1574" width="1.88671875" style="335" customWidth="1"/>
    <col min="1575" max="1576" width="3.109375" style="335" bestFit="1" customWidth="1"/>
    <col min="1577" max="1577" width="15.33203125" style="335" bestFit="1" customWidth="1"/>
    <col min="1578" max="1578" width="5.6640625" style="335" bestFit="1" customWidth="1"/>
    <col min="1579" max="1792" width="10.21875" style="335"/>
    <col min="1793" max="1793" width="1" style="335" customWidth="1"/>
    <col min="1794" max="1794" width="3.44140625" style="335" customWidth="1"/>
    <col min="1795" max="1795" width="12.88671875" style="335" customWidth="1"/>
    <col min="1796" max="1796" width="3.44140625" style="335" customWidth="1"/>
    <col min="1797" max="1797" width="12" style="335" customWidth="1"/>
    <col min="1798" max="1825" width="3.77734375" style="335" customWidth="1"/>
    <col min="1826" max="1826" width="6.109375" style="335" customWidth="1"/>
    <col min="1827" max="1827" width="5.88671875" style="335" customWidth="1"/>
    <col min="1828" max="1828" width="6.33203125" style="335" customWidth="1"/>
    <col min="1829" max="1830" width="1.88671875" style="335" customWidth="1"/>
    <col min="1831" max="1832" width="3.109375" style="335" bestFit="1" customWidth="1"/>
    <col min="1833" max="1833" width="15.33203125" style="335" bestFit="1" customWidth="1"/>
    <col min="1834" max="1834" width="5.6640625" style="335" bestFit="1" customWidth="1"/>
    <col min="1835" max="2048" width="10.21875" style="335"/>
    <col min="2049" max="2049" width="1" style="335" customWidth="1"/>
    <col min="2050" max="2050" width="3.44140625" style="335" customWidth="1"/>
    <col min="2051" max="2051" width="12.88671875" style="335" customWidth="1"/>
    <col min="2052" max="2052" width="3.44140625" style="335" customWidth="1"/>
    <col min="2053" max="2053" width="12" style="335" customWidth="1"/>
    <col min="2054" max="2081" width="3.77734375" style="335" customWidth="1"/>
    <col min="2082" max="2082" width="6.109375" style="335" customWidth="1"/>
    <col min="2083" max="2083" width="5.88671875" style="335" customWidth="1"/>
    <col min="2084" max="2084" width="6.33203125" style="335" customWidth="1"/>
    <col min="2085" max="2086" width="1.88671875" style="335" customWidth="1"/>
    <col min="2087" max="2088" width="3.109375" style="335" bestFit="1" customWidth="1"/>
    <col min="2089" max="2089" width="15.33203125" style="335" bestFit="1" customWidth="1"/>
    <col min="2090" max="2090" width="5.6640625" style="335" bestFit="1" customWidth="1"/>
    <col min="2091" max="2304" width="10.21875" style="335"/>
    <col min="2305" max="2305" width="1" style="335" customWidth="1"/>
    <col min="2306" max="2306" width="3.44140625" style="335" customWidth="1"/>
    <col min="2307" max="2307" width="12.88671875" style="335" customWidth="1"/>
    <col min="2308" max="2308" width="3.44140625" style="335" customWidth="1"/>
    <col min="2309" max="2309" width="12" style="335" customWidth="1"/>
    <col min="2310" max="2337" width="3.77734375" style="335" customWidth="1"/>
    <col min="2338" max="2338" width="6.109375" style="335" customWidth="1"/>
    <col min="2339" max="2339" width="5.88671875" style="335" customWidth="1"/>
    <col min="2340" max="2340" width="6.33203125" style="335" customWidth="1"/>
    <col min="2341" max="2342" width="1.88671875" style="335" customWidth="1"/>
    <col min="2343" max="2344" width="3.109375" style="335" bestFit="1" customWidth="1"/>
    <col min="2345" max="2345" width="15.33203125" style="335" bestFit="1" customWidth="1"/>
    <col min="2346" max="2346" width="5.6640625" style="335" bestFit="1" customWidth="1"/>
    <col min="2347" max="2560" width="10.21875" style="335"/>
    <col min="2561" max="2561" width="1" style="335" customWidth="1"/>
    <col min="2562" max="2562" width="3.44140625" style="335" customWidth="1"/>
    <col min="2563" max="2563" width="12.88671875" style="335" customWidth="1"/>
    <col min="2564" max="2564" width="3.44140625" style="335" customWidth="1"/>
    <col min="2565" max="2565" width="12" style="335" customWidth="1"/>
    <col min="2566" max="2593" width="3.77734375" style="335" customWidth="1"/>
    <col min="2594" max="2594" width="6.109375" style="335" customWidth="1"/>
    <col min="2595" max="2595" width="5.88671875" style="335" customWidth="1"/>
    <col min="2596" max="2596" width="6.33203125" style="335" customWidth="1"/>
    <col min="2597" max="2598" width="1.88671875" style="335" customWidth="1"/>
    <col min="2599" max="2600" width="3.109375" style="335" bestFit="1" customWidth="1"/>
    <col min="2601" max="2601" width="15.33203125" style="335" bestFit="1" customWidth="1"/>
    <col min="2602" max="2602" width="5.6640625" style="335" bestFit="1" customWidth="1"/>
    <col min="2603" max="2816" width="10.21875" style="335"/>
    <col min="2817" max="2817" width="1" style="335" customWidth="1"/>
    <col min="2818" max="2818" width="3.44140625" style="335" customWidth="1"/>
    <col min="2819" max="2819" width="12.88671875" style="335" customWidth="1"/>
    <col min="2820" max="2820" width="3.44140625" style="335" customWidth="1"/>
    <col min="2821" max="2821" width="12" style="335" customWidth="1"/>
    <col min="2822" max="2849" width="3.77734375" style="335" customWidth="1"/>
    <col min="2850" max="2850" width="6.109375" style="335" customWidth="1"/>
    <col min="2851" max="2851" width="5.88671875" style="335" customWidth="1"/>
    <col min="2852" max="2852" width="6.33203125" style="335" customWidth="1"/>
    <col min="2853" max="2854" width="1.88671875" style="335" customWidth="1"/>
    <col min="2855" max="2856" width="3.109375" style="335" bestFit="1" customWidth="1"/>
    <col min="2857" max="2857" width="15.33203125" style="335" bestFit="1" customWidth="1"/>
    <col min="2858" max="2858" width="5.6640625" style="335" bestFit="1" customWidth="1"/>
    <col min="2859" max="3072" width="10.21875" style="335"/>
    <col min="3073" max="3073" width="1" style="335" customWidth="1"/>
    <col min="3074" max="3074" width="3.44140625" style="335" customWidth="1"/>
    <col min="3075" max="3075" width="12.88671875" style="335" customWidth="1"/>
    <col min="3076" max="3076" width="3.44140625" style="335" customWidth="1"/>
    <col min="3077" max="3077" width="12" style="335" customWidth="1"/>
    <col min="3078" max="3105" width="3.77734375" style="335" customWidth="1"/>
    <col min="3106" max="3106" width="6.109375" style="335" customWidth="1"/>
    <col min="3107" max="3107" width="5.88671875" style="335" customWidth="1"/>
    <col min="3108" max="3108" width="6.33203125" style="335" customWidth="1"/>
    <col min="3109" max="3110" width="1.88671875" style="335" customWidth="1"/>
    <col min="3111" max="3112" width="3.109375" style="335" bestFit="1" customWidth="1"/>
    <col min="3113" max="3113" width="15.33203125" style="335" bestFit="1" customWidth="1"/>
    <col min="3114" max="3114" width="5.6640625" style="335" bestFit="1" customWidth="1"/>
    <col min="3115" max="3328" width="10.21875" style="335"/>
    <col min="3329" max="3329" width="1" style="335" customWidth="1"/>
    <col min="3330" max="3330" width="3.44140625" style="335" customWidth="1"/>
    <col min="3331" max="3331" width="12.88671875" style="335" customWidth="1"/>
    <col min="3332" max="3332" width="3.44140625" style="335" customWidth="1"/>
    <col min="3333" max="3333" width="12" style="335" customWidth="1"/>
    <col min="3334" max="3361" width="3.77734375" style="335" customWidth="1"/>
    <col min="3362" max="3362" width="6.109375" style="335" customWidth="1"/>
    <col min="3363" max="3363" width="5.88671875" style="335" customWidth="1"/>
    <col min="3364" max="3364" width="6.33203125" style="335" customWidth="1"/>
    <col min="3365" max="3366" width="1.88671875" style="335" customWidth="1"/>
    <col min="3367" max="3368" width="3.109375" style="335" bestFit="1" customWidth="1"/>
    <col min="3369" max="3369" width="15.33203125" style="335" bestFit="1" customWidth="1"/>
    <col min="3370" max="3370" width="5.6640625" style="335" bestFit="1" customWidth="1"/>
    <col min="3371" max="3584" width="10.21875" style="335"/>
    <col min="3585" max="3585" width="1" style="335" customWidth="1"/>
    <col min="3586" max="3586" width="3.44140625" style="335" customWidth="1"/>
    <col min="3587" max="3587" width="12.88671875" style="335" customWidth="1"/>
    <col min="3588" max="3588" width="3.44140625" style="335" customWidth="1"/>
    <col min="3589" max="3589" width="12" style="335" customWidth="1"/>
    <col min="3590" max="3617" width="3.77734375" style="335" customWidth="1"/>
    <col min="3618" max="3618" width="6.109375" style="335" customWidth="1"/>
    <col min="3619" max="3619" width="5.88671875" style="335" customWidth="1"/>
    <col min="3620" max="3620" width="6.33203125" style="335" customWidth="1"/>
    <col min="3621" max="3622" width="1.88671875" style="335" customWidth="1"/>
    <col min="3623" max="3624" width="3.109375" style="335" bestFit="1" customWidth="1"/>
    <col min="3625" max="3625" width="15.33203125" style="335" bestFit="1" customWidth="1"/>
    <col min="3626" max="3626" width="5.6640625" style="335" bestFit="1" customWidth="1"/>
    <col min="3627" max="3840" width="10.21875" style="335"/>
    <col min="3841" max="3841" width="1" style="335" customWidth="1"/>
    <col min="3842" max="3842" width="3.44140625" style="335" customWidth="1"/>
    <col min="3843" max="3843" width="12.88671875" style="335" customWidth="1"/>
    <col min="3844" max="3844" width="3.44140625" style="335" customWidth="1"/>
    <col min="3845" max="3845" width="12" style="335" customWidth="1"/>
    <col min="3846" max="3873" width="3.77734375" style="335" customWidth="1"/>
    <col min="3874" max="3874" width="6.109375" style="335" customWidth="1"/>
    <col min="3875" max="3875" width="5.88671875" style="335" customWidth="1"/>
    <col min="3876" max="3876" width="6.33203125" style="335" customWidth="1"/>
    <col min="3877" max="3878" width="1.88671875" style="335" customWidth="1"/>
    <col min="3879" max="3880" width="3.109375" style="335" bestFit="1" customWidth="1"/>
    <col min="3881" max="3881" width="15.33203125" style="335" bestFit="1" customWidth="1"/>
    <col min="3882" max="3882" width="5.6640625" style="335" bestFit="1" customWidth="1"/>
    <col min="3883" max="4096" width="10.21875" style="335"/>
    <col min="4097" max="4097" width="1" style="335" customWidth="1"/>
    <col min="4098" max="4098" width="3.44140625" style="335" customWidth="1"/>
    <col min="4099" max="4099" width="12.88671875" style="335" customWidth="1"/>
    <col min="4100" max="4100" width="3.44140625" style="335" customWidth="1"/>
    <col min="4101" max="4101" width="12" style="335" customWidth="1"/>
    <col min="4102" max="4129" width="3.77734375" style="335" customWidth="1"/>
    <col min="4130" max="4130" width="6.109375" style="335" customWidth="1"/>
    <col min="4131" max="4131" width="5.88671875" style="335" customWidth="1"/>
    <col min="4132" max="4132" width="6.33203125" style="335" customWidth="1"/>
    <col min="4133" max="4134" width="1.88671875" style="335" customWidth="1"/>
    <col min="4135" max="4136" width="3.109375" style="335" bestFit="1" customWidth="1"/>
    <col min="4137" max="4137" width="15.33203125" style="335" bestFit="1" customWidth="1"/>
    <col min="4138" max="4138" width="5.6640625" style="335" bestFit="1" customWidth="1"/>
    <col min="4139" max="4352" width="10.21875" style="335"/>
    <col min="4353" max="4353" width="1" style="335" customWidth="1"/>
    <col min="4354" max="4354" width="3.44140625" style="335" customWidth="1"/>
    <col min="4355" max="4355" width="12.88671875" style="335" customWidth="1"/>
    <col min="4356" max="4356" width="3.44140625" style="335" customWidth="1"/>
    <col min="4357" max="4357" width="12" style="335" customWidth="1"/>
    <col min="4358" max="4385" width="3.77734375" style="335" customWidth="1"/>
    <col min="4386" max="4386" width="6.109375" style="335" customWidth="1"/>
    <col min="4387" max="4387" width="5.88671875" style="335" customWidth="1"/>
    <col min="4388" max="4388" width="6.33203125" style="335" customWidth="1"/>
    <col min="4389" max="4390" width="1.88671875" style="335" customWidth="1"/>
    <col min="4391" max="4392" width="3.109375" style="335" bestFit="1" customWidth="1"/>
    <col min="4393" max="4393" width="15.33203125" style="335" bestFit="1" customWidth="1"/>
    <col min="4394" max="4394" width="5.6640625" style="335" bestFit="1" customWidth="1"/>
    <col min="4395" max="4608" width="10.21875" style="335"/>
    <col min="4609" max="4609" width="1" style="335" customWidth="1"/>
    <col min="4610" max="4610" width="3.44140625" style="335" customWidth="1"/>
    <col min="4611" max="4611" width="12.88671875" style="335" customWidth="1"/>
    <col min="4612" max="4612" width="3.44140625" style="335" customWidth="1"/>
    <col min="4613" max="4613" width="12" style="335" customWidth="1"/>
    <col min="4614" max="4641" width="3.77734375" style="335" customWidth="1"/>
    <col min="4642" max="4642" width="6.109375" style="335" customWidth="1"/>
    <col min="4643" max="4643" width="5.88671875" style="335" customWidth="1"/>
    <col min="4644" max="4644" width="6.33203125" style="335" customWidth="1"/>
    <col min="4645" max="4646" width="1.88671875" style="335" customWidth="1"/>
    <col min="4647" max="4648" width="3.109375" style="335" bestFit="1" customWidth="1"/>
    <col min="4649" max="4649" width="15.33203125" style="335" bestFit="1" customWidth="1"/>
    <col min="4650" max="4650" width="5.6640625" style="335" bestFit="1" customWidth="1"/>
    <col min="4651" max="4864" width="10.21875" style="335"/>
    <col min="4865" max="4865" width="1" style="335" customWidth="1"/>
    <col min="4866" max="4866" width="3.44140625" style="335" customWidth="1"/>
    <col min="4867" max="4867" width="12.88671875" style="335" customWidth="1"/>
    <col min="4868" max="4868" width="3.44140625" style="335" customWidth="1"/>
    <col min="4869" max="4869" width="12" style="335" customWidth="1"/>
    <col min="4870" max="4897" width="3.77734375" style="335" customWidth="1"/>
    <col min="4898" max="4898" width="6.109375" style="335" customWidth="1"/>
    <col min="4899" max="4899" width="5.88671875" style="335" customWidth="1"/>
    <col min="4900" max="4900" width="6.33203125" style="335" customWidth="1"/>
    <col min="4901" max="4902" width="1.88671875" style="335" customWidth="1"/>
    <col min="4903" max="4904" width="3.109375" style="335" bestFit="1" customWidth="1"/>
    <col min="4905" max="4905" width="15.33203125" style="335" bestFit="1" customWidth="1"/>
    <col min="4906" max="4906" width="5.6640625" style="335" bestFit="1" customWidth="1"/>
    <col min="4907" max="5120" width="10.21875" style="335"/>
    <col min="5121" max="5121" width="1" style="335" customWidth="1"/>
    <col min="5122" max="5122" width="3.44140625" style="335" customWidth="1"/>
    <col min="5123" max="5123" width="12.88671875" style="335" customWidth="1"/>
    <col min="5124" max="5124" width="3.44140625" style="335" customWidth="1"/>
    <col min="5125" max="5125" width="12" style="335" customWidth="1"/>
    <col min="5126" max="5153" width="3.77734375" style="335" customWidth="1"/>
    <col min="5154" max="5154" width="6.109375" style="335" customWidth="1"/>
    <col min="5155" max="5155" width="5.88671875" style="335" customWidth="1"/>
    <col min="5156" max="5156" width="6.33203125" style="335" customWidth="1"/>
    <col min="5157" max="5158" width="1.88671875" style="335" customWidth="1"/>
    <col min="5159" max="5160" width="3.109375" style="335" bestFit="1" customWidth="1"/>
    <col min="5161" max="5161" width="15.33203125" style="335" bestFit="1" customWidth="1"/>
    <col min="5162" max="5162" width="5.6640625" style="335" bestFit="1" customWidth="1"/>
    <col min="5163" max="5376" width="10.21875" style="335"/>
    <col min="5377" max="5377" width="1" style="335" customWidth="1"/>
    <col min="5378" max="5378" width="3.44140625" style="335" customWidth="1"/>
    <col min="5379" max="5379" width="12.88671875" style="335" customWidth="1"/>
    <col min="5380" max="5380" width="3.44140625" style="335" customWidth="1"/>
    <col min="5381" max="5381" width="12" style="335" customWidth="1"/>
    <col min="5382" max="5409" width="3.77734375" style="335" customWidth="1"/>
    <col min="5410" max="5410" width="6.109375" style="335" customWidth="1"/>
    <col min="5411" max="5411" width="5.88671875" style="335" customWidth="1"/>
    <col min="5412" max="5412" width="6.33203125" style="335" customWidth="1"/>
    <col min="5413" max="5414" width="1.88671875" style="335" customWidth="1"/>
    <col min="5415" max="5416" width="3.109375" style="335" bestFit="1" customWidth="1"/>
    <col min="5417" max="5417" width="15.33203125" style="335" bestFit="1" customWidth="1"/>
    <col min="5418" max="5418" width="5.6640625" style="335" bestFit="1" customWidth="1"/>
    <col min="5419" max="5632" width="10.21875" style="335"/>
    <col min="5633" max="5633" width="1" style="335" customWidth="1"/>
    <col min="5634" max="5634" width="3.44140625" style="335" customWidth="1"/>
    <col min="5635" max="5635" width="12.88671875" style="335" customWidth="1"/>
    <col min="5636" max="5636" width="3.44140625" style="335" customWidth="1"/>
    <col min="5637" max="5637" width="12" style="335" customWidth="1"/>
    <col min="5638" max="5665" width="3.77734375" style="335" customWidth="1"/>
    <col min="5666" max="5666" width="6.109375" style="335" customWidth="1"/>
    <col min="5667" max="5667" width="5.88671875" style="335" customWidth="1"/>
    <col min="5668" max="5668" width="6.33203125" style="335" customWidth="1"/>
    <col min="5669" max="5670" width="1.88671875" style="335" customWidth="1"/>
    <col min="5671" max="5672" width="3.109375" style="335" bestFit="1" customWidth="1"/>
    <col min="5673" max="5673" width="15.33203125" style="335" bestFit="1" customWidth="1"/>
    <col min="5674" max="5674" width="5.6640625" style="335" bestFit="1" customWidth="1"/>
    <col min="5675" max="5888" width="10.21875" style="335"/>
    <col min="5889" max="5889" width="1" style="335" customWidth="1"/>
    <col min="5890" max="5890" width="3.44140625" style="335" customWidth="1"/>
    <col min="5891" max="5891" width="12.88671875" style="335" customWidth="1"/>
    <col min="5892" max="5892" width="3.44140625" style="335" customWidth="1"/>
    <col min="5893" max="5893" width="12" style="335" customWidth="1"/>
    <col min="5894" max="5921" width="3.77734375" style="335" customWidth="1"/>
    <col min="5922" max="5922" width="6.109375" style="335" customWidth="1"/>
    <col min="5923" max="5923" width="5.88671875" style="335" customWidth="1"/>
    <col min="5924" max="5924" width="6.33203125" style="335" customWidth="1"/>
    <col min="5925" max="5926" width="1.88671875" style="335" customWidth="1"/>
    <col min="5927" max="5928" width="3.109375" style="335" bestFit="1" customWidth="1"/>
    <col min="5929" max="5929" width="15.33203125" style="335" bestFit="1" customWidth="1"/>
    <col min="5930" max="5930" width="5.6640625" style="335" bestFit="1" customWidth="1"/>
    <col min="5931" max="6144" width="10.21875" style="335"/>
    <col min="6145" max="6145" width="1" style="335" customWidth="1"/>
    <col min="6146" max="6146" width="3.44140625" style="335" customWidth="1"/>
    <col min="6147" max="6147" width="12.88671875" style="335" customWidth="1"/>
    <col min="6148" max="6148" width="3.44140625" style="335" customWidth="1"/>
    <col min="6149" max="6149" width="12" style="335" customWidth="1"/>
    <col min="6150" max="6177" width="3.77734375" style="335" customWidth="1"/>
    <col min="6178" max="6178" width="6.109375" style="335" customWidth="1"/>
    <col min="6179" max="6179" width="5.88671875" style="335" customWidth="1"/>
    <col min="6180" max="6180" width="6.33203125" style="335" customWidth="1"/>
    <col min="6181" max="6182" width="1.88671875" style="335" customWidth="1"/>
    <col min="6183" max="6184" width="3.109375" style="335" bestFit="1" customWidth="1"/>
    <col min="6185" max="6185" width="15.33203125" style="335" bestFit="1" customWidth="1"/>
    <col min="6186" max="6186" width="5.6640625" style="335" bestFit="1" customWidth="1"/>
    <col min="6187" max="6400" width="10.21875" style="335"/>
    <col min="6401" max="6401" width="1" style="335" customWidth="1"/>
    <col min="6402" max="6402" width="3.44140625" style="335" customWidth="1"/>
    <col min="6403" max="6403" width="12.88671875" style="335" customWidth="1"/>
    <col min="6404" max="6404" width="3.44140625" style="335" customWidth="1"/>
    <col min="6405" max="6405" width="12" style="335" customWidth="1"/>
    <col min="6406" max="6433" width="3.77734375" style="335" customWidth="1"/>
    <col min="6434" max="6434" width="6.109375" style="335" customWidth="1"/>
    <col min="6435" max="6435" width="5.88671875" style="335" customWidth="1"/>
    <col min="6436" max="6436" width="6.33203125" style="335" customWidth="1"/>
    <col min="6437" max="6438" width="1.88671875" style="335" customWidth="1"/>
    <col min="6439" max="6440" width="3.109375" style="335" bestFit="1" customWidth="1"/>
    <col min="6441" max="6441" width="15.33203125" style="335" bestFit="1" customWidth="1"/>
    <col min="6442" max="6442" width="5.6640625" style="335" bestFit="1" customWidth="1"/>
    <col min="6443" max="6656" width="10.21875" style="335"/>
    <col min="6657" max="6657" width="1" style="335" customWidth="1"/>
    <col min="6658" max="6658" width="3.44140625" style="335" customWidth="1"/>
    <col min="6659" max="6659" width="12.88671875" style="335" customWidth="1"/>
    <col min="6660" max="6660" width="3.44140625" style="335" customWidth="1"/>
    <col min="6661" max="6661" width="12" style="335" customWidth="1"/>
    <col min="6662" max="6689" width="3.77734375" style="335" customWidth="1"/>
    <col min="6690" max="6690" width="6.109375" style="335" customWidth="1"/>
    <col min="6691" max="6691" width="5.88671875" style="335" customWidth="1"/>
    <col min="6692" max="6692" width="6.33203125" style="335" customWidth="1"/>
    <col min="6693" max="6694" width="1.88671875" style="335" customWidth="1"/>
    <col min="6695" max="6696" width="3.109375" style="335" bestFit="1" customWidth="1"/>
    <col min="6697" max="6697" width="15.33203125" style="335" bestFit="1" customWidth="1"/>
    <col min="6698" max="6698" width="5.6640625" style="335" bestFit="1" customWidth="1"/>
    <col min="6699" max="6912" width="10.21875" style="335"/>
    <col min="6913" max="6913" width="1" style="335" customWidth="1"/>
    <col min="6914" max="6914" width="3.44140625" style="335" customWidth="1"/>
    <col min="6915" max="6915" width="12.88671875" style="335" customWidth="1"/>
    <col min="6916" max="6916" width="3.44140625" style="335" customWidth="1"/>
    <col min="6917" max="6917" width="12" style="335" customWidth="1"/>
    <col min="6918" max="6945" width="3.77734375" style="335" customWidth="1"/>
    <col min="6946" max="6946" width="6.109375" style="335" customWidth="1"/>
    <col min="6947" max="6947" width="5.88671875" style="335" customWidth="1"/>
    <col min="6948" max="6948" width="6.33203125" style="335" customWidth="1"/>
    <col min="6949" max="6950" width="1.88671875" style="335" customWidth="1"/>
    <col min="6951" max="6952" width="3.109375" style="335" bestFit="1" customWidth="1"/>
    <col min="6953" max="6953" width="15.33203125" style="335" bestFit="1" customWidth="1"/>
    <col min="6954" max="6954" width="5.6640625" style="335" bestFit="1" customWidth="1"/>
    <col min="6955" max="7168" width="10.21875" style="335"/>
    <col min="7169" max="7169" width="1" style="335" customWidth="1"/>
    <col min="7170" max="7170" width="3.44140625" style="335" customWidth="1"/>
    <col min="7171" max="7171" width="12.88671875" style="335" customWidth="1"/>
    <col min="7172" max="7172" width="3.44140625" style="335" customWidth="1"/>
    <col min="7173" max="7173" width="12" style="335" customWidth="1"/>
    <col min="7174" max="7201" width="3.77734375" style="335" customWidth="1"/>
    <col min="7202" max="7202" width="6.109375" style="335" customWidth="1"/>
    <col min="7203" max="7203" width="5.88671875" style="335" customWidth="1"/>
    <col min="7204" max="7204" width="6.33203125" style="335" customWidth="1"/>
    <col min="7205" max="7206" width="1.88671875" style="335" customWidth="1"/>
    <col min="7207" max="7208" width="3.109375" style="335" bestFit="1" customWidth="1"/>
    <col min="7209" max="7209" width="15.33203125" style="335" bestFit="1" customWidth="1"/>
    <col min="7210" max="7210" width="5.6640625" style="335" bestFit="1" customWidth="1"/>
    <col min="7211" max="7424" width="10.21875" style="335"/>
    <col min="7425" max="7425" width="1" style="335" customWidth="1"/>
    <col min="7426" max="7426" width="3.44140625" style="335" customWidth="1"/>
    <col min="7427" max="7427" width="12.88671875" style="335" customWidth="1"/>
    <col min="7428" max="7428" width="3.44140625" style="335" customWidth="1"/>
    <col min="7429" max="7429" width="12" style="335" customWidth="1"/>
    <col min="7430" max="7457" width="3.77734375" style="335" customWidth="1"/>
    <col min="7458" max="7458" width="6.109375" style="335" customWidth="1"/>
    <col min="7459" max="7459" width="5.88671875" style="335" customWidth="1"/>
    <col min="7460" max="7460" width="6.33203125" style="335" customWidth="1"/>
    <col min="7461" max="7462" width="1.88671875" style="335" customWidth="1"/>
    <col min="7463" max="7464" width="3.109375" style="335" bestFit="1" customWidth="1"/>
    <col min="7465" max="7465" width="15.33203125" style="335" bestFit="1" customWidth="1"/>
    <col min="7466" max="7466" width="5.6640625" style="335" bestFit="1" customWidth="1"/>
    <col min="7467" max="7680" width="10.21875" style="335"/>
    <col min="7681" max="7681" width="1" style="335" customWidth="1"/>
    <col min="7682" max="7682" width="3.44140625" style="335" customWidth="1"/>
    <col min="7683" max="7683" width="12.88671875" style="335" customWidth="1"/>
    <col min="7684" max="7684" width="3.44140625" style="335" customWidth="1"/>
    <col min="7685" max="7685" width="12" style="335" customWidth="1"/>
    <col min="7686" max="7713" width="3.77734375" style="335" customWidth="1"/>
    <col min="7714" max="7714" width="6.109375" style="335" customWidth="1"/>
    <col min="7715" max="7715" width="5.88671875" style="335" customWidth="1"/>
    <col min="7716" max="7716" width="6.33203125" style="335" customWidth="1"/>
    <col min="7717" max="7718" width="1.88671875" style="335" customWidth="1"/>
    <col min="7719" max="7720" width="3.109375" style="335" bestFit="1" customWidth="1"/>
    <col min="7721" max="7721" width="15.33203125" style="335" bestFit="1" customWidth="1"/>
    <col min="7722" max="7722" width="5.6640625" style="335" bestFit="1" customWidth="1"/>
    <col min="7723" max="7936" width="10.21875" style="335"/>
    <col min="7937" max="7937" width="1" style="335" customWidth="1"/>
    <col min="7938" max="7938" width="3.44140625" style="335" customWidth="1"/>
    <col min="7939" max="7939" width="12.88671875" style="335" customWidth="1"/>
    <col min="7940" max="7940" width="3.44140625" style="335" customWidth="1"/>
    <col min="7941" max="7941" width="12" style="335" customWidth="1"/>
    <col min="7942" max="7969" width="3.77734375" style="335" customWidth="1"/>
    <col min="7970" max="7970" width="6.109375" style="335" customWidth="1"/>
    <col min="7971" max="7971" width="5.88671875" style="335" customWidth="1"/>
    <col min="7972" max="7972" width="6.33203125" style="335" customWidth="1"/>
    <col min="7973" max="7974" width="1.88671875" style="335" customWidth="1"/>
    <col min="7975" max="7976" width="3.109375" style="335" bestFit="1" customWidth="1"/>
    <col min="7977" max="7977" width="15.33203125" style="335" bestFit="1" customWidth="1"/>
    <col min="7978" max="7978" width="5.6640625" style="335" bestFit="1" customWidth="1"/>
    <col min="7979" max="8192" width="10.21875" style="335"/>
    <col min="8193" max="8193" width="1" style="335" customWidth="1"/>
    <col min="8194" max="8194" width="3.44140625" style="335" customWidth="1"/>
    <col min="8195" max="8195" width="12.88671875" style="335" customWidth="1"/>
    <col min="8196" max="8196" width="3.44140625" style="335" customWidth="1"/>
    <col min="8197" max="8197" width="12" style="335" customWidth="1"/>
    <col min="8198" max="8225" width="3.77734375" style="335" customWidth="1"/>
    <col min="8226" max="8226" width="6.109375" style="335" customWidth="1"/>
    <col min="8227" max="8227" width="5.88671875" style="335" customWidth="1"/>
    <col min="8228" max="8228" width="6.33203125" style="335" customWidth="1"/>
    <col min="8229" max="8230" width="1.88671875" style="335" customWidth="1"/>
    <col min="8231" max="8232" width="3.109375" style="335" bestFit="1" customWidth="1"/>
    <col min="8233" max="8233" width="15.33203125" style="335" bestFit="1" customWidth="1"/>
    <col min="8234" max="8234" width="5.6640625" style="335" bestFit="1" customWidth="1"/>
    <col min="8235" max="8448" width="10.21875" style="335"/>
    <col min="8449" max="8449" width="1" style="335" customWidth="1"/>
    <col min="8450" max="8450" width="3.44140625" style="335" customWidth="1"/>
    <col min="8451" max="8451" width="12.88671875" style="335" customWidth="1"/>
    <col min="8452" max="8452" width="3.44140625" style="335" customWidth="1"/>
    <col min="8453" max="8453" width="12" style="335" customWidth="1"/>
    <col min="8454" max="8481" width="3.77734375" style="335" customWidth="1"/>
    <col min="8482" max="8482" width="6.109375" style="335" customWidth="1"/>
    <col min="8483" max="8483" width="5.88671875" style="335" customWidth="1"/>
    <col min="8484" max="8484" width="6.33203125" style="335" customWidth="1"/>
    <col min="8485" max="8486" width="1.88671875" style="335" customWidth="1"/>
    <col min="8487" max="8488" width="3.109375" style="335" bestFit="1" customWidth="1"/>
    <col min="8489" max="8489" width="15.33203125" style="335" bestFit="1" customWidth="1"/>
    <col min="8490" max="8490" width="5.6640625" style="335" bestFit="1" customWidth="1"/>
    <col min="8491" max="8704" width="10.21875" style="335"/>
    <col min="8705" max="8705" width="1" style="335" customWidth="1"/>
    <col min="8706" max="8706" width="3.44140625" style="335" customWidth="1"/>
    <col min="8707" max="8707" width="12.88671875" style="335" customWidth="1"/>
    <col min="8708" max="8708" width="3.44140625" style="335" customWidth="1"/>
    <col min="8709" max="8709" width="12" style="335" customWidth="1"/>
    <col min="8710" max="8737" width="3.77734375" style="335" customWidth="1"/>
    <col min="8738" max="8738" width="6.109375" style="335" customWidth="1"/>
    <col min="8739" max="8739" width="5.88671875" style="335" customWidth="1"/>
    <col min="8740" max="8740" width="6.33203125" style="335" customWidth="1"/>
    <col min="8741" max="8742" width="1.88671875" style="335" customWidth="1"/>
    <col min="8743" max="8744" width="3.109375" style="335" bestFit="1" customWidth="1"/>
    <col min="8745" max="8745" width="15.33203125" style="335" bestFit="1" customWidth="1"/>
    <col min="8746" max="8746" width="5.6640625" style="335" bestFit="1" customWidth="1"/>
    <col min="8747" max="8960" width="10.21875" style="335"/>
    <col min="8961" max="8961" width="1" style="335" customWidth="1"/>
    <col min="8962" max="8962" width="3.44140625" style="335" customWidth="1"/>
    <col min="8963" max="8963" width="12.88671875" style="335" customWidth="1"/>
    <col min="8964" max="8964" width="3.44140625" style="335" customWidth="1"/>
    <col min="8965" max="8965" width="12" style="335" customWidth="1"/>
    <col min="8966" max="8993" width="3.77734375" style="335" customWidth="1"/>
    <col min="8994" max="8994" width="6.109375" style="335" customWidth="1"/>
    <col min="8995" max="8995" width="5.88671875" style="335" customWidth="1"/>
    <col min="8996" max="8996" width="6.33203125" style="335" customWidth="1"/>
    <col min="8997" max="8998" width="1.88671875" style="335" customWidth="1"/>
    <col min="8999" max="9000" width="3.109375" style="335" bestFit="1" customWidth="1"/>
    <col min="9001" max="9001" width="15.33203125" style="335" bestFit="1" customWidth="1"/>
    <col min="9002" max="9002" width="5.6640625" style="335" bestFit="1" customWidth="1"/>
    <col min="9003" max="9216" width="10.21875" style="335"/>
    <col min="9217" max="9217" width="1" style="335" customWidth="1"/>
    <col min="9218" max="9218" width="3.44140625" style="335" customWidth="1"/>
    <col min="9219" max="9219" width="12.88671875" style="335" customWidth="1"/>
    <col min="9220" max="9220" width="3.44140625" style="335" customWidth="1"/>
    <col min="9221" max="9221" width="12" style="335" customWidth="1"/>
    <col min="9222" max="9249" width="3.77734375" style="335" customWidth="1"/>
    <col min="9250" max="9250" width="6.109375" style="335" customWidth="1"/>
    <col min="9251" max="9251" width="5.88671875" style="335" customWidth="1"/>
    <col min="9252" max="9252" width="6.33203125" style="335" customWidth="1"/>
    <col min="9253" max="9254" width="1.88671875" style="335" customWidth="1"/>
    <col min="9255" max="9256" width="3.109375" style="335" bestFit="1" customWidth="1"/>
    <col min="9257" max="9257" width="15.33203125" style="335" bestFit="1" customWidth="1"/>
    <col min="9258" max="9258" width="5.6640625" style="335" bestFit="1" customWidth="1"/>
    <col min="9259" max="9472" width="10.21875" style="335"/>
    <col min="9473" max="9473" width="1" style="335" customWidth="1"/>
    <col min="9474" max="9474" width="3.44140625" style="335" customWidth="1"/>
    <col min="9475" max="9475" width="12.88671875" style="335" customWidth="1"/>
    <col min="9476" max="9476" width="3.44140625" style="335" customWidth="1"/>
    <col min="9477" max="9477" width="12" style="335" customWidth="1"/>
    <col min="9478" max="9505" width="3.77734375" style="335" customWidth="1"/>
    <col min="9506" max="9506" width="6.109375" style="335" customWidth="1"/>
    <col min="9507" max="9507" width="5.88671875" style="335" customWidth="1"/>
    <col min="9508" max="9508" width="6.33203125" style="335" customWidth="1"/>
    <col min="9509" max="9510" width="1.88671875" style="335" customWidth="1"/>
    <col min="9511" max="9512" width="3.109375" style="335" bestFit="1" customWidth="1"/>
    <col min="9513" max="9513" width="15.33203125" style="335" bestFit="1" customWidth="1"/>
    <col min="9514" max="9514" width="5.6640625" style="335" bestFit="1" customWidth="1"/>
    <col min="9515" max="9728" width="10.21875" style="335"/>
    <col min="9729" max="9729" width="1" style="335" customWidth="1"/>
    <col min="9730" max="9730" width="3.44140625" style="335" customWidth="1"/>
    <col min="9731" max="9731" width="12.88671875" style="335" customWidth="1"/>
    <col min="9732" max="9732" width="3.44140625" style="335" customWidth="1"/>
    <col min="9733" max="9733" width="12" style="335" customWidth="1"/>
    <col min="9734" max="9761" width="3.77734375" style="335" customWidth="1"/>
    <col min="9762" max="9762" width="6.109375" style="335" customWidth="1"/>
    <col min="9763" max="9763" width="5.88671875" style="335" customWidth="1"/>
    <col min="9764" max="9764" width="6.33203125" style="335" customWidth="1"/>
    <col min="9765" max="9766" width="1.88671875" style="335" customWidth="1"/>
    <col min="9767" max="9768" width="3.109375" style="335" bestFit="1" customWidth="1"/>
    <col min="9769" max="9769" width="15.33203125" style="335" bestFit="1" customWidth="1"/>
    <col min="9770" max="9770" width="5.6640625" style="335" bestFit="1" customWidth="1"/>
    <col min="9771" max="9984" width="10.21875" style="335"/>
    <col min="9985" max="9985" width="1" style="335" customWidth="1"/>
    <col min="9986" max="9986" width="3.44140625" style="335" customWidth="1"/>
    <col min="9987" max="9987" width="12.88671875" style="335" customWidth="1"/>
    <col min="9988" max="9988" width="3.44140625" style="335" customWidth="1"/>
    <col min="9989" max="9989" width="12" style="335" customWidth="1"/>
    <col min="9990" max="10017" width="3.77734375" style="335" customWidth="1"/>
    <col min="10018" max="10018" width="6.109375" style="335" customWidth="1"/>
    <col min="10019" max="10019" width="5.88671875" style="335" customWidth="1"/>
    <col min="10020" max="10020" width="6.33203125" style="335" customWidth="1"/>
    <col min="10021" max="10022" width="1.88671875" style="335" customWidth="1"/>
    <col min="10023" max="10024" width="3.109375" style="335" bestFit="1" customWidth="1"/>
    <col min="10025" max="10025" width="15.33203125" style="335" bestFit="1" customWidth="1"/>
    <col min="10026" max="10026" width="5.6640625" style="335" bestFit="1" customWidth="1"/>
    <col min="10027" max="10240" width="10.21875" style="335"/>
    <col min="10241" max="10241" width="1" style="335" customWidth="1"/>
    <col min="10242" max="10242" width="3.44140625" style="335" customWidth="1"/>
    <col min="10243" max="10243" width="12.88671875" style="335" customWidth="1"/>
    <col min="10244" max="10244" width="3.44140625" style="335" customWidth="1"/>
    <col min="10245" max="10245" width="12" style="335" customWidth="1"/>
    <col min="10246" max="10273" width="3.77734375" style="335" customWidth="1"/>
    <col min="10274" max="10274" width="6.109375" style="335" customWidth="1"/>
    <col min="10275" max="10275" width="5.88671875" style="335" customWidth="1"/>
    <col min="10276" max="10276" width="6.33203125" style="335" customWidth="1"/>
    <col min="10277" max="10278" width="1.88671875" style="335" customWidth="1"/>
    <col min="10279" max="10280" width="3.109375" style="335" bestFit="1" customWidth="1"/>
    <col min="10281" max="10281" width="15.33203125" style="335" bestFit="1" customWidth="1"/>
    <col min="10282" max="10282" width="5.6640625" style="335" bestFit="1" customWidth="1"/>
    <col min="10283" max="10496" width="10.21875" style="335"/>
    <col min="10497" max="10497" width="1" style="335" customWidth="1"/>
    <col min="10498" max="10498" width="3.44140625" style="335" customWidth="1"/>
    <col min="10499" max="10499" width="12.88671875" style="335" customWidth="1"/>
    <col min="10500" max="10500" width="3.44140625" style="335" customWidth="1"/>
    <col min="10501" max="10501" width="12" style="335" customWidth="1"/>
    <col min="10502" max="10529" width="3.77734375" style="335" customWidth="1"/>
    <col min="10530" max="10530" width="6.109375" style="335" customWidth="1"/>
    <col min="10531" max="10531" width="5.88671875" style="335" customWidth="1"/>
    <col min="10532" max="10532" width="6.33203125" style="335" customWidth="1"/>
    <col min="10533" max="10534" width="1.88671875" style="335" customWidth="1"/>
    <col min="10535" max="10536" width="3.109375" style="335" bestFit="1" customWidth="1"/>
    <col min="10537" max="10537" width="15.33203125" style="335" bestFit="1" customWidth="1"/>
    <col min="10538" max="10538" width="5.6640625" style="335" bestFit="1" customWidth="1"/>
    <col min="10539" max="10752" width="10.21875" style="335"/>
    <col min="10753" max="10753" width="1" style="335" customWidth="1"/>
    <col min="10754" max="10754" width="3.44140625" style="335" customWidth="1"/>
    <col min="10755" max="10755" width="12.88671875" style="335" customWidth="1"/>
    <col min="10756" max="10756" width="3.44140625" style="335" customWidth="1"/>
    <col min="10757" max="10757" width="12" style="335" customWidth="1"/>
    <col min="10758" max="10785" width="3.77734375" style="335" customWidth="1"/>
    <col min="10786" max="10786" width="6.109375" style="335" customWidth="1"/>
    <col min="10787" max="10787" width="5.88671875" style="335" customWidth="1"/>
    <col min="10788" max="10788" width="6.33203125" style="335" customWidth="1"/>
    <col min="10789" max="10790" width="1.88671875" style="335" customWidth="1"/>
    <col min="10791" max="10792" width="3.109375" style="335" bestFit="1" customWidth="1"/>
    <col min="10793" max="10793" width="15.33203125" style="335" bestFit="1" customWidth="1"/>
    <col min="10794" max="10794" width="5.6640625" style="335" bestFit="1" customWidth="1"/>
    <col min="10795" max="11008" width="10.21875" style="335"/>
    <col min="11009" max="11009" width="1" style="335" customWidth="1"/>
    <col min="11010" max="11010" width="3.44140625" style="335" customWidth="1"/>
    <col min="11011" max="11011" width="12.88671875" style="335" customWidth="1"/>
    <col min="11012" max="11012" width="3.44140625" style="335" customWidth="1"/>
    <col min="11013" max="11013" width="12" style="335" customWidth="1"/>
    <col min="11014" max="11041" width="3.77734375" style="335" customWidth="1"/>
    <col min="11042" max="11042" width="6.109375" style="335" customWidth="1"/>
    <col min="11043" max="11043" width="5.88671875" style="335" customWidth="1"/>
    <col min="11044" max="11044" width="6.33203125" style="335" customWidth="1"/>
    <col min="11045" max="11046" width="1.88671875" style="335" customWidth="1"/>
    <col min="11047" max="11048" width="3.109375" style="335" bestFit="1" customWidth="1"/>
    <col min="11049" max="11049" width="15.33203125" style="335" bestFit="1" customWidth="1"/>
    <col min="11050" max="11050" width="5.6640625" style="335" bestFit="1" customWidth="1"/>
    <col min="11051" max="11264" width="10.21875" style="335"/>
    <col min="11265" max="11265" width="1" style="335" customWidth="1"/>
    <col min="11266" max="11266" width="3.44140625" style="335" customWidth="1"/>
    <col min="11267" max="11267" width="12.88671875" style="335" customWidth="1"/>
    <col min="11268" max="11268" width="3.44140625" style="335" customWidth="1"/>
    <col min="11269" max="11269" width="12" style="335" customWidth="1"/>
    <col min="11270" max="11297" width="3.77734375" style="335" customWidth="1"/>
    <col min="11298" max="11298" width="6.109375" style="335" customWidth="1"/>
    <col min="11299" max="11299" width="5.88671875" style="335" customWidth="1"/>
    <col min="11300" max="11300" width="6.33203125" style="335" customWidth="1"/>
    <col min="11301" max="11302" width="1.88671875" style="335" customWidth="1"/>
    <col min="11303" max="11304" width="3.109375" style="335" bestFit="1" customWidth="1"/>
    <col min="11305" max="11305" width="15.33203125" style="335" bestFit="1" customWidth="1"/>
    <col min="11306" max="11306" width="5.6640625" style="335" bestFit="1" customWidth="1"/>
    <col min="11307" max="11520" width="10.21875" style="335"/>
    <col min="11521" max="11521" width="1" style="335" customWidth="1"/>
    <col min="11522" max="11522" width="3.44140625" style="335" customWidth="1"/>
    <col min="11523" max="11523" width="12.88671875" style="335" customWidth="1"/>
    <col min="11524" max="11524" width="3.44140625" style="335" customWidth="1"/>
    <col min="11525" max="11525" width="12" style="335" customWidth="1"/>
    <col min="11526" max="11553" width="3.77734375" style="335" customWidth="1"/>
    <col min="11554" max="11554" width="6.109375" style="335" customWidth="1"/>
    <col min="11555" max="11555" width="5.88671875" style="335" customWidth="1"/>
    <col min="11556" max="11556" width="6.33203125" style="335" customWidth="1"/>
    <col min="11557" max="11558" width="1.88671875" style="335" customWidth="1"/>
    <col min="11559" max="11560" width="3.109375" style="335" bestFit="1" customWidth="1"/>
    <col min="11561" max="11561" width="15.33203125" style="335" bestFit="1" customWidth="1"/>
    <col min="11562" max="11562" width="5.6640625" style="335" bestFit="1" customWidth="1"/>
    <col min="11563" max="11776" width="10.21875" style="335"/>
    <col min="11777" max="11777" width="1" style="335" customWidth="1"/>
    <col min="11778" max="11778" width="3.44140625" style="335" customWidth="1"/>
    <col min="11779" max="11779" width="12.88671875" style="335" customWidth="1"/>
    <col min="11780" max="11780" width="3.44140625" style="335" customWidth="1"/>
    <col min="11781" max="11781" width="12" style="335" customWidth="1"/>
    <col min="11782" max="11809" width="3.77734375" style="335" customWidth="1"/>
    <col min="11810" max="11810" width="6.109375" style="335" customWidth="1"/>
    <col min="11811" max="11811" width="5.88671875" style="335" customWidth="1"/>
    <col min="11812" max="11812" width="6.33203125" style="335" customWidth="1"/>
    <col min="11813" max="11814" width="1.88671875" style="335" customWidth="1"/>
    <col min="11815" max="11816" width="3.109375" style="335" bestFit="1" customWidth="1"/>
    <col min="11817" max="11817" width="15.33203125" style="335" bestFit="1" customWidth="1"/>
    <col min="11818" max="11818" width="5.6640625" style="335" bestFit="1" customWidth="1"/>
    <col min="11819" max="12032" width="10.21875" style="335"/>
    <col min="12033" max="12033" width="1" style="335" customWidth="1"/>
    <col min="12034" max="12034" width="3.44140625" style="335" customWidth="1"/>
    <col min="12035" max="12035" width="12.88671875" style="335" customWidth="1"/>
    <col min="12036" max="12036" width="3.44140625" style="335" customWidth="1"/>
    <col min="12037" max="12037" width="12" style="335" customWidth="1"/>
    <col min="12038" max="12065" width="3.77734375" style="335" customWidth="1"/>
    <col min="12066" max="12066" width="6.109375" style="335" customWidth="1"/>
    <col min="12067" max="12067" width="5.88671875" style="335" customWidth="1"/>
    <col min="12068" max="12068" width="6.33203125" style="335" customWidth="1"/>
    <col min="12069" max="12070" width="1.88671875" style="335" customWidth="1"/>
    <col min="12071" max="12072" width="3.109375" style="335" bestFit="1" customWidth="1"/>
    <col min="12073" max="12073" width="15.33203125" style="335" bestFit="1" customWidth="1"/>
    <col min="12074" max="12074" width="5.6640625" style="335" bestFit="1" customWidth="1"/>
    <col min="12075" max="12288" width="10.21875" style="335"/>
    <col min="12289" max="12289" width="1" style="335" customWidth="1"/>
    <col min="12290" max="12290" width="3.44140625" style="335" customWidth="1"/>
    <col min="12291" max="12291" width="12.88671875" style="335" customWidth="1"/>
    <col min="12292" max="12292" width="3.44140625" style="335" customWidth="1"/>
    <col min="12293" max="12293" width="12" style="335" customWidth="1"/>
    <col min="12294" max="12321" width="3.77734375" style="335" customWidth="1"/>
    <col min="12322" max="12322" width="6.109375" style="335" customWidth="1"/>
    <col min="12323" max="12323" width="5.88671875" style="335" customWidth="1"/>
    <col min="12324" max="12324" width="6.33203125" style="335" customWidth="1"/>
    <col min="12325" max="12326" width="1.88671875" style="335" customWidth="1"/>
    <col min="12327" max="12328" width="3.109375" style="335" bestFit="1" customWidth="1"/>
    <col min="12329" max="12329" width="15.33203125" style="335" bestFit="1" customWidth="1"/>
    <col min="12330" max="12330" width="5.6640625" style="335" bestFit="1" customWidth="1"/>
    <col min="12331" max="12544" width="10.21875" style="335"/>
    <col min="12545" max="12545" width="1" style="335" customWidth="1"/>
    <col min="12546" max="12546" width="3.44140625" style="335" customWidth="1"/>
    <col min="12547" max="12547" width="12.88671875" style="335" customWidth="1"/>
    <col min="12548" max="12548" width="3.44140625" style="335" customWidth="1"/>
    <col min="12549" max="12549" width="12" style="335" customWidth="1"/>
    <col min="12550" max="12577" width="3.77734375" style="335" customWidth="1"/>
    <col min="12578" max="12578" width="6.109375" style="335" customWidth="1"/>
    <col min="12579" max="12579" width="5.88671875" style="335" customWidth="1"/>
    <col min="12580" max="12580" width="6.33203125" style="335" customWidth="1"/>
    <col min="12581" max="12582" width="1.88671875" style="335" customWidth="1"/>
    <col min="12583" max="12584" width="3.109375" style="335" bestFit="1" customWidth="1"/>
    <col min="12585" max="12585" width="15.33203125" style="335" bestFit="1" customWidth="1"/>
    <col min="12586" max="12586" width="5.6640625" style="335" bestFit="1" customWidth="1"/>
    <col min="12587" max="12800" width="10.21875" style="335"/>
    <col min="12801" max="12801" width="1" style="335" customWidth="1"/>
    <col min="12802" max="12802" width="3.44140625" style="335" customWidth="1"/>
    <col min="12803" max="12803" width="12.88671875" style="335" customWidth="1"/>
    <col min="12804" max="12804" width="3.44140625" style="335" customWidth="1"/>
    <col min="12805" max="12805" width="12" style="335" customWidth="1"/>
    <col min="12806" max="12833" width="3.77734375" style="335" customWidth="1"/>
    <col min="12834" max="12834" width="6.109375" style="335" customWidth="1"/>
    <col min="12835" max="12835" width="5.88671875" style="335" customWidth="1"/>
    <col min="12836" max="12836" width="6.33203125" style="335" customWidth="1"/>
    <col min="12837" max="12838" width="1.88671875" style="335" customWidth="1"/>
    <col min="12839" max="12840" width="3.109375" style="335" bestFit="1" customWidth="1"/>
    <col min="12841" max="12841" width="15.33203125" style="335" bestFit="1" customWidth="1"/>
    <col min="12842" max="12842" width="5.6640625" style="335" bestFit="1" customWidth="1"/>
    <col min="12843" max="13056" width="10.21875" style="335"/>
    <col min="13057" max="13057" width="1" style="335" customWidth="1"/>
    <col min="13058" max="13058" width="3.44140625" style="335" customWidth="1"/>
    <col min="13059" max="13059" width="12.88671875" style="335" customWidth="1"/>
    <col min="13060" max="13060" width="3.44140625" style="335" customWidth="1"/>
    <col min="13061" max="13061" width="12" style="335" customWidth="1"/>
    <col min="13062" max="13089" width="3.77734375" style="335" customWidth="1"/>
    <col min="13090" max="13090" width="6.109375" style="335" customWidth="1"/>
    <col min="13091" max="13091" width="5.88671875" style="335" customWidth="1"/>
    <col min="13092" max="13092" width="6.33203125" style="335" customWidth="1"/>
    <col min="13093" max="13094" width="1.88671875" style="335" customWidth="1"/>
    <col min="13095" max="13096" width="3.109375" style="335" bestFit="1" customWidth="1"/>
    <col min="13097" max="13097" width="15.33203125" style="335" bestFit="1" customWidth="1"/>
    <col min="13098" max="13098" width="5.6640625" style="335" bestFit="1" customWidth="1"/>
    <col min="13099" max="13312" width="10.21875" style="335"/>
    <col min="13313" max="13313" width="1" style="335" customWidth="1"/>
    <col min="13314" max="13314" width="3.44140625" style="335" customWidth="1"/>
    <col min="13315" max="13315" width="12.88671875" style="335" customWidth="1"/>
    <col min="13316" max="13316" width="3.44140625" style="335" customWidth="1"/>
    <col min="13317" max="13317" width="12" style="335" customWidth="1"/>
    <col min="13318" max="13345" width="3.77734375" style="335" customWidth="1"/>
    <col min="13346" max="13346" width="6.109375" style="335" customWidth="1"/>
    <col min="13347" max="13347" width="5.88671875" style="335" customWidth="1"/>
    <col min="13348" max="13348" width="6.33203125" style="335" customWidth="1"/>
    <col min="13349" max="13350" width="1.88671875" style="335" customWidth="1"/>
    <col min="13351" max="13352" width="3.109375" style="335" bestFit="1" customWidth="1"/>
    <col min="13353" max="13353" width="15.33203125" style="335" bestFit="1" customWidth="1"/>
    <col min="13354" max="13354" width="5.6640625" style="335" bestFit="1" customWidth="1"/>
    <col min="13355" max="13568" width="10.21875" style="335"/>
    <col min="13569" max="13569" width="1" style="335" customWidth="1"/>
    <col min="13570" max="13570" width="3.44140625" style="335" customWidth="1"/>
    <col min="13571" max="13571" width="12.88671875" style="335" customWidth="1"/>
    <col min="13572" max="13572" width="3.44140625" style="335" customWidth="1"/>
    <col min="13573" max="13573" width="12" style="335" customWidth="1"/>
    <col min="13574" max="13601" width="3.77734375" style="335" customWidth="1"/>
    <col min="13602" max="13602" width="6.109375" style="335" customWidth="1"/>
    <col min="13603" max="13603" width="5.88671875" style="335" customWidth="1"/>
    <col min="13604" max="13604" width="6.33203125" style="335" customWidth="1"/>
    <col min="13605" max="13606" width="1.88671875" style="335" customWidth="1"/>
    <col min="13607" max="13608" width="3.109375" style="335" bestFit="1" customWidth="1"/>
    <col min="13609" max="13609" width="15.33203125" style="335" bestFit="1" customWidth="1"/>
    <col min="13610" max="13610" width="5.6640625" style="335" bestFit="1" customWidth="1"/>
    <col min="13611" max="13824" width="10.21875" style="335"/>
    <col min="13825" max="13825" width="1" style="335" customWidth="1"/>
    <col min="13826" max="13826" width="3.44140625" style="335" customWidth="1"/>
    <col min="13827" max="13827" width="12.88671875" style="335" customWidth="1"/>
    <col min="13828" max="13828" width="3.44140625" style="335" customWidth="1"/>
    <col min="13829" max="13829" width="12" style="335" customWidth="1"/>
    <col min="13830" max="13857" width="3.77734375" style="335" customWidth="1"/>
    <col min="13858" max="13858" width="6.109375" style="335" customWidth="1"/>
    <col min="13859" max="13859" width="5.88671875" style="335" customWidth="1"/>
    <col min="13860" max="13860" width="6.33203125" style="335" customWidth="1"/>
    <col min="13861" max="13862" width="1.88671875" style="335" customWidth="1"/>
    <col min="13863" max="13864" width="3.109375" style="335" bestFit="1" customWidth="1"/>
    <col min="13865" max="13865" width="15.33203125" style="335" bestFit="1" customWidth="1"/>
    <col min="13866" max="13866" width="5.6640625" style="335" bestFit="1" customWidth="1"/>
    <col min="13867" max="14080" width="10.21875" style="335"/>
    <col min="14081" max="14081" width="1" style="335" customWidth="1"/>
    <col min="14082" max="14082" width="3.44140625" style="335" customWidth="1"/>
    <col min="14083" max="14083" width="12.88671875" style="335" customWidth="1"/>
    <col min="14084" max="14084" width="3.44140625" style="335" customWidth="1"/>
    <col min="14085" max="14085" width="12" style="335" customWidth="1"/>
    <col min="14086" max="14113" width="3.77734375" style="335" customWidth="1"/>
    <col min="14114" max="14114" width="6.109375" style="335" customWidth="1"/>
    <col min="14115" max="14115" width="5.88671875" style="335" customWidth="1"/>
    <col min="14116" max="14116" width="6.33203125" style="335" customWidth="1"/>
    <col min="14117" max="14118" width="1.88671875" style="335" customWidth="1"/>
    <col min="14119" max="14120" width="3.109375" style="335" bestFit="1" customWidth="1"/>
    <col min="14121" max="14121" width="15.33203125" style="335" bestFit="1" customWidth="1"/>
    <col min="14122" max="14122" width="5.6640625" style="335" bestFit="1" customWidth="1"/>
    <col min="14123" max="14336" width="10.21875" style="335"/>
    <col min="14337" max="14337" width="1" style="335" customWidth="1"/>
    <col min="14338" max="14338" width="3.44140625" style="335" customWidth="1"/>
    <col min="14339" max="14339" width="12.88671875" style="335" customWidth="1"/>
    <col min="14340" max="14340" width="3.44140625" style="335" customWidth="1"/>
    <col min="14341" max="14341" width="12" style="335" customWidth="1"/>
    <col min="14342" max="14369" width="3.77734375" style="335" customWidth="1"/>
    <col min="14370" max="14370" width="6.109375" style="335" customWidth="1"/>
    <col min="14371" max="14371" width="5.88671875" style="335" customWidth="1"/>
    <col min="14372" max="14372" width="6.33203125" style="335" customWidth="1"/>
    <col min="14373" max="14374" width="1.88671875" style="335" customWidth="1"/>
    <col min="14375" max="14376" width="3.109375" style="335" bestFit="1" customWidth="1"/>
    <col min="14377" max="14377" width="15.33203125" style="335" bestFit="1" customWidth="1"/>
    <col min="14378" max="14378" width="5.6640625" style="335" bestFit="1" customWidth="1"/>
    <col min="14379" max="14592" width="10.21875" style="335"/>
    <col min="14593" max="14593" width="1" style="335" customWidth="1"/>
    <col min="14594" max="14594" width="3.44140625" style="335" customWidth="1"/>
    <col min="14595" max="14595" width="12.88671875" style="335" customWidth="1"/>
    <col min="14596" max="14596" width="3.44140625" style="335" customWidth="1"/>
    <col min="14597" max="14597" width="12" style="335" customWidth="1"/>
    <col min="14598" max="14625" width="3.77734375" style="335" customWidth="1"/>
    <col min="14626" max="14626" width="6.109375" style="335" customWidth="1"/>
    <col min="14627" max="14627" width="5.88671875" style="335" customWidth="1"/>
    <col min="14628" max="14628" width="6.33203125" style="335" customWidth="1"/>
    <col min="14629" max="14630" width="1.88671875" style="335" customWidth="1"/>
    <col min="14631" max="14632" width="3.109375" style="335" bestFit="1" customWidth="1"/>
    <col min="14633" max="14633" width="15.33203125" style="335" bestFit="1" customWidth="1"/>
    <col min="14634" max="14634" width="5.6640625" style="335" bestFit="1" customWidth="1"/>
    <col min="14635" max="14848" width="10.21875" style="335"/>
    <col min="14849" max="14849" width="1" style="335" customWidth="1"/>
    <col min="14850" max="14850" width="3.44140625" style="335" customWidth="1"/>
    <col min="14851" max="14851" width="12.88671875" style="335" customWidth="1"/>
    <col min="14852" max="14852" width="3.44140625" style="335" customWidth="1"/>
    <col min="14853" max="14853" width="12" style="335" customWidth="1"/>
    <col min="14854" max="14881" width="3.77734375" style="335" customWidth="1"/>
    <col min="14882" max="14882" width="6.109375" style="335" customWidth="1"/>
    <col min="14883" max="14883" width="5.88671875" style="335" customWidth="1"/>
    <col min="14884" max="14884" width="6.33203125" style="335" customWidth="1"/>
    <col min="14885" max="14886" width="1.88671875" style="335" customWidth="1"/>
    <col min="14887" max="14888" width="3.109375" style="335" bestFit="1" customWidth="1"/>
    <col min="14889" max="14889" width="15.33203125" style="335" bestFit="1" customWidth="1"/>
    <col min="14890" max="14890" width="5.6640625" style="335" bestFit="1" customWidth="1"/>
    <col min="14891" max="15104" width="10.21875" style="335"/>
    <col min="15105" max="15105" width="1" style="335" customWidth="1"/>
    <col min="15106" max="15106" width="3.44140625" style="335" customWidth="1"/>
    <col min="15107" max="15107" width="12.88671875" style="335" customWidth="1"/>
    <col min="15108" max="15108" width="3.44140625" style="335" customWidth="1"/>
    <col min="15109" max="15109" width="12" style="335" customWidth="1"/>
    <col min="15110" max="15137" width="3.77734375" style="335" customWidth="1"/>
    <col min="15138" max="15138" width="6.109375" style="335" customWidth="1"/>
    <col min="15139" max="15139" width="5.88671875" style="335" customWidth="1"/>
    <col min="15140" max="15140" width="6.33203125" style="335" customWidth="1"/>
    <col min="15141" max="15142" width="1.88671875" style="335" customWidth="1"/>
    <col min="15143" max="15144" width="3.109375" style="335" bestFit="1" customWidth="1"/>
    <col min="15145" max="15145" width="15.33203125" style="335" bestFit="1" customWidth="1"/>
    <col min="15146" max="15146" width="5.6640625" style="335" bestFit="1" customWidth="1"/>
    <col min="15147" max="15360" width="10.21875" style="335"/>
    <col min="15361" max="15361" width="1" style="335" customWidth="1"/>
    <col min="15362" max="15362" width="3.44140625" style="335" customWidth="1"/>
    <col min="15363" max="15363" width="12.88671875" style="335" customWidth="1"/>
    <col min="15364" max="15364" width="3.44140625" style="335" customWidth="1"/>
    <col min="15365" max="15365" width="12" style="335" customWidth="1"/>
    <col min="15366" max="15393" width="3.77734375" style="335" customWidth="1"/>
    <col min="15394" max="15394" width="6.109375" style="335" customWidth="1"/>
    <col min="15395" max="15395" width="5.88671875" style="335" customWidth="1"/>
    <col min="15396" max="15396" width="6.33203125" style="335" customWidth="1"/>
    <col min="15397" max="15398" width="1.88671875" style="335" customWidth="1"/>
    <col min="15399" max="15400" width="3.109375" style="335" bestFit="1" customWidth="1"/>
    <col min="15401" max="15401" width="15.33203125" style="335" bestFit="1" customWidth="1"/>
    <col min="15402" max="15402" width="5.6640625" style="335" bestFit="1" customWidth="1"/>
    <col min="15403" max="15616" width="10.21875" style="335"/>
    <col min="15617" max="15617" width="1" style="335" customWidth="1"/>
    <col min="15618" max="15618" width="3.44140625" style="335" customWidth="1"/>
    <col min="15619" max="15619" width="12.88671875" style="335" customWidth="1"/>
    <col min="15620" max="15620" width="3.44140625" style="335" customWidth="1"/>
    <col min="15621" max="15621" width="12" style="335" customWidth="1"/>
    <col min="15622" max="15649" width="3.77734375" style="335" customWidth="1"/>
    <col min="15650" max="15650" width="6.109375" style="335" customWidth="1"/>
    <col min="15651" max="15651" width="5.88671875" style="335" customWidth="1"/>
    <col min="15652" max="15652" width="6.33203125" style="335" customWidth="1"/>
    <col min="15653" max="15654" width="1.88671875" style="335" customWidth="1"/>
    <col min="15655" max="15656" width="3.109375" style="335" bestFit="1" customWidth="1"/>
    <col min="15657" max="15657" width="15.33203125" style="335" bestFit="1" customWidth="1"/>
    <col min="15658" max="15658" width="5.6640625" style="335" bestFit="1" customWidth="1"/>
    <col min="15659" max="15872" width="10.21875" style="335"/>
    <col min="15873" max="15873" width="1" style="335" customWidth="1"/>
    <col min="15874" max="15874" width="3.44140625" style="335" customWidth="1"/>
    <col min="15875" max="15875" width="12.88671875" style="335" customWidth="1"/>
    <col min="15876" max="15876" width="3.44140625" style="335" customWidth="1"/>
    <col min="15877" max="15877" width="12" style="335" customWidth="1"/>
    <col min="15878" max="15905" width="3.77734375" style="335" customWidth="1"/>
    <col min="15906" max="15906" width="6.109375" style="335" customWidth="1"/>
    <col min="15907" max="15907" width="5.88671875" style="335" customWidth="1"/>
    <col min="15908" max="15908" width="6.33203125" style="335" customWidth="1"/>
    <col min="15909" max="15910" width="1.88671875" style="335" customWidth="1"/>
    <col min="15911" max="15912" width="3.109375" style="335" bestFit="1" customWidth="1"/>
    <col min="15913" max="15913" width="15.33203125" style="335" bestFit="1" customWidth="1"/>
    <col min="15914" max="15914" width="5.6640625" style="335" bestFit="1" customWidth="1"/>
    <col min="15915" max="16128" width="10.21875" style="335"/>
    <col min="16129" max="16129" width="1" style="335" customWidth="1"/>
    <col min="16130" max="16130" width="3.44140625" style="335" customWidth="1"/>
    <col min="16131" max="16131" width="12.88671875" style="335" customWidth="1"/>
    <col min="16132" max="16132" width="3.44140625" style="335" customWidth="1"/>
    <col min="16133" max="16133" width="12" style="335" customWidth="1"/>
    <col min="16134" max="16161" width="3.77734375" style="335" customWidth="1"/>
    <col min="16162" max="16162" width="6.109375" style="335" customWidth="1"/>
    <col min="16163" max="16163" width="5.88671875" style="335" customWidth="1"/>
    <col min="16164" max="16164" width="6.33203125" style="335" customWidth="1"/>
    <col min="16165" max="16166" width="1.88671875" style="335" customWidth="1"/>
    <col min="16167" max="16168" width="3.109375" style="335" bestFit="1" customWidth="1"/>
    <col min="16169" max="16169" width="15.33203125" style="335" bestFit="1" customWidth="1"/>
    <col min="16170" max="16170" width="5.6640625" style="335" bestFit="1" customWidth="1"/>
    <col min="16171" max="16384" width="10.21875" style="335"/>
  </cols>
  <sheetData>
    <row r="1" spans="2:42" ht="16.2">
      <c r="B1" s="332"/>
      <c r="AI1" s="1099" t="s">
        <v>253</v>
      </c>
      <c r="AJ1" s="1099"/>
    </row>
    <row r="2" spans="2:42" ht="16.2">
      <c r="C2" s="38" t="s">
        <v>310</v>
      </c>
      <c r="L2" s="1097" t="s">
        <v>651</v>
      </c>
      <c r="M2" s="1097"/>
      <c r="N2" s="334"/>
      <c r="O2" s="841" t="s">
        <v>256</v>
      </c>
      <c r="P2" s="34"/>
      <c r="Q2" s="1098" t="s">
        <v>257</v>
      </c>
      <c r="R2" s="1098"/>
      <c r="S2" s="39"/>
      <c r="T2" s="39"/>
      <c r="V2" s="1100" t="s">
        <v>790</v>
      </c>
      <c r="W2" s="1100"/>
      <c r="X2" s="1100"/>
      <c r="Y2" s="1100"/>
      <c r="Z2" s="1325" t="s">
        <v>1323</v>
      </c>
      <c r="AA2" s="1325"/>
      <c r="AB2" s="1325"/>
      <c r="AC2" s="1325"/>
      <c r="AD2" s="1325"/>
      <c r="AE2" s="1325"/>
      <c r="AF2" s="1325"/>
      <c r="AG2" s="1325"/>
      <c r="AH2" s="1325"/>
      <c r="AI2" s="1325"/>
      <c r="AJ2" s="35" t="s">
        <v>258</v>
      </c>
      <c r="AN2" s="36" t="s">
        <v>254</v>
      </c>
      <c r="AO2" s="336" t="s">
        <v>791</v>
      </c>
      <c r="AP2" s="288" t="s">
        <v>792</v>
      </c>
    </row>
    <row r="3" spans="2:42" ht="18.75" customHeight="1">
      <c r="C3" s="43"/>
      <c r="L3" s="842"/>
      <c r="M3" s="333"/>
      <c r="N3" s="333"/>
      <c r="P3" s="40"/>
      <c r="Q3" s="39"/>
      <c r="R3" s="39"/>
      <c r="S3" s="39"/>
      <c r="T3" s="39"/>
      <c r="V3" s="1100" t="s">
        <v>260</v>
      </c>
      <c r="W3" s="1100"/>
      <c r="X3" s="1100"/>
      <c r="Y3" s="1100"/>
      <c r="Z3" s="1103" t="str">
        <f>IF([1]更新申請!H46="","",[1]更新申請!H46)</f>
        <v/>
      </c>
      <c r="AA3" s="1103"/>
      <c r="AB3" s="1103"/>
      <c r="AC3" s="1103"/>
      <c r="AD3" s="1103"/>
      <c r="AE3" s="1103"/>
      <c r="AF3" s="1103"/>
      <c r="AG3" s="1103"/>
      <c r="AH3" s="1103"/>
      <c r="AI3" s="1103"/>
      <c r="AJ3" s="35" t="s">
        <v>258</v>
      </c>
      <c r="AN3" s="36" t="s">
        <v>259</v>
      </c>
      <c r="AO3" s="336" t="s">
        <v>793</v>
      </c>
      <c r="AP3" s="288" t="s">
        <v>283</v>
      </c>
    </row>
    <row r="4" spans="2:42" ht="18.75" customHeight="1">
      <c r="C4" s="43"/>
      <c r="L4" s="842"/>
      <c r="M4" s="333"/>
      <c r="N4" s="333"/>
      <c r="P4" s="40"/>
      <c r="Q4" s="39"/>
      <c r="R4" s="39"/>
      <c r="S4" s="39"/>
      <c r="T4" s="39"/>
      <c r="V4" s="838"/>
      <c r="W4" s="838"/>
      <c r="X4" s="838"/>
      <c r="Y4" s="838"/>
      <c r="Z4" s="843"/>
      <c r="AA4" s="843"/>
      <c r="AB4" s="843"/>
      <c r="AC4" s="843"/>
      <c r="AD4" s="843"/>
      <c r="AE4" s="843"/>
      <c r="AF4" s="843"/>
      <c r="AG4" s="843"/>
      <c r="AH4" s="843"/>
      <c r="AI4" s="843"/>
      <c r="AJ4" s="35"/>
      <c r="AN4" s="36" t="s">
        <v>261</v>
      </c>
      <c r="AO4" s="336"/>
      <c r="AP4" s="288" t="s">
        <v>284</v>
      </c>
    </row>
    <row r="5" spans="2:42" ht="18.75" customHeight="1">
      <c r="C5" s="1107" t="s">
        <v>794</v>
      </c>
      <c r="D5" s="1107"/>
      <c r="E5" s="1107"/>
      <c r="F5" s="1109"/>
      <c r="G5" s="1109"/>
      <c r="H5" s="1109"/>
      <c r="I5" s="1109"/>
      <c r="J5" s="1109"/>
      <c r="K5" s="1109"/>
      <c r="L5" s="1109"/>
      <c r="M5" s="1109"/>
      <c r="N5" s="1109"/>
      <c r="O5" s="1109"/>
      <c r="P5" s="1109"/>
      <c r="Q5" s="1109"/>
      <c r="R5" s="1109"/>
      <c r="S5" s="1109"/>
      <c r="T5" s="1109"/>
      <c r="V5" s="1111" t="s">
        <v>262</v>
      </c>
      <c r="W5" s="1111"/>
      <c r="X5" s="1111"/>
      <c r="Y5" s="1111"/>
      <c r="Z5" s="1112">
        <f>AD5+AI5</f>
        <v>0</v>
      </c>
      <c r="AA5" s="1112"/>
      <c r="AB5" s="1064" t="s">
        <v>263</v>
      </c>
      <c r="AC5" s="1064"/>
      <c r="AD5" s="1104"/>
      <c r="AE5" s="1104"/>
      <c r="AF5" s="1105" t="s">
        <v>308</v>
      </c>
      <c r="AG5" s="1105"/>
      <c r="AH5" s="1105"/>
      <c r="AI5" s="839"/>
      <c r="AJ5" s="837" t="s">
        <v>795</v>
      </c>
      <c r="AN5" s="36" t="s">
        <v>264</v>
      </c>
      <c r="AP5" s="288" t="s">
        <v>285</v>
      </c>
    </row>
    <row r="6" spans="2:42" ht="18.75" customHeight="1">
      <c r="C6" s="1108"/>
      <c r="D6" s="1108"/>
      <c r="E6" s="1108"/>
      <c r="F6" s="1110"/>
      <c r="G6" s="1110"/>
      <c r="H6" s="1110"/>
      <c r="I6" s="1110"/>
      <c r="J6" s="1110"/>
      <c r="K6" s="1110"/>
      <c r="L6" s="1110"/>
      <c r="M6" s="1110"/>
      <c r="N6" s="1110"/>
      <c r="O6" s="1110"/>
      <c r="P6" s="1110"/>
      <c r="Q6" s="1110"/>
      <c r="R6" s="1110"/>
      <c r="S6" s="1110"/>
      <c r="T6" s="1110"/>
      <c r="U6" s="337" t="s">
        <v>796</v>
      </c>
      <c r="V6" s="1113" t="s">
        <v>265</v>
      </c>
      <c r="W6" s="1113"/>
      <c r="X6" s="1113"/>
      <c r="Y6" s="1113"/>
      <c r="Z6" s="1104"/>
      <c r="AA6" s="1104"/>
      <c r="AB6" s="1083" t="s">
        <v>797</v>
      </c>
      <c r="AC6" s="1083"/>
      <c r="AD6" s="1083"/>
      <c r="AE6" s="1083"/>
      <c r="AF6" s="1106" t="s">
        <v>309</v>
      </c>
      <c r="AG6" s="1106"/>
      <c r="AH6" s="1106"/>
      <c r="AI6" s="839"/>
      <c r="AJ6" s="837" t="s">
        <v>798</v>
      </c>
      <c r="AN6" s="36"/>
      <c r="AP6" s="288" t="s">
        <v>286</v>
      </c>
    </row>
    <row r="7" spans="2:42" ht="18.75" customHeight="1">
      <c r="C7" s="1084" t="s">
        <v>271</v>
      </c>
      <c r="D7" s="1094" t="s">
        <v>266</v>
      </c>
      <c r="E7" s="338"/>
      <c r="F7" s="1095" t="s">
        <v>314</v>
      </c>
      <c r="G7" s="1095"/>
      <c r="H7" s="1095"/>
      <c r="I7" s="1095"/>
      <c r="J7" s="1095"/>
      <c r="K7" s="1095"/>
      <c r="L7" s="1095"/>
      <c r="M7" s="1095" t="s">
        <v>315</v>
      </c>
      <c r="N7" s="1095"/>
      <c r="O7" s="1095"/>
      <c r="P7" s="1095"/>
      <c r="Q7" s="1095"/>
      <c r="R7" s="1095"/>
      <c r="S7" s="1095"/>
      <c r="T7" s="1095" t="s">
        <v>316</v>
      </c>
      <c r="U7" s="1095"/>
      <c r="V7" s="1095"/>
      <c r="W7" s="1095"/>
      <c r="X7" s="1095"/>
      <c r="Y7" s="1095"/>
      <c r="Z7" s="1095"/>
      <c r="AA7" s="1095" t="s">
        <v>317</v>
      </c>
      <c r="AB7" s="1095"/>
      <c r="AC7" s="1095"/>
      <c r="AD7" s="1095"/>
      <c r="AE7" s="1095"/>
      <c r="AF7" s="1095"/>
      <c r="AG7" s="1096"/>
      <c r="AH7" s="339" t="s">
        <v>268</v>
      </c>
      <c r="AI7" s="340" t="s">
        <v>269</v>
      </c>
      <c r="AJ7" s="340" t="s">
        <v>270</v>
      </c>
      <c r="AP7" s="288" t="s">
        <v>287</v>
      </c>
    </row>
    <row r="8" spans="2:42" ht="18" customHeight="1">
      <c r="C8" s="1085"/>
      <c r="D8" s="1094"/>
      <c r="E8" s="341" t="s">
        <v>272</v>
      </c>
      <c r="F8" s="835">
        <v>1</v>
      </c>
      <c r="G8" s="835">
        <v>2</v>
      </c>
      <c r="H8" s="835">
        <v>3</v>
      </c>
      <c r="I8" s="835">
        <v>4</v>
      </c>
      <c r="J8" s="835">
        <v>5</v>
      </c>
      <c r="K8" s="835">
        <v>6</v>
      </c>
      <c r="L8" s="835">
        <v>7</v>
      </c>
      <c r="M8" s="835">
        <v>8</v>
      </c>
      <c r="N8" s="835">
        <v>9</v>
      </c>
      <c r="O8" s="835">
        <v>10</v>
      </c>
      <c r="P8" s="835">
        <v>11</v>
      </c>
      <c r="Q8" s="835">
        <v>12</v>
      </c>
      <c r="R8" s="835">
        <v>13</v>
      </c>
      <c r="S8" s="835">
        <v>14</v>
      </c>
      <c r="T8" s="835">
        <v>15</v>
      </c>
      <c r="U8" s="835">
        <v>16</v>
      </c>
      <c r="V8" s="835">
        <v>17</v>
      </c>
      <c r="W8" s="835">
        <v>18</v>
      </c>
      <c r="X8" s="835">
        <v>19</v>
      </c>
      <c r="Y8" s="835">
        <v>20</v>
      </c>
      <c r="Z8" s="835">
        <v>21</v>
      </c>
      <c r="AA8" s="835">
        <v>22</v>
      </c>
      <c r="AB8" s="835">
        <v>23</v>
      </c>
      <c r="AC8" s="835">
        <v>24</v>
      </c>
      <c r="AD8" s="835">
        <v>25</v>
      </c>
      <c r="AE8" s="835">
        <v>26</v>
      </c>
      <c r="AF8" s="835">
        <v>27</v>
      </c>
      <c r="AG8" s="836">
        <v>28</v>
      </c>
      <c r="AH8" s="342"/>
      <c r="AI8" s="343" t="s">
        <v>273</v>
      </c>
      <c r="AJ8" s="343" t="s">
        <v>274</v>
      </c>
      <c r="AP8" s="288" t="s">
        <v>800</v>
      </c>
    </row>
    <row r="9" spans="2:42" ht="18" customHeight="1">
      <c r="C9" s="1086"/>
      <c r="D9" s="1094"/>
      <c r="E9" s="344" t="s">
        <v>801</v>
      </c>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45"/>
      <c r="AH9" s="346" t="s">
        <v>275</v>
      </c>
      <c r="AI9" s="347" t="s">
        <v>276</v>
      </c>
      <c r="AJ9" s="347" t="s">
        <v>277</v>
      </c>
      <c r="AP9" s="288"/>
    </row>
    <row r="10" spans="2:42">
      <c r="B10" s="42" t="s">
        <v>802</v>
      </c>
      <c r="C10" s="348"/>
      <c r="D10" s="349"/>
      <c r="E10" s="350"/>
      <c r="F10" s="351"/>
      <c r="G10" s="352"/>
      <c r="H10" s="352"/>
      <c r="I10" s="352"/>
      <c r="J10" s="352"/>
      <c r="K10" s="352"/>
      <c r="L10" s="351"/>
      <c r="M10" s="351"/>
      <c r="N10" s="352"/>
      <c r="O10" s="352"/>
      <c r="P10" s="352"/>
      <c r="Q10" s="352"/>
      <c r="R10" s="352"/>
      <c r="S10" s="351"/>
      <c r="T10" s="351"/>
      <c r="U10" s="352"/>
      <c r="V10" s="352"/>
      <c r="W10" s="352"/>
      <c r="X10" s="352"/>
      <c r="Y10" s="352"/>
      <c r="Z10" s="351"/>
      <c r="AA10" s="351"/>
      <c r="AB10" s="352"/>
      <c r="AC10" s="352"/>
      <c r="AD10" s="352"/>
      <c r="AE10" s="352"/>
      <c r="AF10" s="352"/>
      <c r="AG10" s="353"/>
      <c r="AH10" s="354"/>
      <c r="AI10" s="352"/>
      <c r="AJ10" s="356"/>
    </row>
    <row r="11" spans="2:42">
      <c r="B11" s="42" t="s">
        <v>4</v>
      </c>
      <c r="C11" s="358"/>
      <c r="D11" s="359"/>
      <c r="E11" s="358"/>
      <c r="F11" s="360"/>
      <c r="G11" s="360"/>
      <c r="H11" s="361"/>
      <c r="I11" s="360"/>
      <c r="J11" s="360"/>
      <c r="K11" s="360"/>
      <c r="L11" s="360"/>
      <c r="M11" s="360"/>
      <c r="N11" s="360"/>
      <c r="O11" s="361"/>
      <c r="P11" s="360"/>
      <c r="Q11" s="360"/>
      <c r="R11" s="360"/>
      <c r="S11" s="360"/>
      <c r="T11" s="360"/>
      <c r="U11" s="360"/>
      <c r="V11" s="361"/>
      <c r="W11" s="360"/>
      <c r="X11" s="360"/>
      <c r="Y11" s="360"/>
      <c r="Z11" s="360"/>
      <c r="AA11" s="360"/>
      <c r="AB11" s="360"/>
      <c r="AC11" s="361"/>
      <c r="AD11" s="360"/>
      <c r="AE11" s="360"/>
      <c r="AF11" s="360"/>
      <c r="AG11" s="362"/>
      <c r="AH11" s="363"/>
      <c r="AI11" s="360"/>
      <c r="AJ11" s="360"/>
    </row>
    <row r="12" spans="2:42">
      <c r="B12" s="42" t="s">
        <v>5</v>
      </c>
      <c r="C12" s="358"/>
      <c r="D12" s="359"/>
      <c r="E12" s="358"/>
      <c r="F12" s="360"/>
      <c r="G12" s="360"/>
      <c r="H12" s="360"/>
      <c r="I12" s="360"/>
      <c r="J12" s="360"/>
      <c r="K12" s="360"/>
      <c r="L12" s="360"/>
      <c r="M12" s="360"/>
      <c r="N12" s="360"/>
      <c r="O12" s="360"/>
      <c r="P12" s="360"/>
      <c r="Q12" s="360"/>
      <c r="R12" s="360"/>
      <c r="S12" s="360"/>
      <c r="T12" s="360"/>
      <c r="U12" s="360"/>
      <c r="V12" s="360"/>
      <c r="W12" s="360"/>
      <c r="X12" s="360"/>
      <c r="Y12" s="360"/>
      <c r="Z12" s="360"/>
      <c r="AA12" s="360"/>
      <c r="AB12" s="360"/>
      <c r="AC12" s="360"/>
      <c r="AD12" s="360"/>
      <c r="AE12" s="360"/>
      <c r="AF12" s="360"/>
      <c r="AG12" s="362"/>
      <c r="AH12" s="363"/>
      <c r="AI12" s="360"/>
      <c r="AJ12" s="360"/>
    </row>
    <row r="13" spans="2:42">
      <c r="B13" s="42" t="s">
        <v>6</v>
      </c>
      <c r="C13" s="358"/>
      <c r="D13" s="359"/>
      <c r="E13" s="358"/>
      <c r="F13" s="361"/>
      <c r="G13" s="360"/>
      <c r="H13" s="360"/>
      <c r="I13" s="360"/>
      <c r="J13" s="360"/>
      <c r="K13" s="360"/>
      <c r="L13" s="361"/>
      <c r="M13" s="361"/>
      <c r="N13" s="360"/>
      <c r="O13" s="360"/>
      <c r="P13" s="360"/>
      <c r="Q13" s="360"/>
      <c r="R13" s="360"/>
      <c r="S13" s="361"/>
      <c r="T13" s="361"/>
      <c r="U13" s="360"/>
      <c r="V13" s="360"/>
      <c r="W13" s="360"/>
      <c r="X13" s="360"/>
      <c r="Y13" s="360"/>
      <c r="Z13" s="361"/>
      <c r="AA13" s="361"/>
      <c r="AB13" s="360"/>
      <c r="AC13" s="360"/>
      <c r="AD13" s="360"/>
      <c r="AE13" s="360"/>
      <c r="AF13" s="360"/>
      <c r="AG13" s="364"/>
      <c r="AH13" s="363"/>
      <c r="AI13" s="360"/>
      <c r="AJ13" s="360"/>
    </row>
    <row r="14" spans="2:42">
      <c r="B14" s="42" t="s">
        <v>7</v>
      </c>
      <c r="C14" s="358"/>
      <c r="D14" s="359"/>
      <c r="E14" s="358"/>
      <c r="F14" s="361"/>
      <c r="G14" s="360"/>
      <c r="H14" s="360"/>
      <c r="I14" s="360"/>
      <c r="J14" s="360"/>
      <c r="K14" s="360"/>
      <c r="L14" s="361"/>
      <c r="M14" s="361"/>
      <c r="N14" s="360"/>
      <c r="O14" s="360"/>
      <c r="P14" s="360"/>
      <c r="Q14" s="360"/>
      <c r="R14" s="360"/>
      <c r="S14" s="361"/>
      <c r="T14" s="361"/>
      <c r="U14" s="360"/>
      <c r="V14" s="360"/>
      <c r="W14" s="360"/>
      <c r="X14" s="360"/>
      <c r="Y14" s="360"/>
      <c r="Z14" s="361"/>
      <c r="AA14" s="361"/>
      <c r="AB14" s="360"/>
      <c r="AC14" s="360"/>
      <c r="AD14" s="360"/>
      <c r="AE14" s="360"/>
      <c r="AF14" s="360"/>
      <c r="AG14" s="364"/>
      <c r="AH14" s="363"/>
      <c r="AI14" s="360"/>
      <c r="AJ14" s="365"/>
    </row>
    <row r="15" spans="2:42">
      <c r="B15" s="42" t="s">
        <v>8</v>
      </c>
      <c r="C15" s="358"/>
      <c r="D15" s="359"/>
      <c r="E15" s="358"/>
      <c r="F15" s="360"/>
      <c r="G15" s="360"/>
      <c r="H15" s="360"/>
      <c r="I15" s="360"/>
      <c r="J15" s="361"/>
      <c r="K15" s="361"/>
      <c r="L15" s="361"/>
      <c r="M15" s="360"/>
      <c r="N15" s="360"/>
      <c r="O15" s="360"/>
      <c r="P15" s="360"/>
      <c r="Q15" s="361"/>
      <c r="R15" s="361"/>
      <c r="S15" s="361"/>
      <c r="T15" s="360"/>
      <c r="U15" s="360"/>
      <c r="V15" s="360"/>
      <c r="W15" s="360"/>
      <c r="X15" s="361"/>
      <c r="Y15" s="361"/>
      <c r="Z15" s="361"/>
      <c r="AA15" s="360"/>
      <c r="AB15" s="360"/>
      <c r="AC15" s="360"/>
      <c r="AD15" s="360"/>
      <c r="AE15" s="361"/>
      <c r="AF15" s="361"/>
      <c r="AG15" s="364"/>
      <c r="AH15" s="363"/>
      <c r="AI15" s="360"/>
      <c r="AJ15" s="360"/>
    </row>
    <row r="16" spans="2:42">
      <c r="B16" s="42" t="s">
        <v>9</v>
      </c>
      <c r="C16" s="358"/>
      <c r="D16" s="359"/>
      <c r="E16" s="358"/>
      <c r="F16" s="361"/>
      <c r="G16" s="360"/>
      <c r="H16" s="360"/>
      <c r="I16" s="360"/>
      <c r="J16" s="360"/>
      <c r="K16" s="361"/>
      <c r="L16" s="361"/>
      <c r="M16" s="361"/>
      <c r="N16" s="360"/>
      <c r="O16" s="360"/>
      <c r="P16" s="360"/>
      <c r="Q16" s="360"/>
      <c r="R16" s="361"/>
      <c r="S16" s="361"/>
      <c r="T16" s="361"/>
      <c r="U16" s="360"/>
      <c r="V16" s="360"/>
      <c r="W16" s="360"/>
      <c r="X16" s="360"/>
      <c r="Y16" s="361"/>
      <c r="Z16" s="361"/>
      <c r="AA16" s="361"/>
      <c r="AB16" s="360"/>
      <c r="AC16" s="360"/>
      <c r="AD16" s="360"/>
      <c r="AE16" s="360"/>
      <c r="AF16" s="361"/>
      <c r="AG16" s="364"/>
      <c r="AH16" s="363"/>
      <c r="AI16" s="360"/>
      <c r="AJ16" s="360"/>
    </row>
    <row r="17" spans="2:36">
      <c r="B17" s="42" t="s">
        <v>10</v>
      </c>
      <c r="C17" s="358"/>
      <c r="D17" s="359"/>
      <c r="E17" s="358"/>
      <c r="F17" s="361"/>
      <c r="G17" s="361"/>
      <c r="H17" s="360"/>
      <c r="I17" s="360"/>
      <c r="J17" s="360"/>
      <c r="K17" s="360"/>
      <c r="L17" s="361"/>
      <c r="M17" s="361"/>
      <c r="N17" s="361"/>
      <c r="O17" s="360"/>
      <c r="P17" s="360"/>
      <c r="Q17" s="360"/>
      <c r="R17" s="360"/>
      <c r="S17" s="361"/>
      <c r="T17" s="361"/>
      <c r="U17" s="361"/>
      <c r="V17" s="360"/>
      <c r="W17" s="360"/>
      <c r="X17" s="360"/>
      <c r="Y17" s="360"/>
      <c r="Z17" s="361"/>
      <c r="AA17" s="361"/>
      <c r="AB17" s="361"/>
      <c r="AC17" s="360"/>
      <c r="AD17" s="360"/>
      <c r="AE17" s="360"/>
      <c r="AF17" s="360"/>
      <c r="AG17" s="364"/>
      <c r="AH17" s="363"/>
      <c r="AI17" s="360"/>
      <c r="AJ17" s="360"/>
    </row>
    <row r="18" spans="2:36">
      <c r="B18" s="42" t="s">
        <v>11</v>
      </c>
      <c r="C18" s="358"/>
      <c r="D18" s="359"/>
      <c r="E18" s="358"/>
      <c r="F18" s="360"/>
      <c r="G18" s="360"/>
      <c r="H18" s="360"/>
      <c r="I18" s="360"/>
      <c r="J18" s="360"/>
      <c r="K18" s="360"/>
      <c r="L18" s="360"/>
      <c r="M18" s="360"/>
      <c r="N18" s="360"/>
      <c r="O18" s="360"/>
      <c r="P18" s="360"/>
      <c r="Q18" s="360"/>
      <c r="R18" s="360"/>
      <c r="S18" s="360"/>
      <c r="T18" s="360"/>
      <c r="U18" s="360"/>
      <c r="V18" s="360"/>
      <c r="W18" s="360"/>
      <c r="X18" s="360"/>
      <c r="Y18" s="360"/>
      <c r="Z18" s="360"/>
      <c r="AA18" s="360"/>
      <c r="AB18" s="360"/>
      <c r="AC18" s="360"/>
      <c r="AD18" s="360"/>
      <c r="AE18" s="360"/>
      <c r="AF18" s="360"/>
      <c r="AG18" s="362"/>
      <c r="AH18" s="363"/>
      <c r="AI18" s="360"/>
      <c r="AJ18" s="360"/>
    </row>
    <row r="19" spans="2:36">
      <c r="B19" s="42" t="s">
        <v>12</v>
      </c>
      <c r="C19" s="358"/>
      <c r="D19" s="359"/>
      <c r="E19" s="358"/>
      <c r="F19" s="360"/>
      <c r="G19" s="360"/>
      <c r="H19" s="360"/>
      <c r="I19" s="360"/>
      <c r="J19" s="360"/>
      <c r="K19" s="360"/>
      <c r="L19" s="360"/>
      <c r="M19" s="360"/>
      <c r="N19" s="360"/>
      <c r="O19" s="360"/>
      <c r="P19" s="360"/>
      <c r="Q19" s="360"/>
      <c r="R19" s="360"/>
      <c r="S19" s="360"/>
      <c r="T19" s="360"/>
      <c r="U19" s="360"/>
      <c r="V19" s="360"/>
      <c r="W19" s="360"/>
      <c r="X19" s="360"/>
      <c r="Y19" s="360"/>
      <c r="Z19" s="360"/>
      <c r="AA19" s="360"/>
      <c r="AB19" s="360"/>
      <c r="AC19" s="360"/>
      <c r="AD19" s="360"/>
      <c r="AE19" s="360"/>
      <c r="AF19" s="360"/>
      <c r="AG19" s="362"/>
      <c r="AH19" s="363"/>
      <c r="AI19" s="360"/>
      <c r="AJ19" s="360"/>
    </row>
    <row r="20" spans="2:36">
      <c r="B20" s="42" t="s">
        <v>13</v>
      </c>
      <c r="C20" s="358"/>
      <c r="D20" s="359"/>
      <c r="E20" s="358"/>
      <c r="F20" s="360"/>
      <c r="G20" s="360"/>
      <c r="H20" s="360"/>
      <c r="I20" s="360"/>
      <c r="J20" s="360"/>
      <c r="K20" s="360"/>
      <c r="L20" s="360"/>
      <c r="M20" s="360"/>
      <c r="N20" s="360"/>
      <c r="O20" s="360"/>
      <c r="P20" s="360"/>
      <c r="Q20" s="360"/>
      <c r="R20" s="360"/>
      <c r="S20" s="360"/>
      <c r="T20" s="360"/>
      <c r="U20" s="360"/>
      <c r="V20" s="360"/>
      <c r="W20" s="360"/>
      <c r="X20" s="360"/>
      <c r="Y20" s="360"/>
      <c r="Z20" s="360"/>
      <c r="AA20" s="360"/>
      <c r="AB20" s="360"/>
      <c r="AC20" s="360"/>
      <c r="AD20" s="360"/>
      <c r="AE20" s="360"/>
      <c r="AF20" s="360"/>
      <c r="AG20" s="362"/>
      <c r="AH20" s="363"/>
      <c r="AI20" s="360"/>
      <c r="AJ20" s="360"/>
    </row>
    <row r="21" spans="2:36">
      <c r="B21" s="42" t="s">
        <v>18</v>
      </c>
      <c r="C21" s="358"/>
      <c r="D21" s="359"/>
      <c r="E21" s="358"/>
      <c r="F21" s="360"/>
      <c r="G21" s="360"/>
      <c r="H21" s="360"/>
      <c r="I21" s="360"/>
      <c r="J21" s="360"/>
      <c r="K21" s="360"/>
      <c r="L21" s="360"/>
      <c r="M21" s="360"/>
      <c r="N21" s="360"/>
      <c r="O21" s="360"/>
      <c r="P21" s="360"/>
      <c r="Q21" s="360"/>
      <c r="R21" s="360"/>
      <c r="S21" s="360"/>
      <c r="T21" s="360"/>
      <c r="U21" s="360"/>
      <c r="V21" s="360"/>
      <c r="W21" s="360"/>
      <c r="X21" s="360"/>
      <c r="Y21" s="360"/>
      <c r="Z21" s="360"/>
      <c r="AA21" s="360"/>
      <c r="AB21" s="360"/>
      <c r="AC21" s="360"/>
      <c r="AD21" s="360"/>
      <c r="AE21" s="360"/>
      <c r="AF21" s="360"/>
      <c r="AG21" s="362"/>
      <c r="AH21" s="363"/>
      <c r="AI21" s="360"/>
      <c r="AJ21" s="360"/>
    </row>
    <row r="22" spans="2:36">
      <c r="B22" s="42" t="s">
        <v>19</v>
      </c>
      <c r="C22" s="358"/>
      <c r="D22" s="359"/>
      <c r="E22" s="358"/>
      <c r="F22" s="360"/>
      <c r="G22" s="360"/>
      <c r="H22" s="360"/>
      <c r="I22" s="360"/>
      <c r="J22" s="360"/>
      <c r="K22" s="360"/>
      <c r="L22" s="360"/>
      <c r="M22" s="360"/>
      <c r="N22" s="360"/>
      <c r="O22" s="360"/>
      <c r="P22" s="360"/>
      <c r="Q22" s="360"/>
      <c r="R22" s="360"/>
      <c r="S22" s="360"/>
      <c r="T22" s="360"/>
      <c r="U22" s="360"/>
      <c r="V22" s="360"/>
      <c r="W22" s="360"/>
      <c r="X22" s="360"/>
      <c r="Y22" s="360"/>
      <c r="Z22" s="360"/>
      <c r="AA22" s="360"/>
      <c r="AB22" s="360"/>
      <c r="AC22" s="360"/>
      <c r="AD22" s="360"/>
      <c r="AE22" s="360"/>
      <c r="AF22" s="360"/>
      <c r="AG22" s="362"/>
      <c r="AH22" s="363"/>
      <c r="AI22" s="360"/>
      <c r="AJ22" s="360"/>
    </row>
    <row r="23" spans="2:36">
      <c r="B23" s="42" t="s">
        <v>20</v>
      </c>
      <c r="C23" s="358"/>
      <c r="D23" s="359"/>
      <c r="E23" s="358"/>
      <c r="F23" s="360"/>
      <c r="G23" s="360"/>
      <c r="H23" s="360"/>
      <c r="I23" s="360"/>
      <c r="J23" s="360"/>
      <c r="K23" s="360"/>
      <c r="L23" s="360"/>
      <c r="M23" s="360"/>
      <c r="N23" s="360"/>
      <c r="O23" s="360"/>
      <c r="P23" s="360"/>
      <c r="Q23" s="360"/>
      <c r="R23" s="360"/>
      <c r="S23" s="360"/>
      <c r="T23" s="360"/>
      <c r="U23" s="360"/>
      <c r="V23" s="360"/>
      <c r="W23" s="360"/>
      <c r="X23" s="360"/>
      <c r="Y23" s="360"/>
      <c r="Z23" s="360"/>
      <c r="AA23" s="360"/>
      <c r="AB23" s="360"/>
      <c r="AC23" s="360"/>
      <c r="AD23" s="360"/>
      <c r="AE23" s="360"/>
      <c r="AF23" s="360"/>
      <c r="AG23" s="362"/>
      <c r="AH23" s="363"/>
      <c r="AI23" s="360"/>
      <c r="AJ23" s="360"/>
    </row>
    <row r="24" spans="2:36">
      <c r="B24" s="42" t="s">
        <v>21</v>
      </c>
      <c r="C24" s="358"/>
      <c r="D24" s="359"/>
      <c r="E24" s="358"/>
      <c r="F24" s="360"/>
      <c r="G24" s="360"/>
      <c r="H24" s="360"/>
      <c r="I24" s="360"/>
      <c r="J24" s="360"/>
      <c r="K24" s="360"/>
      <c r="L24" s="360"/>
      <c r="M24" s="360"/>
      <c r="N24" s="360"/>
      <c r="O24" s="360"/>
      <c r="P24" s="360"/>
      <c r="Q24" s="360"/>
      <c r="R24" s="360"/>
      <c r="S24" s="360"/>
      <c r="T24" s="360"/>
      <c r="U24" s="360"/>
      <c r="V24" s="360"/>
      <c r="W24" s="360"/>
      <c r="X24" s="360"/>
      <c r="Y24" s="360"/>
      <c r="Z24" s="360"/>
      <c r="AA24" s="360"/>
      <c r="AB24" s="360"/>
      <c r="AC24" s="360"/>
      <c r="AD24" s="360"/>
      <c r="AE24" s="360"/>
      <c r="AF24" s="360"/>
      <c r="AG24" s="362"/>
      <c r="AH24" s="363"/>
      <c r="AI24" s="360"/>
      <c r="AJ24" s="360"/>
    </row>
    <row r="25" spans="2:36">
      <c r="B25" s="42" t="s">
        <v>22</v>
      </c>
      <c r="C25" s="358"/>
      <c r="D25" s="359"/>
      <c r="E25" s="358"/>
      <c r="F25" s="360"/>
      <c r="G25" s="360"/>
      <c r="H25" s="360"/>
      <c r="I25" s="360"/>
      <c r="J25" s="360"/>
      <c r="K25" s="360"/>
      <c r="L25" s="360"/>
      <c r="M25" s="360"/>
      <c r="N25" s="360"/>
      <c r="O25" s="360"/>
      <c r="P25" s="360"/>
      <c r="Q25" s="360"/>
      <c r="R25" s="360"/>
      <c r="S25" s="360"/>
      <c r="T25" s="360"/>
      <c r="U25" s="360"/>
      <c r="V25" s="360"/>
      <c r="W25" s="360"/>
      <c r="X25" s="360"/>
      <c r="Y25" s="360"/>
      <c r="Z25" s="360"/>
      <c r="AA25" s="360"/>
      <c r="AB25" s="360"/>
      <c r="AC25" s="360"/>
      <c r="AD25" s="360"/>
      <c r="AE25" s="360"/>
      <c r="AF25" s="360"/>
      <c r="AG25" s="362"/>
      <c r="AH25" s="363"/>
      <c r="AI25" s="360"/>
      <c r="AJ25" s="360"/>
    </row>
    <row r="26" spans="2:36">
      <c r="B26" s="42" t="s">
        <v>23</v>
      </c>
      <c r="C26" s="358"/>
      <c r="D26" s="359"/>
      <c r="E26" s="358"/>
      <c r="F26" s="360"/>
      <c r="G26" s="360"/>
      <c r="H26" s="360"/>
      <c r="I26" s="360"/>
      <c r="J26" s="360"/>
      <c r="K26" s="360"/>
      <c r="L26" s="360"/>
      <c r="M26" s="360"/>
      <c r="N26" s="360"/>
      <c r="O26" s="360"/>
      <c r="P26" s="360"/>
      <c r="Q26" s="360"/>
      <c r="R26" s="360"/>
      <c r="S26" s="360"/>
      <c r="T26" s="360"/>
      <c r="U26" s="360"/>
      <c r="V26" s="360"/>
      <c r="W26" s="360"/>
      <c r="X26" s="360"/>
      <c r="Y26" s="360"/>
      <c r="Z26" s="360"/>
      <c r="AA26" s="360"/>
      <c r="AB26" s="360"/>
      <c r="AC26" s="360"/>
      <c r="AD26" s="360"/>
      <c r="AE26" s="360"/>
      <c r="AF26" s="360"/>
      <c r="AG26" s="362"/>
      <c r="AH26" s="363"/>
      <c r="AI26" s="360"/>
      <c r="AJ26" s="360"/>
    </row>
    <row r="27" spans="2:36">
      <c r="B27" s="42" t="s">
        <v>24</v>
      </c>
      <c r="C27" s="358"/>
      <c r="D27" s="359"/>
      <c r="E27" s="358"/>
      <c r="F27" s="360"/>
      <c r="G27" s="360"/>
      <c r="H27" s="360"/>
      <c r="I27" s="360"/>
      <c r="J27" s="360"/>
      <c r="K27" s="360"/>
      <c r="L27" s="360"/>
      <c r="M27" s="360"/>
      <c r="N27" s="360"/>
      <c r="O27" s="360"/>
      <c r="P27" s="360"/>
      <c r="Q27" s="360"/>
      <c r="R27" s="360"/>
      <c r="S27" s="360"/>
      <c r="T27" s="360"/>
      <c r="U27" s="360"/>
      <c r="V27" s="360"/>
      <c r="W27" s="360"/>
      <c r="X27" s="360"/>
      <c r="Y27" s="360"/>
      <c r="Z27" s="360"/>
      <c r="AA27" s="360"/>
      <c r="AB27" s="360"/>
      <c r="AC27" s="360"/>
      <c r="AD27" s="360"/>
      <c r="AE27" s="360"/>
      <c r="AF27" s="360"/>
      <c r="AG27" s="362"/>
      <c r="AH27" s="363"/>
      <c r="AI27" s="360"/>
      <c r="AJ27" s="360"/>
    </row>
    <row r="28" spans="2:36">
      <c r="B28" s="42" t="s">
        <v>25</v>
      </c>
      <c r="C28" s="358"/>
      <c r="D28" s="359"/>
      <c r="E28" s="358"/>
      <c r="F28" s="360"/>
      <c r="G28" s="360"/>
      <c r="H28" s="360"/>
      <c r="I28" s="360"/>
      <c r="J28" s="360"/>
      <c r="K28" s="360"/>
      <c r="L28" s="360"/>
      <c r="M28" s="360"/>
      <c r="N28" s="360"/>
      <c r="O28" s="360"/>
      <c r="P28" s="360"/>
      <c r="Q28" s="360"/>
      <c r="R28" s="360"/>
      <c r="S28" s="360"/>
      <c r="T28" s="360"/>
      <c r="U28" s="360"/>
      <c r="V28" s="360"/>
      <c r="W28" s="360"/>
      <c r="X28" s="360"/>
      <c r="Y28" s="360"/>
      <c r="Z28" s="360"/>
      <c r="AA28" s="360"/>
      <c r="AB28" s="360"/>
      <c r="AC28" s="360"/>
      <c r="AD28" s="360"/>
      <c r="AE28" s="360"/>
      <c r="AF28" s="360"/>
      <c r="AG28" s="362"/>
      <c r="AH28" s="363"/>
      <c r="AI28" s="360"/>
      <c r="AJ28" s="360"/>
    </row>
    <row r="29" spans="2:36">
      <c r="B29" s="42" t="s">
        <v>26</v>
      </c>
      <c r="C29" s="358"/>
      <c r="D29" s="359"/>
      <c r="E29" s="358"/>
      <c r="F29" s="360"/>
      <c r="G29" s="360"/>
      <c r="H29" s="360"/>
      <c r="I29" s="360"/>
      <c r="J29" s="360"/>
      <c r="K29" s="360"/>
      <c r="L29" s="360"/>
      <c r="M29" s="360"/>
      <c r="N29" s="360"/>
      <c r="O29" s="360"/>
      <c r="P29" s="360"/>
      <c r="Q29" s="360"/>
      <c r="R29" s="360"/>
      <c r="S29" s="360"/>
      <c r="T29" s="360"/>
      <c r="U29" s="360"/>
      <c r="V29" s="360"/>
      <c r="W29" s="360"/>
      <c r="X29" s="360"/>
      <c r="Y29" s="360"/>
      <c r="Z29" s="360"/>
      <c r="AA29" s="360"/>
      <c r="AB29" s="360"/>
      <c r="AC29" s="360"/>
      <c r="AD29" s="360"/>
      <c r="AE29" s="360"/>
      <c r="AF29" s="360"/>
      <c r="AG29" s="362"/>
      <c r="AH29" s="363"/>
      <c r="AI29" s="360"/>
      <c r="AJ29" s="360"/>
    </row>
    <row r="30" spans="2:36">
      <c r="B30" s="42" t="s">
        <v>27</v>
      </c>
      <c r="C30" s="358"/>
      <c r="D30" s="359"/>
      <c r="E30" s="358"/>
      <c r="F30" s="360"/>
      <c r="G30" s="360"/>
      <c r="H30" s="360"/>
      <c r="I30" s="360"/>
      <c r="J30" s="360"/>
      <c r="K30" s="360"/>
      <c r="L30" s="360"/>
      <c r="M30" s="360"/>
      <c r="N30" s="360"/>
      <c r="O30" s="360"/>
      <c r="P30" s="360"/>
      <c r="Q30" s="360"/>
      <c r="R30" s="360"/>
      <c r="S30" s="360"/>
      <c r="T30" s="360"/>
      <c r="U30" s="360"/>
      <c r="V30" s="360"/>
      <c r="W30" s="360"/>
      <c r="X30" s="360"/>
      <c r="Y30" s="360"/>
      <c r="Z30" s="360"/>
      <c r="AA30" s="360"/>
      <c r="AB30" s="360"/>
      <c r="AC30" s="360"/>
      <c r="AD30" s="360"/>
      <c r="AE30" s="360"/>
      <c r="AF30" s="360"/>
      <c r="AG30" s="362"/>
      <c r="AH30" s="363"/>
      <c r="AI30" s="360"/>
      <c r="AJ30" s="360"/>
    </row>
    <row r="31" spans="2:36">
      <c r="B31" s="42" t="s">
        <v>28</v>
      </c>
      <c r="C31" s="358"/>
      <c r="D31" s="359"/>
      <c r="E31" s="358"/>
      <c r="F31" s="360"/>
      <c r="G31" s="360"/>
      <c r="H31" s="360"/>
      <c r="I31" s="360"/>
      <c r="J31" s="360"/>
      <c r="K31" s="360"/>
      <c r="L31" s="360"/>
      <c r="M31" s="360"/>
      <c r="N31" s="360"/>
      <c r="O31" s="360"/>
      <c r="P31" s="360"/>
      <c r="Q31" s="360"/>
      <c r="R31" s="360"/>
      <c r="S31" s="360"/>
      <c r="T31" s="360"/>
      <c r="U31" s="360"/>
      <c r="V31" s="360"/>
      <c r="W31" s="360"/>
      <c r="X31" s="360"/>
      <c r="Y31" s="360"/>
      <c r="Z31" s="360"/>
      <c r="AA31" s="360"/>
      <c r="AB31" s="360"/>
      <c r="AC31" s="360"/>
      <c r="AD31" s="360"/>
      <c r="AE31" s="360"/>
      <c r="AF31" s="360"/>
      <c r="AG31" s="362"/>
      <c r="AH31" s="363"/>
      <c r="AI31" s="360"/>
      <c r="AJ31" s="360"/>
    </row>
    <row r="32" spans="2:36">
      <c r="B32" s="42" t="s">
        <v>29</v>
      </c>
      <c r="C32" s="358"/>
      <c r="D32" s="359"/>
      <c r="E32" s="358"/>
      <c r="F32" s="360"/>
      <c r="G32" s="360"/>
      <c r="H32" s="360"/>
      <c r="I32" s="360"/>
      <c r="J32" s="360"/>
      <c r="K32" s="360"/>
      <c r="L32" s="360"/>
      <c r="M32" s="360"/>
      <c r="N32" s="360"/>
      <c r="O32" s="360"/>
      <c r="P32" s="360"/>
      <c r="Q32" s="360"/>
      <c r="R32" s="360"/>
      <c r="S32" s="360"/>
      <c r="T32" s="360"/>
      <c r="U32" s="360"/>
      <c r="V32" s="360"/>
      <c r="W32" s="360"/>
      <c r="X32" s="360"/>
      <c r="Y32" s="360"/>
      <c r="Z32" s="360"/>
      <c r="AA32" s="360"/>
      <c r="AB32" s="360"/>
      <c r="AC32" s="360"/>
      <c r="AD32" s="360"/>
      <c r="AE32" s="360"/>
      <c r="AF32" s="360"/>
      <c r="AG32" s="362"/>
      <c r="AH32" s="363"/>
      <c r="AI32" s="360"/>
      <c r="AJ32" s="360"/>
    </row>
    <row r="33" spans="2:36">
      <c r="B33" s="42" t="s">
        <v>30</v>
      </c>
      <c r="C33" s="358"/>
      <c r="D33" s="359"/>
      <c r="E33" s="358"/>
      <c r="F33" s="360"/>
      <c r="G33" s="360"/>
      <c r="H33" s="360"/>
      <c r="I33" s="360"/>
      <c r="J33" s="360"/>
      <c r="K33" s="360"/>
      <c r="L33" s="360"/>
      <c r="M33" s="360"/>
      <c r="N33" s="360"/>
      <c r="O33" s="360"/>
      <c r="P33" s="360"/>
      <c r="Q33" s="360"/>
      <c r="R33" s="360"/>
      <c r="S33" s="360"/>
      <c r="T33" s="360"/>
      <c r="U33" s="360"/>
      <c r="V33" s="360"/>
      <c r="W33" s="360"/>
      <c r="X33" s="360"/>
      <c r="Y33" s="360"/>
      <c r="Z33" s="360"/>
      <c r="AA33" s="360"/>
      <c r="AB33" s="360"/>
      <c r="AC33" s="360"/>
      <c r="AD33" s="360"/>
      <c r="AE33" s="360"/>
      <c r="AF33" s="360"/>
      <c r="AG33" s="362"/>
      <c r="AH33" s="363"/>
      <c r="AI33" s="360"/>
      <c r="AJ33" s="360"/>
    </row>
    <row r="34" spans="2:36">
      <c r="B34" s="42" t="s">
        <v>31</v>
      </c>
      <c r="C34" s="358"/>
      <c r="D34" s="359"/>
      <c r="E34" s="358"/>
      <c r="F34" s="360"/>
      <c r="G34" s="360"/>
      <c r="H34" s="360"/>
      <c r="I34" s="360"/>
      <c r="J34" s="360"/>
      <c r="K34" s="360"/>
      <c r="L34" s="360"/>
      <c r="M34" s="360"/>
      <c r="N34" s="360"/>
      <c r="O34" s="360"/>
      <c r="P34" s="360"/>
      <c r="Q34" s="360"/>
      <c r="R34" s="360"/>
      <c r="S34" s="360"/>
      <c r="T34" s="360"/>
      <c r="U34" s="360"/>
      <c r="V34" s="360"/>
      <c r="W34" s="360"/>
      <c r="X34" s="360"/>
      <c r="Y34" s="360"/>
      <c r="Z34" s="360"/>
      <c r="AA34" s="360"/>
      <c r="AB34" s="360"/>
      <c r="AC34" s="360"/>
      <c r="AD34" s="360"/>
      <c r="AE34" s="360"/>
      <c r="AF34" s="360"/>
      <c r="AG34" s="362"/>
      <c r="AH34" s="363"/>
      <c r="AI34" s="360"/>
      <c r="AJ34" s="360"/>
    </row>
    <row r="35" spans="2:36">
      <c r="B35" s="42" t="s">
        <v>32</v>
      </c>
      <c r="C35" s="358"/>
      <c r="D35" s="359"/>
      <c r="E35" s="358"/>
      <c r="F35" s="360"/>
      <c r="G35" s="360"/>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2"/>
      <c r="AH35" s="363"/>
      <c r="AI35" s="360"/>
      <c r="AJ35" s="360"/>
    </row>
    <row r="36" spans="2:36">
      <c r="B36" s="42" t="s">
        <v>33</v>
      </c>
      <c r="C36" s="358"/>
      <c r="D36" s="359"/>
      <c r="E36" s="358"/>
      <c r="F36" s="360"/>
      <c r="G36" s="360"/>
      <c r="H36" s="360"/>
      <c r="I36" s="360"/>
      <c r="J36" s="360"/>
      <c r="K36" s="360"/>
      <c r="L36" s="360"/>
      <c r="M36" s="360"/>
      <c r="N36" s="360"/>
      <c r="O36" s="360"/>
      <c r="P36" s="360"/>
      <c r="Q36" s="360"/>
      <c r="R36" s="360"/>
      <c r="S36" s="360"/>
      <c r="T36" s="360"/>
      <c r="U36" s="360"/>
      <c r="V36" s="360"/>
      <c r="W36" s="360"/>
      <c r="X36" s="360"/>
      <c r="Y36" s="360"/>
      <c r="Z36" s="360"/>
      <c r="AA36" s="360"/>
      <c r="AB36" s="360"/>
      <c r="AC36" s="360"/>
      <c r="AD36" s="360"/>
      <c r="AE36" s="360"/>
      <c r="AF36" s="360"/>
      <c r="AG36" s="362"/>
      <c r="AH36" s="363"/>
      <c r="AI36" s="360"/>
      <c r="AJ36" s="360"/>
    </row>
    <row r="37" spans="2:36">
      <c r="B37" s="42" t="s">
        <v>34</v>
      </c>
      <c r="C37" s="358"/>
      <c r="D37" s="359"/>
      <c r="E37" s="358"/>
      <c r="F37" s="360"/>
      <c r="G37" s="360"/>
      <c r="H37" s="360"/>
      <c r="I37" s="360"/>
      <c r="J37" s="360"/>
      <c r="K37" s="360"/>
      <c r="L37" s="360"/>
      <c r="M37" s="360"/>
      <c r="N37" s="360"/>
      <c r="O37" s="360"/>
      <c r="P37" s="360"/>
      <c r="Q37" s="360"/>
      <c r="R37" s="360"/>
      <c r="S37" s="360"/>
      <c r="T37" s="360"/>
      <c r="U37" s="360"/>
      <c r="V37" s="360"/>
      <c r="W37" s="360"/>
      <c r="X37" s="360"/>
      <c r="Y37" s="360"/>
      <c r="Z37" s="360"/>
      <c r="AA37" s="360"/>
      <c r="AB37" s="360"/>
      <c r="AC37" s="360"/>
      <c r="AD37" s="360"/>
      <c r="AE37" s="360"/>
      <c r="AF37" s="360"/>
      <c r="AG37" s="362"/>
      <c r="AH37" s="363"/>
      <c r="AI37" s="360"/>
      <c r="AJ37" s="360"/>
    </row>
    <row r="38" spans="2:36">
      <c r="B38" s="42" t="s">
        <v>35</v>
      </c>
      <c r="C38" s="358"/>
      <c r="D38" s="359"/>
      <c r="E38" s="358"/>
      <c r="F38" s="360"/>
      <c r="G38" s="360"/>
      <c r="H38" s="360"/>
      <c r="I38" s="360"/>
      <c r="J38" s="360"/>
      <c r="K38" s="360"/>
      <c r="L38" s="360"/>
      <c r="M38" s="360"/>
      <c r="N38" s="360"/>
      <c r="O38" s="360"/>
      <c r="P38" s="360"/>
      <c r="Q38" s="360"/>
      <c r="R38" s="360"/>
      <c r="S38" s="360"/>
      <c r="T38" s="360"/>
      <c r="U38" s="360"/>
      <c r="V38" s="360"/>
      <c r="W38" s="360"/>
      <c r="X38" s="360"/>
      <c r="Y38" s="360"/>
      <c r="Z38" s="360"/>
      <c r="AA38" s="360"/>
      <c r="AB38" s="360"/>
      <c r="AC38" s="360"/>
      <c r="AD38" s="360"/>
      <c r="AE38" s="360"/>
      <c r="AF38" s="360"/>
      <c r="AG38" s="362"/>
      <c r="AH38" s="363"/>
      <c r="AI38" s="360"/>
      <c r="AJ38" s="360"/>
    </row>
    <row r="39" spans="2:36">
      <c r="B39" s="42" t="s">
        <v>36</v>
      </c>
      <c r="C39" s="358"/>
      <c r="D39" s="359"/>
      <c r="E39" s="358"/>
      <c r="F39" s="360"/>
      <c r="G39" s="360"/>
      <c r="H39" s="360"/>
      <c r="I39" s="360"/>
      <c r="J39" s="360"/>
      <c r="K39" s="360"/>
      <c r="L39" s="360"/>
      <c r="M39" s="360"/>
      <c r="N39" s="360"/>
      <c r="O39" s="360"/>
      <c r="P39" s="360"/>
      <c r="Q39" s="360"/>
      <c r="R39" s="360"/>
      <c r="S39" s="360"/>
      <c r="T39" s="360"/>
      <c r="U39" s="360"/>
      <c r="V39" s="360"/>
      <c r="W39" s="360"/>
      <c r="X39" s="360"/>
      <c r="Y39" s="360"/>
      <c r="Z39" s="360"/>
      <c r="AA39" s="360"/>
      <c r="AB39" s="360"/>
      <c r="AC39" s="360"/>
      <c r="AD39" s="360"/>
      <c r="AE39" s="360"/>
      <c r="AF39" s="360"/>
      <c r="AG39" s="362"/>
      <c r="AH39" s="363"/>
      <c r="AI39" s="360"/>
      <c r="AJ39" s="360"/>
    </row>
    <row r="40" spans="2:36">
      <c r="B40" s="42" t="s">
        <v>37</v>
      </c>
      <c r="C40" s="358"/>
      <c r="D40" s="359"/>
      <c r="E40" s="358"/>
      <c r="F40" s="360"/>
      <c r="G40" s="360"/>
      <c r="H40" s="360"/>
      <c r="I40" s="360"/>
      <c r="J40" s="360"/>
      <c r="K40" s="360"/>
      <c r="L40" s="360"/>
      <c r="M40" s="360"/>
      <c r="N40" s="360"/>
      <c r="O40" s="360"/>
      <c r="P40" s="360"/>
      <c r="Q40" s="360"/>
      <c r="R40" s="360"/>
      <c r="S40" s="360"/>
      <c r="T40" s="360"/>
      <c r="U40" s="360"/>
      <c r="V40" s="360"/>
      <c r="W40" s="360"/>
      <c r="X40" s="360"/>
      <c r="Y40" s="360"/>
      <c r="Z40" s="360"/>
      <c r="AA40" s="360"/>
      <c r="AB40" s="360"/>
      <c r="AC40" s="360"/>
      <c r="AD40" s="360"/>
      <c r="AE40" s="360"/>
      <c r="AF40" s="360"/>
      <c r="AG40" s="362"/>
      <c r="AH40" s="363"/>
      <c r="AI40" s="360"/>
      <c r="AJ40" s="360"/>
    </row>
    <row r="41" spans="2:36">
      <c r="B41" s="42" t="s">
        <v>38</v>
      </c>
      <c r="C41" s="358"/>
      <c r="D41" s="359"/>
      <c r="E41" s="358"/>
      <c r="F41" s="360"/>
      <c r="G41" s="360"/>
      <c r="H41" s="360"/>
      <c r="I41" s="360"/>
      <c r="J41" s="360"/>
      <c r="K41" s="360"/>
      <c r="L41" s="360"/>
      <c r="M41" s="360"/>
      <c r="N41" s="360"/>
      <c r="O41" s="360"/>
      <c r="P41" s="360"/>
      <c r="Q41" s="360"/>
      <c r="R41" s="360"/>
      <c r="S41" s="360"/>
      <c r="T41" s="360"/>
      <c r="U41" s="360"/>
      <c r="V41" s="360"/>
      <c r="W41" s="360"/>
      <c r="X41" s="360"/>
      <c r="Y41" s="360"/>
      <c r="Z41" s="360"/>
      <c r="AA41" s="360"/>
      <c r="AB41" s="360"/>
      <c r="AC41" s="360"/>
      <c r="AD41" s="360"/>
      <c r="AE41" s="360"/>
      <c r="AF41" s="360"/>
      <c r="AG41" s="362"/>
      <c r="AH41" s="363"/>
      <c r="AI41" s="360"/>
      <c r="AJ41" s="360"/>
    </row>
    <row r="42" spans="2:36">
      <c r="B42" s="42" t="s">
        <v>39</v>
      </c>
      <c r="C42" s="358"/>
      <c r="D42" s="359"/>
      <c r="E42" s="358"/>
      <c r="F42" s="360"/>
      <c r="G42" s="360"/>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2"/>
      <c r="AH42" s="363"/>
      <c r="AI42" s="360"/>
      <c r="AJ42" s="360"/>
    </row>
    <row r="43" spans="2:36">
      <c r="B43" s="42" t="s">
        <v>40</v>
      </c>
      <c r="C43" s="358"/>
      <c r="D43" s="359"/>
      <c r="E43" s="358"/>
      <c r="F43" s="360"/>
      <c r="G43" s="360"/>
      <c r="H43" s="360"/>
      <c r="I43" s="360"/>
      <c r="J43" s="360"/>
      <c r="K43" s="360"/>
      <c r="L43" s="360"/>
      <c r="M43" s="360"/>
      <c r="N43" s="360"/>
      <c r="O43" s="360"/>
      <c r="P43" s="360"/>
      <c r="Q43" s="360"/>
      <c r="R43" s="360"/>
      <c r="S43" s="360"/>
      <c r="T43" s="360"/>
      <c r="U43" s="360"/>
      <c r="V43" s="360"/>
      <c r="W43" s="360"/>
      <c r="X43" s="360"/>
      <c r="Y43" s="360"/>
      <c r="Z43" s="360"/>
      <c r="AA43" s="360"/>
      <c r="AB43" s="360"/>
      <c r="AC43" s="360"/>
      <c r="AD43" s="360"/>
      <c r="AE43" s="360"/>
      <c r="AF43" s="360"/>
      <c r="AG43" s="362"/>
      <c r="AH43" s="363"/>
      <c r="AI43" s="360"/>
      <c r="AJ43" s="360"/>
    </row>
    <row r="44" spans="2:36">
      <c r="B44" s="42" t="s">
        <v>41</v>
      </c>
      <c r="C44" s="358"/>
      <c r="D44" s="359"/>
      <c r="E44" s="358"/>
      <c r="F44" s="360"/>
      <c r="G44" s="360"/>
      <c r="H44" s="360"/>
      <c r="I44" s="360"/>
      <c r="J44" s="360"/>
      <c r="K44" s="360"/>
      <c r="L44" s="360"/>
      <c r="M44" s="360"/>
      <c r="N44" s="360"/>
      <c r="O44" s="360"/>
      <c r="P44" s="360"/>
      <c r="Q44" s="360"/>
      <c r="R44" s="360"/>
      <c r="S44" s="360"/>
      <c r="T44" s="360"/>
      <c r="U44" s="360"/>
      <c r="V44" s="360"/>
      <c r="W44" s="360"/>
      <c r="X44" s="360"/>
      <c r="Y44" s="360"/>
      <c r="Z44" s="360"/>
      <c r="AA44" s="360"/>
      <c r="AB44" s="360"/>
      <c r="AC44" s="360"/>
      <c r="AD44" s="360"/>
      <c r="AE44" s="360"/>
      <c r="AF44" s="360"/>
      <c r="AG44" s="362"/>
      <c r="AH44" s="363"/>
      <c r="AI44" s="360"/>
      <c r="AJ44" s="360"/>
    </row>
    <row r="45" spans="2:36">
      <c r="B45" s="42" t="s">
        <v>42</v>
      </c>
      <c r="C45" s="358"/>
      <c r="D45" s="359"/>
      <c r="E45" s="358"/>
      <c r="F45" s="360"/>
      <c r="G45" s="360"/>
      <c r="H45" s="360"/>
      <c r="I45" s="360"/>
      <c r="J45" s="360"/>
      <c r="K45" s="360"/>
      <c r="L45" s="360"/>
      <c r="M45" s="360"/>
      <c r="N45" s="360"/>
      <c r="O45" s="360"/>
      <c r="P45" s="360"/>
      <c r="Q45" s="360"/>
      <c r="R45" s="360"/>
      <c r="S45" s="360"/>
      <c r="T45" s="360"/>
      <c r="U45" s="360"/>
      <c r="V45" s="360"/>
      <c r="W45" s="360"/>
      <c r="X45" s="360"/>
      <c r="Y45" s="360"/>
      <c r="Z45" s="360"/>
      <c r="AA45" s="360"/>
      <c r="AB45" s="360"/>
      <c r="AC45" s="360"/>
      <c r="AD45" s="360"/>
      <c r="AE45" s="360"/>
      <c r="AF45" s="360"/>
      <c r="AG45" s="362"/>
      <c r="AH45" s="363"/>
      <c r="AI45" s="360"/>
      <c r="AJ45" s="360"/>
    </row>
    <row r="46" spans="2:36">
      <c r="B46" s="42" t="s">
        <v>43</v>
      </c>
      <c r="C46" s="358"/>
      <c r="D46" s="359"/>
      <c r="E46" s="358"/>
      <c r="F46" s="360"/>
      <c r="G46" s="360"/>
      <c r="H46" s="360"/>
      <c r="I46" s="360"/>
      <c r="J46" s="360"/>
      <c r="K46" s="360"/>
      <c r="L46" s="360"/>
      <c r="M46" s="360"/>
      <c r="N46" s="360"/>
      <c r="O46" s="360"/>
      <c r="P46" s="360"/>
      <c r="Q46" s="360"/>
      <c r="R46" s="360"/>
      <c r="S46" s="360"/>
      <c r="T46" s="360"/>
      <c r="U46" s="360"/>
      <c r="V46" s="360"/>
      <c r="W46" s="360"/>
      <c r="X46" s="360"/>
      <c r="Y46" s="360"/>
      <c r="Z46" s="360"/>
      <c r="AA46" s="360"/>
      <c r="AB46" s="360"/>
      <c r="AC46" s="360"/>
      <c r="AD46" s="360"/>
      <c r="AE46" s="360"/>
      <c r="AF46" s="360"/>
      <c r="AG46" s="362"/>
      <c r="AH46" s="363"/>
      <c r="AI46" s="360"/>
      <c r="AJ46" s="360"/>
    </row>
    <row r="47" spans="2:36">
      <c r="B47" s="42" t="s">
        <v>44</v>
      </c>
      <c r="C47" s="358"/>
      <c r="D47" s="359"/>
      <c r="E47" s="358"/>
      <c r="F47" s="360"/>
      <c r="G47" s="360"/>
      <c r="H47" s="360"/>
      <c r="I47" s="360"/>
      <c r="J47" s="360"/>
      <c r="K47" s="360"/>
      <c r="L47" s="360"/>
      <c r="M47" s="360"/>
      <c r="N47" s="360"/>
      <c r="O47" s="360"/>
      <c r="P47" s="360"/>
      <c r="Q47" s="360"/>
      <c r="R47" s="360"/>
      <c r="S47" s="360"/>
      <c r="T47" s="360"/>
      <c r="U47" s="360"/>
      <c r="V47" s="360"/>
      <c r="W47" s="360"/>
      <c r="X47" s="360"/>
      <c r="Y47" s="360"/>
      <c r="Z47" s="360"/>
      <c r="AA47" s="360"/>
      <c r="AB47" s="360"/>
      <c r="AC47" s="360"/>
      <c r="AD47" s="360"/>
      <c r="AE47" s="360"/>
      <c r="AF47" s="360"/>
      <c r="AG47" s="362"/>
      <c r="AH47" s="363"/>
      <c r="AI47" s="360"/>
      <c r="AJ47" s="360"/>
    </row>
    <row r="48" spans="2:36">
      <c r="B48" s="42" t="s">
        <v>45</v>
      </c>
      <c r="C48" s="358"/>
      <c r="D48" s="359"/>
      <c r="E48" s="358"/>
      <c r="F48" s="360"/>
      <c r="G48" s="360"/>
      <c r="H48" s="360"/>
      <c r="I48" s="360"/>
      <c r="J48" s="360"/>
      <c r="K48" s="360"/>
      <c r="L48" s="360"/>
      <c r="M48" s="360"/>
      <c r="N48" s="360"/>
      <c r="O48" s="360"/>
      <c r="P48" s="360"/>
      <c r="Q48" s="360"/>
      <c r="R48" s="360"/>
      <c r="S48" s="360"/>
      <c r="T48" s="360"/>
      <c r="U48" s="360"/>
      <c r="V48" s="360"/>
      <c r="W48" s="360"/>
      <c r="X48" s="360"/>
      <c r="Y48" s="360"/>
      <c r="Z48" s="360"/>
      <c r="AA48" s="360"/>
      <c r="AB48" s="360"/>
      <c r="AC48" s="360"/>
      <c r="AD48" s="360"/>
      <c r="AE48" s="360"/>
      <c r="AF48" s="360"/>
      <c r="AG48" s="362"/>
      <c r="AH48" s="363"/>
      <c r="AI48" s="360"/>
      <c r="AJ48" s="360"/>
    </row>
    <row r="49" spans="2:36">
      <c r="B49" s="42" t="s">
        <v>46</v>
      </c>
      <c r="C49" s="358"/>
      <c r="D49" s="359"/>
      <c r="E49" s="358"/>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2"/>
      <c r="AH49" s="363"/>
      <c r="AI49" s="360"/>
      <c r="AJ49" s="360"/>
    </row>
    <row r="50" spans="2:36" ht="13.5" customHeight="1">
      <c r="C50" s="366" t="s">
        <v>803</v>
      </c>
      <c r="D50" s="367"/>
      <c r="E50" s="368"/>
      <c r="F50" s="1088" t="s">
        <v>763</v>
      </c>
      <c r="G50" s="1089"/>
      <c r="H50" s="1089"/>
      <c r="I50" s="1089"/>
      <c r="J50" s="1089"/>
      <c r="K50" s="1089"/>
      <c r="L50" s="1089"/>
      <c r="M50" s="1089"/>
      <c r="N50" s="1089"/>
      <c r="O50" s="1089"/>
      <c r="P50" s="1089"/>
      <c r="Q50" s="1089"/>
      <c r="R50" s="1089"/>
      <c r="S50" s="1089"/>
      <c r="T50" s="1089"/>
      <c r="U50" s="1089"/>
      <c r="V50" s="1089"/>
      <c r="W50" s="1089"/>
      <c r="X50" s="1089"/>
      <c r="Y50" s="1089"/>
      <c r="Z50" s="1089"/>
      <c r="AA50" s="1089"/>
      <c r="AB50" s="1089"/>
      <c r="AC50" s="1089"/>
      <c r="AD50" s="1089"/>
      <c r="AE50" s="1089"/>
      <c r="AF50" s="1089"/>
      <c r="AG50" s="1089"/>
      <c r="AH50" s="1089"/>
      <c r="AI50" s="1089"/>
      <c r="AJ50" s="1090"/>
    </row>
    <row r="51" spans="2:36" ht="13.5" customHeight="1" thickBot="1">
      <c r="C51" s="1076" t="s">
        <v>804</v>
      </c>
      <c r="D51" s="1077"/>
      <c r="E51" s="1078"/>
      <c r="F51" s="1091" t="s">
        <v>805</v>
      </c>
      <c r="G51" s="1092"/>
      <c r="H51" s="1092"/>
      <c r="I51" s="369"/>
      <c r="J51" s="370" t="s">
        <v>806</v>
      </c>
      <c r="K51" s="369" t="s">
        <v>807</v>
      </c>
      <c r="L51" s="370" t="s">
        <v>762</v>
      </c>
      <c r="M51" s="369"/>
      <c r="N51" s="370" t="s">
        <v>806</v>
      </c>
      <c r="O51" s="369" t="s">
        <v>807</v>
      </c>
      <c r="P51" s="1092" t="s">
        <v>808</v>
      </c>
      <c r="Q51" s="1092"/>
      <c r="R51" s="1092"/>
      <c r="S51" s="1092"/>
      <c r="T51" s="1092"/>
      <c r="U51" s="1092"/>
      <c r="V51" s="1092"/>
      <c r="W51" s="1092"/>
      <c r="X51" s="1092"/>
      <c r="Y51" s="1092"/>
      <c r="Z51" s="1092"/>
      <c r="AA51" s="1092"/>
      <c r="AB51" s="1092"/>
      <c r="AC51" s="1092"/>
      <c r="AD51" s="1092"/>
      <c r="AE51" s="1092"/>
      <c r="AF51" s="1092"/>
      <c r="AG51" s="1092"/>
      <c r="AH51" s="1092"/>
      <c r="AI51" s="1092"/>
      <c r="AJ51" s="1093"/>
    </row>
    <row r="52" spans="2:36" ht="13.8" thickBot="1">
      <c r="C52" s="1070" t="s">
        <v>809</v>
      </c>
      <c r="D52" s="1071"/>
      <c r="E52" s="1072"/>
      <c r="F52" s="1119" t="s">
        <v>810</v>
      </c>
      <c r="G52" s="1120"/>
      <c r="H52" s="1120"/>
      <c r="I52" s="1120"/>
      <c r="J52" s="1120"/>
      <c r="K52" s="1120"/>
      <c r="L52" s="1120"/>
      <c r="M52" s="1121">
        <v>8</v>
      </c>
      <c r="N52" s="1122"/>
      <c r="O52" s="1092" t="s">
        <v>811</v>
      </c>
      <c r="P52" s="1092"/>
      <c r="Q52" s="371">
        <v>5</v>
      </c>
      <c r="R52" s="833" t="s">
        <v>812</v>
      </c>
      <c r="S52" s="833"/>
      <c r="T52" s="1123">
        <f>M52*Q52</f>
        <v>40</v>
      </c>
      <c r="U52" s="1124"/>
      <c r="V52" s="1092" t="s">
        <v>813</v>
      </c>
      <c r="W52" s="1092"/>
      <c r="X52" s="371">
        <v>4</v>
      </c>
      <c r="Y52" s="833" t="s">
        <v>814</v>
      </c>
      <c r="Z52" s="1117">
        <f>T52*X52</f>
        <v>160</v>
      </c>
      <c r="AA52" s="1117"/>
      <c r="AB52" s="1092" t="s">
        <v>815</v>
      </c>
      <c r="AC52" s="1092"/>
      <c r="AI52" s="833"/>
      <c r="AJ52" s="834"/>
    </row>
    <row r="53" spans="2:36" ht="13.5" customHeight="1">
      <c r="C53" s="1076" t="s">
        <v>816</v>
      </c>
      <c r="D53" s="1077"/>
      <c r="E53" s="1078"/>
      <c r="F53" s="1073"/>
      <c r="G53" s="1074"/>
      <c r="H53" s="1074"/>
      <c r="I53" s="1074"/>
      <c r="J53" s="1074"/>
      <c r="K53" s="1074"/>
      <c r="L53" s="1074"/>
      <c r="M53" s="1074"/>
      <c r="N53" s="1074"/>
      <c r="O53" s="1074"/>
      <c r="P53" s="1074"/>
      <c r="Q53" s="1074"/>
      <c r="R53" s="1074"/>
      <c r="S53" s="1074"/>
      <c r="T53" s="1074"/>
      <c r="U53" s="1074"/>
      <c r="V53" s="1074"/>
      <c r="W53" s="1074"/>
      <c r="X53" s="1074"/>
      <c r="Y53" s="1074"/>
      <c r="Z53" s="1074"/>
      <c r="AA53" s="1074"/>
      <c r="AB53" s="1074"/>
      <c r="AC53" s="1074"/>
      <c r="AD53" s="1074"/>
      <c r="AE53" s="1074"/>
      <c r="AF53" s="1074"/>
      <c r="AG53" s="1074"/>
      <c r="AH53" s="1074"/>
      <c r="AI53" s="1074"/>
      <c r="AJ53" s="1075"/>
    </row>
    <row r="54" spans="2:36">
      <c r="C54" s="1070" t="s">
        <v>809</v>
      </c>
      <c r="D54" s="1071"/>
      <c r="E54" s="1072"/>
      <c r="F54" s="1073" t="s">
        <v>932</v>
      </c>
      <c r="G54" s="1074"/>
      <c r="H54" s="1074"/>
      <c r="I54" s="1074"/>
      <c r="J54" s="1074"/>
      <c r="K54" s="1074"/>
      <c r="L54" s="1074"/>
      <c r="M54" s="1074"/>
      <c r="N54" s="1074"/>
      <c r="O54" s="1074"/>
      <c r="P54" s="1074"/>
      <c r="Q54" s="1074"/>
      <c r="R54" s="1074"/>
      <c r="S54" s="1074"/>
      <c r="T54" s="1074"/>
      <c r="U54" s="1074"/>
      <c r="V54" s="1074"/>
      <c r="W54" s="1074"/>
      <c r="X54" s="1074"/>
      <c r="Y54" s="1074"/>
      <c r="Z54" s="1074"/>
      <c r="AA54" s="1074"/>
      <c r="AB54" s="1074"/>
      <c r="AC54" s="1074"/>
      <c r="AD54" s="1074"/>
      <c r="AE54" s="1074"/>
      <c r="AF54" s="1074"/>
      <c r="AG54" s="1074"/>
      <c r="AH54" s="1074"/>
      <c r="AI54" s="1074"/>
      <c r="AJ54" s="1075"/>
    </row>
    <row r="55" spans="2:36" ht="13.5" customHeight="1">
      <c r="C55" s="1076" t="s">
        <v>817</v>
      </c>
      <c r="D55" s="1077"/>
      <c r="E55" s="1078"/>
      <c r="F55" s="1073"/>
      <c r="G55" s="1074"/>
      <c r="H55" s="1074"/>
      <c r="I55" s="1074"/>
      <c r="J55" s="1074"/>
      <c r="K55" s="1074"/>
      <c r="L55" s="1074"/>
      <c r="M55" s="1074"/>
      <c r="N55" s="1074"/>
      <c r="O55" s="1074"/>
      <c r="P55" s="1074"/>
      <c r="Q55" s="1074"/>
      <c r="R55" s="1074"/>
      <c r="S55" s="1074"/>
      <c r="T55" s="1074"/>
      <c r="U55" s="1074"/>
      <c r="V55" s="1074"/>
      <c r="W55" s="1074"/>
      <c r="X55" s="1074"/>
      <c r="Y55" s="1074"/>
      <c r="Z55" s="1074"/>
      <c r="AA55" s="1074"/>
      <c r="AB55" s="1074"/>
      <c r="AC55" s="1074"/>
      <c r="AD55" s="1074"/>
      <c r="AE55" s="1074"/>
      <c r="AF55" s="1074"/>
      <c r="AG55" s="1074"/>
      <c r="AH55" s="1074"/>
      <c r="AI55" s="1074"/>
      <c r="AJ55" s="1075"/>
    </row>
    <row r="56" spans="2:36">
      <c r="C56" s="1070" t="s">
        <v>809</v>
      </c>
      <c r="D56" s="1071"/>
      <c r="E56" s="1072"/>
      <c r="F56" s="1073"/>
      <c r="G56" s="1074"/>
      <c r="H56" s="1074"/>
      <c r="I56" s="1074"/>
      <c r="J56" s="1074"/>
      <c r="K56" s="1074"/>
      <c r="L56" s="1074"/>
      <c r="M56" s="1074"/>
      <c r="N56" s="1074"/>
      <c r="O56" s="1074"/>
      <c r="P56" s="1074"/>
      <c r="Q56" s="1074"/>
      <c r="R56" s="1074"/>
      <c r="S56" s="1074"/>
      <c r="T56" s="1074"/>
      <c r="U56" s="1074"/>
      <c r="V56" s="1074"/>
      <c r="W56" s="1074"/>
      <c r="X56" s="1074"/>
      <c r="Y56" s="1074"/>
      <c r="Z56" s="1074"/>
      <c r="AA56" s="1074"/>
      <c r="AB56" s="1074"/>
      <c r="AC56" s="1074"/>
      <c r="AD56" s="1074"/>
      <c r="AE56" s="1074"/>
      <c r="AF56" s="1074"/>
      <c r="AG56" s="1074"/>
      <c r="AH56" s="1074"/>
      <c r="AI56" s="1074"/>
      <c r="AJ56" s="1075"/>
    </row>
    <row r="57" spans="2:36">
      <c r="C57" s="1076"/>
      <c r="D57" s="1077"/>
      <c r="E57" s="1078"/>
      <c r="F57" s="1079"/>
      <c r="G57" s="1080"/>
      <c r="H57" s="1080"/>
      <c r="I57" s="1080"/>
      <c r="J57" s="1080"/>
      <c r="K57" s="1080"/>
      <c r="L57" s="1080"/>
      <c r="M57" s="1080"/>
      <c r="N57" s="1080"/>
      <c r="O57" s="1080"/>
      <c r="P57" s="1080"/>
      <c r="Q57" s="1080"/>
      <c r="R57" s="1080"/>
      <c r="S57" s="1080"/>
      <c r="T57" s="1080"/>
      <c r="U57" s="1080"/>
      <c r="V57" s="1080"/>
      <c r="W57" s="1080"/>
      <c r="X57" s="1080"/>
      <c r="Y57" s="1080"/>
      <c r="Z57" s="1080"/>
      <c r="AA57" s="1080"/>
      <c r="AB57" s="1080"/>
      <c r="AC57" s="1080"/>
      <c r="AD57" s="1080"/>
      <c r="AE57" s="1080"/>
      <c r="AF57" s="1080"/>
      <c r="AG57" s="1080"/>
      <c r="AH57" s="1080"/>
      <c r="AI57" s="1080"/>
      <c r="AJ57" s="1081"/>
    </row>
    <row r="58" spans="2:36">
      <c r="C58" s="1082" t="s">
        <v>818</v>
      </c>
      <c r="D58" s="1082"/>
      <c r="E58" s="1082"/>
      <c r="F58" s="1082"/>
      <c r="G58" s="1082"/>
      <c r="H58" s="1082"/>
      <c r="I58" s="1082"/>
      <c r="J58" s="1082"/>
      <c r="K58" s="1082"/>
      <c r="L58" s="1082"/>
      <c r="M58" s="1082"/>
      <c r="N58" s="1082"/>
      <c r="O58" s="1082"/>
      <c r="P58" s="1082"/>
      <c r="Q58" s="1082"/>
      <c r="R58" s="1082"/>
      <c r="S58" s="1082"/>
      <c r="T58" s="1082"/>
      <c r="U58" s="1082"/>
      <c r="V58" s="1082"/>
      <c r="W58" s="1082"/>
      <c r="X58" s="1082"/>
      <c r="Y58" s="1082"/>
      <c r="Z58" s="1082"/>
      <c r="AA58" s="1082"/>
      <c r="AB58" s="1082"/>
      <c r="AC58" s="1082"/>
      <c r="AD58" s="1082"/>
      <c r="AE58" s="1082"/>
      <c r="AF58" s="1082"/>
      <c r="AG58" s="1082"/>
      <c r="AH58" s="1082"/>
      <c r="AI58" s="1082"/>
      <c r="AJ58" s="1082"/>
    </row>
    <row r="59" spans="2:36">
      <c r="C59" s="372" t="s">
        <v>819</v>
      </c>
      <c r="D59" s="841">
        <v>1</v>
      </c>
      <c r="E59" s="1118" t="s">
        <v>820</v>
      </c>
      <c r="F59" s="1118"/>
      <c r="G59" s="1118"/>
      <c r="H59" s="1118"/>
      <c r="I59" s="1118"/>
      <c r="J59" s="1118"/>
      <c r="K59" s="1118"/>
      <c r="L59" s="1118"/>
      <c r="M59" s="1118"/>
      <c r="N59" s="1118"/>
      <c r="O59" s="1118"/>
      <c r="P59" s="1118"/>
      <c r="Q59" s="1118"/>
      <c r="R59" s="1118"/>
      <c r="S59" s="1118"/>
      <c r="T59" s="1118"/>
      <c r="U59" s="1118"/>
      <c r="V59" s="1118"/>
      <c r="W59" s="1118"/>
      <c r="X59" s="1118"/>
      <c r="Y59" s="1118"/>
      <c r="Z59" s="1118"/>
      <c r="AA59" s="1118"/>
      <c r="AB59" s="1118"/>
      <c r="AC59" s="1118"/>
      <c r="AD59" s="1118"/>
      <c r="AE59" s="1118"/>
      <c r="AF59" s="1118"/>
      <c r="AG59" s="1118"/>
      <c r="AH59" s="1118"/>
      <c r="AI59" s="1118"/>
      <c r="AJ59" s="1118"/>
    </row>
    <row r="60" spans="2:36">
      <c r="D60" s="315">
        <v>2</v>
      </c>
      <c r="E60" s="1066" t="s">
        <v>933</v>
      </c>
      <c r="F60" s="1066"/>
      <c r="G60" s="1066"/>
      <c r="H60" s="1066"/>
      <c r="I60" s="1066"/>
      <c r="J60" s="1066"/>
      <c r="K60" s="1066"/>
      <c r="L60" s="1066"/>
      <c r="M60" s="1066"/>
      <c r="N60" s="1066"/>
      <c r="O60" s="1066"/>
      <c r="P60" s="1066"/>
      <c r="Q60" s="1066"/>
      <c r="R60" s="1066"/>
      <c r="S60" s="1066"/>
      <c r="T60" s="1066"/>
      <c r="U60" s="1066"/>
      <c r="V60" s="1066"/>
      <c r="W60" s="1066"/>
      <c r="X60" s="1066"/>
      <c r="Y60" s="1066"/>
      <c r="Z60" s="1066"/>
      <c r="AA60" s="1066"/>
      <c r="AB60" s="1066"/>
      <c r="AC60" s="1066"/>
      <c r="AD60" s="1066"/>
      <c r="AE60" s="1066"/>
      <c r="AF60" s="1066"/>
      <c r="AG60" s="1066"/>
      <c r="AH60" s="1066"/>
      <c r="AI60" s="1066"/>
      <c r="AJ60" s="1066"/>
    </row>
    <row r="61" spans="2:36">
      <c r="D61" s="373">
        <v>3</v>
      </c>
      <c r="E61" s="1067" t="s">
        <v>934</v>
      </c>
      <c r="F61" s="1067"/>
      <c r="G61" s="1067"/>
      <c r="H61" s="1067"/>
      <c r="I61" s="1067"/>
      <c r="J61" s="1067"/>
      <c r="K61" s="1067"/>
      <c r="L61" s="1067"/>
      <c r="M61" s="1067"/>
      <c r="N61" s="1067"/>
      <c r="O61" s="1067"/>
      <c r="P61" s="1067"/>
      <c r="Q61" s="1067"/>
      <c r="R61" s="1067"/>
      <c r="S61" s="1067"/>
      <c r="T61" s="1067"/>
      <c r="U61" s="1067"/>
      <c r="V61" s="1067"/>
      <c r="W61" s="1067"/>
      <c r="X61" s="1067"/>
      <c r="Y61" s="1067"/>
      <c r="Z61" s="1067"/>
      <c r="AA61" s="1067"/>
      <c r="AB61" s="1067"/>
      <c r="AC61" s="1067"/>
      <c r="AD61" s="1067"/>
      <c r="AE61" s="1067"/>
      <c r="AF61" s="1067"/>
      <c r="AG61" s="1067"/>
      <c r="AH61" s="1067"/>
      <c r="AI61" s="1067"/>
      <c r="AJ61" s="1067"/>
    </row>
    <row r="62" spans="2:36">
      <c r="D62" s="840"/>
      <c r="E62" s="1064" t="s">
        <v>935</v>
      </c>
      <c r="F62" s="1064"/>
      <c r="G62" s="1064"/>
      <c r="H62" s="1064"/>
      <c r="I62" s="1064"/>
      <c r="J62" s="1064"/>
      <c r="K62" s="1064"/>
      <c r="L62" s="1064"/>
      <c r="M62" s="1064"/>
      <c r="N62" s="1064"/>
      <c r="O62" s="1064"/>
      <c r="P62" s="1064"/>
      <c r="Q62" s="1064"/>
      <c r="R62" s="1064"/>
      <c r="S62" s="1064"/>
      <c r="T62" s="1064"/>
      <c r="U62" s="1064"/>
      <c r="V62" s="1064"/>
      <c r="W62" s="1064"/>
      <c r="X62" s="1064"/>
      <c r="Y62" s="1064"/>
      <c r="Z62" s="1064"/>
      <c r="AA62" s="1064"/>
      <c r="AB62" s="1064"/>
      <c r="AC62" s="1064"/>
      <c r="AD62" s="1064"/>
      <c r="AE62" s="1064"/>
      <c r="AF62" s="1064"/>
      <c r="AG62" s="1064"/>
      <c r="AH62" s="1064"/>
      <c r="AI62" s="1064"/>
      <c r="AJ62" s="1064"/>
    </row>
    <row r="63" spans="2:36" ht="13.5" customHeight="1">
      <c r="D63" s="840"/>
      <c r="E63" s="1064" t="s">
        <v>936</v>
      </c>
      <c r="F63" s="1064"/>
      <c r="G63" s="1064"/>
      <c r="H63" s="1064"/>
      <c r="I63" s="1064"/>
      <c r="J63" s="1064"/>
      <c r="K63" s="1064"/>
      <c r="L63" s="1064"/>
      <c r="M63" s="1064"/>
      <c r="N63" s="1064"/>
      <c r="O63" s="1064"/>
      <c r="P63" s="1064"/>
      <c r="Q63" s="1064"/>
      <c r="R63" s="1064"/>
      <c r="S63" s="1064"/>
      <c r="T63" s="1064"/>
      <c r="U63" s="1064"/>
      <c r="V63" s="1064"/>
      <c r="W63" s="1064"/>
      <c r="X63" s="1064"/>
      <c r="Y63" s="1064"/>
      <c r="Z63" s="1064"/>
      <c r="AA63" s="1064"/>
      <c r="AB63" s="1064"/>
      <c r="AC63" s="1064"/>
      <c r="AD63" s="1064"/>
      <c r="AE63" s="1064"/>
      <c r="AF63" s="1064"/>
      <c r="AG63" s="1064"/>
      <c r="AH63" s="1064"/>
      <c r="AI63" s="1064"/>
      <c r="AJ63" s="1064"/>
    </row>
    <row r="64" spans="2:36">
      <c r="D64" s="840"/>
      <c r="E64" s="1068" t="s">
        <v>937</v>
      </c>
      <c r="F64" s="1068"/>
      <c r="G64" s="1068"/>
      <c r="H64" s="1068"/>
      <c r="I64" s="1068"/>
      <c r="J64" s="1068"/>
      <c r="K64" s="1068"/>
      <c r="L64" s="1068"/>
      <c r="M64" s="1068"/>
      <c r="N64" s="1068"/>
      <c r="O64" s="1068"/>
      <c r="P64" s="1068"/>
      <c r="Q64" s="1068"/>
      <c r="R64" s="1068"/>
      <c r="S64" s="1068"/>
      <c r="T64" s="1068"/>
      <c r="U64" s="1068"/>
      <c r="V64" s="1068"/>
      <c r="W64" s="1068"/>
      <c r="X64" s="1068"/>
      <c r="Y64" s="1068"/>
      <c r="Z64" s="1068"/>
      <c r="AA64" s="1068"/>
      <c r="AB64" s="1068"/>
      <c r="AC64" s="1068"/>
      <c r="AD64" s="1068"/>
      <c r="AE64" s="1068"/>
      <c r="AF64" s="1068"/>
      <c r="AG64" s="1068"/>
      <c r="AH64" s="1068"/>
      <c r="AI64" s="1068"/>
      <c r="AJ64" s="1068"/>
    </row>
    <row r="65" spans="4:36">
      <c r="D65" s="373">
        <v>4</v>
      </c>
      <c r="E65" s="1069" t="s">
        <v>938</v>
      </c>
      <c r="F65" s="1069"/>
      <c r="G65" s="1069"/>
      <c r="H65" s="1069"/>
      <c r="I65" s="1069"/>
      <c r="J65" s="1069"/>
      <c r="K65" s="1069"/>
      <c r="L65" s="1069"/>
      <c r="M65" s="1069"/>
      <c r="N65" s="1069"/>
      <c r="O65" s="1069"/>
      <c r="P65" s="1069"/>
      <c r="Q65" s="1069"/>
      <c r="R65" s="1069"/>
      <c r="S65" s="1069"/>
      <c r="T65" s="1069"/>
      <c r="U65" s="1069"/>
      <c r="V65" s="1069"/>
      <c r="W65" s="1069"/>
      <c r="X65" s="1069"/>
      <c r="Y65" s="1069"/>
      <c r="Z65" s="1069"/>
      <c r="AA65" s="1069"/>
      <c r="AB65" s="1069"/>
      <c r="AC65" s="1069"/>
      <c r="AD65" s="1069"/>
      <c r="AE65" s="1069"/>
      <c r="AF65" s="1069"/>
      <c r="AG65" s="1069"/>
      <c r="AH65" s="1069"/>
      <c r="AI65" s="1069"/>
      <c r="AJ65" s="1069"/>
    </row>
    <row r="66" spans="4:36">
      <c r="D66" s="374"/>
      <c r="E66" s="1065" t="s">
        <v>362</v>
      </c>
      <c r="F66" s="1065"/>
      <c r="G66" s="1065"/>
      <c r="H66" s="1065"/>
      <c r="I66" s="1065"/>
      <c r="J66" s="1065"/>
      <c r="K66" s="1065"/>
      <c r="L66" s="1065"/>
      <c r="M66" s="1065"/>
      <c r="N66" s="1065"/>
      <c r="O66" s="1065"/>
      <c r="P66" s="1065"/>
      <c r="Q66" s="1065"/>
      <c r="R66" s="1065"/>
      <c r="S66" s="1065"/>
      <c r="T66" s="1065"/>
      <c r="U66" s="1065"/>
      <c r="V66" s="1065"/>
      <c r="W66" s="1065"/>
      <c r="X66" s="1065"/>
      <c r="Y66" s="1065"/>
      <c r="Z66" s="1065"/>
      <c r="AA66" s="1065"/>
      <c r="AB66" s="1065"/>
      <c r="AC66" s="1065"/>
      <c r="AD66" s="1065"/>
      <c r="AE66" s="1065"/>
      <c r="AF66" s="1065"/>
      <c r="AG66" s="1065"/>
      <c r="AH66" s="1065"/>
      <c r="AI66" s="1065"/>
      <c r="AJ66" s="1065"/>
    </row>
    <row r="67" spans="4:36">
      <c r="D67" s="315">
        <v>5</v>
      </c>
      <c r="E67" s="1066" t="s">
        <v>939</v>
      </c>
      <c r="F67" s="1066"/>
      <c r="G67" s="1066"/>
      <c r="H67" s="1066"/>
      <c r="I67" s="1066"/>
      <c r="J67" s="1066"/>
      <c r="K67" s="1066"/>
      <c r="L67" s="1066"/>
      <c r="M67" s="1066"/>
      <c r="N67" s="1066"/>
      <c r="O67" s="1066"/>
      <c r="P67" s="1066"/>
      <c r="Q67" s="1066"/>
      <c r="R67" s="1066"/>
      <c r="S67" s="1066"/>
      <c r="T67" s="1066"/>
      <c r="U67" s="1066"/>
      <c r="V67" s="1066"/>
      <c r="W67" s="1066"/>
      <c r="X67" s="1066"/>
      <c r="Y67" s="1066"/>
      <c r="Z67" s="1066"/>
      <c r="AA67" s="1066"/>
      <c r="AB67" s="1066"/>
      <c r="AC67" s="1066"/>
      <c r="AD67" s="1066"/>
      <c r="AE67" s="1066"/>
      <c r="AF67" s="1066"/>
      <c r="AG67" s="1066"/>
      <c r="AH67" s="1066"/>
      <c r="AI67" s="1066"/>
      <c r="AJ67" s="1066"/>
    </row>
    <row r="68" spans="4:36">
      <c r="D68" s="373">
        <v>6</v>
      </c>
      <c r="E68" s="1067" t="s">
        <v>940</v>
      </c>
      <c r="F68" s="1067"/>
      <c r="G68" s="1067"/>
      <c r="H68" s="1067"/>
      <c r="I68" s="1067"/>
      <c r="J68" s="1067"/>
      <c r="K68" s="1067"/>
      <c r="L68" s="1067"/>
      <c r="M68" s="1067"/>
      <c r="N68" s="1067"/>
      <c r="O68" s="1067"/>
      <c r="P68" s="1067"/>
      <c r="Q68" s="1067"/>
      <c r="R68" s="1067"/>
      <c r="S68" s="1067"/>
      <c r="T68" s="1067"/>
      <c r="U68" s="1067"/>
      <c r="V68" s="1067"/>
      <c r="W68" s="1067"/>
      <c r="X68" s="1067"/>
      <c r="Y68" s="1067"/>
      <c r="Z68" s="1067"/>
      <c r="AA68" s="1067"/>
      <c r="AB68" s="1067"/>
      <c r="AC68" s="1067"/>
      <c r="AD68" s="1067"/>
      <c r="AE68" s="1067"/>
      <c r="AF68" s="1067"/>
      <c r="AG68" s="1067"/>
      <c r="AH68" s="1067"/>
      <c r="AI68" s="1067"/>
      <c r="AJ68" s="1067"/>
    </row>
    <row r="69" spans="4:36" ht="13.5" customHeight="1">
      <c r="D69" s="840"/>
      <c r="E69" s="1064" t="s">
        <v>941</v>
      </c>
      <c r="F69" s="1064"/>
      <c r="G69" s="1064"/>
      <c r="H69" s="1064"/>
      <c r="I69" s="1064"/>
      <c r="J69" s="1064"/>
      <c r="K69" s="1064"/>
      <c r="L69" s="1064"/>
      <c r="M69" s="1064"/>
      <c r="N69" s="1064"/>
      <c r="O69" s="1064"/>
      <c r="P69" s="1064"/>
      <c r="Q69" s="1064"/>
      <c r="R69" s="1064"/>
      <c r="S69" s="1064"/>
      <c r="T69" s="1064"/>
      <c r="U69" s="1064"/>
      <c r="V69" s="1064"/>
      <c r="W69" s="1064"/>
      <c r="X69" s="1064"/>
      <c r="Y69" s="1064"/>
      <c r="Z69" s="1064"/>
      <c r="AA69" s="1064"/>
      <c r="AB69" s="1064"/>
      <c r="AC69" s="1064"/>
      <c r="AD69" s="1064"/>
      <c r="AE69" s="1064"/>
      <c r="AF69" s="1064"/>
      <c r="AG69" s="1064"/>
      <c r="AH69" s="1064"/>
      <c r="AI69" s="1064"/>
      <c r="AJ69" s="1064"/>
    </row>
    <row r="70" spans="4:36">
      <c r="D70" s="374"/>
      <c r="E70" s="1031" t="s">
        <v>942</v>
      </c>
      <c r="F70" s="1031"/>
      <c r="G70" s="1031"/>
      <c r="H70" s="1031"/>
      <c r="I70" s="1031"/>
      <c r="J70" s="1031"/>
      <c r="K70" s="1031"/>
      <c r="L70" s="1031"/>
      <c r="M70" s="1031"/>
      <c r="N70" s="1031"/>
      <c r="O70" s="1031"/>
      <c r="P70" s="1031"/>
      <c r="Q70" s="1031"/>
      <c r="R70" s="1031"/>
      <c r="S70" s="1031"/>
      <c r="T70" s="1031"/>
      <c r="U70" s="1031"/>
      <c r="V70" s="1031"/>
      <c r="W70" s="1031"/>
      <c r="X70" s="1031"/>
      <c r="Y70" s="1031"/>
      <c r="Z70" s="1031"/>
      <c r="AA70" s="1031"/>
      <c r="AB70" s="1031"/>
      <c r="AC70" s="1031"/>
      <c r="AD70" s="1031"/>
      <c r="AE70" s="1031"/>
      <c r="AF70" s="1031"/>
      <c r="AG70" s="1031"/>
      <c r="AH70" s="1031"/>
      <c r="AI70" s="1031"/>
      <c r="AJ70" s="1031"/>
    </row>
    <row r="71" spans="4:36">
      <c r="D71" s="374">
        <v>7</v>
      </c>
      <c r="E71" s="1114" t="s">
        <v>943</v>
      </c>
      <c r="F71" s="1114"/>
      <c r="G71" s="1114"/>
      <c r="H71" s="1114"/>
      <c r="I71" s="1114"/>
      <c r="J71" s="1114"/>
      <c r="K71" s="1114"/>
      <c r="L71" s="1114"/>
      <c r="M71" s="1114"/>
      <c r="N71" s="1114"/>
      <c r="O71" s="1114"/>
      <c r="P71" s="1114"/>
      <c r="Q71" s="1114"/>
      <c r="R71" s="1114"/>
      <c r="S71" s="1114"/>
      <c r="T71" s="1114"/>
      <c r="U71" s="1114"/>
      <c r="V71" s="1114"/>
      <c r="W71" s="1114"/>
      <c r="X71" s="1114"/>
      <c r="Y71" s="1114"/>
      <c r="Z71" s="1114"/>
      <c r="AA71" s="1114"/>
      <c r="AB71" s="1114"/>
      <c r="AC71" s="1114"/>
      <c r="AD71" s="1114"/>
      <c r="AE71" s="1114"/>
      <c r="AF71" s="1114"/>
      <c r="AG71" s="1114"/>
      <c r="AH71" s="1114"/>
      <c r="AI71" s="1114"/>
      <c r="AJ71" s="1114"/>
    </row>
    <row r="72" spans="4:36">
      <c r="D72" s="315">
        <v>8</v>
      </c>
      <c r="E72" s="1066" t="s">
        <v>944</v>
      </c>
      <c r="F72" s="1066"/>
      <c r="G72" s="1066"/>
      <c r="H72" s="1066"/>
      <c r="I72" s="1066"/>
      <c r="J72" s="1066"/>
      <c r="K72" s="1066"/>
      <c r="L72" s="1066"/>
      <c r="M72" s="1066"/>
      <c r="N72" s="1066"/>
      <c r="O72" s="1066"/>
      <c r="P72" s="1066"/>
      <c r="Q72" s="1066"/>
      <c r="R72" s="1066"/>
      <c r="S72" s="1066"/>
      <c r="T72" s="1066"/>
      <c r="U72" s="1066"/>
      <c r="V72" s="1066"/>
      <c r="W72" s="1066"/>
      <c r="X72" s="1066"/>
      <c r="Y72" s="1066"/>
      <c r="Z72" s="1066"/>
      <c r="AA72" s="1066"/>
      <c r="AB72" s="1066"/>
      <c r="AC72" s="1066"/>
      <c r="AD72" s="1066"/>
      <c r="AE72" s="1066"/>
      <c r="AF72" s="1066"/>
      <c r="AG72" s="1066"/>
      <c r="AH72" s="1066"/>
      <c r="AI72" s="1066"/>
      <c r="AJ72" s="1066"/>
    </row>
    <row r="73" spans="4:36">
      <c r="D73" s="841">
        <v>9</v>
      </c>
      <c r="E73" s="1115" t="s">
        <v>945</v>
      </c>
      <c r="F73" s="1116"/>
      <c r="G73" s="1116"/>
      <c r="H73" s="1116"/>
      <c r="I73" s="1116"/>
      <c r="J73" s="1116"/>
      <c r="K73" s="1116"/>
      <c r="L73" s="1116"/>
      <c r="M73" s="1116"/>
      <c r="N73" s="1116"/>
      <c r="O73" s="1116"/>
      <c r="P73" s="1116"/>
      <c r="Q73" s="1116"/>
      <c r="R73" s="1116"/>
      <c r="S73" s="1116"/>
      <c r="T73" s="1116"/>
      <c r="U73" s="1116"/>
      <c r="V73" s="1116"/>
      <c r="W73" s="1116"/>
      <c r="X73" s="1116"/>
      <c r="Y73" s="1116"/>
      <c r="Z73" s="1116"/>
      <c r="AA73" s="1116"/>
      <c r="AB73" s="1116"/>
      <c r="AC73" s="1116"/>
      <c r="AD73" s="1116"/>
      <c r="AE73" s="1116"/>
      <c r="AF73" s="1116"/>
      <c r="AG73" s="1116"/>
      <c r="AH73" s="1116"/>
      <c r="AI73" s="1116"/>
      <c r="AJ73" s="1116"/>
    </row>
    <row r="74" spans="4:36">
      <c r="E74" s="1116"/>
      <c r="F74" s="1116"/>
      <c r="G74" s="1116"/>
      <c r="H74" s="1116"/>
      <c r="I74" s="1116"/>
      <c r="J74" s="1116"/>
      <c r="K74" s="1116"/>
      <c r="L74" s="1116"/>
      <c r="M74" s="1116"/>
      <c r="N74" s="1116"/>
      <c r="O74" s="1116"/>
      <c r="P74" s="1116"/>
      <c r="Q74" s="1116"/>
      <c r="R74" s="1116"/>
      <c r="S74" s="1116"/>
      <c r="T74" s="1116"/>
      <c r="U74" s="1116"/>
      <c r="V74" s="1116"/>
      <c r="W74" s="1116"/>
      <c r="X74" s="1116"/>
      <c r="Y74" s="1116"/>
      <c r="Z74" s="1116"/>
      <c r="AA74" s="1116"/>
      <c r="AB74" s="1116"/>
      <c r="AC74" s="1116"/>
      <c r="AD74" s="1116"/>
      <c r="AE74" s="1116"/>
      <c r="AF74" s="1116"/>
      <c r="AG74" s="1116"/>
      <c r="AH74" s="1116"/>
      <c r="AI74" s="1116"/>
      <c r="AJ74" s="1116"/>
    </row>
  </sheetData>
  <mergeCells count="62">
    <mergeCell ref="AI1:AJ1"/>
    <mergeCell ref="L2:M2"/>
    <mergeCell ref="Q2:R2"/>
    <mergeCell ref="V2:Y2"/>
    <mergeCell ref="V3:Y3"/>
    <mergeCell ref="Z3:AI3"/>
    <mergeCell ref="C5:E6"/>
    <mergeCell ref="F5:T6"/>
    <mergeCell ref="V5:Y5"/>
    <mergeCell ref="Z5:AA5"/>
    <mergeCell ref="AB5:AC5"/>
    <mergeCell ref="AD5:AE5"/>
    <mergeCell ref="AF5:AH5"/>
    <mergeCell ref="V6:Y6"/>
    <mergeCell ref="Z6:AA6"/>
    <mergeCell ref="AB6:AE6"/>
    <mergeCell ref="AF6:AH6"/>
    <mergeCell ref="AA7:AG7"/>
    <mergeCell ref="F50:AJ50"/>
    <mergeCell ref="C51:E51"/>
    <mergeCell ref="F51:H51"/>
    <mergeCell ref="P51:AJ51"/>
    <mergeCell ref="C7:C9"/>
    <mergeCell ref="D7:D9"/>
    <mergeCell ref="F7:L7"/>
    <mergeCell ref="M7:S7"/>
    <mergeCell ref="T7:Z7"/>
    <mergeCell ref="V52:W52"/>
    <mergeCell ref="Z52:AA52"/>
    <mergeCell ref="AB52:AC52"/>
    <mergeCell ref="C53:E53"/>
    <mergeCell ref="F53:AJ53"/>
    <mergeCell ref="C52:E52"/>
    <mergeCell ref="F52:L52"/>
    <mergeCell ref="M52:N52"/>
    <mergeCell ref="O52:P52"/>
    <mergeCell ref="T52:U52"/>
    <mergeCell ref="C54:E54"/>
    <mergeCell ref="F54:AJ54"/>
    <mergeCell ref="E63:AJ63"/>
    <mergeCell ref="C55:E55"/>
    <mergeCell ref="F55:AJ55"/>
    <mergeCell ref="C56:E56"/>
    <mergeCell ref="F56:AJ56"/>
    <mergeCell ref="C57:E57"/>
    <mergeCell ref="F57:AJ57"/>
    <mergeCell ref="E70:AJ70"/>
    <mergeCell ref="E71:AJ71"/>
    <mergeCell ref="E72:AJ72"/>
    <mergeCell ref="E73:AJ74"/>
    <mergeCell ref="Z2:AI2"/>
    <mergeCell ref="E64:AJ64"/>
    <mergeCell ref="E65:AJ65"/>
    <mergeCell ref="E66:AJ66"/>
    <mergeCell ref="E67:AJ67"/>
    <mergeCell ref="E68:AJ68"/>
    <mergeCell ref="E69:AJ69"/>
    <mergeCell ref="C58:AJ58"/>
    <mergeCell ref="E59:AJ59"/>
    <mergeCell ref="E60:AJ60"/>
    <mergeCell ref="E61:AJ61"/>
    <mergeCell ref="E62:AJ62"/>
  </mergeCells>
  <phoneticPr fontId="1"/>
  <dataValidations count="3">
    <dataValidation type="list" allowBlank="1" showInputMessage="1" showErrorMessage="1" sqref="D10:D49 IZ10:IZ49 SV10:SV49 ACR10:ACR49 AMN10:AMN49 AWJ10:AWJ49 BGF10:BGF49 BQB10:BQB49 BZX10:BZX49 CJT10:CJT49 CTP10:CTP49 DDL10:DDL49 DNH10:DNH49 DXD10:DXD49 EGZ10:EGZ49 EQV10:EQV49 FAR10:FAR49 FKN10:FKN49 FUJ10:FUJ49 GEF10:GEF49 GOB10:GOB49 GXX10:GXX49 HHT10:HHT49 HRP10:HRP49 IBL10:IBL49 ILH10:ILH49 IVD10:IVD49 JEZ10:JEZ49 JOV10:JOV49 JYR10:JYR49 KIN10:KIN49 KSJ10:KSJ49 LCF10:LCF49 LMB10:LMB49 LVX10:LVX49 MFT10:MFT49 MPP10:MPP49 MZL10:MZL49 NJH10:NJH49 NTD10:NTD49 OCZ10:OCZ49 OMV10:OMV49 OWR10:OWR49 PGN10:PGN49 PQJ10:PQJ49 QAF10:QAF49 QKB10:QKB49 QTX10:QTX49 RDT10:RDT49 RNP10:RNP49 RXL10:RXL49 SHH10:SHH49 SRD10:SRD49 TAZ10:TAZ49 TKV10:TKV49 TUR10:TUR49 UEN10:UEN49 UOJ10:UOJ49 UYF10:UYF49 VIB10:VIB49 VRX10:VRX49 WBT10:WBT49 WLP10:WLP49 WVL10:WVL49 D65546:D65585 IZ65546:IZ65585 SV65546:SV65585 ACR65546:ACR65585 AMN65546:AMN65585 AWJ65546:AWJ65585 BGF65546:BGF65585 BQB65546:BQB65585 BZX65546:BZX65585 CJT65546:CJT65585 CTP65546:CTP65585 DDL65546:DDL65585 DNH65546:DNH65585 DXD65546:DXD65585 EGZ65546:EGZ65585 EQV65546:EQV65585 FAR65546:FAR65585 FKN65546:FKN65585 FUJ65546:FUJ65585 GEF65546:GEF65585 GOB65546:GOB65585 GXX65546:GXX65585 HHT65546:HHT65585 HRP65546:HRP65585 IBL65546:IBL65585 ILH65546:ILH65585 IVD65546:IVD65585 JEZ65546:JEZ65585 JOV65546:JOV65585 JYR65546:JYR65585 KIN65546:KIN65585 KSJ65546:KSJ65585 LCF65546:LCF65585 LMB65546:LMB65585 LVX65546:LVX65585 MFT65546:MFT65585 MPP65546:MPP65585 MZL65546:MZL65585 NJH65546:NJH65585 NTD65546:NTD65585 OCZ65546:OCZ65585 OMV65546:OMV65585 OWR65546:OWR65585 PGN65546:PGN65585 PQJ65546:PQJ65585 QAF65546:QAF65585 QKB65546:QKB65585 QTX65546:QTX65585 RDT65546:RDT65585 RNP65546:RNP65585 RXL65546:RXL65585 SHH65546:SHH65585 SRD65546:SRD65585 TAZ65546:TAZ65585 TKV65546:TKV65585 TUR65546:TUR65585 UEN65546:UEN65585 UOJ65546:UOJ65585 UYF65546:UYF65585 VIB65546:VIB65585 VRX65546:VRX65585 WBT65546:WBT65585 WLP65546:WLP65585 WVL65546:WVL65585 D131082:D131121 IZ131082:IZ131121 SV131082:SV131121 ACR131082:ACR131121 AMN131082:AMN131121 AWJ131082:AWJ131121 BGF131082:BGF131121 BQB131082:BQB131121 BZX131082:BZX131121 CJT131082:CJT131121 CTP131082:CTP131121 DDL131082:DDL131121 DNH131082:DNH131121 DXD131082:DXD131121 EGZ131082:EGZ131121 EQV131082:EQV131121 FAR131082:FAR131121 FKN131082:FKN131121 FUJ131082:FUJ131121 GEF131082:GEF131121 GOB131082:GOB131121 GXX131082:GXX131121 HHT131082:HHT131121 HRP131082:HRP131121 IBL131082:IBL131121 ILH131082:ILH131121 IVD131082:IVD131121 JEZ131082:JEZ131121 JOV131082:JOV131121 JYR131082:JYR131121 KIN131082:KIN131121 KSJ131082:KSJ131121 LCF131082:LCF131121 LMB131082:LMB131121 LVX131082:LVX131121 MFT131082:MFT131121 MPP131082:MPP131121 MZL131082:MZL131121 NJH131082:NJH131121 NTD131082:NTD131121 OCZ131082:OCZ131121 OMV131082:OMV131121 OWR131082:OWR131121 PGN131082:PGN131121 PQJ131082:PQJ131121 QAF131082:QAF131121 QKB131082:QKB131121 QTX131082:QTX131121 RDT131082:RDT131121 RNP131082:RNP131121 RXL131082:RXL131121 SHH131082:SHH131121 SRD131082:SRD131121 TAZ131082:TAZ131121 TKV131082:TKV131121 TUR131082:TUR131121 UEN131082:UEN131121 UOJ131082:UOJ131121 UYF131082:UYF131121 VIB131082:VIB131121 VRX131082:VRX131121 WBT131082:WBT131121 WLP131082:WLP131121 WVL131082:WVL131121 D196618:D196657 IZ196618:IZ196657 SV196618:SV196657 ACR196618:ACR196657 AMN196618:AMN196657 AWJ196618:AWJ196657 BGF196618:BGF196657 BQB196618:BQB196657 BZX196618:BZX196657 CJT196618:CJT196657 CTP196618:CTP196657 DDL196618:DDL196657 DNH196618:DNH196657 DXD196618:DXD196657 EGZ196618:EGZ196657 EQV196618:EQV196657 FAR196618:FAR196657 FKN196618:FKN196657 FUJ196618:FUJ196657 GEF196618:GEF196657 GOB196618:GOB196657 GXX196618:GXX196657 HHT196618:HHT196657 HRP196618:HRP196657 IBL196618:IBL196657 ILH196618:ILH196657 IVD196618:IVD196657 JEZ196618:JEZ196657 JOV196618:JOV196657 JYR196618:JYR196657 KIN196618:KIN196657 KSJ196618:KSJ196657 LCF196618:LCF196657 LMB196618:LMB196657 LVX196618:LVX196657 MFT196618:MFT196657 MPP196618:MPP196657 MZL196618:MZL196657 NJH196618:NJH196657 NTD196618:NTD196657 OCZ196618:OCZ196657 OMV196618:OMV196657 OWR196618:OWR196657 PGN196618:PGN196657 PQJ196618:PQJ196657 QAF196618:QAF196657 QKB196618:QKB196657 QTX196618:QTX196657 RDT196618:RDT196657 RNP196618:RNP196657 RXL196618:RXL196657 SHH196618:SHH196657 SRD196618:SRD196657 TAZ196618:TAZ196657 TKV196618:TKV196657 TUR196618:TUR196657 UEN196618:UEN196657 UOJ196618:UOJ196657 UYF196618:UYF196657 VIB196618:VIB196657 VRX196618:VRX196657 WBT196618:WBT196657 WLP196618:WLP196657 WVL196618:WVL196657 D262154:D262193 IZ262154:IZ262193 SV262154:SV262193 ACR262154:ACR262193 AMN262154:AMN262193 AWJ262154:AWJ262193 BGF262154:BGF262193 BQB262154:BQB262193 BZX262154:BZX262193 CJT262154:CJT262193 CTP262154:CTP262193 DDL262154:DDL262193 DNH262154:DNH262193 DXD262154:DXD262193 EGZ262154:EGZ262193 EQV262154:EQV262193 FAR262154:FAR262193 FKN262154:FKN262193 FUJ262154:FUJ262193 GEF262154:GEF262193 GOB262154:GOB262193 GXX262154:GXX262193 HHT262154:HHT262193 HRP262154:HRP262193 IBL262154:IBL262193 ILH262154:ILH262193 IVD262154:IVD262193 JEZ262154:JEZ262193 JOV262154:JOV262193 JYR262154:JYR262193 KIN262154:KIN262193 KSJ262154:KSJ262193 LCF262154:LCF262193 LMB262154:LMB262193 LVX262154:LVX262193 MFT262154:MFT262193 MPP262154:MPP262193 MZL262154:MZL262193 NJH262154:NJH262193 NTD262154:NTD262193 OCZ262154:OCZ262193 OMV262154:OMV262193 OWR262154:OWR262193 PGN262154:PGN262193 PQJ262154:PQJ262193 QAF262154:QAF262193 QKB262154:QKB262193 QTX262154:QTX262193 RDT262154:RDT262193 RNP262154:RNP262193 RXL262154:RXL262193 SHH262154:SHH262193 SRD262154:SRD262193 TAZ262154:TAZ262193 TKV262154:TKV262193 TUR262154:TUR262193 UEN262154:UEN262193 UOJ262154:UOJ262193 UYF262154:UYF262193 VIB262154:VIB262193 VRX262154:VRX262193 WBT262154:WBT262193 WLP262154:WLP262193 WVL262154:WVL262193 D327690:D327729 IZ327690:IZ327729 SV327690:SV327729 ACR327690:ACR327729 AMN327690:AMN327729 AWJ327690:AWJ327729 BGF327690:BGF327729 BQB327690:BQB327729 BZX327690:BZX327729 CJT327690:CJT327729 CTP327690:CTP327729 DDL327690:DDL327729 DNH327690:DNH327729 DXD327690:DXD327729 EGZ327690:EGZ327729 EQV327690:EQV327729 FAR327690:FAR327729 FKN327690:FKN327729 FUJ327690:FUJ327729 GEF327690:GEF327729 GOB327690:GOB327729 GXX327690:GXX327729 HHT327690:HHT327729 HRP327690:HRP327729 IBL327690:IBL327729 ILH327690:ILH327729 IVD327690:IVD327729 JEZ327690:JEZ327729 JOV327690:JOV327729 JYR327690:JYR327729 KIN327690:KIN327729 KSJ327690:KSJ327729 LCF327690:LCF327729 LMB327690:LMB327729 LVX327690:LVX327729 MFT327690:MFT327729 MPP327690:MPP327729 MZL327690:MZL327729 NJH327690:NJH327729 NTD327690:NTD327729 OCZ327690:OCZ327729 OMV327690:OMV327729 OWR327690:OWR327729 PGN327690:PGN327729 PQJ327690:PQJ327729 QAF327690:QAF327729 QKB327690:QKB327729 QTX327690:QTX327729 RDT327690:RDT327729 RNP327690:RNP327729 RXL327690:RXL327729 SHH327690:SHH327729 SRD327690:SRD327729 TAZ327690:TAZ327729 TKV327690:TKV327729 TUR327690:TUR327729 UEN327690:UEN327729 UOJ327690:UOJ327729 UYF327690:UYF327729 VIB327690:VIB327729 VRX327690:VRX327729 WBT327690:WBT327729 WLP327690:WLP327729 WVL327690:WVL327729 D393226:D393265 IZ393226:IZ393265 SV393226:SV393265 ACR393226:ACR393265 AMN393226:AMN393265 AWJ393226:AWJ393265 BGF393226:BGF393265 BQB393226:BQB393265 BZX393226:BZX393265 CJT393226:CJT393265 CTP393226:CTP393265 DDL393226:DDL393265 DNH393226:DNH393265 DXD393226:DXD393265 EGZ393226:EGZ393265 EQV393226:EQV393265 FAR393226:FAR393265 FKN393226:FKN393265 FUJ393226:FUJ393265 GEF393226:GEF393265 GOB393226:GOB393265 GXX393226:GXX393265 HHT393226:HHT393265 HRP393226:HRP393265 IBL393226:IBL393265 ILH393226:ILH393265 IVD393226:IVD393265 JEZ393226:JEZ393265 JOV393226:JOV393265 JYR393226:JYR393265 KIN393226:KIN393265 KSJ393226:KSJ393265 LCF393226:LCF393265 LMB393226:LMB393265 LVX393226:LVX393265 MFT393226:MFT393265 MPP393226:MPP393265 MZL393226:MZL393265 NJH393226:NJH393265 NTD393226:NTD393265 OCZ393226:OCZ393265 OMV393226:OMV393265 OWR393226:OWR393265 PGN393226:PGN393265 PQJ393226:PQJ393265 QAF393226:QAF393265 QKB393226:QKB393265 QTX393226:QTX393265 RDT393226:RDT393265 RNP393226:RNP393265 RXL393226:RXL393265 SHH393226:SHH393265 SRD393226:SRD393265 TAZ393226:TAZ393265 TKV393226:TKV393265 TUR393226:TUR393265 UEN393226:UEN393265 UOJ393226:UOJ393265 UYF393226:UYF393265 VIB393226:VIB393265 VRX393226:VRX393265 WBT393226:WBT393265 WLP393226:WLP393265 WVL393226:WVL393265 D458762:D458801 IZ458762:IZ458801 SV458762:SV458801 ACR458762:ACR458801 AMN458762:AMN458801 AWJ458762:AWJ458801 BGF458762:BGF458801 BQB458762:BQB458801 BZX458762:BZX458801 CJT458762:CJT458801 CTP458762:CTP458801 DDL458762:DDL458801 DNH458762:DNH458801 DXD458762:DXD458801 EGZ458762:EGZ458801 EQV458762:EQV458801 FAR458762:FAR458801 FKN458762:FKN458801 FUJ458762:FUJ458801 GEF458762:GEF458801 GOB458762:GOB458801 GXX458762:GXX458801 HHT458762:HHT458801 HRP458762:HRP458801 IBL458762:IBL458801 ILH458762:ILH458801 IVD458762:IVD458801 JEZ458762:JEZ458801 JOV458762:JOV458801 JYR458762:JYR458801 KIN458762:KIN458801 KSJ458762:KSJ458801 LCF458762:LCF458801 LMB458762:LMB458801 LVX458762:LVX458801 MFT458762:MFT458801 MPP458762:MPP458801 MZL458762:MZL458801 NJH458762:NJH458801 NTD458762:NTD458801 OCZ458762:OCZ458801 OMV458762:OMV458801 OWR458762:OWR458801 PGN458762:PGN458801 PQJ458762:PQJ458801 QAF458762:QAF458801 QKB458762:QKB458801 QTX458762:QTX458801 RDT458762:RDT458801 RNP458762:RNP458801 RXL458762:RXL458801 SHH458762:SHH458801 SRD458762:SRD458801 TAZ458762:TAZ458801 TKV458762:TKV458801 TUR458762:TUR458801 UEN458762:UEN458801 UOJ458762:UOJ458801 UYF458762:UYF458801 VIB458762:VIB458801 VRX458762:VRX458801 WBT458762:WBT458801 WLP458762:WLP458801 WVL458762:WVL458801 D524298:D524337 IZ524298:IZ524337 SV524298:SV524337 ACR524298:ACR524337 AMN524298:AMN524337 AWJ524298:AWJ524337 BGF524298:BGF524337 BQB524298:BQB524337 BZX524298:BZX524337 CJT524298:CJT524337 CTP524298:CTP524337 DDL524298:DDL524337 DNH524298:DNH524337 DXD524298:DXD524337 EGZ524298:EGZ524337 EQV524298:EQV524337 FAR524298:FAR524337 FKN524298:FKN524337 FUJ524298:FUJ524337 GEF524298:GEF524337 GOB524298:GOB524337 GXX524298:GXX524337 HHT524298:HHT524337 HRP524298:HRP524337 IBL524298:IBL524337 ILH524298:ILH524337 IVD524298:IVD524337 JEZ524298:JEZ524337 JOV524298:JOV524337 JYR524298:JYR524337 KIN524298:KIN524337 KSJ524298:KSJ524337 LCF524298:LCF524337 LMB524298:LMB524337 LVX524298:LVX524337 MFT524298:MFT524337 MPP524298:MPP524337 MZL524298:MZL524337 NJH524298:NJH524337 NTD524298:NTD524337 OCZ524298:OCZ524337 OMV524298:OMV524337 OWR524298:OWR524337 PGN524298:PGN524337 PQJ524298:PQJ524337 QAF524298:QAF524337 QKB524298:QKB524337 QTX524298:QTX524337 RDT524298:RDT524337 RNP524298:RNP524337 RXL524298:RXL524337 SHH524298:SHH524337 SRD524298:SRD524337 TAZ524298:TAZ524337 TKV524298:TKV524337 TUR524298:TUR524337 UEN524298:UEN524337 UOJ524298:UOJ524337 UYF524298:UYF524337 VIB524298:VIB524337 VRX524298:VRX524337 WBT524298:WBT524337 WLP524298:WLP524337 WVL524298:WVL524337 D589834:D589873 IZ589834:IZ589873 SV589834:SV589873 ACR589834:ACR589873 AMN589834:AMN589873 AWJ589834:AWJ589873 BGF589834:BGF589873 BQB589834:BQB589873 BZX589834:BZX589873 CJT589834:CJT589873 CTP589834:CTP589873 DDL589834:DDL589873 DNH589834:DNH589873 DXD589834:DXD589873 EGZ589834:EGZ589873 EQV589834:EQV589873 FAR589834:FAR589873 FKN589834:FKN589873 FUJ589834:FUJ589873 GEF589834:GEF589873 GOB589834:GOB589873 GXX589834:GXX589873 HHT589834:HHT589873 HRP589834:HRP589873 IBL589834:IBL589873 ILH589834:ILH589873 IVD589834:IVD589873 JEZ589834:JEZ589873 JOV589834:JOV589873 JYR589834:JYR589873 KIN589834:KIN589873 KSJ589834:KSJ589873 LCF589834:LCF589873 LMB589834:LMB589873 LVX589834:LVX589873 MFT589834:MFT589873 MPP589834:MPP589873 MZL589834:MZL589873 NJH589834:NJH589873 NTD589834:NTD589873 OCZ589834:OCZ589873 OMV589834:OMV589873 OWR589834:OWR589873 PGN589834:PGN589873 PQJ589834:PQJ589873 QAF589834:QAF589873 QKB589834:QKB589873 QTX589834:QTX589873 RDT589834:RDT589873 RNP589834:RNP589873 RXL589834:RXL589873 SHH589834:SHH589873 SRD589834:SRD589873 TAZ589834:TAZ589873 TKV589834:TKV589873 TUR589834:TUR589873 UEN589834:UEN589873 UOJ589834:UOJ589873 UYF589834:UYF589873 VIB589834:VIB589873 VRX589834:VRX589873 WBT589834:WBT589873 WLP589834:WLP589873 WVL589834:WVL589873 D655370:D655409 IZ655370:IZ655409 SV655370:SV655409 ACR655370:ACR655409 AMN655370:AMN655409 AWJ655370:AWJ655409 BGF655370:BGF655409 BQB655370:BQB655409 BZX655370:BZX655409 CJT655370:CJT655409 CTP655370:CTP655409 DDL655370:DDL655409 DNH655370:DNH655409 DXD655370:DXD655409 EGZ655370:EGZ655409 EQV655370:EQV655409 FAR655370:FAR655409 FKN655370:FKN655409 FUJ655370:FUJ655409 GEF655370:GEF655409 GOB655370:GOB655409 GXX655370:GXX655409 HHT655370:HHT655409 HRP655370:HRP655409 IBL655370:IBL655409 ILH655370:ILH655409 IVD655370:IVD655409 JEZ655370:JEZ655409 JOV655370:JOV655409 JYR655370:JYR655409 KIN655370:KIN655409 KSJ655370:KSJ655409 LCF655370:LCF655409 LMB655370:LMB655409 LVX655370:LVX655409 MFT655370:MFT655409 MPP655370:MPP655409 MZL655370:MZL655409 NJH655370:NJH655409 NTD655370:NTD655409 OCZ655370:OCZ655409 OMV655370:OMV655409 OWR655370:OWR655409 PGN655370:PGN655409 PQJ655370:PQJ655409 QAF655370:QAF655409 QKB655370:QKB655409 QTX655370:QTX655409 RDT655370:RDT655409 RNP655370:RNP655409 RXL655370:RXL655409 SHH655370:SHH655409 SRD655370:SRD655409 TAZ655370:TAZ655409 TKV655370:TKV655409 TUR655370:TUR655409 UEN655370:UEN655409 UOJ655370:UOJ655409 UYF655370:UYF655409 VIB655370:VIB655409 VRX655370:VRX655409 WBT655370:WBT655409 WLP655370:WLP655409 WVL655370:WVL655409 D720906:D720945 IZ720906:IZ720945 SV720906:SV720945 ACR720906:ACR720945 AMN720906:AMN720945 AWJ720906:AWJ720945 BGF720906:BGF720945 BQB720906:BQB720945 BZX720906:BZX720945 CJT720906:CJT720945 CTP720906:CTP720945 DDL720906:DDL720945 DNH720906:DNH720945 DXD720906:DXD720945 EGZ720906:EGZ720945 EQV720906:EQV720945 FAR720906:FAR720945 FKN720906:FKN720945 FUJ720906:FUJ720945 GEF720906:GEF720945 GOB720906:GOB720945 GXX720906:GXX720945 HHT720906:HHT720945 HRP720906:HRP720945 IBL720906:IBL720945 ILH720906:ILH720945 IVD720906:IVD720945 JEZ720906:JEZ720945 JOV720906:JOV720945 JYR720906:JYR720945 KIN720906:KIN720945 KSJ720906:KSJ720945 LCF720906:LCF720945 LMB720906:LMB720945 LVX720906:LVX720945 MFT720906:MFT720945 MPP720906:MPP720945 MZL720906:MZL720945 NJH720906:NJH720945 NTD720906:NTD720945 OCZ720906:OCZ720945 OMV720906:OMV720945 OWR720906:OWR720945 PGN720906:PGN720945 PQJ720906:PQJ720945 QAF720906:QAF720945 QKB720906:QKB720945 QTX720906:QTX720945 RDT720906:RDT720945 RNP720906:RNP720945 RXL720906:RXL720945 SHH720906:SHH720945 SRD720906:SRD720945 TAZ720906:TAZ720945 TKV720906:TKV720945 TUR720906:TUR720945 UEN720906:UEN720945 UOJ720906:UOJ720945 UYF720906:UYF720945 VIB720906:VIB720945 VRX720906:VRX720945 WBT720906:WBT720945 WLP720906:WLP720945 WVL720906:WVL720945 D786442:D786481 IZ786442:IZ786481 SV786442:SV786481 ACR786442:ACR786481 AMN786442:AMN786481 AWJ786442:AWJ786481 BGF786442:BGF786481 BQB786442:BQB786481 BZX786442:BZX786481 CJT786442:CJT786481 CTP786442:CTP786481 DDL786442:DDL786481 DNH786442:DNH786481 DXD786442:DXD786481 EGZ786442:EGZ786481 EQV786442:EQV786481 FAR786442:FAR786481 FKN786442:FKN786481 FUJ786442:FUJ786481 GEF786442:GEF786481 GOB786442:GOB786481 GXX786442:GXX786481 HHT786442:HHT786481 HRP786442:HRP786481 IBL786442:IBL786481 ILH786442:ILH786481 IVD786442:IVD786481 JEZ786442:JEZ786481 JOV786442:JOV786481 JYR786442:JYR786481 KIN786442:KIN786481 KSJ786442:KSJ786481 LCF786442:LCF786481 LMB786442:LMB786481 LVX786442:LVX786481 MFT786442:MFT786481 MPP786442:MPP786481 MZL786442:MZL786481 NJH786442:NJH786481 NTD786442:NTD786481 OCZ786442:OCZ786481 OMV786442:OMV786481 OWR786442:OWR786481 PGN786442:PGN786481 PQJ786442:PQJ786481 QAF786442:QAF786481 QKB786442:QKB786481 QTX786442:QTX786481 RDT786442:RDT786481 RNP786442:RNP786481 RXL786442:RXL786481 SHH786442:SHH786481 SRD786442:SRD786481 TAZ786442:TAZ786481 TKV786442:TKV786481 TUR786442:TUR786481 UEN786442:UEN786481 UOJ786442:UOJ786481 UYF786442:UYF786481 VIB786442:VIB786481 VRX786442:VRX786481 WBT786442:WBT786481 WLP786442:WLP786481 WVL786442:WVL786481 D851978:D852017 IZ851978:IZ852017 SV851978:SV852017 ACR851978:ACR852017 AMN851978:AMN852017 AWJ851978:AWJ852017 BGF851978:BGF852017 BQB851978:BQB852017 BZX851978:BZX852017 CJT851978:CJT852017 CTP851978:CTP852017 DDL851978:DDL852017 DNH851978:DNH852017 DXD851978:DXD852017 EGZ851978:EGZ852017 EQV851978:EQV852017 FAR851978:FAR852017 FKN851978:FKN852017 FUJ851978:FUJ852017 GEF851978:GEF852017 GOB851978:GOB852017 GXX851978:GXX852017 HHT851978:HHT852017 HRP851978:HRP852017 IBL851978:IBL852017 ILH851978:ILH852017 IVD851978:IVD852017 JEZ851978:JEZ852017 JOV851978:JOV852017 JYR851978:JYR852017 KIN851978:KIN852017 KSJ851978:KSJ852017 LCF851978:LCF852017 LMB851978:LMB852017 LVX851978:LVX852017 MFT851978:MFT852017 MPP851978:MPP852017 MZL851978:MZL852017 NJH851978:NJH852017 NTD851978:NTD852017 OCZ851978:OCZ852017 OMV851978:OMV852017 OWR851978:OWR852017 PGN851978:PGN852017 PQJ851978:PQJ852017 QAF851978:QAF852017 QKB851978:QKB852017 QTX851978:QTX852017 RDT851978:RDT852017 RNP851978:RNP852017 RXL851978:RXL852017 SHH851978:SHH852017 SRD851978:SRD852017 TAZ851978:TAZ852017 TKV851978:TKV852017 TUR851978:TUR852017 UEN851978:UEN852017 UOJ851978:UOJ852017 UYF851978:UYF852017 VIB851978:VIB852017 VRX851978:VRX852017 WBT851978:WBT852017 WLP851978:WLP852017 WVL851978:WVL852017 D917514:D917553 IZ917514:IZ917553 SV917514:SV917553 ACR917514:ACR917553 AMN917514:AMN917553 AWJ917514:AWJ917553 BGF917514:BGF917553 BQB917514:BQB917553 BZX917514:BZX917553 CJT917514:CJT917553 CTP917514:CTP917553 DDL917514:DDL917553 DNH917514:DNH917553 DXD917514:DXD917553 EGZ917514:EGZ917553 EQV917514:EQV917553 FAR917514:FAR917553 FKN917514:FKN917553 FUJ917514:FUJ917553 GEF917514:GEF917553 GOB917514:GOB917553 GXX917514:GXX917553 HHT917514:HHT917553 HRP917514:HRP917553 IBL917514:IBL917553 ILH917514:ILH917553 IVD917514:IVD917553 JEZ917514:JEZ917553 JOV917514:JOV917553 JYR917514:JYR917553 KIN917514:KIN917553 KSJ917514:KSJ917553 LCF917514:LCF917553 LMB917514:LMB917553 LVX917514:LVX917553 MFT917514:MFT917553 MPP917514:MPP917553 MZL917514:MZL917553 NJH917514:NJH917553 NTD917514:NTD917553 OCZ917514:OCZ917553 OMV917514:OMV917553 OWR917514:OWR917553 PGN917514:PGN917553 PQJ917514:PQJ917553 QAF917514:QAF917553 QKB917514:QKB917553 QTX917514:QTX917553 RDT917514:RDT917553 RNP917514:RNP917553 RXL917514:RXL917553 SHH917514:SHH917553 SRD917514:SRD917553 TAZ917514:TAZ917553 TKV917514:TKV917553 TUR917514:TUR917553 UEN917514:UEN917553 UOJ917514:UOJ917553 UYF917514:UYF917553 VIB917514:VIB917553 VRX917514:VRX917553 WBT917514:WBT917553 WLP917514:WLP917553 WVL917514:WVL917553 D983050:D983089 IZ983050:IZ983089 SV983050:SV983089 ACR983050:ACR983089 AMN983050:AMN983089 AWJ983050:AWJ983089 BGF983050:BGF983089 BQB983050:BQB983089 BZX983050:BZX983089 CJT983050:CJT983089 CTP983050:CTP983089 DDL983050:DDL983089 DNH983050:DNH983089 DXD983050:DXD983089 EGZ983050:EGZ983089 EQV983050:EQV983089 FAR983050:FAR983089 FKN983050:FKN983089 FUJ983050:FUJ983089 GEF983050:GEF983089 GOB983050:GOB983089 GXX983050:GXX983089 HHT983050:HHT983089 HRP983050:HRP983089 IBL983050:IBL983089 ILH983050:ILH983089 IVD983050:IVD983089 JEZ983050:JEZ983089 JOV983050:JOV983089 JYR983050:JYR983089 KIN983050:KIN983089 KSJ983050:KSJ983089 LCF983050:LCF983089 LMB983050:LMB983089 LVX983050:LVX983089 MFT983050:MFT983089 MPP983050:MPP983089 MZL983050:MZL983089 NJH983050:NJH983089 NTD983050:NTD983089 OCZ983050:OCZ983089 OMV983050:OMV983089 OWR983050:OWR983089 PGN983050:PGN983089 PQJ983050:PQJ983089 QAF983050:QAF983089 QKB983050:QKB983089 QTX983050:QTX983089 RDT983050:RDT983089 RNP983050:RNP983089 RXL983050:RXL983089 SHH983050:SHH983089 SRD983050:SRD983089 TAZ983050:TAZ983089 TKV983050:TKV983089 TUR983050:TUR983089 UEN983050:UEN983089 UOJ983050:UOJ983089 UYF983050:UYF983089 VIB983050:VIB983089 VRX983050:VRX983089 WBT983050:WBT983089 WLP983050:WLP983089 WVL983050:WVL983089" xr:uid="{51BFBCBD-46E9-4EDA-B458-CDAD78D54671}">
      <formula1>$AN$2:$AN$6</formula1>
    </dataValidation>
    <dataValidation type="list" allowBlank="1" showInputMessage="1" showErrorMessage="1" sqref="F9:AG9 JB9:KC9 SX9:TY9 ACT9:ADU9 AMP9:ANQ9 AWL9:AXM9 BGH9:BHI9 BQD9:BRE9 BZZ9:CBA9 CJV9:CKW9 CTR9:CUS9 DDN9:DEO9 DNJ9:DOK9 DXF9:DYG9 EHB9:EIC9 EQX9:ERY9 FAT9:FBU9 FKP9:FLQ9 FUL9:FVM9 GEH9:GFI9 GOD9:GPE9 GXZ9:GZA9 HHV9:HIW9 HRR9:HSS9 IBN9:ICO9 ILJ9:IMK9 IVF9:IWG9 JFB9:JGC9 JOX9:JPY9 JYT9:JZU9 KIP9:KJQ9 KSL9:KTM9 LCH9:LDI9 LMD9:LNE9 LVZ9:LXA9 MFV9:MGW9 MPR9:MQS9 MZN9:NAO9 NJJ9:NKK9 NTF9:NUG9 ODB9:OEC9 OMX9:ONY9 OWT9:OXU9 PGP9:PHQ9 PQL9:PRM9 QAH9:QBI9 QKD9:QLE9 QTZ9:QVA9 RDV9:REW9 RNR9:ROS9 RXN9:RYO9 SHJ9:SIK9 SRF9:SSG9 TBB9:TCC9 TKX9:TLY9 TUT9:TVU9 UEP9:UFQ9 UOL9:UPM9 UYH9:UZI9 VID9:VJE9 VRZ9:VTA9 WBV9:WCW9 WLR9:WMS9 WVN9:WWO9 F65545:AG65545 JB65545:KC65545 SX65545:TY65545 ACT65545:ADU65545 AMP65545:ANQ65545 AWL65545:AXM65545 BGH65545:BHI65545 BQD65545:BRE65545 BZZ65545:CBA65545 CJV65545:CKW65545 CTR65545:CUS65545 DDN65545:DEO65545 DNJ65545:DOK65545 DXF65545:DYG65545 EHB65545:EIC65545 EQX65545:ERY65545 FAT65545:FBU65545 FKP65545:FLQ65545 FUL65545:FVM65545 GEH65545:GFI65545 GOD65545:GPE65545 GXZ65545:GZA65545 HHV65545:HIW65545 HRR65545:HSS65545 IBN65545:ICO65545 ILJ65545:IMK65545 IVF65545:IWG65545 JFB65545:JGC65545 JOX65545:JPY65545 JYT65545:JZU65545 KIP65545:KJQ65545 KSL65545:KTM65545 LCH65545:LDI65545 LMD65545:LNE65545 LVZ65545:LXA65545 MFV65545:MGW65545 MPR65545:MQS65545 MZN65545:NAO65545 NJJ65545:NKK65545 NTF65545:NUG65545 ODB65545:OEC65545 OMX65545:ONY65545 OWT65545:OXU65545 PGP65545:PHQ65545 PQL65545:PRM65545 QAH65545:QBI65545 QKD65545:QLE65545 QTZ65545:QVA65545 RDV65545:REW65545 RNR65545:ROS65545 RXN65545:RYO65545 SHJ65545:SIK65545 SRF65545:SSG65545 TBB65545:TCC65545 TKX65545:TLY65545 TUT65545:TVU65545 UEP65545:UFQ65545 UOL65545:UPM65545 UYH65545:UZI65545 VID65545:VJE65545 VRZ65545:VTA65545 WBV65545:WCW65545 WLR65545:WMS65545 WVN65545:WWO65545 F131081:AG131081 JB131081:KC131081 SX131081:TY131081 ACT131081:ADU131081 AMP131081:ANQ131081 AWL131081:AXM131081 BGH131081:BHI131081 BQD131081:BRE131081 BZZ131081:CBA131081 CJV131081:CKW131081 CTR131081:CUS131081 DDN131081:DEO131081 DNJ131081:DOK131081 DXF131081:DYG131081 EHB131081:EIC131081 EQX131081:ERY131081 FAT131081:FBU131081 FKP131081:FLQ131081 FUL131081:FVM131081 GEH131081:GFI131081 GOD131081:GPE131081 GXZ131081:GZA131081 HHV131081:HIW131081 HRR131081:HSS131081 IBN131081:ICO131081 ILJ131081:IMK131081 IVF131081:IWG131081 JFB131081:JGC131081 JOX131081:JPY131081 JYT131081:JZU131081 KIP131081:KJQ131081 KSL131081:KTM131081 LCH131081:LDI131081 LMD131081:LNE131081 LVZ131081:LXA131081 MFV131081:MGW131081 MPR131081:MQS131081 MZN131081:NAO131081 NJJ131081:NKK131081 NTF131081:NUG131081 ODB131081:OEC131081 OMX131081:ONY131081 OWT131081:OXU131081 PGP131081:PHQ131081 PQL131081:PRM131081 QAH131081:QBI131081 QKD131081:QLE131081 QTZ131081:QVA131081 RDV131081:REW131081 RNR131081:ROS131081 RXN131081:RYO131081 SHJ131081:SIK131081 SRF131081:SSG131081 TBB131081:TCC131081 TKX131081:TLY131081 TUT131081:TVU131081 UEP131081:UFQ131081 UOL131081:UPM131081 UYH131081:UZI131081 VID131081:VJE131081 VRZ131081:VTA131081 WBV131081:WCW131081 WLR131081:WMS131081 WVN131081:WWO131081 F196617:AG196617 JB196617:KC196617 SX196617:TY196617 ACT196617:ADU196617 AMP196617:ANQ196617 AWL196617:AXM196617 BGH196617:BHI196617 BQD196617:BRE196617 BZZ196617:CBA196617 CJV196617:CKW196617 CTR196617:CUS196617 DDN196617:DEO196617 DNJ196617:DOK196617 DXF196617:DYG196617 EHB196617:EIC196617 EQX196617:ERY196617 FAT196617:FBU196617 FKP196617:FLQ196617 FUL196617:FVM196617 GEH196617:GFI196617 GOD196617:GPE196617 GXZ196617:GZA196617 HHV196617:HIW196617 HRR196617:HSS196617 IBN196617:ICO196617 ILJ196617:IMK196617 IVF196617:IWG196617 JFB196617:JGC196617 JOX196617:JPY196617 JYT196617:JZU196617 KIP196617:KJQ196617 KSL196617:KTM196617 LCH196617:LDI196617 LMD196617:LNE196617 LVZ196617:LXA196617 MFV196617:MGW196617 MPR196617:MQS196617 MZN196617:NAO196617 NJJ196617:NKK196617 NTF196617:NUG196617 ODB196617:OEC196617 OMX196617:ONY196617 OWT196617:OXU196617 PGP196617:PHQ196617 PQL196617:PRM196617 QAH196617:QBI196617 QKD196617:QLE196617 QTZ196617:QVA196617 RDV196617:REW196617 RNR196617:ROS196617 RXN196617:RYO196617 SHJ196617:SIK196617 SRF196617:SSG196617 TBB196617:TCC196617 TKX196617:TLY196617 TUT196617:TVU196617 UEP196617:UFQ196617 UOL196617:UPM196617 UYH196617:UZI196617 VID196617:VJE196617 VRZ196617:VTA196617 WBV196617:WCW196617 WLR196617:WMS196617 WVN196617:WWO196617 F262153:AG262153 JB262153:KC262153 SX262153:TY262153 ACT262153:ADU262153 AMP262153:ANQ262153 AWL262153:AXM262153 BGH262153:BHI262153 BQD262153:BRE262153 BZZ262153:CBA262153 CJV262153:CKW262153 CTR262153:CUS262153 DDN262153:DEO262153 DNJ262153:DOK262153 DXF262153:DYG262153 EHB262153:EIC262153 EQX262153:ERY262153 FAT262153:FBU262153 FKP262153:FLQ262153 FUL262153:FVM262153 GEH262153:GFI262153 GOD262153:GPE262153 GXZ262153:GZA262153 HHV262153:HIW262153 HRR262153:HSS262153 IBN262153:ICO262153 ILJ262153:IMK262153 IVF262153:IWG262153 JFB262153:JGC262153 JOX262153:JPY262153 JYT262153:JZU262153 KIP262153:KJQ262153 KSL262153:KTM262153 LCH262153:LDI262153 LMD262153:LNE262153 LVZ262153:LXA262153 MFV262153:MGW262153 MPR262153:MQS262153 MZN262153:NAO262153 NJJ262153:NKK262153 NTF262153:NUG262153 ODB262153:OEC262153 OMX262153:ONY262153 OWT262153:OXU262153 PGP262153:PHQ262153 PQL262153:PRM262153 QAH262153:QBI262153 QKD262153:QLE262153 QTZ262153:QVA262153 RDV262153:REW262153 RNR262153:ROS262153 RXN262153:RYO262153 SHJ262153:SIK262153 SRF262153:SSG262153 TBB262153:TCC262153 TKX262153:TLY262153 TUT262153:TVU262153 UEP262153:UFQ262153 UOL262153:UPM262153 UYH262153:UZI262153 VID262153:VJE262153 VRZ262153:VTA262153 WBV262153:WCW262153 WLR262153:WMS262153 WVN262153:WWO262153 F327689:AG327689 JB327689:KC327689 SX327689:TY327689 ACT327689:ADU327689 AMP327689:ANQ327689 AWL327689:AXM327689 BGH327689:BHI327689 BQD327689:BRE327689 BZZ327689:CBA327689 CJV327689:CKW327689 CTR327689:CUS327689 DDN327689:DEO327689 DNJ327689:DOK327689 DXF327689:DYG327689 EHB327689:EIC327689 EQX327689:ERY327689 FAT327689:FBU327689 FKP327689:FLQ327689 FUL327689:FVM327689 GEH327689:GFI327689 GOD327689:GPE327689 GXZ327689:GZA327689 HHV327689:HIW327689 HRR327689:HSS327689 IBN327689:ICO327689 ILJ327689:IMK327689 IVF327689:IWG327689 JFB327689:JGC327689 JOX327689:JPY327689 JYT327689:JZU327689 KIP327689:KJQ327689 KSL327689:KTM327689 LCH327689:LDI327689 LMD327689:LNE327689 LVZ327689:LXA327689 MFV327689:MGW327689 MPR327689:MQS327689 MZN327689:NAO327689 NJJ327689:NKK327689 NTF327689:NUG327689 ODB327689:OEC327689 OMX327689:ONY327689 OWT327689:OXU327689 PGP327689:PHQ327689 PQL327689:PRM327689 QAH327689:QBI327689 QKD327689:QLE327689 QTZ327689:QVA327689 RDV327689:REW327689 RNR327689:ROS327689 RXN327689:RYO327689 SHJ327689:SIK327689 SRF327689:SSG327689 TBB327689:TCC327689 TKX327689:TLY327689 TUT327689:TVU327689 UEP327689:UFQ327689 UOL327689:UPM327689 UYH327689:UZI327689 VID327689:VJE327689 VRZ327689:VTA327689 WBV327689:WCW327689 WLR327689:WMS327689 WVN327689:WWO327689 F393225:AG393225 JB393225:KC393225 SX393225:TY393225 ACT393225:ADU393225 AMP393225:ANQ393225 AWL393225:AXM393225 BGH393225:BHI393225 BQD393225:BRE393225 BZZ393225:CBA393225 CJV393225:CKW393225 CTR393225:CUS393225 DDN393225:DEO393225 DNJ393225:DOK393225 DXF393225:DYG393225 EHB393225:EIC393225 EQX393225:ERY393225 FAT393225:FBU393225 FKP393225:FLQ393225 FUL393225:FVM393225 GEH393225:GFI393225 GOD393225:GPE393225 GXZ393225:GZA393225 HHV393225:HIW393225 HRR393225:HSS393225 IBN393225:ICO393225 ILJ393225:IMK393225 IVF393225:IWG393225 JFB393225:JGC393225 JOX393225:JPY393225 JYT393225:JZU393225 KIP393225:KJQ393225 KSL393225:KTM393225 LCH393225:LDI393225 LMD393225:LNE393225 LVZ393225:LXA393225 MFV393225:MGW393225 MPR393225:MQS393225 MZN393225:NAO393225 NJJ393225:NKK393225 NTF393225:NUG393225 ODB393225:OEC393225 OMX393225:ONY393225 OWT393225:OXU393225 PGP393225:PHQ393225 PQL393225:PRM393225 QAH393225:QBI393225 QKD393225:QLE393225 QTZ393225:QVA393225 RDV393225:REW393225 RNR393225:ROS393225 RXN393225:RYO393225 SHJ393225:SIK393225 SRF393225:SSG393225 TBB393225:TCC393225 TKX393225:TLY393225 TUT393225:TVU393225 UEP393225:UFQ393225 UOL393225:UPM393225 UYH393225:UZI393225 VID393225:VJE393225 VRZ393225:VTA393225 WBV393225:WCW393225 WLR393225:WMS393225 WVN393225:WWO393225 F458761:AG458761 JB458761:KC458761 SX458761:TY458761 ACT458761:ADU458761 AMP458761:ANQ458761 AWL458761:AXM458761 BGH458761:BHI458761 BQD458761:BRE458761 BZZ458761:CBA458761 CJV458761:CKW458761 CTR458761:CUS458761 DDN458761:DEO458761 DNJ458761:DOK458761 DXF458761:DYG458761 EHB458761:EIC458761 EQX458761:ERY458761 FAT458761:FBU458761 FKP458761:FLQ458761 FUL458761:FVM458761 GEH458761:GFI458761 GOD458761:GPE458761 GXZ458761:GZA458761 HHV458761:HIW458761 HRR458761:HSS458761 IBN458761:ICO458761 ILJ458761:IMK458761 IVF458761:IWG458761 JFB458761:JGC458761 JOX458761:JPY458761 JYT458761:JZU458761 KIP458761:KJQ458761 KSL458761:KTM458761 LCH458761:LDI458761 LMD458761:LNE458761 LVZ458761:LXA458761 MFV458761:MGW458761 MPR458761:MQS458761 MZN458761:NAO458761 NJJ458761:NKK458761 NTF458761:NUG458761 ODB458761:OEC458761 OMX458761:ONY458761 OWT458761:OXU458761 PGP458761:PHQ458761 PQL458761:PRM458761 QAH458761:QBI458761 QKD458761:QLE458761 QTZ458761:QVA458761 RDV458761:REW458761 RNR458761:ROS458761 RXN458761:RYO458761 SHJ458761:SIK458761 SRF458761:SSG458761 TBB458761:TCC458761 TKX458761:TLY458761 TUT458761:TVU458761 UEP458761:UFQ458761 UOL458761:UPM458761 UYH458761:UZI458761 VID458761:VJE458761 VRZ458761:VTA458761 WBV458761:WCW458761 WLR458761:WMS458761 WVN458761:WWO458761 F524297:AG524297 JB524297:KC524297 SX524297:TY524297 ACT524297:ADU524297 AMP524297:ANQ524297 AWL524297:AXM524297 BGH524297:BHI524297 BQD524297:BRE524297 BZZ524297:CBA524297 CJV524297:CKW524297 CTR524297:CUS524297 DDN524297:DEO524297 DNJ524297:DOK524297 DXF524297:DYG524297 EHB524297:EIC524297 EQX524297:ERY524297 FAT524297:FBU524297 FKP524297:FLQ524297 FUL524297:FVM524297 GEH524297:GFI524297 GOD524297:GPE524297 GXZ524297:GZA524297 HHV524297:HIW524297 HRR524297:HSS524297 IBN524297:ICO524297 ILJ524297:IMK524297 IVF524297:IWG524297 JFB524297:JGC524297 JOX524297:JPY524297 JYT524297:JZU524297 KIP524297:KJQ524297 KSL524297:KTM524297 LCH524297:LDI524297 LMD524297:LNE524297 LVZ524297:LXA524297 MFV524297:MGW524297 MPR524297:MQS524297 MZN524297:NAO524297 NJJ524297:NKK524297 NTF524297:NUG524297 ODB524297:OEC524297 OMX524297:ONY524297 OWT524297:OXU524297 PGP524297:PHQ524297 PQL524297:PRM524297 QAH524297:QBI524297 QKD524297:QLE524297 QTZ524297:QVA524297 RDV524297:REW524297 RNR524297:ROS524297 RXN524297:RYO524297 SHJ524297:SIK524297 SRF524297:SSG524297 TBB524297:TCC524297 TKX524297:TLY524297 TUT524297:TVU524297 UEP524297:UFQ524297 UOL524297:UPM524297 UYH524297:UZI524297 VID524297:VJE524297 VRZ524297:VTA524297 WBV524297:WCW524297 WLR524297:WMS524297 WVN524297:WWO524297 F589833:AG589833 JB589833:KC589833 SX589833:TY589833 ACT589833:ADU589833 AMP589833:ANQ589833 AWL589833:AXM589833 BGH589833:BHI589833 BQD589833:BRE589833 BZZ589833:CBA589833 CJV589833:CKW589833 CTR589833:CUS589833 DDN589833:DEO589833 DNJ589833:DOK589833 DXF589833:DYG589833 EHB589833:EIC589833 EQX589833:ERY589833 FAT589833:FBU589833 FKP589833:FLQ589833 FUL589833:FVM589833 GEH589833:GFI589833 GOD589833:GPE589833 GXZ589833:GZA589833 HHV589833:HIW589833 HRR589833:HSS589833 IBN589833:ICO589833 ILJ589833:IMK589833 IVF589833:IWG589833 JFB589833:JGC589833 JOX589833:JPY589833 JYT589833:JZU589833 KIP589833:KJQ589833 KSL589833:KTM589833 LCH589833:LDI589833 LMD589833:LNE589833 LVZ589833:LXA589833 MFV589833:MGW589833 MPR589833:MQS589833 MZN589833:NAO589833 NJJ589833:NKK589833 NTF589833:NUG589833 ODB589833:OEC589833 OMX589833:ONY589833 OWT589833:OXU589833 PGP589833:PHQ589833 PQL589833:PRM589833 QAH589833:QBI589833 QKD589833:QLE589833 QTZ589833:QVA589833 RDV589833:REW589833 RNR589833:ROS589833 RXN589833:RYO589833 SHJ589833:SIK589833 SRF589833:SSG589833 TBB589833:TCC589833 TKX589833:TLY589833 TUT589833:TVU589833 UEP589833:UFQ589833 UOL589833:UPM589833 UYH589833:UZI589833 VID589833:VJE589833 VRZ589833:VTA589833 WBV589833:WCW589833 WLR589833:WMS589833 WVN589833:WWO589833 F655369:AG655369 JB655369:KC655369 SX655369:TY655369 ACT655369:ADU655369 AMP655369:ANQ655369 AWL655369:AXM655369 BGH655369:BHI655369 BQD655369:BRE655369 BZZ655369:CBA655369 CJV655369:CKW655369 CTR655369:CUS655369 DDN655369:DEO655369 DNJ655369:DOK655369 DXF655369:DYG655369 EHB655369:EIC655369 EQX655369:ERY655369 FAT655369:FBU655369 FKP655369:FLQ655369 FUL655369:FVM655369 GEH655369:GFI655369 GOD655369:GPE655369 GXZ655369:GZA655369 HHV655369:HIW655369 HRR655369:HSS655369 IBN655369:ICO655369 ILJ655369:IMK655369 IVF655369:IWG655369 JFB655369:JGC655369 JOX655369:JPY655369 JYT655369:JZU655369 KIP655369:KJQ655369 KSL655369:KTM655369 LCH655369:LDI655369 LMD655369:LNE655369 LVZ655369:LXA655369 MFV655369:MGW655369 MPR655369:MQS655369 MZN655369:NAO655369 NJJ655369:NKK655369 NTF655369:NUG655369 ODB655369:OEC655369 OMX655369:ONY655369 OWT655369:OXU655369 PGP655369:PHQ655369 PQL655369:PRM655369 QAH655369:QBI655369 QKD655369:QLE655369 QTZ655369:QVA655369 RDV655369:REW655369 RNR655369:ROS655369 RXN655369:RYO655369 SHJ655369:SIK655369 SRF655369:SSG655369 TBB655369:TCC655369 TKX655369:TLY655369 TUT655369:TVU655369 UEP655369:UFQ655369 UOL655369:UPM655369 UYH655369:UZI655369 VID655369:VJE655369 VRZ655369:VTA655369 WBV655369:WCW655369 WLR655369:WMS655369 WVN655369:WWO655369 F720905:AG720905 JB720905:KC720905 SX720905:TY720905 ACT720905:ADU720905 AMP720905:ANQ720905 AWL720905:AXM720905 BGH720905:BHI720905 BQD720905:BRE720905 BZZ720905:CBA720905 CJV720905:CKW720905 CTR720905:CUS720905 DDN720905:DEO720905 DNJ720905:DOK720905 DXF720905:DYG720905 EHB720905:EIC720905 EQX720905:ERY720905 FAT720905:FBU720905 FKP720905:FLQ720905 FUL720905:FVM720905 GEH720905:GFI720905 GOD720905:GPE720905 GXZ720905:GZA720905 HHV720905:HIW720905 HRR720905:HSS720905 IBN720905:ICO720905 ILJ720905:IMK720905 IVF720905:IWG720905 JFB720905:JGC720905 JOX720905:JPY720905 JYT720905:JZU720905 KIP720905:KJQ720905 KSL720905:KTM720905 LCH720905:LDI720905 LMD720905:LNE720905 LVZ720905:LXA720905 MFV720905:MGW720905 MPR720905:MQS720905 MZN720905:NAO720905 NJJ720905:NKK720905 NTF720905:NUG720905 ODB720905:OEC720905 OMX720905:ONY720905 OWT720905:OXU720905 PGP720905:PHQ720905 PQL720905:PRM720905 QAH720905:QBI720905 QKD720905:QLE720905 QTZ720905:QVA720905 RDV720905:REW720905 RNR720905:ROS720905 RXN720905:RYO720905 SHJ720905:SIK720905 SRF720905:SSG720905 TBB720905:TCC720905 TKX720905:TLY720905 TUT720905:TVU720905 UEP720905:UFQ720905 UOL720905:UPM720905 UYH720905:UZI720905 VID720905:VJE720905 VRZ720905:VTA720905 WBV720905:WCW720905 WLR720905:WMS720905 WVN720905:WWO720905 F786441:AG786441 JB786441:KC786441 SX786441:TY786441 ACT786441:ADU786441 AMP786441:ANQ786441 AWL786441:AXM786441 BGH786441:BHI786441 BQD786441:BRE786441 BZZ786441:CBA786441 CJV786441:CKW786441 CTR786441:CUS786441 DDN786441:DEO786441 DNJ786441:DOK786441 DXF786441:DYG786441 EHB786441:EIC786441 EQX786441:ERY786441 FAT786441:FBU786441 FKP786441:FLQ786441 FUL786441:FVM786441 GEH786441:GFI786441 GOD786441:GPE786441 GXZ786441:GZA786441 HHV786441:HIW786441 HRR786441:HSS786441 IBN786441:ICO786441 ILJ786441:IMK786441 IVF786441:IWG786441 JFB786441:JGC786441 JOX786441:JPY786441 JYT786441:JZU786441 KIP786441:KJQ786441 KSL786441:KTM786441 LCH786441:LDI786441 LMD786441:LNE786441 LVZ786441:LXA786441 MFV786441:MGW786441 MPR786441:MQS786441 MZN786441:NAO786441 NJJ786441:NKK786441 NTF786441:NUG786441 ODB786441:OEC786441 OMX786441:ONY786441 OWT786441:OXU786441 PGP786441:PHQ786441 PQL786441:PRM786441 QAH786441:QBI786441 QKD786441:QLE786441 QTZ786441:QVA786441 RDV786441:REW786441 RNR786441:ROS786441 RXN786441:RYO786441 SHJ786441:SIK786441 SRF786441:SSG786441 TBB786441:TCC786441 TKX786441:TLY786441 TUT786441:TVU786441 UEP786441:UFQ786441 UOL786441:UPM786441 UYH786441:UZI786441 VID786441:VJE786441 VRZ786441:VTA786441 WBV786441:WCW786441 WLR786441:WMS786441 WVN786441:WWO786441 F851977:AG851977 JB851977:KC851977 SX851977:TY851977 ACT851977:ADU851977 AMP851977:ANQ851977 AWL851977:AXM851977 BGH851977:BHI851977 BQD851977:BRE851977 BZZ851977:CBA851977 CJV851977:CKW851977 CTR851977:CUS851977 DDN851977:DEO851977 DNJ851977:DOK851977 DXF851977:DYG851977 EHB851977:EIC851977 EQX851977:ERY851977 FAT851977:FBU851977 FKP851977:FLQ851977 FUL851977:FVM851977 GEH851977:GFI851977 GOD851977:GPE851977 GXZ851977:GZA851977 HHV851977:HIW851977 HRR851977:HSS851977 IBN851977:ICO851977 ILJ851977:IMK851977 IVF851977:IWG851977 JFB851977:JGC851977 JOX851977:JPY851977 JYT851977:JZU851977 KIP851977:KJQ851977 KSL851977:KTM851977 LCH851977:LDI851977 LMD851977:LNE851977 LVZ851977:LXA851977 MFV851977:MGW851977 MPR851977:MQS851977 MZN851977:NAO851977 NJJ851977:NKK851977 NTF851977:NUG851977 ODB851977:OEC851977 OMX851977:ONY851977 OWT851977:OXU851977 PGP851977:PHQ851977 PQL851977:PRM851977 QAH851977:QBI851977 QKD851977:QLE851977 QTZ851977:QVA851977 RDV851977:REW851977 RNR851977:ROS851977 RXN851977:RYO851977 SHJ851977:SIK851977 SRF851977:SSG851977 TBB851977:TCC851977 TKX851977:TLY851977 TUT851977:TVU851977 UEP851977:UFQ851977 UOL851977:UPM851977 UYH851977:UZI851977 VID851977:VJE851977 VRZ851977:VTA851977 WBV851977:WCW851977 WLR851977:WMS851977 WVN851977:WWO851977 F917513:AG917513 JB917513:KC917513 SX917513:TY917513 ACT917513:ADU917513 AMP917513:ANQ917513 AWL917513:AXM917513 BGH917513:BHI917513 BQD917513:BRE917513 BZZ917513:CBA917513 CJV917513:CKW917513 CTR917513:CUS917513 DDN917513:DEO917513 DNJ917513:DOK917513 DXF917513:DYG917513 EHB917513:EIC917513 EQX917513:ERY917513 FAT917513:FBU917513 FKP917513:FLQ917513 FUL917513:FVM917513 GEH917513:GFI917513 GOD917513:GPE917513 GXZ917513:GZA917513 HHV917513:HIW917513 HRR917513:HSS917513 IBN917513:ICO917513 ILJ917513:IMK917513 IVF917513:IWG917513 JFB917513:JGC917513 JOX917513:JPY917513 JYT917513:JZU917513 KIP917513:KJQ917513 KSL917513:KTM917513 LCH917513:LDI917513 LMD917513:LNE917513 LVZ917513:LXA917513 MFV917513:MGW917513 MPR917513:MQS917513 MZN917513:NAO917513 NJJ917513:NKK917513 NTF917513:NUG917513 ODB917513:OEC917513 OMX917513:ONY917513 OWT917513:OXU917513 PGP917513:PHQ917513 PQL917513:PRM917513 QAH917513:QBI917513 QKD917513:QLE917513 QTZ917513:QVA917513 RDV917513:REW917513 RNR917513:ROS917513 RXN917513:RYO917513 SHJ917513:SIK917513 SRF917513:SSG917513 TBB917513:TCC917513 TKX917513:TLY917513 TUT917513:TVU917513 UEP917513:UFQ917513 UOL917513:UPM917513 UYH917513:UZI917513 VID917513:VJE917513 VRZ917513:VTA917513 WBV917513:WCW917513 WLR917513:WMS917513 WVN917513:WWO917513 F983049:AG983049 JB983049:KC983049 SX983049:TY983049 ACT983049:ADU983049 AMP983049:ANQ983049 AWL983049:AXM983049 BGH983049:BHI983049 BQD983049:BRE983049 BZZ983049:CBA983049 CJV983049:CKW983049 CTR983049:CUS983049 DDN983049:DEO983049 DNJ983049:DOK983049 DXF983049:DYG983049 EHB983049:EIC983049 EQX983049:ERY983049 FAT983049:FBU983049 FKP983049:FLQ983049 FUL983049:FVM983049 GEH983049:GFI983049 GOD983049:GPE983049 GXZ983049:GZA983049 HHV983049:HIW983049 HRR983049:HSS983049 IBN983049:ICO983049 ILJ983049:IMK983049 IVF983049:IWG983049 JFB983049:JGC983049 JOX983049:JPY983049 JYT983049:JZU983049 KIP983049:KJQ983049 KSL983049:KTM983049 LCH983049:LDI983049 LMD983049:LNE983049 LVZ983049:LXA983049 MFV983049:MGW983049 MPR983049:MQS983049 MZN983049:NAO983049 NJJ983049:NKK983049 NTF983049:NUG983049 ODB983049:OEC983049 OMX983049:ONY983049 OWT983049:OXU983049 PGP983049:PHQ983049 PQL983049:PRM983049 QAH983049:QBI983049 QKD983049:QLE983049 QTZ983049:QVA983049 RDV983049:REW983049 RNR983049:ROS983049 RXN983049:RYO983049 SHJ983049:SIK983049 SRF983049:SSG983049 TBB983049:TCC983049 TKX983049:TLY983049 TUT983049:TVU983049 UEP983049:UFQ983049 UOL983049:UPM983049 UYH983049:UZI983049 VID983049:VJE983049 VRZ983049:VTA983049 WBV983049:WCW983049 WLR983049:WMS983049 WVN983049:WWO983049" xr:uid="{97778EFB-968B-4F44-8C6B-11A9A67B80A7}">
      <formula1>$AP$2:$AP$9</formula1>
    </dataValidation>
    <dataValidation type="list" allowBlank="1" showInputMessage="1" showErrorMessage="1" sqref="WWN983042:WWQ983042 KB2:KE2 TX2:UA2 ADT2:ADW2 ANP2:ANS2 AXL2:AXO2 BHH2:BHK2 BRD2:BRG2 CAZ2:CBC2 CKV2:CKY2 CUR2:CUU2 DEN2:DEQ2 DOJ2:DOM2 DYF2:DYI2 EIB2:EIE2 ERX2:ESA2 FBT2:FBW2 FLP2:FLS2 FVL2:FVO2 GFH2:GFK2 GPD2:GPG2 GYZ2:GZC2 HIV2:HIY2 HSR2:HSU2 ICN2:ICQ2 IMJ2:IMM2 IWF2:IWI2 JGB2:JGE2 JPX2:JQA2 JZT2:JZW2 KJP2:KJS2 KTL2:KTO2 LDH2:LDK2 LND2:LNG2 LWZ2:LXC2 MGV2:MGY2 MQR2:MQU2 NAN2:NAQ2 NKJ2:NKM2 NUF2:NUI2 OEB2:OEE2 ONX2:OOA2 OXT2:OXW2 PHP2:PHS2 PRL2:PRO2 QBH2:QBK2 QLD2:QLG2 QUZ2:QVC2 REV2:REY2 ROR2:ROU2 RYN2:RYQ2 SIJ2:SIM2 SSF2:SSI2 TCB2:TCE2 TLX2:TMA2 TVT2:TVW2 UFP2:UFS2 UPL2:UPO2 UZH2:UZK2 VJD2:VJG2 VSZ2:VTC2 WCV2:WCY2 WMR2:WMU2 WWN2:WWQ2 AF65538:AI65538 KB65538:KE65538 TX65538:UA65538 ADT65538:ADW65538 ANP65538:ANS65538 AXL65538:AXO65538 BHH65538:BHK65538 BRD65538:BRG65538 CAZ65538:CBC65538 CKV65538:CKY65538 CUR65538:CUU65538 DEN65538:DEQ65538 DOJ65538:DOM65538 DYF65538:DYI65538 EIB65538:EIE65538 ERX65538:ESA65538 FBT65538:FBW65538 FLP65538:FLS65538 FVL65538:FVO65538 GFH65538:GFK65538 GPD65538:GPG65538 GYZ65538:GZC65538 HIV65538:HIY65538 HSR65538:HSU65538 ICN65538:ICQ65538 IMJ65538:IMM65538 IWF65538:IWI65538 JGB65538:JGE65538 JPX65538:JQA65538 JZT65538:JZW65538 KJP65538:KJS65538 KTL65538:KTO65538 LDH65538:LDK65538 LND65538:LNG65538 LWZ65538:LXC65538 MGV65538:MGY65538 MQR65538:MQU65538 NAN65538:NAQ65538 NKJ65538:NKM65538 NUF65538:NUI65538 OEB65538:OEE65538 ONX65538:OOA65538 OXT65538:OXW65538 PHP65538:PHS65538 PRL65538:PRO65538 QBH65538:QBK65538 QLD65538:QLG65538 QUZ65538:QVC65538 REV65538:REY65538 ROR65538:ROU65538 RYN65538:RYQ65538 SIJ65538:SIM65538 SSF65538:SSI65538 TCB65538:TCE65538 TLX65538:TMA65538 TVT65538:TVW65538 UFP65538:UFS65538 UPL65538:UPO65538 UZH65538:UZK65538 VJD65538:VJG65538 VSZ65538:VTC65538 WCV65538:WCY65538 WMR65538:WMU65538 WWN65538:WWQ65538 AF131074:AI131074 KB131074:KE131074 TX131074:UA131074 ADT131074:ADW131074 ANP131074:ANS131074 AXL131074:AXO131074 BHH131074:BHK131074 BRD131074:BRG131074 CAZ131074:CBC131074 CKV131074:CKY131074 CUR131074:CUU131074 DEN131074:DEQ131074 DOJ131074:DOM131074 DYF131074:DYI131074 EIB131074:EIE131074 ERX131074:ESA131074 FBT131074:FBW131074 FLP131074:FLS131074 FVL131074:FVO131074 GFH131074:GFK131074 GPD131074:GPG131074 GYZ131074:GZC131074 HIV131074:HIY131074 HSR131074:HSU131074 ICN131074:ICQ131074 IMJ131074:IMM131074 IWF131074:IWI131074 JGB131074:JGE131074 JPX131074:JQA131074 JZT131074:JZW131074 KJP131074:KJS131074 KTL131074:KTO131074 LDH131074:LDK131074 LND131074:LNG131074 LWZ131074:LXC131074 MGV131074:MGY131074 MQR131074:MQU131074 NAN131074:NAQ131074 NKJ131074:NKM131074 NUF131074:NUI131074 OEB131074:OEE131074 ONX131074:OOA131074 OXT131074:OXW131074 PHP131074:PHS131074 PRL131074:PRO131074 QBH131074:QBK131074 QLD131074:QLG131074 QUZ131074:QVC131074 REV131074:REY131074 ROR131074:ROU131074 RYN131074:RYQ131074 SIJ131074:SIM131074 SSF131074:SSI131074 TCB131074:TCE131074 TLX131074:TMA131074 TVT131074:TVW131074 UFP131074:UFS131074 UPL131074:UPO131074 UZH131074:UZK131074 VJD131074:VJG131074 VSZ131074:VTC131074 WCV131074:WCY131074 WMR131074:WMU131074 WWN131074:WWQ131074 AF196610:AI196610 KB196610:KE196610 TX196610:UA196610 ADT196610:ADW196610 ANP196610:ANS196610 AXL196610:AXO196610 BHH196610:BHK196610 BRD196610:BRG196610 CAZ196610:CBC196610 CKV196610:CKY196610 CUR196610:CUU196610 DEN196610:DEQ196610 DOJ196610:DOM196610 DYF196610:DYI196610 EIB196610:EIE196610 ERX196610:ESA196610 FBT196610:FBW196610 FLP196610:FLS196610 FVL196610:FVO196610 GFH196610:GFK196610 GPD196610:GPG196610 GYZ196610:GZC196610 HIV196610:HIY196610 HSR196610:HSU196610 ICN196610:ICQ196610 IMJ196610:IMM196610 IWF196610:IWI196610 JGB196610:JGE196610 JPX196610:JQA196610 JZT196610:JZW196610 KJP196610:KJS196610 KTL196610:KTO196610 LDH196610:LDK196610 LND196610:LNG196610 LWZ196610:LXC196610 MGV196610:MGY196610 MQR196610:MQU196610 NAN196610:NAQ196610 NKJ196610:NKM196610 NUF196610:NUI196610 OEB196610:OEE196610 ONX196610:OOA196610 OXT196610:OXW196610 PHP196610:PHS196610 PRL196610:PRO196610 QBH196610:QBK196610 QLD196610:QLG196610 QUZ196610:QVC196610 REV196610:REY196610 ROR196610:ROU196610 RYN196610:RYQ196610 SIJ196610:SIM196610 SSF196610:SSI196610 TCB196610:TCE196610 TLX196610:TMA196610 TVT196610:TVW196610 UFP196610:UFS196610 UPL196610:UPO196610 UZH196610:UZK196610 VJD196610:VJG196610 VSZ196610:VTC196610 WCV196610:WCY196610 WMR196610:WMU196610 WWN196610:WWQ196610 AF262146:AI262146 KB262146:KE262146 TX262146:UA262146 ADT262146:ADW262146 ANP262146:ANS262146 AXL262146:AXO262146 BHH262146:BHK262146 BRD262146:BRG262146 CAZ262146:CBC262146 CKV262146:CKY262146 CUR262146:CUU262146 DEN262146:DEQ262146 DOJ262146:DOM262146 DYF262146:DYI262146 EIB262146:EIE262146 ERX262146:ESA262146 FBT262146:FBW262146 FLP262146:FLS262146 FVL262146:FVO262146 GFH262146:GFK262146 GPD262146:GPG262146 GYZ262146:GZC262146 HIV262146:HIY262146 HSR262146:HSU262146 ICN262146:ICQ262146 IMJ262146:IMM262146 IWF262146:IWI262146 JGB262146:JGE262146 JPX262146:JQA262146 JZT262146:JZW262146 KJP262146:KJS262146 KTL262146:KTO262146 LDH262146:LDK262146 LND262146:LNG262146 LWZ262146:LXC262146 MGV262146:MGY262146 MQR262146:MQU262146 NAN262146:NAQ262146 NKJ262146:NKM262146 NUF262146:NUI262146 OEB262146:OEE262146 ONX262146:OOA262146 OXT262146:OXW262146 PHP262146:PHS262146 PRL262146:PRO262146 QBH262146:QBK262146 QLD262146:QLG262146 QUZ262146:QVC262146 REV262146:REY262146 ROR262146:ROU262146 RYN262146:RYQ262146 SIJ262146:SIM262146 SSF262146:SSI262146 TCB262146:TCE262146 TLX262146:TMA262146 TVT262146:TVW262146 UFP262146:UFS262146 UPL262146:UPO262146 UZH262146:UZK262146 VJD262146:VJG262146 VSZ262146:VTC262146 WCV262146:WCY262146 WMR262146:WMU262146 WWN262146:WWQ262146 AF327682:AI327682 KB327682:KE327682 TX327682:UA327682 ADT327682:ADW327682 ANP327682:ANS327682 AXL327682:AXO327682 BHH327682:BHK327682 BRD327682:BRG327682 CAZ327682:CBC327682 CKV327682:CKY327682 CUR327682:CUU327682 DEN327682:DEQ327682 DOJ327682:DOM327682 DYF327682:DYI327682 EIB327682:EIE327682 ERX327682:ESA327682 FBT327682:FBW327682 FLP327682:FLS327682 FVL327682:FVO327682 GFH327682:GFK327682 GPD327682:GPG327682 GYZ327682:GZC327682 HIV327682:HIY327682 HSR327682:HSU327682 ICN327682:ICQ327682 IMJ327682:IMM327682 IWF327682:IWI327682 JGB327682:JGE327682 JPX327682:JQA327682 JZT327682:JZW327682 KJP327682:KJS327682 KTL327682:KTO327682 LDH327682:LDK327682 LND327682:LNG327682 LWZ327682:LXC327682 MGV327682:MGY327682 MQR327682:MQU327682 NAN327682:NAQ327682 NKJ327682:NKM327682 NUF327682:NUI327682 OEB327682:OEE327682 ONX327682:OOA327682 OXT327682:OXW327682 PHP327682:PHS327682 PRL327682:PRO327682 QBH327682:QBK327682 QLD327682:QLG327682 QUZ327682:QVC327682 REV327682:REY327682 ROR327682:ROU327682 RYN327682:RYQ327682 SIJ327682:SIM327682 SSF327682:SSI327682 TCB327682:TCE327682 TLX327682:TMA327682 TVT327682:TVW327682 UFP327682:UFS327682 UPL327682:UPO327682 UZH327682:UZK327682 VJD327682:VJG327682 VSZ327682:VTC327682 WCV327682:WCY327682 WMR327682:WMU327682 WWN327682:WWQ327682 AF393218:AI393218 KB393218:KE393218 TX393218:UA393218 ADT393218:ADW393218 ANP393218:ANS393218 AXL393218:AXO393218 BHH393218:BHK393218 BRD393218:BRG393218 CAZ393218:CBC393218 CKV393218:CKY393218 CUR393218:CUU393218 DEN393218:DEQ393218 DOJ393218:DOM393218 DYF393218:DYI393218 EIB393218:EIE393218 ERX393218:ESA393218 FBT393218:FBW393218 FLP393218:FLS393218 FVL393218:FVO393218 GFH393218:GFK393218 GPD393218:GPG393218 GYZ393218:GZC393218 HIV393218:HIY393218 HSR393218:HSU393218 ICN393218:ICQ393218 IMJ393218:IMM393218 IWF393218:IWI393218 JGB393218:JGE393218 JPX393218:JQA393218 JZT393218:JZW393218 KJP393218:KJS393218 KTL393218:KTO393218 LDH393218:LDK393218 LND393218:LNG393218 LWZ393218:LXC393218 MGV393218:MGY393218 MQR393218:MQU393218 NAN393218:NAQ393218 NKJ393218:NKM393218 NUF393218:NUI393218 OEB393218:OEE393218 ONX393218:OOA393218 OXT393218:OXW393218 PHP393218:PHS393218 PRL393218:PRO393218 QBH393218:QBK393218 QLD393218:QLG393218 QUZ393218:QVC393218 REV393218:REY393218 ROR393218:ROU393218 RYN393218:RYQ393218 SIJ393218:SIM393218 SSF393218:SSI393218 TCB393218:TCE393218 TLX393218:TMA393218 TVT393218:TVW393218 UFP393218:UFS393218 UPL393218:UPO393218 UZH393218:UZK393218 VJD393218:VJG393218 VSZ393218:VTC393218 WCV393218:WCY393218 WMR393218:WMU393218 WWN393218:WWQ393218 AF458754:AI458754 KB458754:KE458754 TX458754:UA458754 ADT458754:ADW458754 ANP458754:ANS458754 AXL458754:AXO458754 BHH458754:BHK458754 BRD458754:BRG458754 CAZ458754:CBC458754 CKV458754:CKY458754 CUR458754:CUU458754 DEN458754:DEQ458754 DOJ458754:DOM458754 DYF458754:DYI458754 EIB458754:EIE458754 ERX458754:ESA458754 FBT458754:FBW458754 FLP458754:FLS458754 FVL458754:FVO458754 GFH458754:GFK458754 GPD458754:GPG458754 GYZ458754:GZC458754 HIV458754:HIY458754 HSR458754:HSU458754 ICN458754:ICQ458754 IMJ458754:IMM458754 IWF458754:IWI458754 JGB458754:JGE458754 JPX458754:JQA458754 JZT458754:JZW458754 KJP458754:KJS458754 KTL458754:KTO458754 LDH458754:LDK458754 LND458754:LNG458754 LWZ458754:LXC458754 MGV458754:MGY458754 MQR458754:MQU458754 NAN458754:NAQ458754 NKJ458754:NKM458754 NUF458754:NUI458754 OEB458754:OEE458754 ONX458754:OOA458754 OXT458754:OXW458754 PHP458754:PHS458754 PRL458754:PRO458754 QBH458754:QBK458754 QLD458754:QLG458754 QUZ458754:QVC458754 REV458754:REY458754 ROR458754:ROU458754 RYN458754:RYQ458754 SIJ458754:SIM458754 SSF458754:SSI458754 TCB458754:TCE458754 TLX458754:TMA458754 TVT458754:TVW458754 UFP458754:UFS458754 UPL458754:UPO458754 UZH458754:UZK458754 VJD458754:VJG458754 VSZ458754:VTC458754 WCV458754:WCY458754 WMR458754:WMU458754 WWN458754:WWQ458754 AF524290:AI524290 KB524290:KE524290 TX524290:UA524290 ADT524290:ADW524290 ANP524290:ANS524290 AXL524290:AXO524290 BHH524290:BHK524290 BRD524290:BRG524290 CAZ524290:CBC524290 CKV524290:CKY524290 CUR524290:CUU524290 DEN524290:DEQ524290 DOJ524290:DOM524290 DYF524290:DYI524290 EIB524290:EIE524290 ERX524290:ESA524290 FBT524290:FBW524290 FLP524290:FLS524290 FVL524290:FVO524290 GFH524290:GFK524290 GPD524290:GPG524290 GYZ524290:GZC524290 HIV524290:HIY524290 HSR524290:HSU524290 ICN524290:ICQ524290 IMJ524290:IMM524290 IWF524290:IWI524290 JGB524290:JGE524290 JPX524290:JQA524290 JZT524290:JZW524290 KJP524290:KJS524290 KTL524290:KTO524290 LDH524290:LDK524290 LND524290:LNG524290 LWZ524290:LXC524290 MGV524290:MGY524290 MQR524290:MQU524290 NAN524290:NAQ524290 NKJ524290:NKM524290 NUF524290:NUI524290 OEB524290:OEE524290 ONX524290:OOA524290 OXT524290:OXW524290 PHP524290:PHS524290 PRL524290:PRO524290 QBH524290:QBK524290 QLD524290:QLG524290 QUZ524290:QVC524290 REV524290:REY524290 ROR524290:ROU524290 RYN524290:RYQ524290 SIJ524290:SIM524290 SSF524290:SSI524290 TCB524290:TCE524290 TLX524290:TMA524290 TVT524290:TVW524290 UFP524290:UFS524290 UPL524290:UPO524290 UZH524290:UZK524290 VJD524290:VJG524290 VSZ524290:VTC524290 WCV524290:WCY524290 WMR524290:WMU524290 WWN524290:WWQ524290 AF589826:AI589826 KB589826:KE589826 TX589826:UA589826 ADT589826:ADW589826 ANP589826:ANS589826 AXL589826:AXO589826 BHH589826:BHK589826 BRD589826:BRG589826 CAZ589826:CBC589826 CKV589826:CKY589826 CUR589826:CUU589826 DEN589826:DEQ589826 DOJ589826:DOM589826 DYF589826:DYI589826 EIB589826:EIE589826 ERX589826:ESA589826 FBT589826:FBW589826 FLP589826:FLS589826 FVL589826:FVO589826 GFH589826:GFK589826 GPD589826:GPG589826 GYZ589826:GZC589826 HIV589826:HIY589826 HSR589826:HSU589826 ICN589826:ICQ589826 IMJ589826:IMM589826 IWF589826:IWI589826 JGB589826:JGE589826 JPX589826:JQA589826 JZT589826:JZW589826 KJP589826:KJS589826 KTL589826:KTO589826 LDH589826:LDK589826 LND589826:LNG589826 LWZ589826:LXC589826 MGV589826:MGY589826 MQR589826:MQU589826 NAN589826:NAQ589826 NKJ589826:NKM589826 NUF589826:NUI589826 OEB589826:OEE589826 ONX589826:OOA589826 OXT589826:OXW589826 PHP589826:PHS589826 PRL589826:PRO589826 QBH589826:QBK589826 QLD589826:QLG589826 QUZ589826:QVC589826 REV589826:REY589826 ROR589826:ROU589826 RYN589826:RYQ589826 SIJ589826:SIM589826 SSF589826:SSI589826 TCB589826:TCE589826 TLX589826:TMA589826 TVT589826:TVW589826 UFP589826:UFS589826 UPL589826:UPO589826 UZH589826:UZK589826 VJD589826:VJG589826 VSZ589826:VTC589826 WCV589826:WCY589826 WMR589826:WMU589826 WWN589826:WWQ589826 AF655362:AI655362 KB655362:KE655362 TX655362:UA655362 ADT655362:ADW655362 ANP655362:ANS655362 AXL655362:AXO655362 BHH655362:BHK655362 BRD655362:BRG655362 CAZ655362:CBC655362 CKV655362:CKY655362 CUR655362:CUU655362 DEN655362:DEQ655362 DOJ655362:DOM655362 DYF655362:DYI655362 EIB655362:EIE655362 ERX655362:ESA655362 FBT655362:FBW655362 FLP655362:FLS655362 FVL655362:FVO655362 GFH655362:GFK655362 GPD655362:GPG655362 GYZ655362:GZC655362 HIV655362:HIY655362 HSR655362:HSU655362 ICN655362:ICQ655362 IMJ655362:IMM655362 IWF655362:IWI655362 JGB655362:JGE655362 JPX655362:JQA655362 JZT655362:JZW655362 KJP655362:KJS655362 KTL655362:KTO655362 LDH655362:LDK655362 LND655362:LNG655362 LWZ655362:LXC655362 MGV655362:MGY655362 MQR655362:MQU655362 NAN655362:NAQ655362 NKJ655362:NKM655362 NUF655362:NUI655362 OEB655362:OEE655362 ONX655362:OOA655362 OXT655362:OXW655362 PHP655362:PHS655362 PRL655362:PRO655362 QBH655362:QBK655362 QLD655362:QLG655362 QUZ655362:QVC655362 REV655362:REY655362 ROR655362:ROU655362 RYN655362:RYQ655362 SIJ655362:SIM655362 SSF655362:SSI655362 TCB655362:TCE655362 TLX655362:TMA655362 TVT655362:TVW655362 UFP655362:UFS655362 UPL655362:UPO655362 UZH655362:UZK655362 VJD655362:VJG655362 VSZ655362:VTC655362 WCV655362:WCY655362 WMR655362:WMU655362 WWN655362:WWQ655362 AF720898:AI720898 KB720898:KE720898 TX720898:UA720898 ADT720898:ADW720898 ANP720898:ANS720898 AXL720898:AXO720898 BHH720898:BHK720898 BRD720898:BRG720898 CAZ720898:CBC720898 CKV720898:CKY720898 CUR720898:CUU720898 DEN720898:DEQ720898 DOJ720898:DOM720898 DYF720898:DYI720898 EIB720898:EIE720898 ERX720898:ESA720898 FBT720898:FBW720898 FLP720898:FLS720898 FVL720898:FVO720898 GFH720898:GFK720898 GPD720898:GPG720898 GYZ720898:GZC720898 HIV720898:HIY720898 HSR720898:HSU720898 ICN720898:ICQ720898 IMJ720898:IMM720898 IWF720898:IWI720898 JGB720898:JGE720898 JPX720898:JQA720898 JZT720898:JZW720898 KJP720898:KJS720898 KTL720898:KTO720898 LDH720898:LDK720898 LND720898:LNG720898 LWZ720898:LXC720898 MGV720898:MGY720898 MQR720898:MQU720898 NAN720898:NAQ720898 NKJ720898:NKM720898 NUF720898:NUI720898 OEB720898:OEE720898 ONX720898:OOA720898 OXT720898:OXW720898 PHP720898:PHS720898 PRL720898:PRO720898 QBH720898:QBK720898 QLD720898:QLG720898 QUZ720898:QVC720898 REV720898:REY720898 ROR720898:ROU720898 RYN720898:RYQ720898 SIJ720898:SIM720898 SSF720898:SSI720898 TCB720898:TCE720898 TLX720898:TMA720898 TVT720898:TVW720898 UFP720898:UFS720898 UPL720898:UPO720898 UZH720898:UZK720898 VJD720898:VJG720898 VSZ720898:VTC720898 WCV720898:WCY720898 WMR720898:WMU720898 WWN720898:WWQ720898 AF786434:AI786434 KB786434:KE786434 TX786434:UA786434 ADT786434:ADW786434 ANP786434:ANS786434 AXL786434:AXO786434 BHH786434:BHK786434 BRD786434:BRG786434 CAZ786434:CBC786434 CKV786434:CKY786434 CUR786434:CUU786434 DEN786434:DEQ786434 DOJ786434:DOM786434 DYF786434:DYI786434 EIB786434:EIE786434 ERX786434:ESA786434 FBT786434:FBW786434 FLP786434:FLS786434 FVL786434:FVO786434 GFH786434:GFK786434 GPD786434:GPG786434 GYZ786434:GZC786434 HIV786434:HIY786434 HSR786434:HSU786434 ICN786434:ICQ786434 IMJ786434:IMM786434 IWF786434:IWI786434 JGB786434:JGE786434 JPX786434:JQA786434 JZT786434:JZW786434 KJP786434:KJS786434 KTL786434:KTO786434 LDH786434:LDK786434 LND786434:LNG786434 LWZ786434:LXC786434 MGV786434:MGY786434 MQR786434:MQU786434 NAN786434:NAQ786434 NKJ786434:NKM786434 NUF786434:NUI786434 OEB786434:OEE786434 ONX786434:OOA786434 OXT786434:OXW786434 PHP786434:PHS786434 PRL786434:PRO786434 QBH786434:QBK786434 QLD786434:QLG786434 QUZ786434:QVC786434 REV786434:REY786434 ROR786434:ROU786434 RYN786434:RYQ786434 SIJ786434:SIM786434 SSF786434:SSI786434 TCB786434:TCE786434 TLX786434:TMA786434 TVT786434:TVW786434 UFP786434:UFS786434 UPL786434:UPO786434 UZH786434:UZK786434 VJD786434:VJG786434 VSZ786434:VTC786434 WCV786434:WCY786434 WMR786434:WMU786434 WWN786434:WWQ786434 AF851970:AI851970 KB851970:KE851970 TX851970:UA851970 ADT851970:ADW851970 ANP851970:ANS851970 AXL851970:AXO851970 BHH851970:BHK851970 BRD851970:BRG851970 CAZ851970:CBC851970 CKV851970:CKY851970 CUR851970:CUU851970 DEN851970:DEQ851970 DOJ851970:DOM851970 DYF851970:DYI851970 EIB851970:EIE851970 ERX851970:ESA851970 FBT851970:FBW851970 FLP851970:FLS851970 FVL851970:FVO851970 GFH851970:GFK851970 GPD851970:GPG851970 GYZ851970:GZC851970 HIV851970:HIY851970 HSR851970:HSU851970 ICN851970:ICQ851970 IMJ851970:IMM851970 IWF851970:IWI851970 JGB851970:JGE851970 JPX851970:JQA851970 JZT851970:JZW851970 KJP851970:KJS851970 KTL851970:KTO851970 LDH851970:LDK851970 LND851970:LNG851970 LWZ851970:LXC851970 MGV851970:MGY851970 MQR851970:MQU851970 NAN851970:NAQ851970 NKJ851970:NKM851970 NUF851970:NUI851970 OEB851970:OEE851970 ONX851970:OOA851970 OXT851970:OXW851970 PHP851970:PHS851970 PRL851970:PRO851970 QBH851970:QBK851970 QLD851970:QLG851970 QUZ851970:QVC851970 REV851970:REY851970 ROR851970:ROU851970 RYN851970:RYQ851970 SIJ851970:SIM851970 SSF851970:SSI851970 TCB851970:TCE851970 TLX851970:TMA851970 TVT851970:TVW851970 UFP851970:UFS851970 UPL851970:UPO851970 UZH851970:UZK851970 VJD851970:VJG851970 VSZ851970:VTC851970 WCV851970:WCY851970 WMR851970:WMU851970 WWN851970:WWQ851970 AF917506:AI917506 KB917506:KE917506 TX917506:UA917506 ADT917506:ADW917506 ANP917506:ANS917506 AXL917506:AXO917506 BHH917506:BHK917506 BRD917506:BRG917506 CAZ917506:CBC917506 CKV917506:CKY917506 CUR917506:CUU917506 DEN917506:DEQ917506 DOJ917506:DOM917506 DYF917506:DYI917506 EIB917506:EIE917506 ERX917506:ESA917506 FBT917506:FBW917506 FLP917506:FLS917506 FVL917506:FVO917506 GFH917506:GFK917506 GPD917506:GPG917506 GYZ917506:GZC917506 HIV917506:HIY917506 HSR917506:HSU917506 ICN917506:ICQ917506 IMJ917506:IMM917506 IWF917506:IWI917506 JGB917506:JGE917506 JPX917506:JQA917506 JZT917506:JZW917506 KJP917506:KJS917506 KTL917506:KTO917506 LDH917506:LDK917506 LND917506:LNG917506 LWZ917506:LXC917506 MGV917506:MGY917506 MQR917506:MQU917506 NAN917506:NAQ917506 NKJ917506:NKM917506 NUF917506:NUI917506 OEB917506:OEE917506 ONX917506:OOA917506 OXT917506:OXW917506 PHP917506:PHS917506 PRL917506:PRO917506 QBH917506:QBK917506 QLD917506:QLG917506 QUZ917506:QVC917506 REV917506:REY917506 ROR917506:ROU917506 RYN917506:RYQ917506 SIJ917506:SIM917506 SSF917506:SSI917506 TCB917506:TCE917506 TLX917506:TMA917506 TVT917506:TVW917506 UFP917506:UFS917506 UPL917506:UPO917506 UZH917506:UZK917506 VJD917506:VJG917506 VSZ917506:VTC917506 WCV917506:WCY917506 WMR917506:WMU917506 WWN917506:WWQ917506 AF983042:AI983042 KB983042:KE983042 TX983042:UA983042 ADT983042:ADW983042 ANP983042:ANS983042 AXL983042:AXO983042 BHH983042:BHK983042 BRD983042:BRG983042 CAZ983042:CBC983042 CKV983042:CKY983042 CUR983042:CUU983042 DEN983042:DEQ983042 DOJ983042:DOM983042 DYF983042:DYI983042 EIB983042:EIE983042 ERX983042:ESA983042 FBT983042:FBW983042 FLP983042:FLS983042 FVL983042:FVO983042 GFH983042:GFK983042 GPD983042:GPG983042 GYZ983042:GZC983042 HIV983042:HIY983042 HSR983042:HSU983042 ICN983042:ICQ983042 IMJ983042:IMM983042 IWF983042:IWI983042 JGB983042:JGE983042 JPX983042:JQA983042 JZT983042:JZW983042 KJP983042:KJS983042 KTL983042:KTO983042 LDH983042:LDK983042 LND983042:LNG983042 LWZ983042:LXC983042 MGV983042:MGY983042 MQR983042:MQU983042 NAN983042:NAQ983042 NKJ983042:NKM983042 NUF983042:NUI983042 OEB983042:OEE983042 ONX983042:OOA983042 OXT983042:OXW983042 PHP983042:PHS983042 PRL983042:PRO983042 QBH983042:QBK983042 QLD983042:QLG983042 QUZ983042:QVC983042 REV983042:REY983042 ROR983042:ROU983042 RYN983042:RYQ983042 SIJ983042:SIM983042 SSF983042:SSI983042 TCB983042:TCE983042 TLX983042:TMA983042 TVT983042:TVW983042 UFP983042:UFS983042 UPL983042:UPO983042 UZH983042:UZK983042 VJD983042:VJG983042 VSZ983042:VTC983042 WCV983042:WCY983042 WMR983042:WMU983042" xr:uid="{B025EAE6-15F8-4E4B-B74C-ABE9B60A9007}">
      <formula1>$AO$2:$AO$4</formula1>
    </dataValidation>
  </dataValidations>
  <printOptions horizontalCentered="1"/>
  <pageMargins left="0.19685039370078741" right="0.19685039370078741" top="0.39370078740157483" bottom="0.39370078740157483" header="0.31496062992125984" footer="0.31496062992125984"/>
  <pageSetup paperSize="9" scale="85" orientation="landscape" blackAndWhite="1" r:id="rId1"/>
  <rowBreaks count="1" manualBreakCount="1">
    <brk id="46" max="3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39997558519241921"/>
  </sheetPr>
  <dimension ref="B1:S175"/>
  <sheetViews>
    <sheetView view="pageBreakPreview" zoomScaleNormal="100" zoomScaleSheetLayoutView="100" workbookViewId="0"/>
  </sheetViews>
  <sheetFormatPr defaultRowHeight="13.2"/>
  <cols>
    <col min="1" max="1" width="1.88671875" style="187" customWidth="1"/>
    <col min="2" max="2" width="3.44140625" style="187" customWidth="1"/>
    <col min="3" max="14" width="9.6640625" style="187" customWidth="1"/>
    <col min="15" max="15" width="12.109375" style="187" customWidth="1"/>
    <col min="16" max="16" width="2.109375" style="187" customWidth="1"/>
    <col min="17" max="18" width="9" style="187"/>
    <col min="19" max="19" width="8.88671875" style="903"/>
    <col min="20" max="256" width="9" style="187"/>
    <col min="257" max="257" width="1.88671875" style="187" customWidth="1"/>
    <col min="258" max="258" width="3.44140625" style="187" customWidth="1"/>
    <col min="259" max="270" width="9.6640625" style="187" customWidth="1"/>
    <col min="271" max="271" width="12.109375" style="187" customWidth="1"/>
    <col min="272" max="272" width="2.109375" style="187" customWidth="1"/>
    <col min="273" max="512" width="9" style="187"/>
    <col min="513" max="513" width="1.88671875" style="187" customWidth="1"/>
    <col min="514" max="514" width="3.44140625" style="187" customWidth="1"/>
    <col min="515" max="526" width="9.6640625" style="187" customWidth="1"/>
    <col min="527" max="527" width="12.109375" style="187" customWidth="1"/>
    <col min="528" max="528" width="2.109375" style="187" customWidth="1"/>
    <col min="529" max="768" width="9" style="187"/>
    <col min="769" max="769" width="1.88671875" style="187" customWidth="1"/>
    <col min="770" max="770" width="3.44140625" style="187" customWidth="1"/>
    <col min="771" max="782" width="9.6640625" style="187" customWidth="1"/>
    <col min="783" max="783" width="12.109375" style="187" customWidth="1"/>
    <col min="784" max="784" width="2.109375" style="187" customWidth="1"/>
    <col min="785" max="1024" width="9" style="187"/>
    <col min="1025" max="1025" width="1.88671875" style="187" customWidth="1"/>
    <col min="1026" max="1026" width="3.44140625" style="187" customWidth="1"/>
    <col min="1027" max="1038" width="9.6640625" style="187" customWidth="1"/>
    <col min="1039" max="1039" width="12.109375" style="187" customWidth="1"/>
    <col min="1040" max="1040" width="2.109375" style="187" customWidth="1"/>
    <col min="1041" max="1280" width="9" style="187"/>
    <col min="1281" max="1281" width="1.88671875" style="187" customWidth="1"/>
    <col min="1282" max="1282" width="3.44140625" style="187" customWidth="1"/>
    <col min="1283" max="1294" width="9.6640625" style="187" customWidth="1"/>
    <col min="1295" max="1295" width="12.109375" style="187" customWidth="1"/>
    <col min="1296" max="1296" width="2.109375" style="187" customWidth="1"/>
    <col min="1297" max="1536" width="9" style="187"/>
    <col min="1537" max="1537" width="1.88671875" style="187" customWidth="1"/>
    <col min="1538" max="1538" width="3.44140625" style="187" customWidth="1"/>
    <col min="1539" max="1550" width="9.6640625" style="187" customWidth="1"/>
    <col min="1551" max="1551" width="12.109375" style="187" customWidth="1"/>
    <col min="1552" max="1552" width="2.109375" style="187" customWidth="1"/>
    <col min="1553" max="1792" width="9" style="187"/>
    <col min="1793" max="1793" width="1.88671875" style="187" customWidth="1"/>
    <col min="1794" max="1794" width="3.44140625" style="187" customWidth="1"/>
    <col min="1795" max="1806" width="9.6640625" style="187" customWidth="1"/>
    <col min="1807" max="1807" width="12.109375" style="187" customWidth="1"/>
    <col min="1808" max="1808" width="2.109375" style="187" customWidth="1"/>
    <col min="1809" max="2048" width="9" style="187"/>
    <col min="2049" max="2049" width="1.88671875" style="187" customWidth="1"/>
    <col min="2050" max="2050" width="3.44140625" style="187" customWidth="1"/>
    <col min="2051" max="2062" width="9.6640625" style="187" customWidth="1"/>
    <col min="2063" max="2063" width="12.109375" style="187" customWidth="1"/>
    <col min="2064" max="2064" width="2.109375" style="187" customWidth="1"/>
    <col min="2065" max="2304" width="9" style="187"/>
    <col min="2305" max="2305" width="1.88671875" style="187" customWidth="1"/>
    <col min="2306" max="2306" width="3.44140625" style="187" customWidth="1"/>
    <col min="2307" max="2318" width="9.6640625" style="187" customWidth="1"/>
    <col min="2319" max="2319" width="12.109375" style="187" customWidth="1"/>
    <col min="2320" max="2320" width="2.109375" style="187" customWidth="1"/>
    <col min="2321" max="2560" width="9" style="187"/>
    <col min="2561" max="2561" width="1.88671875" style="187" customWidth="1"/>
    <col min="2562" max="2562" width="3.44140625" style="187" customWidth="1"/>
    <col min="2563" max="2574" width="9.6640625" style="187" customWidth="1"/>
    <col min="2575" max="2575" width="12.109375" style="187" customWidth="1"/>
    <col min="2576" max="2576" width="2.109375" style="187" customWidth="1"/>
    <col min="2577" max="2816" width="9" style="187"/>
    <col min="2817" max="2817" width="1.88671875" style="187" customWidth="1"/>
    <col min="2818" max="2818" width="3.44140625" style="187" customWidth="1"/>
    <col min="2819" max="2830" width="9.6640625" style="187" customWidth="1"/>
    <col min="2831" max="2831" width="12.109375" style="187" customWidth="1"/>
    <col min="2832" max="2832" width="2.109375" style="187" customWidth="1"/>
    <col min="2833" max="3072" width="9" style="187"/>
    <col min="3073" max="3073" width="1.88671875" style="187" customWidth="1"/>
    <col min="3074" max="3074" width="3.44140625" style="187" customWidth="1"/>
    <col min="3075" max="3086" width="9.6640625" style="187" customWidth="1"/>
    <col min="3087" max="3087" width="12.109375" style="187" customWidth="1"/>
    <col min="3088" max="3088" width="2.109375" style="187" customWidth="1"/>
    <col min="3089" max="3328" width="9" style="187"/>
    <col min="3329" max="3329" width="1.88671875" style="187" customWidth="1"/>
    <col min="3330" max="3330" width="3.44140625" style="187" customWidth="1"/>
    <col min="3331" max="3342" width="9.6640625" style="187" customWidth="1"/>
    <col min="3343" max="3343" width="12.109375" style="187" customWidth="1"/>
    <col min="3344" max="3344" width="2.109375" style="187" customWidth="1"/>
    <col min="3345" max="3584" width="9" style="187"/>
    <col min="3585" max="3585" width="1.88671875" style="187" customWidth="1"/>
    <col min="3586" max="3586" width="3.44140625" style="187" customWidth="1"/>
    <col min="3587" max="3598" width="9.6640625" style="187" customWidth="1"/>
    <col min="3599" max="3599" width="12.109375" style="187" customWidth="1"/>
    <col min="3600" max="3600" width="2.109375" style="187" customWidth="1"/>
    <col min="3601" max="3840" width="9" style="187"/>
    <col min="3841" max="3841" width="1.88671875" style="187" customWidth="1"/>
    <col min="3842" max="3842" width="3.44140625" style="187" customWidth="1"/>
    <col min="3843" max="3854" width="9.6640625" style="187" customWidth="1"/>
    <col min="3855" max="3855" width="12.109375" style="187" customWidth="1"/>
    <col min="3856" max="3856" width="2.109375" style="187" customWidth="1"/>
    <col min="3857" max="4096" width="9" style="187"/>
    <col min="4097" max="4097" width="1.88671875" style="187" customWidth="1"/>
    <col min="4098" max="4098" width="3.44140625" style="187" customWidth="1"/>
    <col min="4099" max="4110" width="9.6640625" style="187" customWidth="1"/>
    <col min="4111" max="4111" width="12.109375" style="187" customWidth="1"/>
    <col min="4112" max="4112" width="2.109375" style="187" customWidth="1"/>
    <col min="4113" max="4352" width="9" style="187"/>
    <col min="4353" max="4353" width="1.88671875" style="187" customWidth="1"/>
    <col min="4354" max="4354" width="3.44140625" style="187" customWidth="1"/>
    <col min="4355" max="4366" width="9.6640625" style="187" customWidth="1"/>
    <col min="4367" max="4367" width="12.109375" style="187" customWidth="1"/>
    <col min="4368" max="4368" width="2.109375" style="187" customWidth="1"/>
    <col min="4369" max="4608" width="9" style="187"/>
    <col min="4609" max="4609" width="1.88671875" style="187" customWidth="1"/>
    <col min="4610" max="4610" width="3.44140625" style="187" customWidth="1"/>
    <col min="4611" max="4622" width="9.6640625" style="187" customWidth="1"/>
    <col min="4623" max="4623" width="12.109375" style="187" customWidth="1"/>
    <col min="4624" max="4624" width="2.109375" style="187" customWidth="1"/>
    <col min="4625" max="4864" width="9" style="187"/>
    <col min="4865" max="4865" width="1.88671875" style="187" customWidth="1"/>
    <col min="4866" max="4866" width="3.44140625" style="187" customWidth="1"/>
    <col min="4867" max="4878" width="9.6640625" style="187" customWidth="1"/>
    <col min="4879" max="4879" width="12.109375" style="187" customWidth="1"/>
    <col min="4880" max="4880" width="2.109375" style="187" customWidth="1"/>
    <col min="4881" max="5120" width="9" style="187"/>
    <col min="5121" max="5121" width="1.88671875" style="187" customWidth="1"/>
    <col min="5122" max="5122" width="3.44140625" style="187" customWidth="1"/>
    <col min="5123" max="5134" width="9.6640625" style="187" customWidth="1"/>
    <col min="5135" max="5135" width="12.109375" style="187" customWidth="1"/>
    <col min="5136" max="5136" width="2.109375" style="187" customWidth="1"/>
    <col min="5137" max="5376" width="9" style="187"/>
    <col min="5377" max="5377" width="1.88671875" style="187" customWidth="1"/>
    <col min="5378" max="5378" width="3.44140625" style="187" customWidth="1"/>
    <col min="5379" max="5390" width="9.6640625" style="187" customWidth="1"/>
    <col min="5391" max="5391" width="12.109375" style="187" customWidth="1"/>
    <col min="5392" max="5392" width="2.109375" style="187" customWidth="1"/>
    <col min="5393" max="5632" width="9" style="187"/>
    <col min="5633" max="5633" width="1.88671875" style="187" customWidth="1"/>
    <col min="5634" max="5634" width="3.44140625" style="187" customWidth="1"/>
    <col min="5635" max="5646" width="9.6640625" style="187" customWidth="1"/>
    <col min="5647" max="5647" width="12.109375" style="187" customWidth="1"/>
    <col min="5648" max="5648" width="2.109375" style="187" customWidth="1"/>
    <col min="5649" max="5888" width="9" style="187"/>
    <col min="5889" max="5889" width="1.88671875" style="187" customWidth="1"/>
    <col min="5890" max="5890" width="3.44140625" style="187" customWidth="1"/>
    <col min="5891" max="5902" width="9.6640625" style="187" customWidth="1"/>
    <col min="5903" max="5903" width="12.109375" style="187" customWidth="1"/>
    <col min="5904" max="5904" width="2.109375" style="187" customWidth="1"/>
    <col min="5905" max="6144" width="9" style="187"/>
    <col min="6145" max="6145" width="1.88671875" style="187" customWidth="1"/>
    <col min="6146" max="6146" width="3.44140625" style="187" customWidth="1"/>
    <col min="6147" max="6158" width="9.6640625" style="187" customWidth="1"/>
    <col min="6159" max="6159" width="12.109375" style="187" customWidth="1"/>
    <col min="6160" max="6160" width="2.109375" style="187" customWidth="1"/>
    <col min="6161" max="6400" width="9" style="187"/>
    <col min="6401" max="6401" width="1.88671875" style="187" customWidth="1"/>
    <col min="6402" max="6402" width="3.44140625" style="187" customWidth="1"/>
    <col min="6403" max="6414" width="9.6640625" style="187" customWidth="1"/>
    <col min="6415" max="6415" width="12.109375" style="187" customWidth="1"/>
    <col min="6416" max="6416" width="2.109375" style="187" customWidth="1"/>
    <col min="6417" max="6656" width="9" style="187"/>
    <col min="6657" max="6657" width="1.88671875" style="187" customWidth="1"/>
    <col min="6658" max="6658" width="3.44140625" style="187" customWidth="1"/>
    <col min="6659" max="6670" width="9.6640625" style="187" customWidth="1"/>
    <col min="6671" max="6671" width="12.109375" style="187" customWidth="1"/>
    <col min="6672" max="6672" width="2.109375" style="187" customWidth="1"/>
    <col min="6673" max="6912" width="9" style="187"/>
    <col min="6913" max="6913" width="1.88671875" style="187" customWidth="1"/>
    <col min="6914" max="6914" width="3.44140625" style="187" customWidth="1"/>
    <col min="6915" max="6926" width="9.6640625" style="187" customWidth="1"/>
    <col min="6927" max="6927" width="12.109375" style="187" customWidth="1"/>
    <col min="6928" max="6928" width="2.109375" style="187" customWidth="1"/>
    <col min="6929" max="7168" width="9" style="187"/>
    <col min="7169" max="7169" width="1.88671875" style="187" customWidth="1"/>
    <col min="7170" max="7170" width="3.44140625" style="187" customWidth="1"/>
    <col min="7171" max="7182" width="9.6640625" style="187" customWidth="1"/>
    <col min="7183" max="7183" width="12.109375" style="187" customWidth="1"/>
    <col min="7184" max="7184" width="2.109375" style="187" customWidth="1"/>
    <col min="7185" max="7424" width="9" style="187"/>
    <col min="7425" max="7425" width="1.88671875" style="187" customWidth="1"/>
    <col min="7426" max="7426" width="3.44140625" style="187" customWidth="1"/>
    <col min="7427" max="7438" width="9.6640625" style="187" customWidth="1"/>
    <col min="7439" max="7439" width="12.109375" style="187" customWidth="1"/>
    <col min="7440" max="7440" width="2.109375" style="187" customWidth="1"/>
    <col min="7441" max="7680" width="9" style="187"/>
    <col min="7681" max="7681" width="1.88671875" style="187" customWidth="1"/>
    <col min="7682" max="7682" width="3.44140625" style="187" customWidth="1"/>
    <col min="7683" max="7694" width="9.6640625" style="187" customWidth="1"/>
    <col min="7695" max="7695" width="12.109375" style="187" customWidth="1"/>
    <col min="7696" max="7696" width="2.109375" style="187" customWidth="1"/>
    <col min="7697" max="7936" width="9" style="187"/>
    <col min="7937" max="7937" width="1.88671875" style="187" customWidth="1"/>
    <col min="7938" max="7938" width="3.44140625" style="187" customWidth="1"/>
    <col min="7939" max="7950" width="9.6640625" style="187" customWidth="1"/>
    <col min="7951" max="7951" width="12.109375" style="187" customWidth="1"/>
    <col min="7952" max="7952" width="2.109375" style="187" customWidth="1"/>
    <col min="7953" max="8192" width="9" style="187"/>
    <col min="8193" max="8193" width="1.88671875" style="187" customWidth="1"/>
    <col min="8194" max="8194" width="3.44140625" style="187" customWidth="1"/>
    <col min="8195" max="8206" width="9.6640625" style="187" customWidth="1"/>
    <col min="8207" max="8207" width="12.109375" style="187" customWidth="1"/>
    <col min="8208" max="8208" width="2.109375" style="187" customWidth="1"/>
    <col min="8209" max="8448" width="9" style="187"/>
    <col min="8449" max="8449" width="1.88671875" style="187" customWidth="1"/>
    <col min="8450" max="8450" width="3.44140625" style="187" customWidth="1"/>
    <col min="8451" max="8462" width="9.6640625" style="187" customWidth="1"/>
    <col min="8463" max="8463" width="12.109375" style="187" customWidth="1"/>
    <col min="8464" max="8464" width="2.109375" style="187" customWidth="1"/>
    <col min="8465" max="8704" width="9" style="187"/>
    <col min="8705" max="8705" width="1.88671875" style="187" customWidth="1"/>
    <col min="8706" max="8706" width="3.44140625" style="187" customWidth="1"/>
    <col min="8707" max="8718" width="9.6640625" style="187" customWidth="1"/>
    <col min="8719" max="8719" width="12.109375" style="187" customWidth="1"/>
    <col min="8720" max="8720" width="2.109375" style="187" customWidth="1"/>
    <col min="8721" max="8960" width="9" style="187"/>
    <col min="8961" max="8961" width="1.88671875" style="187" customWidth="1"/>
    <col min="8962" max="8962" width="3.44140625" style="187" customWidth="1"/>
    <col min="8963" max="8974" width="9.6640625" style="187" customWidth="1"/>
    <col min="8975" max="8975" width="12.109375" style="187" customWidth="1"/>
    <col min="8976" max="8976" width="2.109375" style="187" customWidth="1"/>
    <col min="8977" max="9216" width="9" style="187"/>
    <col min="9217" max="9217" width="1.88671875" style="187" customWidth="1"/>
    <col min="9218" max="9218" width="3.44140625" style="187" customWidth="1"/>
    <col min="9219" max="9230" width="9.6640625" style="187" customWidth="1"/>
    <col min="9231" max="9231" width="12.109375" style="187" customWidth="1"/>
    <col min="9232" max="9232" width="2.109375" style="187" customWidth="1"/>
    <col min="9233" max="9472" width="9" style="187"/>
    <col min="9473" max="9473" width="1.88671875" style="187" customWidth="1"/>
    <col min="9474" max="9474" width="3.44140625" style="187" customWidth="1"/>
    <col min="9475" max="9486" width="9.6640625" style="187" customWidth="1"/>
    <col min="9487" max="9487" width="12.109375" style="187" customWidth="1"/>
    <col min="9488" max="9488" width="2.109375" style="187" customWidth="1"/>
    <col min="9489" max="9728" width="9" style="187"/>
    <col min="9729" max="9729" width="1.88671875" style="187" customWidth="1"/>
    <col min="9730" max="9730" width="3.44140625" style="187" customWidth="1"/>
    <col min="9731" max="9742" width="9.6640625" style="187" customWidth="1"/>
    <col min="9743" max="9743" width="12.109375" style="187" customWidth="1"/>
    <col min="9744" max="9744" width="2.109375" style="187" customWidth="1"/>
    <col min="9745" max="9984" width="9" style="187"/>
    <col min="9985" max="9985" width="1.88671875" style="187" customWidth="1"/>
    <col min="9986" max="9986" width="3.44140625" style="187" customWidth="1"/>
    <col min="9987" max="9998" width="9.6640625" style="187" customWidth="1"/>
    <col min="9999" max="9999" width="12.109375" style="187" customWidth="1"/>
    <col min="10000" max="10000" width="2.109375" style="187" customWidth="1"/>
    <col min="10001" max="10240" width="9" style="187"/>
    <col min="10241" max="10241" width="1.88671875" style="187" customWidth="1"/>
    <col min="10242" max="10242" width="3.44140625" style="187" customWidth="1"/>
    <col min="10243" max="10254" width="9.6640625" style="187" customWidth="1"/>
    <col min="10255" max="10255" width="12.109375" style="187" customWidth="1"/>
    <col min="10256" max="10256" width="2.109375" style="187" customWidth="1"/>
    <col min="10257" max="10496" width="9" style="187"/>
    <col min="10497" max="10497" width="1.88671875" style="187" customWidth="1"/>
    <col min="10498" max="10498" width="3.44140625" style="187" customWidth="1"/>
    <col min="10499" max="10510" width="9.6640625" style="187" customWidth="1"/>
    <col min="10511" max="10511" width="12.109375" style="187" customWidth="1"/>
    <col min="10512" max="10512" width="2.109375" style="187" customWidth="1"/>
    <col min="10513" max="10752" width="9" style="187"/>
    <col min="10753" max="10753" width="1.88671875" style="187" customWidth="1"/>
    <col min="10754" max="10754" width="3.44140625" style="187" customWidth="1"/>
    <col min="10755" max="10766" width="9.6640625" style="187" customWidth="1"/>
    <col min="10767" max="10767" width="12.109375" style="187" customWidth="1"/>
    <col min="10768" max="10768" width="2.109375" style="187" customWidth="1"/>
    <col min="10769" max="11008" width="9" style="187"/>
    <col min="11009" max="11009" width="1.88671875" style="187" customWidth="1"/>
    <col min="11010" max="11010" width="3.44140625" style="187" customWidth="1"/>
    <col min="11011" max="11022" width="9.6640625" style="187" customWidth="1"/>
    <col min="11023" max="11023" width="12.109375" style="187" customWidth="1"/>
    <col min="11024" max="11024" width="2.109375" style="187" customWidth="1"/>
    <col min="11025" max="11264" width="9" style="187"/>
    <col min="11265" max="11265" width="1.88671875" style="187" customWidth="1"/>
    <col min="11266" max="11266" width="3.44140625" style="187" customWidth="1"/>
    <col min="11267" max="11278" width="9.6640625" style="187" customWidth="1"/>
    <col min="11279" max="11279" width="12.109375" style="187" customWidth="1"/>
    <col min="11280" max="11280" width="2.109375" style="187" customWidth="1"/>
    <col min="11281" max="11520" width="9" style="187"/>
    <col min="11521" max="11521" width="1.88671875" style="187" customWidth="1"/>
    <col min="11522" max="11522" width="3.44140625" style="187" customWidth="1"/>
    <col min="11523" max="11534" width="9.6640625" style="187" customWidth="1"/>
    <col min="11535" max="11535" width="12.109375" style="187" customWidth="1"/>
    <col min="11536" max="11536" width="2.109375" style="187" customWidth="1"/>
    <col min="11537" max="11776" width="9" style="187"/>
    <col min="11777" max="11777" width="1.88671875" style="187" customWidth="1"/>
    <col min="11778" max="11778" width="3.44140625" style="187" customWidth="1"/>
    <col min="11779" max="11790" width="9.6640625" style="187" customWidth="1"/>
    <col min="11791" max="11791" width="12.109375" style="187" customWidth="1"/>
    <col min="11792" max="11792" width="2.109375" style="187" customWidth="1"/>
    <col min="11793" max="12032" width="9" style="187"/>
    <col min="12033" max="12033" width="1.88671875" style="187" customWidth="1"/>
    <col min="12034" max="12034" width="3.44140625" style="187" customWidth="1"/>
    <col min="12035" max="12046" width="9.6640625" style="187" customWidth="1"/>
    <col min="12047" max="12047" width="12.109375" style="187" customWidth="1"/>
    <col min="12048" max="12048" width="2.109375" style="187" customWidth="1"/>
    <col min="12049" max="12288" width="9" style="187"/>
    <col min="12289" max="12289" width="1.88671875" style="187" customWidth="1"/>
    <col min="12290" max="12290" width="3.44140625" style="187" customWidth="1"/>
    <col min="12291" max="12302" width="9.6640625" style="187" customWidth="1"/>
    <col min="12303" max="12303" width="12.109375" style="187" customWidth="1"/>
    <col min="12304" max="12304" width="2.109375" style="187" customWidth="1"/>
    <col min="12305" max="12544" width="9" style="187"/>
    <col min="12545" max="12545" width="1.88671875" style="187" customWidth="1"/>
    <col min="12546" max="12546" width="3.44140625" style="187" customWidth="1"/>
    <col min="12547" max="12558" width="9.6640625" style="187" customWidth="1"/>
    <col min="12559" max="12559" width="12.109375" style="187" customWidth="1"/>
    <col min="12560" max="12560" width="2.109375" style="187" customWidth="1"/>
    <col min="12561" max="12800" width="9" style="187"/>
    <col min="12801" max="12801" width="1.88671875" style="187" customWidth="1"/>
    <col min="12802" max="12802" width="3.44140625" style="187" customWidth="1"/>
    <col min="12803" max="12814" width="9.6640625" style="187" customWidth="1"/>
    <col min="12815" max="12815" width="12.109375" style="187" customWidth="1"/>
    <col min="12816" max="12816" width="2.109375" style="187" customWidth="1"/>
    <col min="12817" max="13056" width="9" style="187"/>
    <col min="13057" max="13057" width="1.88671875" style="187" customWidth="1"/>
    <col min="13058" max="13058" width="3.44140625" style="187" customWidth="1"/>
    <col min="13059" max="13070" width="9.6640625" style="187" customWidth="1"/>
    <col min="13071" max="13071" width="12.109375" style="187" customWidth="1"/>
    <col min="13072" max="13072" width="2.109375" style="187" customWidth="1"/>
    <col min="13073" max="13312" width="9" style="187"/>
    <col min="13313" max="13313" width="1.88671875" style="187" customWidth="1"/>
    <col min="13314" max="13314" width="3.44140625" style="187" customWidth="1"/>
    <col min="13315" max="13326" width="9.6640625" style="187" customWidth="1"/>
    <col min="13327" max="13327" width="12.109375" style="187" customWidth="1"/>
    <col min="13328" max="13328" width="2.109375" style="187" customWidth="1"/>
    <col min="13329" max="13568" width="9" style="187"/>
    <col min="13569" max="13569" width="1.88671875" style="187" customWidth="1"/>
    <col min="13570" max="13570" width="3.44140625" style="187" customWidth="1"/>
    <col min="13571" max="13582" width="9.6640625" style="187" customWidth="1"/>
    <col min="13583" max="13583" width="12.109375" style="187" customWidth="1"/>
    <col min="13584" max="13584" width="2.109375" style="187" customWidth="1"/>
    <col min="13585" max="13824" width="9" style="187"/>
    <col min="13825" max="13825" width="1.88671875" style="187" customWidth="1"/>
    <col min="13826" max="13826" width="3.44140625" style="187" customWidth="1"/>
    <col min="13827" max="13838" width="9.6640625" style="187" customWidth="1"/>
    <col min="13839" max="13839" width="12.109375" style="187" customWidth="1"/>
    <col min="13840" max="13840" width="2.109375" style="187" customWidth="1"/>
    <col min="13841" max="14080" width="9" style="187"/>
    <col min="14081" max="14081" width="1.88671875" style="187" customWidth="1"/>
    <col min="14082" max="14082" width="3.44140625" style="187" customWidth="1"/>
    <col min="14083" max="14094" width="9.6640625" style="187" customWidth="1"/>
    <col min="14095" max="14095" width="12.109375" style="187" customWidth="1"/>
    <col min="14096" max="14096" width="2.109375" style="187" customWidth="1"/>
    <col min="14097" max="14336" width="9" style="187"/>
    <col min="14337" max="14337" width="1.88671875" style="187" customWidth="1"/>
    <col min="14338" max="14338" width="3.44140625" style="187" customWidth="1"/>
    <col min="14339" max="14350" width="9.6640625" style="187" customWidth="1"/>
    <col min="14351" max="14351" width="12.109375" style="187" customWidth="1"/>
    <col min="14352" max="14352" width="2.109375" style="187" customWidth="1"/>
    <col min="14353" max="14592" width="9" style="187"/>
    <col min="14593" max="14593" width="1.88671875" style="187" customWidth="1"/>
    <col min="14594" max="14594" width="3.44140625" style="187" customWidth="1"/>
    <col min="14595" max="14606" width="9.6640625" style="187" customWidth="1"/>
    <col min="14607" max="14607" width="12.109375" style="187" customWidth="1"/>
    <col min="14608" max="14608" width="2.109375" style="187" customWidth="1"/>
    <col min="14609" max="14848" width="9" style="187"/>
    <col min="14849" max="14849" width="1.88671875" style="187" customWidth="1"/>
    <col min="14850" max="14850" width="3.44140625" style="187" customWidth="1"/>
    <col min="14851" max="14862" width="9.6640625" style="187" customWidth="1"/>
    <col min="14863" max="14863" width="12.109375" style="187" customWidth="1"/>
    <col min="14864" max="14864" width="2.109375" style="187" customWidth="1"/>
    <col min="14865" max="15104" width="9" style="187"/>
    <col min="15105" max="15105" width="1.88671875" style="187" customWidth="1"/>
    <col min="15106" max="15106" width="3.44140625" style="187" customWidth="1"/>
    <col min="15107" max="15118" width="9.6640625" style="187" customWidth="1"/>
    <col min="15119" max="15119" width="12.109375" style="187" customWidth="1"/>
    <col min="15120" max="15120" width="2.109375" style="187" customWidth="1"/>
    <col min="15121" max="15360" width="9" style="187"/>
    <col min="15361" max="15361" width="1.88671875" style="187" customWidth="1"/>
    <col min="15362" max="15362" width="3.44140625" style="187" customWidth="1"/>
    <col min="15363" max="15374" width="9.6640625" style="187" customWidth="1"/>
    <col min="15375" max="15375" width="12.109375" style="187" customWidth="1"/>
    <col min="15376" max="15376" width="2.109375" style="187" customWidth="1"/>
    <col min="15377" max="15616" width="9" style="187"/>
    <col min="15617" max="15617" width="1.88671875" style="187" customWidth="1"/>
    <col min="15618" max="15618" width="3.44140625" style="187" customWidth="1"/>
    <col min="15619" max="15630" width="9.6640625" style="187" customWidth="1"/>
    <col min="15631" max="15631" width="12.109375" style="187" customWidth="1"/>
    <col min="15632" max="15632" width="2.109375" style="187" customWidth="1"/>
    <col min="15633" max="15872" width="9" style="187"/>
    <col min="15873" max="15873" width="1.88671875" style="187" customWidth="1"/>
    <col min="15874" max="15874" width="3.44140625" style="187" customWidth="1"/>
    <col min="15875" max="15886" width="9.6640625" style="187" customWidth="1"/>
    <col min="15887" max="15887" width="12.109375" style="187" customWidth="1"/>
    <col min="15888" max="15888" width="2.109375" style="187" customWidth="1"/>
    <col min="15889" max="16128" width="9" style="187"/>
    <col min="16129" max="16129" width="1.88671875" style="187" customWidth="1"/>
    <col min="16130" max="16130" width="3.44140625" style="187" customWidth="1"/>
    <col min="16131" max="16142" width="9.6640625" style="187" customWidth="1"/>
    <col min="16143" max="16143" width="12.109375" style="187" customWidth="1"/>
    <col min="16144" max="16144" width="2.109375" style="187" customWidth="1"/>
    <col min="16145" max="16384" width="9" style="187"/>
  </cols>
  <sheetData>
    <row r="1" spans="2:17" ht="15" customHeight="1">
      <c r="B1" s="187" t="s">
        <v>420</v>
      </c>
      <c r="O1" s="188" t="s">
        <v>421</v>
      </c>
    </row>
    <row r="2" spans="2:17" ht="30" customHeight="1">
      <c r="B2" s="1346" t="s">
        <v>789</v>
      </c>
      <c r="C2" s="1346"/>
      <c r="D2" s="1346"/>
      <c r="E2" s="1346"/>
      <c r="F2" s="1346"/>
      <c r="G2" s="1346"/>
      <c r="H2" s="1346"/>
      <c r="I2" s="1346"/>
      <c r="J2" s="1346"/>
      <c r="K2" s="1346"/>
      <c r="L2" s="1346"/>
      <c r="M2" s="1346"/>
      <c r="N2" s="1346"/>
      <c r="O2" s="1346"/>
      <c r="P2" s="1346"/>
    </row>
    <row r="3" spans="2:17" ht="15" customHeight="1">
      <c r="B3" s="189"/>
      <c r="L3" s="190"/>
      <c r="M3" s="190"/>
      <c r="N3" s="190"/>
      <c r="O3" s="190"/>
      <c r="P3" s="228"/>
    </row>
    <row r="4" spans="2:17" ht="41.25" customHeight="1">
      <c r="B4" s="191"/>
      <c r="C4" s="1347" t="s">
        <v>422</v>
      </c>
      <c r="D4" s="1348"/>
      <c r="E4" s="1348"/>
      <c r="F4" s="1348"/>
      <c r="G4" s="1348"/>
      <c r="H4" s="1348"/>
      <c r="I4" s="1348"/>
      <c r="J4" s="1348"/>
      <c r="K4" s="1348"/>
      <c r="L4" s="1348"/>
      <c r="M4" s="1348"/>
      <c r="N4" s="1348"/>
      <c r="O4" s="1348"/>
      <c r="P4" s="192"/>
      <c r="Q4" s="192"/>
    </row>
    <row r="5" spans="2:17" ht="15" customHeight="1">
      <c r="B5" s="193"/>
      <c r="C5" s="1349" t="s">
        <v>423</v>
      </c>
      <c r="D5" s="1349"/>
      <c r="E5" s="1349"/>
      <c r="F5" s="1349"/>
      <c r="G5" s="1349"/>
      <c r="H5" s="1349"/>
      <c r="I5" s="1349"/>
      <c r="J5" s="1349"/>
      <c r="K5" s="1349"/>
      <c r="L5" s="1350"/>
      <c r="M5" s="1350"/>
      <c r="N5" s="1350"/>
      <c r="O5" s="1350"/>
      <c r="P5" s="1350"/>
    </row>
    <row r="6" spans="2:17" ht="15" customHeight="1">
      <c r="B6" s="193"/>
      <c r="C6" s="1349" t="s">
        <v>424</v>
      </c>
      <c r="D6" s="1349"/>
      <c r="E6" s="1349"/>
      <c r="F6" s="1349"/>
      <c r="G6" s="1349"/>
      <c r="H6" s="1349"/>
      <c r="I6" s="1349"/>
      <c r="J6" s="1349"/>
      <c r="K6" s="1349"/>
      <c r="L6" s="1350"/>
      <c r="M6" s="1350"/>
      <c r="N6" s="1350"/>
      <c r="O6" s="1350"/>
      <c r="P6" s="1350"/>
    </row>
    <row r="7" spans="2:17" ht="15" customHeight="1">
      <c r="C7" s="194"/>
      <c r="D7" s="194"/>
      <c r="E7" s="194"/>
      <c r="F7" s="194"/>
      <c r="G7" s="194"/>
      <c r="H7" s="194"/>
      <c r="I7" s="194"/>
      <c r="J7" s="194"/>
      <c r="K7" s="194"/>
      <c r="L7" s="195"/>
      <c r="M7" s="195"/>
      <c r="N7" s="195"/>
      <c r="O7" s="195"/>
      <c r="P7" s="195"/>
      <c r="Q7" s="195"/>
    </row>
    <row r="8" spans="2:17" ht="22.95" customHeight="1">
      <c r="B8" s="1351" t="s">
        <v>448</v>
      </c>
      <c r="C8" s="1351"/>
      <c r="D8" s="1351"/>
      <c r="E8" s="1351"/>
      <c r="F8" s="1351"/>
      <c r="G8" s="1351"/>
      <c r="H8" s="1351"/>
      <c r="I8" s="1351"/>
      <c r="J8" s="1351"/>
      <c r="K8" s="1351"/>
      <c r="L8" s="195"/>
      <c r="M8" s="195"/>
      <c r="N8" s="195"/>
      <c r="O8" s="195"/>
      <c r="P8" s="195"/>
      <c r="Q8" s="195"/>
    </row>
    <row r="9" spans="2:17" ht="24.6" customHeight="1">
      <c r="B9" s="230" t="s">
        <v>449</v>
      </c>
      <c r="C9" s="229" t="s">
        <v>425</v>
      </c>
    </row>
    <row r="10" spans="2:17" ht="39" customHeight="1">
      <c r="C10" s="1352" t="s">
        <v>426</v>
      </c>
      <c r="D10" s="1352"/>
      <c r="E10" s="1352"/>
      <c r="F10" s="1352"/>
      <c r="G10" s="1352"/>
      <c r="H10" s="1352"/>
      <c r="I10" s="1352"/>
      <c r="J10" s="1352"/>
      <c r="K10" s="1352"/>
      <c r="L10" s="226"/>
      <c r="M10" s="226"/>
      <c r="N10" s="226"/>
      <c r="O10" s="226"/>
      <c r="P10" s="194"/>
    </row>
    <row r="11" spans="2:17" s="196" customFormat="1" ht="30" customHeight="1">
      <c r="C11" s="1353" t="s">
        <v>450</v>
      </c>
      <c r="D11" s="1353"/>
      <c r="E11" s="197" t="s">
        <v>282</v>
      </c>
      <c r="F11" s="197" t="s">
        <v>282</v>
      </c>
      <c r="G11" s="197" t="s">
        <v>282</v>
      </c>
      <c r="H11" s="197" t="s">
        <v>282</v>
      </c>
      <c r="I11" s="197" t="s">
        <v>282</v>
      </c>
      <c r="J11" s="197" t="s">
        <v>282</v>
      </c>
      <c r="K11" s="198" t="s">
        <v>427</v>
      </c>
      <c r="L11" s="199"/>
      <c r="M11" s="199"/>
      <c r="N11" s="199"/>
      <c r="O11" s="199"/>
      <c r="P11" s="199"/>
    </row>
    <row r="12" spans="2:17" s="196" customFormat="1" ht="100.2" customHeight="1">
      <c r="C12" s="1342" t="s">
        <v>1331</v>
      </c>
      <c r="D12" s="1343"/>
      <c r="E12" s="231"/>
      <c r="F12" s="231"/>
      <c r="G12" s="231"/>
      <c r="H12" s="231"/>
      <c r="I12" s="231"/>
      <c r="J12" s="231"/>
      <c r="K12" s="232">
        <f>SUM(E12:J12)</f>
        <v>0</v>
      </c>
      <c r="L12" s="200" t="s">
        <v>428</v>
      </c>
    </row>
    <row r="13" spans="2:17" s="196" customFormat="1" ht="40.200000000000003" customHeight="1">
      <c r="C13" s="1342" t="s">
        <v>1339</v>
      </c>
      <c r="D13" s="1343"/>
      <c r="E13" s="231"/>
      <c r="F13" s="231"/>
      <c r="G13" s="231"/>
      <c r="H13" s="231"/>
      <c r="I13" s="231"/>
      <c r="J13" s="231"/>
      <c r="K13" s="232">
        <f>SUM(E13:J13)</f>
        <v>0</v>
      </c>
      <c r="L13" s="200" t="s">
        <v>428</v>
      </c>
    </row>
    <row r="14" spans="2:17" s="196" customFormat="1" ht="46.8" customHeight="1">
      <c r="C14" s="1332" t="s">
        <v>1340</v>
      </c>
      <c r="D14" s="1333"/>
      <c r="E14" s="231"/>
      <c r="F14" s="231"/>
      <c r="G14" s="231"/>
      <c r="H14" s="231"/>
      <c r="I14" s="231"/>
      <c r="J14" s="231"/>
      <c r="K14" s="232">
        <f>SUM(E14:J14)</f>
        <v>0</v>
      </c>
      <c r="L14" s="200" t="s">
        <v>428</v>
      </c>
    </row>
    <row r="15" spans="2:17" s="196" customFormat="1" ht="40.200000000000003" customHeight="1">
      <c r="C15" s="1334" t="s">
        <v>451</v>
      </c>
      <c r="D15" s="1335"/>
      <c r="E15" s="232">
        <f t="shared" ref="E15:J15" si="0">E13-E14</f>
        <v>0</v>
      </c>
      <c r="F15" s="232">
        <f t="shared" si="0"/>
        <v>0</v>
      </c>
      <c r="G15" s="232">
        <f t="shared" si="0"/>
        <v>0</v>
      </c>
      <c r="H15" s="232">
        <f t="shared" si="0"/>
        <v>0</v>
      </c>
      <c r="I15" s="232">
        <f t="shared" si="0"/>
        <v>0</v>
      </c>
      <c r="J15" s="232">
        <f t="shared" si="0"/>
        <v>0</v>
      </c>
      <c r="K15" s="232">
        <f>SUM(E15:J15)</f>
        <v>0</v>
      </c>
      <c r="L15" s="200" t="s">
        <v>428</v>
      </c>
    </row>
    <row r="16" spans="2:17" s="196" customFormat="1" ht="39" customHeight="1">
      <c r="C16" s="1345" t="s">
        <v>1343</v>
      </c>
      <c r="D16" s="1335"/>
      <c r="E16" s="233">
        <f>IFERROR(ROUNDDOWN(E12/E15*100,2),0)</f>
        <v>0</v>
      </c>
      <c r="F16" s="233">
        <f t="shared" ref="F16:K16" si="1">IFERROR(ROUNDDOWN(F12/F15*100,2),0)</f>
        <v>0</v>
      </c>
      <c r="G16" s="233">
        <f t="shared" si="1"/>
        <v>0</v>
      </c>
      <c r="H16" s="233">
        <f t="shared" si="1"/>
        <v>0</v>
      </c>
      <c r="I16" s="233">
        <f t="shared" si="1"/>
        <v>0</v>
      </c>
      <c r="J16" s="233">
        <f t="shared" si="1"/>
        <v>0</v>
      </c>
      <c r="K16" s="233">
        <f t="shared" si="1"/>
        <v>0</v>
      </c>
      <c r="L16" s="201" t="s">
        <v>452</v>
      </c>
      <c r="M16" s="202"/>
      <c r="N16" s="234" t="str">
        <f>IF(K16&gt;50,"20",IF(AND(K16&lt;=50,K16&gt;30),"10","0"))</f>
        <v>0</v>
      </c>
      <c r="O16" s="200" t="s">
        <v>429</v>
      </c>
      <c r="P16" s="203"/>
    </row>
    <row r="17" spans="2:19" s="196" customFormat="1" ht="15" customHeight="1">
      <c r="C17" s="204"/>
      <c r="D17" s="205"/>
      <c r="E17" s="206"/>
      <c r="F17" s="206"/>
      <c r="G17" s="206"/>
      <c r="H17" s="206"/>
      <c r="I17" s="206"/>
      <c r="J17" s="235"/>
      <c r="K17" s="236"/>
      <c r="L17" s="237"/>
      <c r="M17" s="206"/>
      <c r="N17" s="206"/>
      <c r="O17" s="206"/>
      <c r="P17" s="206"/>
    </row>
    <row r="18" spans="2:19" s="196" customFormat="1" ht="15" customHeight="1">
      <c r="C18" s="204"/>
      <c r="D18" s="205"/>
      <c r="E18" s="206"/>
      <c r="F18" s="206"/>
      <c r="G18" s="206"/>
      <c r="H18" s="206"/>
      <c r="I18" s="206"/>
      <c r="J18" s="206"/>
      <c r="K18" s="206"/>
      <c r="L18" s="206"/>
      <c r="M18" s="206"/>
      <c r="N18" s="206"/>
      <c r="O18" s="206"/>
      <c r="P18" s="206"/>
    </row>
    <row r="19" spans="2:19" s="196" customFormat="1" ht="15" customHeight="1">
      <c r="C19" s="902" t="s">
        <v>1335</v>
      </c>
      <c r="D19" s="1326" t="s">
        <v>1336</v>
      </c>
      <c r="E19" s="1326"/>
      <c r="F19" s="1326"/>
      <c r="G19" s="1326"/>
      <c r="H19" s="1326"/>
      <c r="I19" s="1326"/>
      <c r="J19" s="1326"/>
      <c r="K19" s="1326"/>
      <c r="L19" s="1326"/>
      <c r="M19" s="1327"/>
      <c r="N19" s="206"/>
      <c r="O19" s="206"/>
      <c r="P19" s="206"/>
      <c r="S19" s="903"/>
    </row>
    <row r="20" spans="2:19" s="196" customFormat="1" ht="15.6" customHeight="1">
      <c r="C20" s="902" t="s">
        <v>1334</v>
      </c>
      <c r="D20" s="1326" t="s">
        <v>1337</v>
      </c>
      <c r="E20" s="1326"/>
      <c r="F20" s="1326"/>
      <c r="G20" s="1326"/>
      <c r="H20" s="1326"/>
      <c r="I20" s="1326"/>
      <c r="J20" s="1326"/>
      <c r="K20" s="1326"/>
      <c r="L20" s="1326"/>
      <c r="M20" s="1327"/>
      <c r="N20" s="206"/>
      <c r="O20" s="206"/>
      <c r="P20" s="206"/>
      <c r="S20" s="903"/>
    </row>
    <row r="21" spans="2:19" s="196" customFormat="1" ht="30" customHeight="1">
      <c r="C21" s="902" t="s">
        <v>1332</v>
      </c>
      <c r="D21" s="1328" t="s">
        <v>1338</v>
      </c>
      <c r="E21" s="1328"/>
      <c r="F21" s="1328"/>
      <c r="G21" s="1328"/>
      <c r="H21" s="1328"/>
      <c r="I21" s="1328"/>
      <c r="J21" s="1328"/>
      <c r="K21" s="1328"/>
      <c r="L21" s="1328"/>
      <c r="M21" s="1329"/>
      <c r="N21" s="206"/>
      <c r="O21" s="206"/>
      <c r="P21" s="206"/>
      <c r="S21" s="903"/>
    </row>
    <row r="22" spans="2:19" s="196" customFormat="1" ht="30" customHeight="1">
      <c r="C22" s="902" t="s">
        <v>1333</v>
      </c>
      <c r="D22" s="1328" t="s">
        <v>454</v>
      </c>
      <c r="E22" s="1328" t="s">
        <v>454</v>
      </c>
      <c r="F22" s="1328"/>
      <c r="G22" s="1328"/>
      <c r="H22" s="1328"/>
      <c r="I22" s="1328"/>
      <c r="J22" s="1328"/>
      <c r="K22" s="1328"/>
      <c r="L22" s="1328"/>
      <c r="M22" s="1329"/>
      <c r="N22" s="206"/>
      <c r="O22" s="206"/>
      <c r="P22" s="206"/>
      <c r="S22" s="903"/>
    </row>
    <row r="23" spans="2:19" s="196" customFormat="1" ht="15.6" customHeight="1">
      <c r="C23" s="902" t="s">
        <v>1341</v>
      </c>
      <c r="D23" s="1328" t="s">
        <v>1342</v>
      </c>
      <c r="E23" s="1328" t="s">
        <v>454</v>
      </c>
      <c r="F23" s="1328"/>
      <c r="G23" s="1328"/>
      <c r="H23" s="1328"/>
      <c r="I23" s="1328"/>
      <c r="J23" s="1328"/>
      <c r="K23" s="1328"/>
      <c r="L23" s="1328"/>
      <c r="M23" s="1329"/>
      <c r="N23" s="206"/>
      <c r="O23" s="206"/>
      <c r="P23" s="206"/>
      <c r="S23" s="903"/>
    </row>
    <row r="25" spans="2:19" ht="19.95" customHeight="1">
      <c r="B25" s="230" t="s">
        <v>455</v>
      </c>
      <c r="C25" s="229" t="s">
        <v>456</v>
      </c>
    </row>
    <row r="26" spans="2:19" ht="19.95" customHeight="1">
      <c r="C26" s="1344" t="s">
        <v>457</v>
      </c>
      <c r="D26" s="1344"/>
      <c r="E26" s="1344"/>
      <c r="F26" s="1344"/>
      <c r="G26" s="1344"/>
      <c r="H26" s="1344"/>
      <c r="I26" s="1344"/>
      <c r="J26" s="1344"/>
      <c r="K26" s="1344"/>
      <c r="L26" s="1344"/>
      <c r="M26" s="1344"/>
      <c r="N26" s="1344"/>
      <c r="O26" s="1344"/>
      <c r="P26" s="207"/>
    </row>
    <row r="27" spans="2:19" ht="25.5" customHeight="1">
      <c r="C27" s="1341"/>
      <c r="D27" s="1341"/>
      <c r="E27" s="1341"/>
      <c r="F27" s="1341"/>
      <c r="G27" s="1341"/>
      <c r="H27" s="208" t="s">
        <v>282</v>
      </c>
      <c r="I27" s="208" t="s">
        <v>282</v>
      </c>
      <c r="J27" s="208" t="s">
        <v>282</v>
      </c>
      <c r="K27" s="209" t="s">
        <v>430</v>
      </c>
    </row>
    <row r="28" spans="2:19" ht="40.200000000000003" customHeight="1">
      <c r="C28" s="1342" t="s">
        <v>1344</v>
      </c>
      <c r="D28" s="1343"/>
      <c r="E28" s="1343"/>
      <c r="F28" s="1343"/>
      <c r="G28" s="1343"/>
      <c r="H28" s="231"/>
      <c r="I28" s="231"/>
      <c r="J28" s="231"/>
      <c r="K28" s="232">
        <f>SUM(H28:J28)</f>
        <v>0</v>
      </c>
      <c r="L28" s="200" t="s">
        <v>428</v>
      </c>
    </row>
    <row r="29" spans="2:19" ht="40.200000000000003" customHeight="1">
      <c r="C29" s="1342" t="s">
        <v>1345</v>
      </c>
      <c r="D29" s="1343"/>
      <c r="E29" s="1343"/>
      <c r="F29" s="1339"/>
      <c r="G29" s="1339"/>
      <c r="H29" s="231"/>
      <c r="I29" s="231"/>
      <c r="J29" s="231"/>
      <c r="K29" s="232">
        <f>SUM(H29:J29)</f>
        <v>0</v>
      </c>
      <c r="L29" s="200" t="s">
        <v>428</v>
      </c>
    </row>
    <row r="30" spans="2:19" ht="40.200000000000003" customHeight="1">
      <c r="C30" s="1342" t="s">
        <v>1346</v>
      </c>
      <c r="D30" s="1343"/>
      <c r="E30" s="1343"/>
      <c r="F30" s="1339"/>
      <c r="G30" s="1339"/>
      <c r="H30" s="231"/>
      <c r="I30" s="231"/>
      <c r="J30" s="231"/>
      <c r="K30" s="232">
        <f>SUM(H30:J30)</f>
        <v>0</v>
      </c>
      <c r="L30" s="200" t="s">
        <v>428</v>
      </c>
    </row>
    <row r="31" spans="2:19" ht="40.200000000000003" customHeight="1">
      <c r="C31" s="1334" t="s">
        <v>458</v>
      </c>
      <c r="D31" s="1335"/>
      <c r="E31" s="1339"/>
      <c r="F31" s="1339"/>
      <c r="G31" s="1339"/>
      <c r="H31" s="232">
        <f>(H29+H30)/2</f>
        <v>0</v>
      </c>
      <c r="I31" s="232">
        <f>(I29+I30)/2</f>
        <v>0</v>
      </c>
      <c r="J31" s="232">
        <f>(J29+J30)/2</f>
        <v>0</v>
      </c>
      <c r="K31" s="232">
        <f>(K29+K30)/2</f>
        <v>0</v>
      </c>
    </row>
    <row r="32" spans="2:19" ht="40.200000000000003" customHeight="1">
      <c r="C32" s="1334" t="s">
        <v>431</v>
      </c>
      <c r="D32" s="1335"/>
      <c r="E32" s="1339"/>
      <c r="F32" s="1339"/>
      <c r="G32" s="1339"/>
      <c r="H32" s="232">
        <f>IFERROR(H28/H31,0)</f>
        <v>0</v>
      </c>
      <c r="I32" s="232">
        <f>IFERROR(I28/I31,0)</f>
        <v>0</v>
      </c>
      <c r="J32" s="232">
        <f>IFERROR(J28/J31,0)</f>
        <v>0</v>
      </c>
      <c r="K32" s="232">
        <f>IFERROR(K28/K31,0)</f>
        <v>0</v>
      </c>
    </row>
    <row r="33" spans="2:19" ht="15" customHeight="1">
      <c r="C33" s="204"/>
      <c r="D33" s="205"/>
      <c r="E33" s="210"/>
      <c r="F33" s="211"/>
      <c r="G33" s="211"/>
      <c r="H33" s="211"/>
      <c r="I33" s="211"/>
      <c r="J33" s="212"/>
    </row>
    <row r="34" spans="2:19" ht="30" customHeight="1">
      <c r="D34" s="189">
        <v>30.4</v>
      </c>
      <c r="E34" s="189" t="s">
        <v>459</v>
      </c>
      <c r="F34" s="1340" t="s">
        <v>460</v>
      </c>
      <c r="G34" s="1340"/>
      <c r="H34" s="239">
        <f>K32</f>
        <v>0</v>
      </c>
      <c r="I34" s="189" t="s">
        <v>461</v>
      </c>
      <c r="J34" s="240">
        <f>IFERROR(ROUNDDOWN(D34/H34*100,2),0)</f>
        <v>0</v>
      </c>
      <c r="K34" s="201" t="s">
        <v>462</v>
      </c>
      <c r="N34" s="234" t="str">
        <f>IF(J34&gt;=10,"20",IF(AND(J34&lt;10,J34&gt;=5),"10","0"))</f>
        <v>0</v>
      </c>
      <c r="O34" s="200" t="s">
        <v>429</v>
      </c>
    </row>
    <row r="35" spans="2:19" s="196" customFormat="1">
      <c r="C35" s="204"/>
      <c r="D35" s="205"/>
      <c r="E35" s="206"/>
      <c r="F35" s="206"/>
      <c r="G35" s="206"/>
      <c r="H35" s="206"/>
      <c r="I35" s="206"/>
      <c r="J35" s="237" t="s">
        <v>463</v>
      </c>
      <c r="K35" s="206"/>
      <c r="L35" s="206"/>
      <c r="M35" s="206"/>
      <c r="N35" s="206"/>
      <c r="O35" s="206"/>
      <c r="P35" s="206"/>
      <c r="Q35" s="203"/>
    </row>
    <row r="36" spans="2:19" s="196" customFormat="1">
      <c r="C36" s="204"/>
      <c r="D36" s="205"/>
      <c r="E36" s="206"/>
      <c r="F36" s="206"/>
      <c r="G36" s="206"/>
      <c r="H36" s="206"/>
      <c r="I36" s="235"/>
      <c r="J36" s="236"/>
      <c r="K36" s="237"/>
      <c r="L36" s="206"/>
      <c r="M36" s="206"/>
      <c r="N36" s="206"/>
      <c r="O36" s="206"/>
      <c r="P36" s="206"/>
      <c r="Q36" s="203"/>
    </row>
    <row r="37" spans="2:19" s="196" customFormat="1" ht="30" customHeight="1">
      <c r="C37" s="902" t="s">
        <v>1349</v>
      </c>
      <c r="D37" s="1330" t="s">
        <v>464</v>
      </c>
      <c r="E37" s="1330"/>
      <c r="F37" s="1330"/>
      <c r="G37" s="1330"/>
      <c r="H37" s="1330"/>
      <c r="I37" s="1330"/>
      <c r="J37" s="1330"/>
      <c r="K37" s="1330"/>
      <c r="L37" s="1330"/>
      <c r="M37" s="1331"/>
      <c r="N37" s="206"/>
      <c r="O37" s="206"/>
      <c r="P37" s="206"/>
      <c r="Q37" s="203"/>
    </row>
    <row r="38" spans="2:19" s="196" customFormat="1" ht="64.95" customHeight="1">
      <c r="C38" s="902" t="s">
        <v>1347</v>
      </c>
      <c r="D38" s="1330" t="s">
        <v>465</v>
      </c>
      <c r="E38" s="1330" t="s">
        <v>466</v>
      </c>
      <c r="F38" s="1330"/>
      <c r="G38" s="1330"/>
      <c r="H38" s="1330"/>
      <c r="I38" s="1330"/>
      <c r="J38" s="1330"/>
      <c r="K38" s="1330"/>
      <c r="L38" s="1330"/>
      <c r="M38" s="1331"/>
      <c r="N38" s="206"/>
      <c r="O38" s="206"/>
      <c r="P38" s="206"/>
      <c r="Q38" s="203"/>
    </row>
    <row r="39" spans="2:19" s="196" customFormat="1" ht="49.95" customHeight="1">
      <c r="C39" s="902" t="s">
        <v>1348</v>
      </c>
      <c r="D39" s="1330" t="s">
        <v>467</v>
      </c>
      <c r="E39" s="1330" t="s">
        <v>468</v>
      </c>
      <c r="F39" s="1330"/>
      <c r="G39" s="1330"/>
      <c r="H39" s="1330"/>
      <c r="I39" s="1330"/>
      <c r="J39" s="1330"/>
      <c r="K39" s="1330"/>
      <c r="L39" s="1330"/>
      <c r="M39" s="1331"/>
      <c r="N39" s="206"/>
      <c r="O39" s="206"/>
      <c r="P39" s="206"/>
      <c r="Q39" s="203"/>
    </row>
    <row r="40" spans="2:19" s="196" customFormat="1">
      <c r="C40" s="213"/>
      <c r="D40" s="214"/>
      <c r="E40" s="214"/>
      <c r="F40" s="214"/>
      <c r="G40" s="214"/>
      <c r="H40" s="214"/>
      <c r="I40" s="214"/>
      <c r="J40" s="214"/>
      <c r="K40" s="214"/>
      <c r="L40" s="214"/>
      <c r="M40" s="214"/>
      <c r="N40" s="206"/>
      <c r="O40" s="206"/>
      <c r="P40" s="206"/>
      <c r="Q40" s="203"/>
    </row>
    <row r="41" spans="2:19" ht="19.95" customHeight="1">
      <c r="B41" s="230" t="s">
        <v>469</v>
      </c>
      <c r="C41" s="229" t="s">
        <v>432</v>
      </c>
    </row>
    <row r="42" spans="2:19" s="215" customFormat="1" ht="66.75" customHeight="1">
      <c r="C42" s="1344" t="s">
        <v>433</v>
      </c>
      <c r="D42" s="1344"/>
      <c r="E42" s="1344"/>
      <c r="F42" s="1344"/>
      <c r="G42" s="1344"/>
      <c r="H42" s="1344"/>
      <c r="I42" s="1344"/>
      <c r="J42" s="1344"/>
      <c r="K42" s="1344"/>
      <c r="L42" s="1344"/>
      <c r="M42" s="1344"/>
      <c r="N42" s="1344"/>
      <c r="O42" s="1344"/>
      <c r="P42" s="216"/>
      <c r="S42" s="903"/>
    </row>
    <row r="43" spans="2:19" ht="25.5" customHeight="1">
      <c r="C43" s="1341"/>
      <c r="D43" s="1341"/>
      <c r="E43" s="1341"/>
      <c r="F43" s="1341"/>
      <c r="G43" s="1341"/>
      <c r="H43" s="208" t="s">
        <v>282</v>
      </c>
      <c r="I43" s="208" t="s">
        <v>282</v>
      </c>
      <c r="J43" s="208" t="s">
        <v>282</v>
      </c>
      <c r="K43" s="225" t="s">
        <v>430</v>
      </c>
    </row>
    <row r="44" spans="2:19" ht="40.200000000000003" customHeight="1">
      <c r="C44" s="1342" t="s">
        <v>1350</v>
      </c>
      <c r="D44" s="1343"/>
      <c r="E44" s="1343"/>
      <c r="F44" s="1343"/>
      <c r="G44" s="1343"/>
      <c r="H44" s="231"/>
      <c r="I44" s="231"/>
      <c r="J44" s="231"/>
      <c r="K44" s="232">
        <f>SUM(H44:J44)</f>
        <v>0</v>
      </c>
      <c r="L44" s="200" t="s">
        <v>428</v>
      </c>
    </row>
    <row r="45" spans="2:19" ht="40.200000000000003" customHeight="1">
      <c r="C45" s="1342" t="s">
        <v>1351</v>
      </c>
      <c r="D45" s="1343"/>
      <c r="E45" s="1343"/>
      <c r="F45" s="1339"/>
      <c r="G45" s="1339"/>
      <c r="H45" s="231"/>
      <c r="I45" s="231"/>
      <c r="J45" s="231"/>
      <c r="K45" s="232">
        <f>SUM(H45:J45)</f>
        <v>0</v>
      </c>
      <c r="L45" s="200" t="s">
        <v>428</v>
      </c>
    </row>
    <row r="46" spans="2:19" ht="40.200000000000003" customHeight="1">
      <c r="C46" s="1345" t="s">
        <v>1361</v>
      </c>
      <c r="D46" s="1335"/>
      <c r="E46" s="1339"/>
      <c r="F46" s="1339"/>
      <c r="G46" s="1339"/>
      <c r="H46" s="241">
        <f>IFERROR(ROUNDDOWN(H44/H45*100,2),0)</f>
        <v>0</v>
      </c>
      <c r="I46" s="241">
        <f>IFERROR(ROUNDDOWN(I44/I45*100,2),0)</f>
        <v>0</v>
      </c>
      <c r="J46" s="241">
        <f>IFERROR(ROUNDDOWN(J44/J45*100,2),0)</f>
        <v>0</v>
      </c>
      <c r="K46" s="241">
        <f>IFERROR(ROUNDDOWN(K44/K45*100,2),0)</f>
        <v>0</v>
      </c>
      <c r="L46" s="201" t="s">
        <v>453</v>
      </c>
      <c r="N46" s="234" t="str">
        <f>IF(K46&gt;=35,"10",IF(AND(K46&lt;35,K46&gt;=15),"5","0"))</f>
        <v>0</v>
      </c>
      <c r="O46" s="187" t="s">
        <v>429</v>
      </c>
    </row>
    <row r="47" spans="2:19" s="196" customFormat="1">
      <c r="C47" s="204"/>
      <c r="D47" s="205"/>
      <c r="E47" s="206"/>
      <c r="F47" s="206"/>
      <c r="G47" s="206"/>
      <c r="H47" s="206"/>
      <c r="I47" s="206"/>
      <c r="J47" s="235"/>
      <c r="K47" s="236"/>
      <c r="L47" s="237"/>
      <c r="M47" s="206"/>
      <c r="N47" s="206"/>
      <c r="O47" s="206"/>
      <c r="P47" s="206"/>
    </row>
    <row r="48" spans="2:19" s="196" customFormat="1">
      <c r="C48" s="204"/>
      <c r="D48" s="205"/>
      <c r="E48" s="206"/>
      <c r="F48" s="206"/>
      <c r="G48" s="206"/>
      <c r="H48" s="206"/>
      <c r="I48" s="206"/>
      <c r="J48" s="206"/>
      <c r="K48" s="206"/>
      <c r="L48" s="206"/>
      <c r="M48" s="206"/>
      <c r="N48" s="206"/>
      <c r="O48" s="206"/>
      <c r="P48" s="206"/>
    </row>
    <row r="49" spans="2:19" s="196" customFormat="1" ht="30" customHeight="1">
      <c r="C49" s="902" t="s">
        <v>472</v>
      </c>
      <c r="D49" s="1330" t="s">
        <v>470</v>
      </c>
      <c r="E49" s="1330"/>
      <c r="F49" s="1330"/>
      <c r="G49" s="1330"/>
      <c r="H49" s="1330"/>
      <c r="I49" s="1330"/>
      <c r="J49" s="1330"/>
      <c r="K49" s="1330"/>
      <c r="L49" s="1330"/>
      <c r="M49" s="1331"/>
      <c r="N49" s="206"/>
      <c r="O49" s="206"/>
      <c r="P49" s="206"/>
    </row>
    <row r="50" spans="2:19" s="196" customFormat="1" ht="30" customHeight="1">
      <c r="C50" s="902" t="s">
        <v>1352</v>
      </c>
      <c r="D50" s="1330" t="s">
        <v>471</v>
      </c>
      <c r="E50" s="1330"/>
      <c r="F50" s="1330"/>
      <c r="G50" s="1330"/>
      <c r="H50" s="1330"/>
      <c r="I50" s="1330"/>
      <c r="J50" s="1330"/>
      <c r="K50" s="1330"/>
      <c r="L50" s="1330"/>
      <c r="M50" s="1331"/>
      <c r="N50" s="206"/>
      <c r="O50" s="206"/>
      <c r="P50" s="206"/>
    </row>
    <row r="51" spans="2:19" s="196" customFormat="1" ht="30" customHeight="1">
      <c r="C51" s="902" t="s">
        <v>1353</v>
      </c>
      <c r="D51" s="1330" t="s">
        <v>473</v>
      </c>
      <c r="E51" s="1330"/>
      <c r="F51" s="1330"/>
      <c r="G51" s="1330"/>
      <c r="H51" s="1330"/>
      <c r="I51" s="1330"/>
      <c r="J51" s="1330"/>
      <c r="K51" s="1330"/>
      <c r="L51" s="1330"/>
      <c r="M51" s="1331"/>
      <c r="N51" s="206"/>
      <c r="O51" s="206"/>
      <c r="P51" s="206"/>
    </row>
    <row r="52" spans="2:19" s="196" customFormat="1" ht="15.6" customHeight="1">
      <c r="C52" s="902" t="s">
        <v>1359</v>
      </c>
      <c r="D52" s="1328" t="s">
        <v>1360</v>
      </c>
      <c r="E52" s="1328" t="s">
        <v>454</v>
      </c>
      <c r="F52" s="1328"/>
      <c r="G52" s="1328"/>
      <c r="H52" s="1328"/>
      <c r="I52" s="1328"/>
      <c r="J52" s="1328"/>
      <c r="K52" s="1328"/>
      <c r="L52" s="1328"/>
      <c r="M52" s="1329"/>
      <c r="N52" s="206"/>
      <c r="O52" s="206"/>
      <c r="P52" s="206"/>
      <c r="S52" s="903"/>
    </row>
    <row r="54" spans="2:19" ht="19.95" customHeight="1">
      <c r="B54" s="230" t="s">
        <v>474</v>
      </c>
      <c r="C54" s="229" t="s">
        <v>434</v>
      </c>
    </row>
    <row r="55" spans="2:19" ht="66" customHeight="1">
      <c r="C55" s="1344" t="s">
        <v>475</v>
      </c>
      <c r="D55" s="1344"/>
      <c r="E55" s="1344"/>
      <c r="F55" s="1344"/>
      <c r="G55" s="1344"/>
      <c r="H55" s="1344"/>
      <c r="I55" s="1344"/>
      <c r="J55" s="1344"/>
      <c r="K55" s="1344"/>
      <c r="L55" s="1344"/>
      <c r="M55" s="1344"/>
      <c r="N55" s="1344"/>
      <c r="O55" s="1344"/>
      <c r="P55" s="194"/>
    </row>
    <row r="56" spans="2:19" ht="25.5" customHeight="1">
      <c r="C56" s="1341"/>
      <c r="D56" s="1341"/>
      <c r="E56" s="1341"/>
      <c r="F56" s="1341"/>
      <c r="G56" s="1341"/>
      <c r="H56" s="208" t="s">
        <v>282</v>
      </c>
      <c r="I56" s="208" t="s">
        <v>282</v>
      </c>
      <c r="J56" s="208" t="s">
        <v>282</v>
      </c>
      <c r="K56" s="225" t="s">
        <v>430</v>
      </c>
    </row>
    <row r="57" spans="2:19" ht="40.200000000000003" customHeight="1">
      <c r="C57" s="1342" t="s">
        <v>1354</v>
      </c>
      <c r="D57" s="1343"/>
      <c r="E57" s="1343"/>
      <c r="F57" s="1343"/>
      <c r="G57" s="1343"/>
      <c r="H57" s="231"/>
      <c r="I57" s="231"/>
      <c r="J57" s="231"/>
      <c r="K57" s="232">
        <f>SUM(H57:J57)</f>
        <v>0</v>
      </c>
      <c r="L57" s="200" t="s">
        <v>428</v>
      </c>
    </row>
    <row r="58" spans="2:19" ht="40.200000000000003" customHeight="1">
      <c r="C58" s="1342" t="s">
        <v>1355</v>
      </c>
      <c r="D58" s="1343"/>
      <c r="E58" s="1343"/>
      <c r="F58" s="1339"/>
      <c r="G58" s="1339"/>
      <c r="H58" s="231"/>
      <c r="I58" s="231"/>
      <c r="J58" s="231"/>
      <c r="K58" s="232">
        <f>SUM(H58:J58)</f>
        <v>0</v>
      </c>
      <c r="L58" s="200" t="s">
        <v>428</v>
      </c>
    </row>
    <row r="59" spans="2:19" ht="40.200000000000003" customHeight="1">
      <c r="C59" s="1345" t="s">
        <v>1363</v>
      </c>
      <c r="D59" s="1335"/>
      <c r="E59" s="1339"/>
      <c r="F59" s="1339"/>
      <c r="G59" s="1339"/>
      <c r="H59" s="241">
        <f>IFERROR(ROUNDDOWN(H57/H58*100,2),0)</f>
        <v>0</v>
      </c>
      <c r="I59" s="241">
        <f>IFERROR(ROUNDDOWN(I57/I58*100,2),0)</f>
        <v>0</v>
      </c>
      <c r="J59" s="241">
        <f>IFERROR(ROUNDDOWN(J57/J58*100,2),0)</f>
        <v>0</v>
      </c>
      <c r="K59" s="241">
        <f>IFERROR(ROUNDDOWN(K57/K58*100,2),0)</f>
        <v>0</v>
      </c>
      <c r="L59" s="201" t="s">
        <v>452</v>
      </c>
      <c r="N59" s="234" t="str">
        <f>IF(K59&gt;=35,"10",IF(AND(K59&lt;35,K59&gt;=15),"5","0"))</f>
        <v>0</v>
      </c>
      <c r="O59" s="200" t="s">
        <v>429</v>
      </c>
    </row>
    <row r="60" spans="2:19" s="196" customFormat="1">
      <c r="C60" s="204"/>
      <c r="D60" s="205"/>
      <c r="E60" s="206"/>
      <c r="F60" s="206"/>
      <c r="G60" s="206"/>
      <c r="H60" s="206"/>
      <c r="I60" s="206"/>
      <c r="J60" s="235"/>
      <c r="K60" s="236"/>
      <c r="L60" s="237"/>
      <c r="M60" s="206"/>
      <c r="N60" s="206"/>
      <c r="O60" s="206"/>
      <c r="P60" s="206"/>
      <c r="Q60" s="203"/>
      <c r="S60" s="903"/>
    </row>
    <row r="61" spans="2:19" s="196" customFormat="1">
      <c r="C61" s="204"/>
      <c r="D61" s="205"/>
      <c r="E61" s="206"/>
      <c r="F61" s="206"/>
      <c r="G61" s="206"/>
      <c r="H61" s="206"/>
      <c r="I61" s="206"/>
      <c r="J61" s="206"/>
      <c r="K61" s="206"/>
      <c r="L61" s="206"/>
      <c r="M61" s="206"/>
      <c r="N61" s="206"/>
      <c r="O61" s="206"/>
      <c r="P61" s="206"/>
      <c r="Q61" s="203"/>
      <c r="S61" s="903"/>
    </row>
    <row r="62" spans="2:19" s="196" customFormat="1" ht="30" customHeight="1">
      <c r="C62" s="902" t="s">
        <v>1358</v>
      </c>
      <c r="D62" s="1330" t="s">
        <v>476</v>
      </c>
      <c r="E62" s="1330"/>
      <c r="F62" s="1330"/>
      <c r="G62" s="1330"/>
      <c r="H62" s="1330"/>
      <c r="I62" s="1330"/>
      <c r="J62" s="1330"/>
      <c r="K62" s="1330"/>
      <c r="L62" s="1330"/>
      <c r="M62" s="1331"/>
      <c r="N62" s="206"/>
      <c r="O62" s="206"/>
      <c r="P62" s="206"/>
      <c r="Q62" s="203"/>
    </row>
    <row r="63" spans="2:19" s="196" customFormat="1" ht="30" customHeight="1">
      <c r="C63" s="902" t="s">
        <v>1356</v>
      </c>
      <c r="D63" s="1330" t="s">
        <v>477</v>
      </c>
      <c r="E63" s="1330"/>
      <c r="F63" s="1330"/>
      <c r="G63" s="1330"/>
      <c r="H63" s="1330"/>
      <c r="I63" s="1330"/>
      <c r="J63" s="1330"/>
      <c r="K63" s="1330"/>
      <c r="L63" s="1330"/>
      <c r="M63" s="1331"/>
      <c r="N63" s="206"/>
      <c r="O63" s="206"/>
      <c r="P63" s="206"/>
      <c r="Q63" s="203"/>
    </row>
    <row r="64" spans="2:19" s="196" customFormat="1" ht="30" customHeight="1">
      <c r="C64" s="902" t="s">
        <v>1357</v>
      </c>
      <c r="D64" s="1330" t="s">
        <v>478</v>
      </c>
      <c r="E64" s="1330"/>
      <c r="F64" s="1330"/>
      <c r="G64" s="1330"/>
      <c r="H64" s="1330"/>
      <c r="I64" s="1330"/>
      <c r="J64" s="1330"/>
      <c r="K64" s="1330"/>
      <c r="L64" s="1330"/>
      <c r="M64" s="1331"/>
      <c r="N64" s="206"/>
      <c r="O64" s="206"/>
      <c r="P64" s="206"/>
      <c r="Q64" s="203"/>
    </row>
    <row r="65" spans="2:19" s="196" customFormat="1" ht="15.6" customHeight="1">
      <c r="C65" s="902" t="s">
        <v>1362</v>
      </c>
      <c r="D65" s="1328" t="s">
        <v>1360</v>
      </c>
      <c r="E65" s="1328" t="s">
        <v>454</v>
      </c>
      <c r="F65" s="1328"/>
      <c r="G65" s="1328"/>
      <c r="H65" s="1328"/>
      <c r="I65" s="1328"/>
      <c r="J65" s="1328"/>
      <c r="K65" s="1328"/>
      <c r="L65" s="1328"/>
      <c r="M65" s="1329"/>
      <c r="N65" s="206"/>
      <c r="O65" s="206"/>
      <c r="P65" s="206"/>
    </row>
    <row r="66" spans="2:19" s="196" customFormat="1">
      <c r="C66" s="213"/>
      <c r="D66" s="214"/>
      <c r="E66" s="214"/>
      <c r="F66" s="214"/>
      <c r="G66" s="214"/>
      <c r="H66" s="214"/>
      <c r="I66" s="214"/>
      <c r="J66" s="214"/>
      <c r="K66" s="214"/>
      <c r="L66" s="214"/>
      <c r="M66" s="214"/>
      <c r="N66" s="206"/>
      <c r="O66" s="206"/>
      <c r="P66" s="206"/>
      <c r="Q66" s="203"/>
    </row>
    <row r="67" spans="2:19" ht="19.95" customHeight="1">
      <c r="B67" s="230" t="s">
        <v>479</v>
      </c>
      <c r="C67" s="229" t="s">
        <v>435</v>
      </c>
      <c r="S67" s="187"/>
    </row>
    <row r="68" spans="2:19" ht="36.75" customHeight="1">
      <c r="C68" s="1344" t="s">
        <v>1365</v>
      </c>
      <c r="D68" s="1344"/>
      <c r="E68" s="1344"/>
      <c r="F68" s="1344"/>
      <c r="G68" s="1344"/>
      <c r="H68" s="1344"/>
      <c r="I68" s="1344"/>
      <c r="J68" s="1344"/>
      <c r="K68" s="1344"/>
      <c r="L68" s="1344"/>
      <c r="M68" s="1344"/>
      <c r="N68" s="1344"/>
      <c r="O68" s="1344"/>
      <c r="P68" s="194"/>
      <c r="S68" s="187"/>
    </row>
    <row r="69" spans="2:19">
      <c r="C69" s="242" t="s">
        <v>436</v>
      </c>
      <c r="D69" s="227"/>
      <c r="E69" s="227"/>
      <c r="F69" s="227"/>
      <c r="G69" s="227"/>
      <c r="H69" s="227"/>
      <c r="I69" s="227"/>
      <c r="J69" s="227"/>
      <c r="K69" s="227"/>
      <c r="L69" s="227"/>
      <c r="M69" s="227"/>
      <c r="N69" s="227"/>
      <c r="O69" s="227"/>
      <c r="P69" s="194"/>
      <c r="S69" s="187"/>
    </row>
    <row r="70" spans="2:19" ht="33" customHeight="1">
      <c r="C70" s="1340" t="s">
        <v>480</v>
      </c>
      <c r="D70" s="1340"/>
      <c r="E70" s="1340"/>
      <c r="F70" s="1340"/>
      <c r="G70" s="217"/>
      <c r="H70" s="227"/>
      <c r="I70" s="227"/>
      <c r="J70" s="227"/>
      <c r="K70" s="227"/>
      <c r="L70" s="227"/>
      <c r="M70" s="227"/>
      <c r="N70" s="227"/>
      <c r="O70" s="227"/>
      <c r="P70" s="194"/>
      <c r="S70" s="187"/>
    </row>
    <row r="71" spans="2:19" ht="33" customHeight="1">
      <c r="C71" s="1340" t="s">
        <v>381</v>
      </c>
      <c r="D71" s="1340"/>
      <c r="E71" s="1340"/>
      <c r="F71" s="1340"/>
      <c r="G71" s="217"/>
      <c r="H71" s="227"/>
      <c r="I71" s="227"/>
      <c r="J71" s="227"/>
      <c r="K71" s="227"/>
      <c r="L71" s="227"/>
      <c r="M71" s="227"/>
      <c r="N71" s="227"/>
      <c r="O71" s="227"/>
      <c r="P71" s="194"/>
      <c r="S71" s="187"/>
    </row>
    <row r="72" spans="2:19" ht="33" customHeight="1">
      <c r="C72" s="1382" t="s">
        <v>437</v>
      </c>
      <c r="D72" s="1382"/>
      <c r="E72" s="1382"/>
      <c r="F72" s="1382"/>
      <c r="G72" s="217"/>
      <c r="H72" s="192"/>
      <c r="I72" s="192" t="s">
        <v>481</v>
      </c>
      <c r="J72" s="192"/>
      <c r="K72" s="218" t="s">
        <v>438</v>
      </c>
      <c r="L72" s="219">
        <f>COUNTIF(G70:G72,"実施あり")</f>
        <v>0</v>
      </c>
      <c r="N72" s="451">
        <f>⑤表!$F$3</f>
        <v>0</v>
      </c>
      <c r="O72" s="200" t="s">
        <v>429</v>
      </c>
      <c r="S72" s="187"/>
    </row>
    <row r="73" spans="2:19" s="196" customFormat="1" ht="15" customHeight="1">
      <c r="C73" s="204"/>
      <c r="D73" s="205"/>
      <c r="E73" s="206"/>
      <c r="F73" s="206"/>
      <c r="G73" s="206"/>
      <c r="H73" s="206"/>
      <c r="I73" s="206"/>
      <c r="J73" s="206"/>
      <c r="K73" s="235"/>
      <c r="L73" s="206"/>
      <c r="M73" s="206"/>
      <c r="N73" s="206"/>
      <c r="O73" s="206"/>
      <c r="P73" s="206"/>
    </row>
    <row r="74" spans="2:19" s="196" customFormat="1" ht="15" customHeight="1">
      <c r="C74" s="204"/>
      <c r="D74" s="205"/>
      <c r="E74" s="206"/>
      <c r="F74" s="206"/>
      <c r="G74" s="206"/>
      <c r="H74" s="206"/>
      <c r="I74" s="206"/>
      <c r="J74" s="206"/>
      <c r="K74" s="206"/>
      <c r="L74" s="206"/>
      <c r="M74" s="206"/>
      <c r="N74" s="206"/>
      <c r="O74" s="206"/>
      <c r="P74" s="206"/>
      <c r="S74" s="903"/>
    </row>
    <row r="75" spans="2:19" s="196" customFormat="1" ht="45" customHeight="1">
      <c r="C75" s="901" t="s">
        <v>1364</v>
      </c>
      <c r="D75" s="1330" t="s">
        <v>482</v>
      </c>
      <c r="E75" s="1330"/>
      <c r="F75" s="1330"/>
      <c r="G75" s="1330"/>
      <c r="H75" s="1330"/>
      <c r="I75" s="1330"/>
      <c r="J75" s="1330"/>
      <c r="K75" s="1330"/>
      <c r="L75" s="1330"/>
      <c r="M75" s="1331"/>
      <c r="N75" s="206"/>
      <c r="O75" s="206"/>
      <c r="P75" s="206"/>
      <c r="S75" s="903"/>
    </row>
    <row r="76" spans="2:19" s="196" customFormat="1">
      <c r="C76" s="213"/>
      <c r="D76" s="214"/>
      <c r="E76" s="214"/>
      <c r="F76" s="214"/>
      <c r="G76" s="214"/>
      <c r="H76" s="214"/>
      <c r="I76" s="214"/>
      <c r="J76" s="214"/>
      <c r="K76" s="214"/>
      <c r="L76" s="214"/>
      <c r="M76" s="214"/>
      <c r="N76" s="206"/>
      <c r="O76" s="206"/>
      <c r="P76" s="206"/>
    </row>
    <row r="77" spans="2:19" s="196" customFormat="1" ht="14.4">
      <c r="B77" s="230" t="s">
        <v>483</v>
      </c>
      <c r="C77" s="419" t="s">
        <v>439</v>
      </c>
      <c r="D77" s="419"/>
      <c r="E77" s="419"/>
      <c r="F77" s="419"/>
      <c r="G77" s="419"/>
      <c r="H77" s="419"/>
      <c r="I77" s="419"/>
      <c r="J77" s="419"/>
      <c r="K77" s="419"/>
      <c r="L77" s="419"/>
      <c r="M77" s="419"/>
      <c r="N77" s="419"/>
      <c r="O77" s="419"/>
      <c r="P77" s="413"/>
    </row>
    <row r="78" spans="2:19" s="196" customFormat="1" ht="63" customHeight="1" thickBot="1">
      <c r="B78" s="419"/>
      <c r="C78" s="1381" t="s">
        <v>956</v>
      </c>
      <c r="D78" s="1381"/>
      <c r="E78" s="1381"/>
      <c r="F78" s="1381"/>
      <c r="G78" s="1381"/>
      <c r="H78" s="1381"/>
      <c r="I78" s="1381"/>
      <c r="J78" s="1381"/>
      <c r="K78" s="1381"/>
      <c r="L78" s="1381"/>
      <c r="M78" s="1381"/>
      <c r="N78" s="1381"/>
      <c r="O78" s="1381"/>
      <c r="P78" s="415"/>
    </row>
    <row r="79" spans="2:19" s="196" customFormat="1" ht="33.6" customHeight="1" thickBot="1">
      <c r="B79" s="420"/>
      <c r="C79" s="1365"/>
      <c r="D79" s="1366"/>
      <c r="E79" s="1366"/>
      <c r="F79" s="1366"/>
      <c r="G79" s="1367"/>
      <c r="H79" s="421" t="s">
        <v>957</v>
      </c>
      <c r="I79" s="422" t="s">
        <v>958</v>
      </c>
      <c r="J79" s="423" t="s">
        <v>959</v>
      </c>
      <c r="K79" s="424" t="s">
        <v>430</v>
      </c>
      <c r="L79" s="420"/>
      <c r="M79" s="425" t="s">
        <v>960</v>
      </c>
      <c r="N79" s="420"/>
      <c r="O79" s="420"/>
      <c r="P79" s="416"/>
    </row>
    <row r="80" spans="2:19" s="196" customFormat="1" ht="44.4" customHeight="1">
      <c r="B80" s="420"/>
      <c r="C80" s="418"/>
      <c r="D80" s="1368" t="s">
        <v>961</v>
      </c>
      <c r="E80" s="1369"/>
      <c r="F80" s="1369"/>
      <c r="G80" s="1370"/>
      <c r="H80" s="426"/>
      <c r="I80" s="427"/>
      <c r="J80" s="428"/>
      <c r="K80" s="429">
        <f t="shared" ref="K80:K86" si="2">SUM(H80:J80)</f>
        <v>0</v>
      </c>
      <c r="L80" s="420" t="s">
        <v>965</v>
      </c>
      <c r="M80" s="430" t="e">
        <f>IF(K80/$K$84/$K$85*$K$86*100&gt;=0.2,"0.2以上","")</f>
        <v>#DIV/0!</v>
      </c>
      <c r="N80" s="904" t="s">
        <v>1371</v>
      </c>
      <c r="O80" s="420"/>
      <c r="P80" s="416"/>
    </row>
    <row r="81" spans="2:19" s="196" customFormat="1" ht="41.4" customHeight="1">
      <c r="B81" s="420"/>
      <c r="C81" s="418"/>
      <c r="D81" s="1371" t="s">
        <v>962</v>
      </c>
      <c r="E81" s="1372"/>
      <c r="F81" s="1372"/>
      <c r="G81" s="1373"/>
      <c r="H81" s="431"/>
      <c r="I81" s="432"/>
      <c r="J81" s="433"/>
      <c r="K81" s="434">
        <f t="shared" si="2"/>
        <v>0</v>
      </c>
      <c r="L81" s="420" t="s">
        <v>965</v>
      </c>
      <c r="M81" s="435" t="e">
        <f>IF(K81/$K$84/$K$85*$K$86*100&gt;=0.2,"0.2以上","")</f>
        <v>#DIV/0!</v>
      </c>
      <c r="N81" s="904" t="s">
        <v>1371</v>
      </c>
      <c r="O81" s="420"/>
      <c r="P81" s="416"/>
    </row>
    <row r="82" spans="2:19" s="196" customFormat="1" ht="46.5" customHeight="1" thickBot="1">
      <c r="B82" s="420"/>
      <c r="C82" s="418"/>
      <c r="D82" s="1371" t="s">
        <v>963</v>
      </c>
      <c r="E82" s="1372"/>
      <c r="F82" s="1372"/>
      <c r="G82" s="1373"/>
      <c r="H82" s="431"/>
      <c r="I82" s="432"/>
      <c r="J82" s="433"/>
      <c r="K82" s="434">
        <f t="shared" si="2"/>
        <v>0</v>
      </c>
      <c r="L82" s="420" t="s">
        <v>965</v>
      </c>
      <c r="M82" s="436" t="e">
        <f>IF(K82/$K$84/$K$85*$K$86*100&gt;=0.2,"0.2以上","")</f>
        <v>#DIV/0!</v>
      </c>
      <c r="N82" s="904" t="s">
        <v>1371</v>
      </c>
      <c r="O82" s="420"/>
      <c r="P82" s="416"/>
    </row>
    <row r="83" spans="2:19" s="196" customFormat="1" ht="83.1" customHeight="1" thickBot="1">
      <c r="B83" s="420"/>
      <c r="C83" s="1374" t="s">
        <v>1366</v>
      </c>
      <c r="D83" s="1375"/>
      <c r="E83" s="1375"/>
      <c r="F83" s="1375"/>
      <c r="G83" s="1376"/>
      <c r="H83" s="437">
        <f>SUM(H80:H82)</f>
        <v>0</v>
      </c>
      <c r="I83" s="438">
        <f>SUM(I80:I82)</f>
        <v>0</v>
      </c>
      <c r="J83" s="439">
        <f>SUM(J80:J82)</f>
        <v>0</v>
      </c>
      <c r="K83" s="434">
        <f t="shared" si="2"/>
        <v>0</v>
      </c>
      <c r="L83" s="420" t="s">
        <v>965</v>
      </c>
      <c r="M83" s="440" t="str">
        <f>IF(COUNTIF(M80:M82,"0.2以上")&gt;=3,"OK","")</f>
        <v/>
      </c>
      <c r="N83" s="420"/>
      <c r="O83" s="420"/>
      <c r="P83" s="416"/>
      <c r="S83" s="903"/>
    </row>
    <row r="84" spans="2:19" s="196" customFormat="1" ht="54.9" customHeight="1">
      <c r="B84" s="420"/>
      <c r="C84" s="1354" t="s">
        <v>1372</v>
      </c>
      <c r="D84" s="1355"/>
      <c r="E84" s="1355"/>
      <c r="F84" s="1355"/>
      <c r="G84" s="1356"/>
      <c r="H84" s="441"/>
      <c r="I84" s="442"/>
      <c r="J84" s="443"/>
      <c r="K84" s="434">
        <f t="shared" si="2"/>
        <v>0</v>
      </c>
      <c r="L84" s="187" t="s">
        <v>440</v>
      </c>
      <c r="M84" s="420"/>
      <c r="N84" s="420"/>
      <c r="O84" s="420"/>
      <c r="P84" s="416"/>
      <c r="S84" s="903"/>
    </row>
    <row r="85" spans="2:19" s="196" customFormat="1" ht="74.400000000000006" customHeight="1">
      <c r="B85" s="420"/>
      <c r="C85" s="1354" t="s">
        <v>1373</v>
      </c>
      <c r="D85" s="1355"/>
      <c r="E85" s="1355"/>
      <c r="F85" s="1355"/>
      <c r="G85" s="1356"/>
      <c r="H85" s="441"/>
      <c r="I85" s="442"/>
      <c r="J85" s="443"/>
      <c r="K85" s="434">
        <f t="shared" si="2"/>
        <v>0</v>
      </c>
      <c r="L85" s="187" t="s">
        <v>428</v>
      </c>
      <c r="M85" s="420"/>
      <c r="N85" s="420"/>
      <c r="O85" s="420"/>
      <c r="P85" s="416"/>
      <c r="S85" s="903"/>
    </row>
    <row r="86" spans="2:19" s="196" customFormat="1" ht="27" customHeight="1" thickBot="1">
      <c r="B86" s="420"/>
      <c r="C86" s="1357" t="s">
        <v>1326</v>
      </c>
      <c r="D86" s="1358"/>
      <c r="E86" s="1358"/>
      <c r="F86" s="1359"/>
      <c r="G86" s="1360"/>
      <c r="H86" s="444"/>
      <c r="I86" s="445"/>
      <c r="J86" s="446"/>
      <c r="K86" s="447">
        <f t="shared" si="2"/>
        <v>0</v>
      </c>
      <c r="L86" s="187" t="s">
        <v>441</v>
      </c>
      <c r="M86" s="420"/>
      <c r="N86" s="420"/>
      <c r="O86" s="420"/>
      <c r="P86" s="416"/>
      <c r="S86" s="903"/>
    </row>
    <row r="87" spans="2:19" s="196" customFormat="1" ht="36.9" customHeight="1" thickBot="1">
      <c r="B87" s="420"/>
      <c r="C87" s="1361" t="s">
        <v>964</v>
      </c>
      <c r="D87" s="1362"/>
      <c r="E87" s="1363"/>
      <c r="F87" s="1363"/>
      <c r="G87" s="1364"/>
      <c r="H87" s="448" t="e">
        <f>ROUNDDOWN(H83/H84/H85*H86*100,2)</f>
        <v>#DIV/0!</v>
      </c>
      <c r="I87" s="448" t="e">
        <f>I83/I84/I85*I86*100</f>
        <v>#DIV/0!</v>
      </c>
      <c r="J87" s="448" t="e">
        <f>J83/J84/J85*J86*100</f>
        <v>#DIV/0!</v>
      </c>
      <c r="K87" s="449" t="e">
        <f>K83/K84/K85*K86*100</f>
        <v>#DIV/0!</v>
      </c>
      <c r="L87" s="187"/>
      <c r="M87" s="420"/>
      <c r="N87" s="417" t="e">
        <f>IF(K87&gt;=5,IF(M83="OK",5,3),IF(K87&gt;3,2,0))</f>
        <v>#DIV/0!</v>
      </c>
      <c r="O87" s="450" t="s">
        <v>429</v>
      </c>
      <c r="P87" s="416"/>
      <c r="S87" s="903"/>
    </row>
    <row r="88" spans="2:19" s="196" customFormat="1">
      <c r="C88" s="213"/>
      <c r="D88" s="214"/>
      <c r="E88" s="214"/>
      <c r="F88" s="214"/>
      <c r="G88" s="214"/>
      <c r="H88" s="214"/>
      <c r="I88" s="214"/>
      <c r="J88" s="214"/>
      <c r="K88" s="214"/>
      <c r="L88" s="214"/>
      <c r="M88" s="214"/>
      <c r="N88" s="206"/>
      <c r="O88" s="206"/>
      <c r="P88" s="206"/>
      <c r="S88" s="903"/>
    </row>
    <row r="89" spans="2:19" s="196" customFormat="1" ht="30" customHeight="1">
      <c r="C89" s="902" t="s">
        <v>1368</v>
      </c>
      <c r="D89" s="1330" t="s">
        <v>485</v>
      </c>
      <c r="E89" s="1330"/>
      <c r="F89" s="1330"/>
      <c r="G89" s="1330"/>
      <c r="H89" s="1330"/>
      <c r="I89" s="1330"/>
      <c r="J89" s="1330"/>
      <c r="K89" s="1330"/>
      <c r="L89" s="1330"/>
      <c r="M89" s="1331"/>
      <c r="N89" s="206"/>
      <c r="O89" s="206"/>
      <c r="P89" s="206"/>
      <c r="Q89" s="203"/>
    </row>
    <row r="90" spans="2:19" s="196" customFormat="1" ht="30" customHeight="1">
      <c r="C90" s="902" t="s">
        <v>1371</v>
      </c>
      <c r="D90" s="1330" t="s">
        <v>1370</v>
      </c>
      <c r="E90" s="1330"/>
      <c r="F90" s="1330"/>
      <c r="G90" s="1330"/>
      <c r="H90" s="1330"/>
      <c r="I90" s="1330"/>
      <c r="J90" s="1330"/>
      <c r="K90" s="1330"/>
      <c r="L90" s="1330"/>
      <c r="M90" s="1331"/>
      <c r="N90" s="206"/>
      <c r="O90" s="206"/>
      <c r="P90" s="206"/>
      <c r="Q90" s="203"/>
    </row>
    <row r="91" spans="2:19" s="196" customFormat="1" ht="15" customHeight="1">
      <c r="C91" s="902" t="s">
        <v>1367</v>
      </c>
      <c r="D91" s="1330" t="s">
        <v>486</v>
      </c>
      <c r="E91" s="1330"/>
      <c r="F91" s="1330"/>
      <c r="G91" s="1330"/>
      <c r="H91" s="1330"/>
      <c r="I91" s="1330"/>
      <c r="J91" s="1330"/>
      <c r="K91" s="1330"/>
      <c r="L91" s="1330"/>
      <c r="M91" s="1331"/>
      <c r="N91" s="206"/>
      <c r="O91" s="206"/>
      <c r="P91" s="206"/>
      <c r="Q91" s="203"/>
    </row>
    <row r="92" spans="2:19" s="196" customFormat="1" ht="15" customHeight="1">
      <c r="C92" s="902" t="s">
        <v>1369</v>
      </c>
      <c r="D92" s="1330" t="s">
        <v>487</v>
      </c>
      <c r="E92" s="1330"/>
      <c r="F92" s="1330"/>
      <c r="G92" s="1330"/>
      <c r="H92" s="1330"/>
      <c r="I92" s="1330"/>
      <c r="J92" s="1330"/>
      <c r="K92" s="1330"/>
      <c r="L92" s="1330"/>
      <c r="M92" s="1331"/>
      <c r="N92" s="206"/>
      <c r="O92" s="206"/>
      <c r="P92" s="206"/>
      <c r="Q92" s="203"/>
    </row>
    <row r="93" spans="2:19">
      <c r="C93" s="220"/>
      <c r="D93" s="220"/>
      <c r="E93" s="220"/>
      <c r="F93" s="220"/>
      <c r="G93" s="220"/>
      <c r="H93" s="210"/>
      <c r="I93" s="189"/>
      <c r="J93" s="205"/>
      <c r="K93" s="210"/>
      <c r="M93" s="210"/>
      <c r="N93" s="210"/>
      <c r="S93" s="187"/>
    </row>
    <row r="94" spans="2:19" ht="19.95" customHeight="1">
      <c r="B94" s="230" t="s">
        <v>488</v>
      </c>
      <c r="C94" s="229" t="s">
        <v>489</v>
      </c>
    </row>
    <row r="95" spans="2:19" ht="19.95" customHeight="1">
      <c r="C95" s="1344" t="s">
        <v>490</v>
      </c>
      <c r="D95" s="1344"/>
      <c r="E95" s="1344"/>
      <c r="F95" s="1344"/>
      <c r="G95" s="1344"/>
      <c r="H95" s="1344"/>
      <c r="I95" s="1344"/>
      <c r="J95" s="1344"/>
      <c r="K95" s="1344"/>
      <c r="L95" s="1344"/>
      <c r="M95" s="1344"/>
      <c r="N95" s="1344"/>
      <c r="O95" s="1344"/>
      <c r="P95" s="194"/>
    </row>
    <row r="96" spans="2:19" ht="25.5" customHeight="1">
      <c r="C96" s="1341"/>
      <c r="D96" s="1341"/>
      <c r="E96" s="1341"/>
      <c r="F96" s="1341"/>
      <c r="G96" s="1341"/>
      <c r="H96" s="208" t="s">
        <v>282</v>
      </c>
      <c r="I96" s="208" t="s">
        <v>282</v>
      </c>
      <c r="J96" s="208" t="s">
        <v>282</v>
      </c>
      <c r="K96" s="225" t="s">
        <v>430</v>
      </c>
    </row>
    <row r="97" spans="2:17" ht="40.200000000000003" customHeight="1" thickBot="1">
      <c r="C97" s="1342" t="s">
        <v>1374</v>
      </c>
      <c r="D97" s="1343"/>
      <c r="E97" s="1343"/>
      <c r="F97" s="1343"/>
      <c r="G97" s="1343"/>
      <c r="H97" s="231"/>
      <c r="I97" s="231"/>
      <c r="J97" s="231"/>
      <c r="K97" s="232">
        <f>SUM(H97:J97)</f>
        <v>0</v>
      </c>
      <c r="L97" s="187" t="s">
        <v>440</v>
      </c>
    </row>
    <row r="98" spans="2:17" ht="40.200000000000003" customHeight="1">
      <c r="C98" s="1342" t="s">
        <v>1375</v>
      </c>
      <c r="D98" s="1343"/>
      <c r="E98" s="1343"/>
      <c r="F98" s="1343"/>
      <c r="G98" s="1343"/>
      <c r="H98" s="231"/>
      <c r="I98" s="231"/>
      <c r="J98" s="231"/>
      <c r="K98" s="232">
        <f>SUM(H98:J98)</f>
        <v>0</v>
      </c>
      <c r="L98" s="187" t="s">
        <v>440</v>
      </c>
      <c r="M98" s="1377" t="s">
        <v>1328</v>
      </c>
      <c r="N98" s="1379"/>
      <c r="O98" s="1383" t="s">
        <v>1385</v>
      </c>
      <c r="Q98" s="187" t="s">
        <v>1329</v>
      </c>
    </row>
    <row r="99" spans="2:17" ht="40.200000000000003" customHeight="1" thickBot="1">
      <c r="C99" s="1342" t="s">
        <v>1376</v>
      </c>
      <c r="D99" s="1343"/>
      <c r="E99" s="1343"/>
      <c r="F99" s="1343"/>
      <c r="G99" s="1343"/>
      <c r="H99" s="231"/>
      <c r="I99" s="231"/>
      <c r="J99" s="231"/>
      <c r="K99" s="232">
        <f>SUM(H99:J99)</f>
        <v>0</v>
      </c>
      <c r="L99" s="187" t="s">
        <v>428</v>
      </c>
      <c r="M99" s="1378"/>
      <c r="N99" s="1380"/>
      <c r="O99" s="1383"/>
      <c r="Q99" s="187" t="s">
        <v>1330</v>
      </c>
    </row>
    <row r="100" spans="2:17" ht="40.200000000000003" customHeight="1">
      <c r="C100" s="1342" t="s">
        <v>1327</v>
      </c>
      <c r="D100" s="1343"/>
      <c r="E100" s="1343"/>
      <c r="F100" s="1339"/>
      <c r="G100" s="1339"/>
      <c r="H100" s="231"/>
      <c r="I100" s="231"/>
      <c r="J100" s="231"/>
      <c r="K100" s="232">
        <f>SUM(H100:J100)</f>
        <v>0</v>
      </c>
      <c r="L100" s="187" t="s">
        <v>441</v>
      </c>
    </row>
    <row r="101" spans="2:17" ht="33" customHeight="1">
      <c r="C101" s="1345" t="s">
        <v>484</v>
      </c>
      <c r="D101" s="1335"/>
      <c r="E101" s="1339"/>
      <c r="F101" s="1339"/>
      <c r="G101" s="1339"/>
      <c r="H101" s="243">
        <f>IFERROR(ROUNDDOWN(H97/H98/H99*H100*100,2),0)</f>
        <v>0</v>
      </c>
      <c r="I101" s="243">
        <f>IFERROR(ROUNDDOWN(I97/I98/I99*I100*100,2),0)</f>
        <v>0</v>
      </c>
      <c r="J101" s="243">
        <f>IFERROR(ROUNDDOWN(J97/J98/J99*J100*100,2),0)</f>
        <v>0</v>
      </c>
      <c r="K101" s="243">
        <f>IFERROR(ROUNDDOWN(K97/K98/K99*K100*100,2),0)</f>
        <v>0</v>
      </c>
      <c r="L101" s="187" t="s">
        <v>453</v>
      </c>
      <c r="N101" s="234" t="str">
        <f>IF(AND(K101&gt;=3,N98="有"),"5",IF(AND(K101&gt;=3,N98="無"),"3",IF(AND(K101&lt;3,K101&gt;=2),"1","0")))</f>
        <v>0</v>
      </c>
      <c r="O101" s="200" t="s">
        <v>429</v>
      </c>
    </row>
    <row r="102" spans="2:17" s="196" customFormat="1" ht="15" customHeight="1">
      <c r="C102" s="204"/>
      <c r="D102" s="205"/>
      <c r="E102" s="206"/>
      <c r="F102" s="206"/>
      <c r="G102" s="206"/>
      <c r="H102" s="206"/>
      <c r="I102" s="206"/>
      <c r="J102" s="235"/>
      <c r="K102" s="236"/>
      <c r="L102" s="237"/>
      <c r="M102" s="206"/>
      <c r="N102" s="206"/>
      <c r="O102" s="206"/>
      <c r="P102" s="206"/>
    </row>
    <row r="103" spans="2:17" s="196" customFormat="1" ht="56.25" customHeight="1">
      <c r="C103" s="238" t="s">
        <v>1377</v>
      </c>
      <c r="D103" s="1330" t="s">
        <v>491</v>
      </c>
      <c r="E103" s="1330"/>
      <c r="F103" s="1330"/>
      <c r="G103" s="1330"/>
      <c r="H103" s="1330"/>
      <c r="I103" s="1330"/>
      <c r="J103" s="1330"/>
      <c r="K103" s="1330"/>
      <c r="L103" s="1330"/>
      <c r="M103" s="1331"/>
      <c r="N103" s="206"/>
      <c r="O103" s="206"/>
      <c r="P103" s="206"/>
    </row>
    <row r="104" spans="2:17">
      <c r="C104" s="220"/>
      <c r="D104" s="220"/>
      <c r="E104" s="220"/>
      <c r="F104" s="220"/>
      <c r="G104" s="220"/>
      <c r="H104" s="210"/>
      <c r="I104" s="189"/>
      <c r="J104" s="205"/>
      <c r="K104" s="210"/>
      <c r="M104" s="210"/>
      <c r="N104" s="210"/>
    </row>
    <row r="105" spans="2:17" ht="14.4">
      <c r="B105" s="230" t="s">
        <v>492</v>
      </c>
      <c r="C105" s="229" t="s">
        <v>493</v>
      </c>
    </row>
    <row r="106" spans="2:17" ht="19.95" customHeight="1">
      <c r="C106" s="1344" t="s">
        <v>494</v>
      </c>
      <c r="D106" s="1344"/>
      <c r="E106" s="1344"/>
      <c r="F106" s="1344"/>
      <c r="G106" s="1344"/>
      <c r="H106" s="1344"/>
      <c r="I106" s="1344"/>
      <c r="J106" s="1344"/>
      <c r="K106" s="1344"/>
      <c r="L106" s="1344"/>
      <c r="M106" s="1344"/>
      <c r="N106" s="1344"/>
      <c r="O106" s="1344"/>
      <c r="P106" s="194"/>
    </row>
    <row r="107" spans="2:17" ht="25.5" customHeight="1">
      <c r="C107" s="1341"/>
      <c r="D107" s="1341"/>
      <c r="E107" s="1341"/>
      <c r="F107" s="1341"/>
      <c r="G107" s="1341"/>
      <c r="H107" s="208" t="s">
        <v>282</v>
      </c>
      <c r="I107" s="208" t="s">
        <v>282</v>
      </c>
      <c r="J107" s="208" t="s">
        <v>282</v>
      </c>
      <c r="K107" s="225" t="s">
        <v>430</v>
      </c>
    </row>
    <row r="108" spans="2:17" ht="40.200000000000003" customHeight="1">
      <c r="C108" s="1342" t="s">
        <v>442</v>
      </c>
      <c r="D108" s="1343"/>
      <c r="E108" s="1343"/>
      <c r="F108" s="1343"/>
      <c r="G108" s="1343"/>
      <c r="H108" s="231"/>
      <c r="I108" s="231"/>
      <c r="J108" s="231"/>
      <c r="K108" s="232">
        <f>SUM(H108:J108)</f>
        <v>0</v>
      </c>
      <c r="L108" s="187" t="s">
        <v>441</v>
      </c>
    </row>
    <row r="109" spans="2:17" ht="40.200000000000003" customHeight="1">
      <c r="C109" s="1342" t="s">
        <v>443</v>
      </c>
      <c r="D109" s="1343"/>
      <c r="E109" s="1343"/>
      <c r="F109" s="1339"/>
      <c r="G109" s="1339"/>
      <c r="H109" s="231"/>
      <c r="I109" s="231"/>
      <c r="J109" s="231"/>
      <c r="K109" s="232">
        <f>SUM(H109:J109)</f>
        <v>0</v>
      </c>
      <c r="L109" s="187" t="s">
        <v>441</v>
      </c>
    </row>
    <row r="110" spans="2:17" ht="33" customHeight="1">
      <c r="C110" s="1345" t="s">
        <v>495</v>
      </c>
      <c r="D110" s="1335"/>
      <c r="E110" s="1339"/>
      <c r="F110" s="1339"/>
      <c r="G110" s="1339"/>
      <c r="H110" s="241">
        <f>IFERROR(ROUNDDOWN(H108/H109*100,2),0)</f>
        <v>0</v>
      </c>
      <c r="I110" s="241">
        <f>IFERROR(ROUNDDOWN(I108/I109*100,2),0)</f>
        <v>0</v>
      </c>
      <c r="J110" s="241">
        <f>IFERROR(ROUNDDOWN(J108/J109*100,2),0)</f>
        <v>0</v>
      </c>
      <c r="K110" s="241">
        <f>IFERROR(ROUNDDOWN(K108/K109*100,2),0)</f>
        <v>0</v>
      </c>
      <c r="L110" s="187" t="s">
        <v>452</v>
      </c>
      <c r="N110" s="234" t="str">
        <f>IF(K110&gt;=50,"5",IF(AND(K110&lt;50,K110&gt;=35),"3","0"))</f>
        <v>0</v>
      </c>
      <c r="O110" s="200" t="s">
        <v>429</v>
      </c>
    </row>
    <row r="111" spans="2:17">
      <c r="C111" s="218"/>
      <c r="D111" s="218"/>
      <c r="E111" s="218"/>
      <c r="F111" s="218"/>
      <c r="G111" s="218"/>
      <c r="H111" s="192"/>
      <c r="I111" s="189"/>
      <c r="J111" s="235"/>
      <c r="K111" s="244"/>
      <c r="L111" s="190"/>
      <c r="M111" s="192"/>
      <c r="N111" s="192"/>
    </row>
    <row r="112" spans="2:17" ht="14.4">
      <c r="B112" s="230" t="s">
        <v>496</v>
      </c>
      <c r="C112" s="229" t="s">
        <v>497</v>
      </c>
    </row>
    <row r="113" spans="2:19" ht="19.95" customHeight="1">
      <c r="C113" s="1344" t="s">
        <v>498</v>
      </c>
      <c r="D113" s="1344"/>
      <c r="E113" s="1344"/>
      <c r="F113" s="1344"/>
      <c r="G113" s="1344"/>
      <c r="H113" s="1344"/>
      <c r="I113" s="1344"/>
      <c r="J113" s="1344"/>
      <c r="K113" s="1344"/>
      <c r="L113" s="1344"/>
      <c r="M113" s="1344"/>
      <c r="N113" s="1344"/>
      <c r="O113" s="1344"/>
      <c r="P113" s="194"/>
    </row>
    <row r="114" spans="2:19" ht="25.5" customHeight="1">
      <c r="C114" s="1341"/>
      <c r="D114" s="1341"/>
      <c r="E114" s="1341"/>
      <c r="F114" s="1341"/>
      <c r="G114" s="1341"/>
      <c r="H114" s="208" t="s">
        <v>282</v>
      </c>
      <c r="I114" s="208" t="s">
        <v>282</v>
      </c>
      <c r="J114" s="208" t="s">
        <v>282</v>
      </c>
      <c r="K114" s="225" t="s">
        <v>430</v>
      </c>
    </row>
    <row r="115" spans="2:19" ht="40.200000000000003" customHeight="1">
      <c r="C115" s="1342" t="s">
        <v>1378</v>
      </c>
      <c r="D115" s="1343"/>
      <c r="E115" s="1343"/>
      <c r="F115" s="1343"/>
      <c r="G115" s="1343"/>
      <c r="H115" s="231"/>
      <c r="I115" s="231"/>
      <c r="J115" s="231"/>
      <c r="K115" s="232">
        <f>SUM(H115:J115)</f>
        <v>0</v>
      </c>
      <c r="L115" s="187" t="s">
        <v>428</v>
      </c>
    </row>
    <row r="116" spans="2:19" ht="40.200000000000003" customHeight="1">
      <c r="C116" s="1342" t="s">
        <v>444</v>
      </c>
      <c r="D116" s="1343"/>
      <c r="E116" s="1343"/>
      <c r="F116" s="1339"/>
      <c r="G116" s="1339"/>
      <c r="H116" s="231"/>
      <c r="I116" s="231"/>
      <c r="J116" s="231"/>
      <c r="K116" s="232">
        <f>SUM(H116:J116)</f>
        <v>0</v>
      </c>
      <c r="L116" s="187" t="s">
        <v>428</v>
      </c>
    </row>
    <row r="117" spans="2:19" ht="40.200000000000003" customHeight="1">
      <c r="C117" s="1345" t="s">
        <v>495</v>
      </c>
      <c r="D117" s="1335"/>
      <c r="E117" s="1339"/>
      <c r="F117" s="1339"/>
      <c r="G117" s="1339"/>
      <c r="H117" s="241">
        <f>IFERROR(ROUNDDOWN(H115/H116*100,2),0)</f>
        <v>0</v>
      </c>
      <c r="I117" s="241">
        <f>IFERROR(ROUNDDOWN(I115/I116*100,2),0)</f>
        <v>0</v>
      </c>
      <c r="J117" s="241">
        <f>IFERROR(ROUNDDOWN(J115/J116*100,2),0)</f>
        <v>0</v>
      </c>
      <c r="K117" s="241">
        <f>IFERROR(ROUNDDOWN(K115/K116*100,2),0)</f>
        <v>0</v>
      </c>
      <c r="L117" s="201" t="s">
        <v>452</v>
      </c>
      <c r="N117" s="234" t="str">
        <f>IF(K117&gt;=10,"5",IF(AND(K117&lt;10,K117&gt;=5),"3","0"))</f>
        <v>0</v>
      </c>
      <c r="O117" s="200" t="s">
        <v>429</v>
      </c>
    </row>
    <row r="118" spans="2:19" s="196" customFormat="1" ht="15" customHeight="1">
      <c r="C118" s="204"/>
      <c r="D118" s="205"/>
      <c r="E118" s="206"/>
      <c r="F118" s="206"/>
      <c r="G118" s="206"/>
      <c r="H118" s="206"/>
      <c r="I118" s="206"/>
      <c r="J118" s="235"/>
      <c r="K118" s="236"/>
      <c r="L118" s="237"/>
      <c r="M118" s="206"/>
      <c r="N118" s="206"/>
      <c r="O118" s="206"/>
      <c r="P118" s="206"/>
      <c r="Q118" s="203"/>
    </row>
    <row r="119" spans="2:19" s="196" customFormat="1" ht="15" customHeight="1">
      <c r="C119" s="902" t="s">
        <v>1379</v>
      </c>
      <c r="D119" s="1330" t="s">
        <v>499</v>
      </c>
      <c r="E119" s="1330"/>
      <c r="F119" s="1330"/>
      <c r="G119" s="1330"/>
      <c r="H119" s="1330"/>
      <c r="I119" s="1330"/>
      <c r="J119" s="1330"/>
      <c r="K119" s="1330"/>
      <c r="L119" s="1330"/>
      <c r="M119" s="1331"/>
      <c r="N119" s="206"/>
      <c r="O119" s="206"/>
      <c r="P119" s="206"/>
      <c r="Q119" s="203"/>
    </row>
    <row r="120" spans="2:19" ht="69" customHeight="1">
      <c r="C120" s="902" t="s">
        <v>1380</v>
      </c>
      <c r="D120" s="1393" t="s">
        <v>1381</v>
      </c>
      <c r="E120" s="1393"/>
      <c r="F120" s="1393"/>
      <c r="G120" s="1393"/>
      <c r="H120" s="1393"/>
      <c r="I120" s="1393"/>
      <c r="J120" s="1393"/>
      <c r="K120" s="1393"/>
      <c r="L120" s="1393"/>
      <c r="M120" s="1394"/>
    </row>
    <row r="121" spans="2:19">
      <c r="C121" s="220"/>
      <c r="D121" s="220"/>
      <c r="E121" s="220"/>
      <c r="F121" s="220"/>
      <c r="G121" s="220"/>
      <c r="H121" s="210"/>
      <c r="I121" s="189"/>
      <c r="J121" s="205"/>
      <c r="K121" s="210"/>
      <c r="M121" s="210"/>
      <c r="N121" s="210"/>
    </row>
    <row r="122" spans="2:19" ht="19.95" customHeight="1">
      <c r="B122" s="230" t="s">
        <v>500</v>
      </c>
      <c r="C122" s="229" t="s">
        <v>501</v>
      </c>
    </row>
    <row r="123" spans="2:19" ht="19.95" customHeight="1">
      <c r="C123" s="1344" t="s">
        <v>502</v>
      </c>
      <c r="D123" s="1344"/>
      <c r="E123" s="1344"/>
      <c r="F123" s="1344"/>
      <c r="G123" s="1344"/>
      <c r="H123" s="1344"/>
      <c r="I123" s="1344"/>
      <c r="J123" s="1344"/>
      <c r="K123" s="1344"/>
      <c r="L123" s="1344"/>
      <c r="M123" s="1344"/>
      <c r="N123" s="1344"/>
      <c r="O123" s="1344"/>
      <c r="P123" s="194"/>
    </row>
    <row r="124" spans="2:19" ht="25.5" customHeight="1">
      <c r="C124" s="1341"/>
      <c r="D124" s="1341"/>
      <c r="E124" s="1341"/>
      <c r="F124" s="1341"/>
      <c r="G124" s="1341"/>
      <c r="H124" s="208" t="s">
        <v>282</v>
      </c>
      <c r="I124" s="208" t="s">
        <v>282</v>
      </c>
      <c r="J124" s="208" t="s">
        <v>282</v>
      </c>
      <c r="K124" s="225" t="s">
        <v>430</v>
      </c>
    </row>
    <row r="125" spans="2:19" ht="40.200000000000003" customHeight="1">
      <c r="C125" s="1342" t="s">
        <v>1382</v>
      </c>
      <c r="D125" s="1343"/>
      <c r="E125" s="1343"/>
      <c r="F125" s="1343"/>
      <c r="G125" s="1343"/>
      <c r="H125" s="231"/>
      <c r="I125" s="231"/>
      <c r="J125" s="231"/>
      <c r="K125" s="232">
        <f>SUM(H125:J125)</f>
        <v>0</v>
      </c>
      <c r="L125" s="187" t="s">
        <v>428</v>
      </c>
    </row>
    <row r="126" spans="2:19" ht="40.200000000000003" customHeight="1">
      <c r="C126" s="1342" t="s">
        <v>444</v>
      </c>
      <c r="D126" s="1343"/>
      <c r="E126" s="1343"/>
      <c r="F126" s="1339"/>
      <c r="G126" s="1339"/>
      <c r="H126" s="231"/>
      <c r="I126" s="231"/>
      <c r="J126" s="231"/>
      <c r="K126" s="232">
        <f>SUM(H126:J126)</f>
        <v>0</v>
      </c>
      <c r="L126" s="187" t="s">
        <v>428</v>
      </c>
    </row>
    <row r="127" spans="2:19" ht="40.200000000000003" customHeight="1">
      <c r="C127" s="1345" t="s">
        <v>503</v>
      </c>
      <c r="D127" s="1335"/>
      <c r="E127" s="1339"/>
      <c r="F127" s="1339"/>
      <c r="G127" s="1339"/>
      <c r="H127" s="241">
        <f>IFERROR(ROUNDDOWN(H125/H126*100,2),0)</f>
        <v>0</v>
      </c>
      <c r="I127" s="241">
        <f>IFERROR(ROUNDDOWN(I125/I126*100,2),0)</f>
        <v>0</v>
      </c>
      <c r="J127" s="241">
        <f>IFERROR(ROUNDDOWN(J125/J126*100,2),0)</f>
        <v>0</v>
      </c>
      <c r="K127" s="241">
        <f>IFERROR(ROUNDDOWN(K125/K126*100,2),0)</f>
        <v>0</v>
      </c>
      <c r="L127" s="201" t="s">
        <v>452</v>
      </c>
      <c r="N127" s="234" t="str">
        <f>IF(K127&gt;=10,"5",IF(AND(K127&lt;10,K127&gt;=5),"3","0"))</f>
        <v>0</v>
      </c>
      <c r="O127" s="200" t="s">
        <v>429</v>
      </c>
    </row>
    <row r="128" spans="2:19" s="196" customFormat="1" ht="15" customHeight="1">
      <c r="C128" s="204"/>
      <c r="D128" s="205"/>
      <c r="E128" s="206"/>
      <c r="F128" s="206"/>
      <c r="G128" s="206"/>
      <c r="H128" s="206"/>
      <c r="I128" s="206"/>
      <c r="J128" s="235"/>
      <c r="K128" s="236"/>
      <c r="L128" s="237"/>
      <c r="M128" s="206"/>
      <c r="N128" s="206"/>
      <c r="O128" s="206"/>
      <c r="P128" s="206"/>
      <c r="S128" s="903"/>
    </row>
    <row r="129" spans="2:19" s="196" customFormat="1" ht="15" customHeight="1">
      <c r="C129" s="204"/>
      <c r="D129" s="205"/>
      <c r="E129" s="206"/>
      <c r="F129" s="206"/>
      <c r="G129" s="206"/>
      <c r="H129" s="206"/>
      <c r="I129" s="206"/>
      <c r="J129" s="206"/>
      <c r="K129" s="206"/>
      <c r="L129" s="206"/>
      <c r="M129" s="206"/>
      <c r="N129" s="206"/>
      <c r="O129" s="206"/>
      <c r="P129" s="206"/>
      <c r="S129" s="903"/>
    </row>
    <row r="130" spans="2:19" s="196" customFormat="1" ht="60.6" customHeight="1">
      <c r="C130" s="902" t="s">
        <v>1383</v>
      </c>
      <c r="D130" s="1330" t="s">
        <v>1384</v>
      </c>
      <c r="E130" s="1330"/>
      <c r="F130" s="1330"/>
      <c r="G130" s="1330"/>
      <c r="H130" s="1330"/>
      <c r="I130" s="1330"/>
      <c r="J130" s="1330"/>
      <c r="K130" s="1330"/>
      <c r="L130" s="1330"/>
      <c r="M130" s="1331"/>
      <c r="N130" s="206"/>
      <c r="O130" s="206"/>
      <c r="P130" s="206"/>
      <c r="S130" s="903"/>
    </row>
    <row r="132" spans="2:19" ht="33" customHeight="1">
      <c r="I132" s="1389" t="s">
        <v>445</v>
      </c>
      <c r="J132" s="1390"/>
      <c r="K132" s="1390"/>
      <c r="L132" s="1390"/>
      <c r="M132" s="1391"/>
      <c r="N132" s="245" t="e">
        <f>N16+N34+N46+N59+N72+N87+N101+N110+N117+N127</f>
        <v>#DIV/0!</v>
      </c>
      <c r="O132" s="187" t="s">
        <v>429</v>
      </c>
    </row>
    <row r="133" spans="2:19">
      <c r="C133" s="218"/>
      <c r="D133" s="218"/>
      <c r="E133" s="218"/>
      <c r="F133" s="218"/>
      <c r="G133" s="218"/>
      <c r="H133" s="192"/>
      <c r="I133" s="189"/>
      <c r="J133" s="221"/>
      <c r="K133" s="192"/>
      <c r="M133" s="192"/>
      <c r="N133" s="210"/>
    </row>
    <row r="134" spans="2:19" ht="24.9" customHeight="1">
      <c r="B134" s="1336" t="s">
        <v>504</v>
      </c>
      <c r="C134" s="1336"/>
      <c r="D134" s="1336"/>
      <c r="E134" s="1336"/>
      <c r="F134" s="1336"/>
      <c r="G134" s="1336"/>
      <c r="H134" s="1336"/>
      <c r="I134" s="1336"/>
      <c r="J134" s="1336"/>
      <c r="K134" s="1336"/>
      <c r="L134" s="1336"/>
      <c r="M134" s="1336"/>
      <c r="N134" s="222"/>
    </row>
    <row r="135" spans="2:19" ht="40.200000000000003" customHeight="1">
      <c r="C135" s="1392" t="s">
        <v>505</v>
      </c>
      <c r="D135" s="1388"/>
      <c r="E135" s="1387" t="s">
        <v>506</v>
      </c>
      <c r="F135" s="1387"/>
      <c r="G135" s="1387"/>
      <c r="H135" s="1387"/>
      <c r="I135" s="1387"/>
      <c r="J135" s="1387"/>
      <c r="K135" s="1387"/>
      <c r="L135" s="1337"/>
      <c r="M135" s="217"/>
      <c r="N135" s="222"/>
    </row>
    <row r="136" spans="2:19" ht="100.2" customHeight="1">
      <c r="C136" s="1337" t="s">
        <v>507</v>
      </c>
      <c r="D136" s="1388"/>
      <c r="E136" s="1387" t="s">
        <v>508</v>
      </c>
      <c r="F136" s="1387"/>
      <c r="G136" s="1387"/>
      <c r="H136" s="1387"/>
      <c r="I136" s="1387"/>
      <c r="J136" s="1387"/>
      <c r="K136" s="1387"/>
      <c r="L136" s="1337"/>
      <c r="M136" s="217"/>
      <c r="N136" s="222"/>
    </row>
    <row r="137" spans="2:19">
      <c r="C137" s="218"/>
      <c r="D137" s="218"/>
      <c r="E137" s="218"/>
      <c r="F137" s="218"/>
      <c r="G137" s="218"/>
      <c r="H137" s="192"/>
      <c r="I137" s="189"/>
      <c r="J137" s="221"/>
      <c r="K137" s="192"/>
      <c r="M137" s="192"/>
      <c r="N137" s="210"/>
    </row>
    <row r="138" spans="2:19">
      <c r="C138" s="218"/>
      <c r="D138" s="218"/>
      <c r="E138" s="218"/>
      <c r="F138" s="218"/>
      <c r="G138" s="218"/>
      <c r="H138" s="192"/>
      <c r="I138" s="189"/>
      <c r="J138" s="221"/>
      <c r="K138" s="192"/>
      <c r="M138" s="192"/>
      <c r="N138" s="210"/>
    </row>
    <row r="139" spans="2:19">
      <c r="C139" s="218"/>
      <c r="D139" s="218"/>
      <c r="E139" s="218"/>
      <c r="F139" s="218"/>
      <c r="G139" s="218"/>
      <c r="H139" s="192"/>
      <c r="I139" s="189"/>
      <c r="J139" s="221"/>
      <c r="K139" s="192"/>
      <c r="M139" s="192"/>
      <c r="N139" s="210"/>
    </row>
    <row r="140" spans="2:19">
      <c r="C140" s="218"/>
      <c r="D140" s="218"/>
      <c r="E140" s="218"/>
      <c r="F140" s="218"/>
      <c r="G140" s="218"/>
      <c r="H140" s="192"/>
      <c r="I140" s="189"/>
      <c r="J140" s="221"/>
      <c r="K140" s="192"/>
      <c r="M140" s="192"/>
      <c r="N140" s="210"/>
    </row>
    <row r="141" spans="2:19">
      <c r="C141" s="218"/>
      <c r="D141" s="218"/>
      <c r="E141" s="218"/>
      <c r="F141" s="218"/>
      <c r="G141" s="218"/>
      <c r="H141" s="192"/>
      <c r="I141" s="189"/>
      <c r="J141" s="221"/>
      <c r="K141" s="192"/>
      <c r="M141" s="192"/>
      <c r="N141" s="210"/>
    </row>
    <row r="142" spans="2:19">
      <c r="C142" s="218"/>
      <c r="D142" s="218"/>
      <c r="E142" s="218"/>
      <c r="F142" s="218"/>
      <c r="G142" s="218"/>
      <c r="H142" s="192"/>
      <c r="I142" s="189"/>
      <c r="J142" s="221"/>
      <c r="K142" s="192"/>
      <c r="M142" s="192"/>
      <c r="N142" s="210"/>
    </row>
    <row r="143" spans="2:19">
      <c r="C143" s="218"/>
      <c r="D143" s="218"/>
      <c r="E143" s="218"/>
      <c r="F143" s="218"/>
      <c r="G143" s="218"/>
      <c r="H143" s="192"/>
      <c r="I143" s="189"/>
      <c r="J143" s="221"/>
      <c r="K143" s="192"/>
      <c r="M143" s="192"/>
      <c r="N143" s="210"/>
    </row>
    <row r="144" spans="2:19">
      <c r="C144" s="218"/>
      <c r="D144" s="218"/>
      <c r="E144" s="218"/>
      <c r="F144" s="218"/>
      <c r="G144" s="218"/>
      <c r="H144" s="192"/>
      <c r="I144" s="189"/>
      <c r="J144" s="221"/>
      <c r="K144" s="192"/>
      <c r="M144" s="192"/>
      <c r="N144" s="210"/>
    </row>
    <row r="145" spans="2:14" ht="14.4">
      <c r="B145" s="1336" t="s">
        <v>509</v>
      </c>
      <c r="C145" s="1336"/>
      <c r="D145" s="1336"/>
      <c r="E145" s="1336"/>
      <c r="F145" s="1336"/>
      <c r="G145" s="1336"/>
      <c r="H145" s="1336"/>
      <c r="I145" s="1336"/>
      <c r="J145" s="1336"/>
      <c r="K145" s="1336"/>
      <c r="L145" s="1336"/>
      <c r="M145" s="1336"/>
      <c r="N145" s="222"/>
    </row>
    <row r="146" spans="2:14" ht="40.200000000000003" customHeight="1">
      <c r="C146" s="1337" t="s">
        <v>510</v>
      </c>
      <c r="D146" s="1338"/>
      <c r="E146" s="1338"/>
      <c r="F146" s="1338"/>
      <c r="G146" s="1338"/>
      <c r="H146" s="1338"/>
      <c r="I146" s="1338"/>
      <c r="J146" s="1338"/>
      <c r="K146" s="1338"/>
      <c r="L146" s="1338"/>
      <c r="M146" s="217"/>
      <c r="N146" s="222"/>
    </row>
    <row r="147" spans="2:14">
      <c r="C147" s="218"/>
      <c r="D147" s="218"/>
      <c r="E147" s="218"/>
      <c r="F147" s="218"/>
      <c r="G147" s="218"/>
      <c r="H147" s="192"/>
      <c r="I147" s="189"/>
      <c r="J147" s="221"/>
      <c r="K147" s="192"/>
      <c r="M147" s="192"/>
      <c r="N147" s="210"/>
    </row>
    <row r="148" spans="2:14">
      <c r="C148" s="218"/>
      <c r="D148" s="218"/>
      <c r="E148" s="218"/>
      <c r="F148" s="218"/>
      <c r="G148" s="218"/>
      <c r="H148" s="192"/>
      <c r="I148" s="189"/>
      <c r="J148" s="221"/>
      <c r="K148" s="192"/>
      <c r="M148" s="192"/>
      <c r="N148" s="210"/>
    </row>
    <row r="149" spans="2:14">
      <c r="C149" s="218"/>
      <c r="D149" s="218"/>
      <c r="E149" s="218"/>
      <c r="F149" s="218"/>
      <c r="G149" s="218"/>
      <c r="H149" s="192"/>
      <c r="I149" s="189"/>
      <c r="J149" s="221"/>
      <c r="K149" s="192"/>
      <c r="M149" s="192"/>
      <c r="N149" s="210"/>
    </row>
    <row r="150" spans="2:14">
      <c r="C150" s="218"/>
      <c r="D150" s="218"/>
      <c r="E150" s="218"/>
      <c r="F150" s="218"/>
      <c r="G150" s="218"/>
      <c r="H150" s="192"/>
      <c r="I150" s="189"/>
      <c r="J150" s="221"/>
      <c r="K150" s="192"/>
      <c r="M150" s="192"/>
      <c r="N150" s="210"/>
    </row>
    <row r="151" spans="2:14">
      <c r="C151" s="218"/>
      <c r="D151" s="218"/>
      <c r="E151" s="218"/>
      <c r="F151" s="218"/>
      <c r="G151" s="218"/>
      <c r="H151" s="192"/>
      <c r="I151" s="189"/>
      <c r="J151" s="221"/>
      <c r="K151" s="192"/>
      <c r="M151" s="192"/>
      <c r="N151" s="210"/>
    </row>
    <row r="152" spans="2:14">
      <c r="C152" s="218"/>
      <c r="D152" s="218"/>
      <c r="E152" s="218"/>
      <c r="F152" s="218"/>
      <c r="G152" s="218"/>
      <c r="H152" s="192"/>
      <c r="I152" s="189"/>
      <c r="J152" s="221"/>
      <c r="K152" s="192"/>
      <c r="M152" s="192"/>
      <c r="N152" s="210"/>
    </row>
    <row r="153" spans="2:14">
      <c r="C153" s="218"/>
      <c r="D153" s="218"/>
      <c r="E153" s="218"/>
      <c r="F153" s="218"/>
      <c r="G153" s="218"/>
      <c r="H153" s="192"/>
      <c r="I153" s="189"/>
      <c r="J153" s="221"/>
      <c r="K153" s="192"/>
      <c r="M153" s="192"/>
      <c r="N153" s="210"/>
    </row>
    <row r="154" spans="2:14" ht="14.4">
      <c r="B154" s="1336" t="s">
        <v>969</v>
      </c>
      <c r="C154" s="1336"/>
      <c r="D154" s="1336"/>
      <c r="E154" s="1336"/>
      <c r="F154" s="1336"/>
      <c r="G154" s="1336"/>
      <c r="H154" s="1336"/>
      <c r="I154" s="1336"/>
      <c r="J154" s="1336"/>
      <c r="K154" s="1336"/>
      <c r="L154" s="1336"/>
      <c r="M154" s="1336"/>
      <c r="N154" s="210"/>
    </row>
    <row r="155" spans="2:14" ht="65.099999999999994" customHeight="1">
      <c r="C155" s="1337" t="s">
        <v>968</v>
      </c>
      <c r="D155" s="1338"/>
      <c r="E155" s="1338"/>
      <c r="F155" s="1338"/>
      <c r="G155" s="1338"/>
      <c r="H155" s="1338"/>
      <c r="I155" s="1338"/>
      <c r="J155" s="1338"/>
      <c r="K155" s="1338"/>
      <c r="L155" s="1338"/>
      <c r="M155" s="217"/>
      <c r="N155" s="210"/>
    </row>
    <row r="156" spans="2:14">
      <c r="C156" s="218"/>
      <c r="D156" s="218"/>
      <c r="E156" s="218"/>
      <c r="F156" s="218"/>
      <c r="G156" s="218"/>
      <c r="H156" s="192"/>
      <c r="I156" s="189"/>
      <c r="J156" s="221"/>
      <c r="K156" s="192"/>
      <c r="M156" s="192"/>
      <c r="N156" s="210"/>
    </row>
    <row r="157" spans="2:14">
      <c r="C157" s="218"/>
      <c r="D157" s="218"/>
      <c r="E157" s="218"/>
      <c r="F157" s="218"/>
      <c r="G157" s="218"/>
      <c r="H157" s="192"/>
      <c r="I157" s="189"/>
      <c r="J157" s="221"/>
      <c r="K157" s="192"/>
      <c r="M157" s="192"/>
      <c r="N157" s="210"/>
    </row>
    <row r="158" spans="2:14">
      <c r="C158" s="218"/>
      <c r="D158" s="218"/>
      <c r="E158" s="218"/>
      <c r="F158" s="218"/>
      <c r="G158" s="218"/>
      <c r="H158" s="192"/>
      <c r="I158" s="189"/>
      <c r="J158" s="221"/>
      <c r="K158" s="192"/>
      <c r="M158" s="192"/>
      <c r="N158" s="210"/>
    </row>
    <row r="159" spans="2:14">
      <c r="C159" s="218"/>
      <c r="D159" s="218"/>
      <c r="E159" s="218"/>
      <c r="F159" s="218"/>
      <c r="G159" s="218"/>
      <c r="H159" s="192"/>
      <c r="I159" s="189"/>
      <c r="J159" s="221"/>
      <c r="K159" s="192"/>
      <c r="M159" s="192"/>
      <c r="N159" s="210"/>
    </row>
    <row r="160" spans="2:14">
      <c r="C160" s="218"/>
      <c r="D160" s="218"/>
      <c r="E160" s="218"/>
      <c r="F160" s="218"/>
      <c r="G160" s="218"/>
      <c r="H160" s="192"/>
      <c r="I160" s="189"/>
      <c r="J160" s="221"/>
      <c r="K160" s="192"/>
      <c r="M160" s="192"/>
      <c r="N160" s="210"/>
    </row>
    <row r="161" spans="2:15">
      <c r="C161" s="218"/>
      <c r="D161" s="218"/>
      <c r="E161" s="218"/>
      <c r="F161" s="218"/>
      <c r="G161" s="218"/>
      <c r="H161" s="192"/>
      <c r="I161" s="189"/>
      <c r="J161" s="221"/>
      <c r="K161" s="192"/>
      <c r="M161" s="192"/>
      <c r="N161" s="210"/>
    </row>
    <row r="162" spans="2:15">
      <c r="C162" s="218"/>
      <c r="D162" s="218"/>
      <c r="E162" s="218"/>
      <c r="F162" s="218"/>
      <c r="G162" s="218"/>
      <c r="H162" s="192"/>
      <c r="I162" s="189"/>
      <c r="J162" s="221"/>
      <c r="K162" s="192"/>
      <c r="M162" s="192"/>
      <c r="N162" s="210"/>
    </row>
    <row r="163" spans="2:15">
      <c r="C163" s="218"/>
      <c r="D163" s="218"/>
      <c r="E163" s="218"/>
      <c r="F163" s="218"/>
      <c r="G163" s="218"/>
      <c r="H163" s="192"/>
      <c r="I163" s="189"/>
      <c r="J163" s="221"/>
      <c r="K163" s="192"/>
      <c r="M163" s="192"/>
      <c r="N163" s="210"/>
    </row>
    <row r="164" spans="2:15" ht="14.4">
      <c r="B164" s="1336" t="s">
        <v>966</v>
      </c>
      <c r="C164" s="1336"/>
      <c r="D164" s="1336"/>
      <c r="E164" s="1336"/>
      <c r="F164" s="1336"/>
      <c r="G164" s="1336"/>
      <c r="H164" s="1336"/>
      <c r="I164" s="1336"/>
      <c r="J164" s="1336"/>
      <c r="K164" s="1336"/>
      <c r="L164" s="1336"/>
      <c r="M164" s="1336"/>
      <c r="N164" s="222"/>
    </row>
    <row r="165" spans="2:15" ht="30" customHeight="1">
      <c r="C165" s="1337" t="s">
        <v>511</v>
      </c>
      <c r="D165" s="1338"/>
      <c r="E165" s="1338"/>
      <c r="F165" s="1338"/>
      <c r="G165" s="1338"/>
      <c r="H165" s="1338"/>
      <c r="I165" s="1338"/>
      <c r="J165" s="1338"/>
      <c r="K165" s="1338"/>
      <c r="L165" s="1338"/>
      <c r="M165" s="217"/>
      <c r="N165" s="222"/>
    </row>
    <row r="166" spans="2:15" ht="21.75" customHeight="1">
      <c r="C166" s="190" t="s">
        <v>446</v>
      </c>
    </row>
    <row r="167" spans="2:15" ht="86.25" customHeight="1">
      <c r="C167" s="1384"/>
      <c r="D167" s="1385"/>
      <c r="E167" s="1385"/>
      <c r="F167" s="1385"/>
      <c r="G167" s="1385"/>
      <c r="H167" s="1385"/>
      <c r="I167" s="1385"/>
      <c r="J167" s="1385"/>
      <c r="K167" s="1385"/>
      <c r="L167" s="1385"/>
      <c r="M167" s="1386"/>
      <c r="N167" s="223"/>
      <c r="O167" s="224"/>
    </row>
    <row r="168" spans="2:15">
      <c r="C168" s="218"/>
      <c r="D168" s="218"/>
      <c r="E168" s="218"/>
      <c r="F168" s="218"/>
      <c r="G168" s="218"/>
      <c r="H168" s="192"/>
      <c r="I168" s="189"/>
      <c r="J168" s="221"/>
      <c r="K168" s="192"/>
      <c r="M168" s="192"/>
      <c r="N168" s="210"/>
    </row>
    <row r="169" spans="2:15">
      <c r="C169" s="218"/>
      <c r="D169" s="218"/>
      <c r="E169" s="218"/>
      <c r="F169" s="218"/>
      <c r="G169" s="218"/>
      <c r="H169" s="192"/>
      <c r="I169" s="189"/>
      <c r="J169" s="221"/>
      <c r="K169" s="192"/>
      <c r="M169" s="192"/>
      <c r="N169" s="210"/>
    </row>
    <row r="170" spans="2:15">
      <c r="C170" s="218"/>
      <c r="D170" s="218"/>
      <c r="E170" s="218"/>
      <c r="F170" s="218"/>
      <c r="G170" s="218"/>
      <c r="H170" s="192"/>
      <c r="I170" s="189"/>
      <c r="J170" s="221"/>
      <c r="K170" s="192"/>
      <c r="M170" s="192"/>
      <c r="N170" s="210"/>
    </row>
    <row r="171" spans="2:15">
      <c r="C171" s="218"/>
      <c r="D171" s="218"/>
      <c r="E171" s="218"/>
      <c r="F171" s="218"/>
      <c r="G171" s="218"/>
      <c r="H171" s="192"/>
      <c r="I171" s="189"/>
      <c r="J171" s="221"/>
      <c r="K171" s="192"/>
      <c r="M171" s="192"/>
      <c r="N171" s="210"/>
    </row>
    <row r="172" spans="2:15">
      <c r="C172" s="218"/>
      <c r="D172" s="218"/>
      <c r="E172" s="218"/>
      <c r="F172" s="218"/>
      <c r="G172" s="218"/>
      <c r="H172" s="192"/>
      <c r="I172" s="189"/>
      <c r="J172" s="221"/>
      <c r="K172" s="192"/>
      <c r="M172" s="192"/>
      <c r="N172" s="210"/>
    </row>
    <row r="173" spans="2:15">
      <c r="C173" s="218"/>
      <c r="D173" s="218"/>
      <c r="E173" s="218"/>
      <c r="F173" s="218"/>
      <c r="G173" s="218"/>
      <c r="H173" s="192"/>
      <c r="I173" s="189"/>
      <c r="J173" s="221"/>
      <c r="K173" s="192"/>
      <c r="M173" s="192"/>
      <c r="N173" s="210"/>
    </row>
    <row r="174" spans="2:15" ht="14.4">
      <c r="B174" s="1336" t="s">
        <v>967</v>
      </c>
      <c r="C174" s="1336"/>
      <c r="D174" s="1336"/>
      <c r="E174" s="1336"/>
      <c r="F174" s="1336"/>
      <c r="G174" s="1336"/>
      <c r="H174" s="1336"/>
      <c r="I174" s="1336"/>
      <c r="J174" s="1336"/>
      <c r="K174" s="1336"/>
      <c r="L174" s="1336"/>
      <c r="M174" s="1336"/>
      <c r="N174" s="222"/>
    </row>
    <row r="175" spans="2:15" ht="40.200000000000003" customHeight="1">
      <c r="C175" s="1337" t="s">
        <v>512</v>
      </c>
      <c r="D175" s="1338"/>
      <c r="E175" s="1338"/>
      <c r="F175" s="1338"/>
      <c r="G175" s="1338"/>
      <c r="H175" s="1338"/>
      <c r="I175" s="1338"/>
      <c r="J175" s="1338"/>
      <c r="K175" s="1338"/>
      <c r="L175" s="1338"/>
      <c r="M175" s="217"/>
      <c r="N175" s="222"/>
    </row>
  </sheetData>
  <mergeCells count="109">
    <mergeCell ref="C123:O123"/>
    <mergeCell ref="C124:G124"/>
    <mergeCell ref="C107:G107"/>
    <mergeCell ref="C101:G101"/>
    <mergeCell ref="B174:M174"/>
    <mergeCell ref="C175:L175"/>
    <mergeCell ref="B145:M145"/>
    <mergeCell ref="C146:L146"/>
    <mergeCell ref="B164:M164"/>
    <mergeCell ref="C165:L165"/>
    <mergeCell ref="C167:M167"/>
    <mergeCell ref="C125:G125"/>
    <mergeCell ref="C126:G126"/>
    <mergeCell ref="C127:G127"/>
    <mergeCell ref="E135:L135"/>
    <mergeCell ref="C136:D136"/>
    <mergeCell ref="E136:L136"/>
    <mergeCell ref="D130:M130"/>
    <mergeCell ref="I132:M132"/>
    <mergeCell ref="B134:M134"/>
    <mergeCell ref="C135:D135"/>
    <mergeCell ref="C106:O106"/>
    <mergeCell ref="D120:M120"/>
    <mergeCell ref="C113:O113"/>
    <mergeCell ref="C114:G114"/>
    <mergeCell ref="C115:G115"/>
    <mergeCell ref="D119:M119"/>
    <mergeCell ref="C108:G108"/>
    <mergeCell ref="C109:G109"/>
    <mergeCell ref="C110:G110"/>
    <mergeCell ref="C116:G116"/>
    <mergeCell ref="C117:G117"/>
    <mergeCell ref="D103:M103"/>
    <mergeCell ref="C56:G56"/>
    <mergeCell ref="C57:G57"/>
    <mergeCell ref="C58:G58"/>
    <mergeCell ref="C59:G59"/>
    <mergeCell ref="D62:M62"/>
    <mergeCell ref="C78:O78"/>
    <mergeCell ref="C98:G98"/>
    <mergeCell ref="C99:G99"/>
    <mergeCell ref="C72:F72"/>
    <mergeCell ref="D75:M75"/>
    <mergeCell ref="D63:M63"/>
    <mergeCell ref="D64:M64"/>
    <mergeCell ref="C68:O68"/>
    <mergeCell ref="C70:F70"/>
    <mergeCell ref="C71:F71"/>
    <mergeCell ref="O98:O99"/>
    <mergeCell ref="C100:G100"/>
    <mergeCell ref="C85:G85"/>
    <mergeCell ref="C86:G86"/>
    <mergeCell ref="C87:G87"/>
    <mergeCell ref="C79:G79"/>
    <mergeCell ref="D80:G80"/>
    <mergeCell ref="D81:G81"/>
    <mergeCell ref="D82:G82"/>
    <mergeCell ref="C83:G83"/>
    <mergeCell ref="C84:G84"/>
    <mergeCell ref="D89:M89"/>
    <mergeCell ref="D91:M91"/>
    <mergeCell ref="D92:M92"/>
    <mergeCell ref="C95:O95"/>
    <mergeCell ref="C96:G96"/>
    <mergeCell ref="C97:G97"/>
    <mergeCell ref="M98:M99"/>
    <mergeCell ref="N98:N99"/>
    <mergeCell ref="C31:G31"/>
    <mergeCell ref="D22:M22"/>
    <mergeCell ref="C26:O26"/>
    <mergeCell ref="C46:G46"/>
    <mergeCell ref="D49:M49"/>
    <mergeCell ref="C45:G45"/>
    <mergeCell ref="D50:M50"/>
    <mergeCell ref="D51:M51"/>
    <mergeCell ref="C55:O55"/>
    <mergeCell ref="B2:P2"/>
    <mergeCell ref="C4:O4"/>
    <mergeCell ref="C5:P5"/>
    <mergeCell ref="C6:P6"/>
    <mergeCell ref="B8:K8"/>
    <mergeCell ref="C10:K10"/>
    <mergeCell ref="C11:D11"/>
    <mergeCell ref="C12:D12"/>
    <mergeCell ref="C13:D13"/>
    <mergeCell ref="D19:M19"/>
    <mergeCell ref="D23:M23"/>
    <mergeCell ref="D52:M52"/>
    <mergeCell ref="D65:M65"/>
    <mergeCell ref="D90:M90"/>
    <mergeCell ref="C14:D14"/>
    <mergeCell ref="C15:D15"/>
    <mergeCell ref="B154:M154"/>
    <mergeCell ref="C155:L155"/>
    <mergeCell ref="C32:G32"/>
    <mergeCell ref="F34:G34"/>
    <mergeCell ref="D37:M37"/>
    <mergeCell ref="C43:G43"/>
    <mergeCell ref="C44:G44"/>
    <mergeCell ref="D38:M38"/>
    <mergeCell ref="D39:M39"/>
    <mergeCell ref="C42:O42"/>
    <mergeCell ref="C16:D16"/>
    <mergeCell ref="D20:M20"/>
    <mergeCell ref="D21:M21"/>
    <mergeCell ref="C27:G27"/>
    <mergeCell ref="C28:G28"/>
    <mergeCell ref="C29:G29"/>
    <mergeCell ref="C30:G30"/>
  </mergeCells>
  <phoneticPr fontId="4"/>
  <dataValidations disablePrompts="1" count="2">
    <dataValidation type="list" allowBlank="1" showInputMessage="1" showErrorMessage="1" sqref="G70:G72 JC70:JC72 SY70:SY72 ACU70:ACU72 AMQ70:AMQ72 AWM70:AWM72 BGI70:BGI72 BQE70:BQE72 CAA70:CAA72 CJW70:CJW72 CTS70:CTS72 DDO70:DDO72 DNK70:DNK72 DXG70:DXG72 EHC70:EHC72 EQY70:EQY72 FAU70:FAU72 FKQ70:FKQ72 FUM70:FUM72 GEI70:GEI72 GOE70:GOE72 GYA70:GYA72 HHW70:HHW72 HRS70:HRS72 IBO70:IBO72 ILK70:ILK72 IVG70:IVG72 JFC70:JFC72 JOY70:JOY72 JYU70:JYU72 KIQ70:KIQ72 KSM70:KSM72 LCI70:LCI72 LME70:LME72 LWA70:LWA72 MFW70:MFW72 MPS70:MPS72 MZO70:MZO72 NJK70:NJK72 NTG70:NTG72 ODC70:ODC72 OMY70:OMY72 OWU70:OWU72 PGQ70:PGQ72 PQM70:PQM72 QAI70:QAI72 QKE70:QKE72 QUA70:QUA72 RDW70:RDW72 RNS70:RNS72 RXO70:RXO72 SHK70:SHK72 SRG70:SRG72 TBC70:TBC72 TKY70:TKY72 TUU70:TUU72 UEQ70:UEQ72 UOM70:UOM72 UYI70:UYI72 VIE70:VIE72 VSA70:VSA72 WBW70:WBW72 WLS70:WLS72 WVO70:WVO72 G65616:G65618 JC65616:JC65618 SY65616:SY65618 ACU65616:ACU65618 AMQ65616:AMQ65618 AWM65616:AWM65618 BGI65616:BGI65618 BQE65616:BQE65618 CAA65616:CAA65618 CJW65616:CJW65618 CTS65616:CTS65618 DDO65616:DDO65618 DNK65616:DNK65618 DXG65616:DXG65618 EHC65616:EHC65618 EQY65616:EQY65618 FAU65616:FAU65618 FKQ65616:FKQ65618 FUM65616:FUM65618 GEI65616:GEI65618 GOE65616:GOE65618 GYA65616:GYA65618 HHW65616:HHW65618 HRS65616:HRS65618 IBO65616:IBO65618 ILK65616:ILK65618 IVG65616:IVG65618 JFC65616:JFC65618 JOY65616:JOY65618 JYU65616:JYU65618 KIQ65616:KIQ65618 KSM65616:KSM65618 LCI65616:LCI65618 LME65616:LME65618 LWA65616:LWA65618 MFW65616:MFW65618 MPS65616:MPS65618 MZO65616:MZO65618 NJK65616:NJK65618 NTG65616:NTG65618 ODC65616:ODC65618 OMY65616:OMY65618 OWU65616:OWU65618 PGQ65616:PGQ65618 PQM65616:PQM65618 QAI65616:QAI65618 QKE65616:QKE65618 QUA65616:QUA65618 RDW65616:RDW65618 RNS65616:RNS65618 RXO65616:RXO65618 SHK65616:SHK65618 SRG65616:SRG65618 TBC65616:TBC65618 TKY65616:TKY65618 TUU65616:TUU65618 UEQ65616:UEQ65618 UOM65616:UOM65618 UYI65616:UYI65618 VIE65616:VIE65618 VSA65616:VSA65618 WBW65616:WBW65618 WLS65616:WLS65618 WVO65616:WVO65618 G131152:G131154 JC131152:JC131154 SY131152:SY131154 ACU131152:ACU131154 AMQ131152:AMQ131154 AWM131152:AWM131154 BGI131152:BGI131154 BQE131152:BQE131154 CAA131152:CAA131154 CJW131152:CJW131154 CTS131152:CTS131154 DDO131152:DDO131154 DNK131152:DNK131154 DXG131152:DXG131154 EHC131152:EHC131154 EQY131152:EQY131154 FAU131152:FAU131154 FKQ131152:FKQ131154 FUM131152:FUM131154 GEI131152:GEI131154 GOE131152:GOE131154 GYA131152:GYA131154 HHW131152:HHW131154 HRS131152:HRS131154 IBO131152:IBO131154 ILK131152:ILK131154 IVG131152:IVG131154 JFC131152:JFC131154 JOY131152:JOY131154 JYU131152:JYU131154 KIQ131152:KIQ131154 KSM131152:KSM131154 LCI131152:LCI131154 LME131152:LME131154 LWA131152:LWA131154 MFW131152:MFW131154 MPS131152:MPS131154 MZO131152:MZO131154 NJK131152:NJK131154 NTG131152:NTG131154 ODC131152:ODC131154 OMY131152:OMY131154 OWU131152:OWU131154 PGQ131152:PGQ131154 PQM131152:PQM131154 QAI131152:QAI131154 QKE131152:QKE131154 QUA131152:QUA131154 RDW131152:RDW131154 RNS131152:RNS131154 RXO131152:RXO131154 SHK131152:SHK131154 SRG131152:SRG131154 TBC131152:TBC131154 TKY131152:TKY131154 TUU131152:TUU131154 UEQ131152:UEQ131154 UOM131152:UOM131154 UYI131152:UYI131154 VIE131152:VIE131154 VSA131152:VSA131154 WBW131152:WBW131154 WLS131152:WLS131154 WVO131152:WVO131154 G196688:G196690 JC196688:JC196690 SY196688:SY196690 ACU196688:ACU196690 AMQ196688:AMQ196690 AWM196688:AWM196690 BGI196688:BGI196690 BQE196688:BQE196690 CAA196688:CAA196690 CJW196688:CJW196690 CTS196688:CTS196690 DDO196688:DDO196690 DNK196688:DNK196690 DXG196688:DXG196690 EHC196688:EHC196690 EQY196688:EQY196690 FAU196688:FAU196690 FKQ196688:FKQ196690 FUM196688:FUM196690 GEI196688:GEI196690 GOE196688:GOE196690 GYA196688:GYA196690 HHW196688:HHW196690 HRS196688:HRS196690 IBO196688:IBO196690 ILK196688:ILK196690 IVG196688:IVG196690 JFC196688:JFC196690 JOY196688:JOY196690 JYU196688:JYU196690 KIQ196688:KIQ196690 KSM196688:KSM196690 LCI196688:LCI196690 LME196688:LME196690 LWA196688:LWA196690 MFW196688:MFW196690 MPS196688:MPS196690 MZO196688:MZO196690 NJK196688:NJK196690 NTG196688:NTG196690 ODC196688:ODC196690 OMY196688:OMY196690 OWU196688:OWU196690 PGQ196688:PGQ196690 PQM196688:PQM196690 QAI196688:QAI196690 QKE196688:QKE196690 QUA196688:QUA196690 RDW196688:RDW196690 RNS196688:RNS196690 RXO196688:RXO196690 SHK196688:SHK196690 SRG196688:SRG196690 TBC196688:TBC196690 TKY196688:TKY196690 TUU196688:TUU196690 UEQ196688:UEQ196690 UOM196688:UOM196690 UYI196688:UYI196690 VIE196688:VIE196690 VSA196688:VSA196690 WBW196688:WBW196690 WLS196688:WLS196690 WVO196688:WVO196690 G262224:G262226 JC262224:JC262226 SY262224:SY262226 ACU262224:ACU262226 AMQ262224:AMQ262226 AWM262224:AWM262226 BGI262224:BGI262226 BQE262224:BQE262226 CAA262224:CAA262226 CJW262224:CJW262226 CTS262224:CTS262226 DDO262224:DDO262226 DNK262224:DNK262226 DXG262224:DXG262226 EHC262224:EHC262226 EQY262224:EQY262226 FAU262224:FAU262226 FKQ262224:FKQ262226 FUM262224:FUM262226 GEI262224:GEI262226 GOE262224:GOE262226 GYA262224:GYA262226 HHW262224:HHW262226 HRS262224:HRS262226 IBO262224:IBO262226 ILK262224:ILK262226 IVG262224:IVG262226 JFC262224:JFC262226 JOY262224:JOY262226 JYU262224:JYU262226 KIQ262224:KIQ262226 KSM262224:KSM262226 LCI262224:LCI262226 LME262224:LME262226 LWA262224:LWA262226 MFW262224:MFW262226 MPS262224:MPS262226 MZO262224:MZO262226 NJK262224:NJK262226 NTG262224:NTG262226 ODC262224:ODC262226 OMY262224:OMY262226 OWU262224:OWU262226 PGQ262224:PGQ262226 PQM262224:PQM262226 QAI262224:QAI262226 QKE262224:QKE262226 QUA262224:QUA262226 RDW262224:RDW262226 RNS262224:RNS262226 RXO262224:RXO262226 SHK262224:SHK262226 SRG262224:SRG262226 TBC262224:TBC262226 TKY262224:TKY262226 TUU262224:TUU262226 UEQ262224:UEQ262226 UOM262224:UOM262226 UYI262224:UYI262226 VIE262224:VIE262226 VSA262224:VSA262226 WBW262224:WBW262226 WLS262224:WLS262226 WVO262224:WVO262226 G327760:G327762 JC327760:JC327762 SY327760:SY327762 ACU327760:ACU327762 AMQ327760:AMQ327762 AWM327760:AWM327762 BGI327760:BGI327762 BQE327760:BQE327762 CAA327760:CAA327762 CJW327760:CJW327762 CTS327760:CTS327762 DDO327760:DDO327762 DNK327760:DNK327762 DXG327760:DXG327762 EHC327760:EHC327762 EQY327760:EQY327762 FAU327760:FAU327762 FKQ327760:FKQ327762 FUM327760:FUM327762 GEI327760:GEI327762 GOE327760:GOE327762 GYA327760:GYA327762 HHW327760:HHW327762 HRS327760:HRS327762 IBO327760:IBO327762 ILK327760:ILK327762 IVG327760:IVG327762 JFC327760:JFC327762 JOY327760:JOY327762 JYU327760:JYU327762 KIQ327760:KIQ327762 KSM327760:KSM327762 LCI327760:LCI327762 LME327760:LME327762 LWA327760:LWA327762 MFW327760:MFW327762 MPS327760:MPS327762 MZO327760:MZO327762 NJK327760:NJK327762 NTG327760:NTG327762 ODC327760:ODC327762 OMY327760:OMY327762 OWU327760:OWU327762 PGQ327760:PGQ327762 PQM327760:PQM327762 QAI327760:QAI327762 QKE327760:QKE327762 QUA327760:QUA327762 RDW327760:RDW327762 RNS327760:RNS327762 RXO327760:RXO327762 SHK327760:SHK327762 SRG327760:SRG327762 TBC327760:TBC327762 TKY327760:TKY327762 TUU327760:TUU327762 UEQ327760:UEQ327762 UOM327760:UOM327762 UYI327760:UYI327762 VIE327760:VIE327762 VSA327760:VSA327762 WBW327760:WBW327762 WLS327760:WLS327762 WVO327760:WVO327762 G393296:G393298 JC393296:JC393298 SY393296:SY393298 ACU393296:ACU393298 AMQ393296:AMQ393298 AWM393296:AWM393298 BGI393296:BGI393298 BQE393296:BQE393298 CAA393296:CAA393298 CJW393296:CJW393298 CTS393296:CTS393298 DDO393296:DDO393298 DNK393296:DNK393298 DXG393296:DXG393298 EHC393296:EHC393298 EQY393296:EQY393298 FAU393296:FAU393298 FKQ393296:FKQ393298 FUM393296:FUM393298 GEI393296:GEI393298 GOE393296:GOE393298 GYA393296:GYA393298 HHW393296:HHW393298 HRS393296:HRS393298 IBO393296:IBO393298 ILK393296:ILK393298 IVG393296:IVG393298 JFC393296:JFC393298 JOY393296:JOY393298 JYU393296:JYU393298 KIQ393296:KIQ393298 KSM393296:KSM393298 LCI393296:LCI393298 LME393296:LME393298 LWA393296:LWA393298 MFW393296:MFW393298 MPS393296:MPS393298 MZO393296:MZO393298 NJK393296:NJK393298 NTG393296:NTG393298 ODC393296:ODC393298 OMY393296:OMY393298 OWU393296:OWU393298 PGQ393296:PGQ393298 PQM393296:PQM393298 QAI393296:QAI393298 QKE393296:QKE393298 QUA393296:QUA393298 RDW393296:RDW393298 RNS393296:RNS393298 RXO393296:RXO393298 SHK393296:SHK393298 SRG393296:SRG393298 TBC393296:TBC393298 TKY393296:TKY393298 TUU393296:TUU393298 UEQ393296:UEQ393298 UOM393296:UOM393298 UYI393296:UYI393298 VIE393296:VIE393298 VSA393296:VSA393298 WBW393296:WBW393298 WLS393296:WLS393298 WVO393296:WVO393298 G458832:G458834 JC458832:JC458834 SY458832:SY458834 ACU458832:ACU458834 AMQ458832:AMQ458834 AWM458832:AWM458834 BGI458832:BGI458834 BQE458832:BQE458834 CAA458832:CAA458834 CJW458832:CJW458834 CTS458832:CTS458834 DDO458832:DDO458834 DNK458832:DNK458834 DXG458832:DXG458834 EHC458832:EHC458834 EQY458832:EQY458834 FAU458832:FAU458834 FKQ458832:FKQ458834 FUM458832:FUM458834 GEI458832:GEI458834 GOE458832:GOE458834 GYA458832:GYA458834 HHW458832:HHW458834 HRS458832:HRS458834 IBO458832:IBO458834 ILK458832:ILK458834 IVG458832:IVG458834 JFC458832:JFC458834 JOY458832:JOY458834 JYU458832:JYU458834 KIQ458832:KIQ458834 KSM458832:KSM458834 LCI458832:LCI458834 LME458832:LME458834 LWA458832:LWA458834 MFW458832:MFW458834 MPS458832:MPS458834 MZO458832:MZO458834 NJK458832:NJK458834 NTG458832:NTG458834 ODC458832:ODC458834 OMY458832:OMY458834 OWU458832:OWU458834 PGQ458832:PGQ458834 PQM458832:PQM458834 QAI458832:QAI458834 QKE458832:QKE458834 QUA458832:QUA458834 RDW458832:RDW458834 RNS458832:RNS458834 RXO458832:RXO458834 SHK458832:SHK458834 SRG458832:SRG458834 TBC458832:TBC458834 TKY458832:TKY458834 TUU458832:TUU458834 UEQ458832:UEQ458834 UOM458832:UOM458834 UYI458832:UYI458834 VIE458832:VIE458834 VSA458832:VSA458834 WBW458832:WBW458834 WLS458832:WLS458834 WVO458832:WVO458834 G524368:G524370 JC524368:JC524370 SY524368:SY524370 ACU524368:ACU524370 AMQ524368:AMQ524370 AWM524368:AWM524370 BGI524368:BGI524370 BQE524368:BQE524370 CAA524368:CAA524370 CJW524368:CJW524370 CTS524368:CTS524370 DDO524368:DDO524370 DNK524368:DNK524370 DXG524368:DXG524370 EHC524368:EHC524370 EQY524368:EQY524370 FAU524368:FAU524370 FKQ524368:FKQ524370 FUM524368:FUM524370 GEI524368:GEI524370 GOE524368:GOE524370 GYA524368:GYA524370 HHW524368:HHW524370 HRS524368:HRS524370 IBO524368:IBO524370 ILK524368:ILK524370 IVG524368:IVG524370 JFC524368:JFC524370 JOY524368:JOY524370 JYU524368:JYU524370 KIQ524368:KIQ524370 KSM524368:KSM524370 LCI524368:LCI524370 LME524368:LME524370 LWA524368:LWA524370 MFW524368:MFW524370 MPS524368:MPS524370 MZO524368:MZO524370 NJK524368:NJK524370 NTG524368:NTG524370 ODC524368:ODC524370 OMY524368:OMY524370 OWU524368:OWU524370 PGQ524368:PGQ524370 PQM524368:PQM524370 QAI524368:QAI524370 QKE524368:QKE524370 QUA524368:QUA524370 RDW524368:RDW524370 RNS524368:RNS524370 RXO524368:RXO524370 SHK524368:SHK524370 SRG524368:SRG524370 TBC524368:TBC524370 TKY524368:TKY524370 TUU524368:TUU524370 UEQ524368:UEQ524370 UOM524368:UOM524370 UYI524368:UYI524370 VIE524368:VIE524370 VSA524368:VSA524370 WBW524368:WBW524370 WLS524368:WLS524370 WVO524368:WVO524370 G589904:G589906 JC589904:JC589906 SY589904:SY589906 ACU589904:ACU589906 AMQ589904:AMQ589906 AWM589904:AWM589906 BGI589904:BGI589906 BQE589904:BQE589906 CAA589904:CAA589906 CJW589904:CJW589906 CTS589904:CTS589906 DDO589904:DDO589906 DNK589904:DNK589906 DXG589904:DXG589906 EHC589904:EHC589906 EQY589904:EQY589906 FAU589904:FAU589906 FKQ589904:FKQ589906 FUM589904:FUM589906 GEI589904:GEI589906 GOE589904:GOE589906 GYA589904:GYA589906 HHW589904:HHW589906 HRS589904:HRS589906 IBO589904:IBO589906 ILK589904:ILK589906 IVG589904:IVG589906 JFC589904:JFC589906 JOY589904:JOY589906 JYU589904:JYU589906 KIQ589904:KIQ589906 KSM589904:KSM589906 LCI589904:LCI589906 LME589904:LME589906 LWA589904:LWA589906 MFW589904:MFW589906 MPS589904:MPS589906 MZO589904:MZO589906 NJK589904:NJK589906 NTG589904:NTG589906 ODC589904:ODC589906 OMY589904:OMY589906 OWU589904:OWU589906 PGQ589904:PGQ589906 PQM589904:PQM589906 QAI589904:QAI589906 QKE589904:QKE589906 QUA589904:QUA589906 RDW589904:RDW589906 RNS589904:RNS589906 RXO589904:RXO589906 SHK589904:SHK589906 SRG589904:SRG589906 TBC589904:TBC589906 TKY589904:TKY589906 TUU589904:TUU589906 UEQ589904:UEQ589906 UOM589904:UOM589906 UYI589904:UYI589906 VIE589904:VIE589906 VSA589904:VSA589906 WBW589904:WBW589906 WLS589904:WLS589906 WVO589904:WVO589906 G655440:G655442 JC655440:JC655442 SY655440:SY655442 ACU655440:ACU655442 AMQ655440:AMQ655442 AWM655440:AWM655442 BGI655440:BGI655442 BQE655440:BQE655442 CAA655440:CAA655442 CJW655440:CJW655442 CTS655440:CTS655442 DDO655440:DDO655442 DNK655440:DNK655442 DXG655440:DXG655442 EHC655440:EHC655442 EQY655440:EQY655442 FAU655440:FAU655442 FKQ655440:FKQ655442 FUM655440:FUM655442 GEI655440:GEI655442 GOE655440:GOE655442 GYA655440:GYA655442 HHW655440:HHW655442 HRS655440:HRS655442 IBO655440:IBO655442 ILK655440:ILK655442 IVG655440:IVG655442 JFC655440:JFC655442 JOY655440:JOY655442 JYU655440:JYU655442 KIQ655440:KIQ655442 KSM655440:KSM655442 LCI655440:LCI655442 LME655440:LME655442 LWA655440:LWA655442 MFW655440:MFW655442 MPS655440:MPS655442 MZO655440:MZO655442 NJK655440:NJK655442 NTG655440:NTG655442 ODC655440:ODC655442 OMY655440:OMY655442 OWU655440:OWU655442 PGQ655440:PGQ655442 PQM655440:PQM655442 QAI655440:QAI655442 QKE655440:QKE655442 QUA655440:QUA655442 RDW655440:RDW655442 RNS655440:RNS655442 RXO655440:RXO655442 SHK655440:SHK655442 SRG655440:SRG655442 TBC655440:TBC655442 TKY655440:TKY655442 TUU655440:TUU655442 UEQ655440:UEQ655442 UOM655440:UOM655442 UYI655440:UYI655442 VIE655440:VIE655442 VSA655440:VSA655442 WBW655440:WBW655442 WLS655440:WLS655442 WVO655440:WVO655442 G720976:G720978 JC720976:JC720978 SY720976:SY720978 ACU720976:ACU720978 AMQ720976:AMQ720978 AWM720976:AWM720978 BGI720976:BGI720978 BQE720976:BQE720978 CAA720976:CAA720978 CJW720976:CJW720978 CTS720976:CTS720978 DDO720976:DDO720978 DNK720976:DNK720978 DXG720976:DXG720978 EHC720976:EHC720978 EQY720976:EQY720978 FAU720976:FAU720978 FKQ720976:FKQ720978 FUM720976:FUM720978 GEI720976:GEI720978 GOE720976:GOE720978 GYA720976:GYA720978 HHW720976:HHW720978 HRS720976:HRS720978 IBO720976:IBO720978 ILK720976:ILK720978 IVG720976:IVG720978 JFC720976:JFC720978 JOY720976:JOY720978 JYU720976:JYU720978 KIQ720976:KIQ720978 KSM720976:KSM720978 LCI720976:LCI720978 LME720976:LME720978 LWA720976:LWA720978 MFW720976:MFW720978 MPS720976:MPS720978 MZO720976:MZO720978 NJK720976:NJK720978 NTG720976:NTG720978 ODC720976:ODC720978 OMY720976:OMY720978 OWU720976:OWU720978 PGQ720976:PGQ720978 PQM720976:PQM720978 QAI720976:QAI720978 QKE720976:QKE720978 QUA720976:QUA720978 RDW720976:RDW720978 RNS720976:RNS720978 RXO720976:RXO720978 SHK720976:SHK720978 SRG720976:SRG720978 TBC720976:TBC720978 TKY720976:TKY720978 TUU720976:TUU720978 UEQ720976:UEQ720978 UOM720976:UOM720978 UYI720976:UYI720978 VIE720976:VIE720978 VSA720976:VSA720978 WBW720976:WBW720978 WLS720976:WLS720978 WVO720976:WVO720978 G786512:G786514 JC786512:JC786514 SY786512:SY786514 ACU786512:ACU786514 AMQ786512:AMQ786514 AWM786512:AWM786514 BGI786512:BGI786514 BQE786512:BQE786514 CAA786512:CAA786514 CJW786512:CJW786514 CTS786512:CTS786514 DDO786512:DDO786514 DNK786512:DNK786514 DXG786512:DXG786514 EHC786512:EHC786514 EQY786512:EQY786514 FAU786512:FAU786514 FKQ786512:FKQ786514 FUM786512:FUM786514 GEI786512:GEI786514 GOE786512:GOE786514 GYA786512:GYA786514 HHW786512:HHW786514 HRS786512:HRS786514 IBO786512:IBO786514 ILK786512:ILK786514 IVG786512:IVG786514 JFC786512:JFC786514 JOY786512:JOY786514 JYU786512:JYU786514 KIQ786512:KIQ786514 KSM786512:KSM786514 LCI786512:LCI786514 LME786512:LME786514 LWA786512:LWA786514 MFW786512:MFW786514 MPS786512:MPS786514 MZO786512:MZO786514 NJK786512:NJK786514 NTG786512:NTG786514 ODC786512:ODC786514 OMY786512:OMY786514 OWU786512:OWU786514 PGQ786512:PGQ786514 PQM786512:PQM786514 QAI786512:QAI786514 QKE786512:QKE786514 QUA786512:QUA786514 RDW786512:RDW786514 RNS786512:RNS786514 RXO786512:RXO786514 SHK786512:SHK786514 SRG786512:SRG786514 TBC786512:TBC786514 TKY786512:TKY786514 TUU786512:TUU786514 UEQ786512:UEQ786514 UOM786512:UOM786514 UYI786512:UYI786514 VIE786512:VIE786514 VSA786512:VSA786514 WBW786512:WBW786514 WLS786512:WLS786514 WVO786512:WVO786514 G852048:G852050 JC852048:JC852050 SY852048:SY852050 ACU852048:ACU852050 AMQ852048:AMQ852050 AWM852048:AWM852050 BGI852048:BGI852050 BQE852048:BQE852050 CAA852048:CAA852050 CJW852048:CJW852050 CTS852048:CTS852050 DDO852048:DDO852050 DNK852048:DNK852050 DXG852048:DXG852050 EHC852048:EHC852050 EQY852048:EQY852050 FAU852048:FAU852050 FKQ852048:FKQ852050 FUM852048:FUM852050 GEI852048:GEI852050 GOE852048:GOE852050 GYA852048:GYA852050 HHW852048:HHW852050 HRS852048:HRS852050 IBO852048:IBO852050 ILK852048:ILK852050 IVG852048:IVG852050 JFC852048:JFC852050 JOY852048:JOY852050 JYU852048:JYU852050 KIQ852048:KIQ852050 KSM852048:KSM852050 LCI852048:LCI852050 LME852048:LME852050 LWA852048:LWA852050 MFW852048:MFW852050 MPS852048:MPS852050 MZO852048:MZO852050 NJK852048:NJK852050 NTG852048:NTG852050 ODC852048:ODC852050 OMY852048:OMY852050 OWU852048:OWU852050 PGQ852048:PGQ852050 PQM852048:PQM852050 QAI852048:QAI852050 QKE852048:QKE852050 QUA852048:QUA852050 RDW852048:RDW852050 RNS852048:RNS852050 RXO852048:RXO852050 SHK852048:SHK852050 SRG852048:SRG852050 TBC852048:TBC852050 TKY852048:TKY852050 TUU852048:TUU852050 UEQ852048:UEQ852050 UOM852048:UOM852050 UYI852048:UYI852050 VIE852048:VIE852050 VSA852048:VSA852050 WBW852048:WBW852050 WLS852048:WLS852050 WVO852048:WVO852050 G917584:G917586 JC917584:JC917586 SY917584:SY917586 ACU917584:ACU917586 AMQ917584:AMQ917586 AWM917584:AWM917586 BGI917584:BGI917586 BQE917584:BQE917586 CAA917584:CAA917586 CJW917584:CJW917586 CTS917584:CTS917586 DDO917584:DDO917586 DNK917584:DNK917586 DXG917584:DXG917586 EHC917584:EHC917586 EQY917584:EQY917586 FAU917584:FAU917586 FKQ917584:FKQ917586 FUM917584:FUM917586 GEI917584:GEI917586 GOE917584:GOE917586 GYA917584:GYA917586 HHW917584:HHW917586 HRS917584:HRS917586 IBO917584:IBO917586 ILK917584:ILK917586 IVG917584:IVG917586 JFC917584:JFC917586 JOY917584:JOY917586 JYU917584:JYU917586 KIQ917584:KIQ917586 KSM917584:KSM917586 LCI917584:LCI917586 LME917584:LME917586 LWA917584:LWA917586 MFW917584:MFW917586 MPS917584:MPS917586 MZO917584:MZO917586 NJK917584:NJK917586 NTG917584:NTG917586 ODC917584:ODC917586 OMY917584:OMY917586 OWU917584:OWU917586 PGQ917584:PGQ917586 PQM917584:PQM917586 QAI917584:QAI917586 QKE917584:QKE917586 QUA917584:QUA917586 RDW917584:RDW917586 RNS917584:RNS917586 RXO917584:RXO917586 SHK917584:SHK917586 SRG917584:SRG917586 TBC917584:TBC917586 TKY917584:TKY917586 TUU917584:TUU917586 UEQ917584:UEQ917586 UOM917584:UOM917586 UYI917584:UYI917586 VIE917584:VIE917586 VSA917584:VSA917586 WBW917584:WBW917586 WLS917584:WLS917586 WVO917584:WVO917586 G983120:G983122 JC983120:JC983122 SY983120:SY983122 ACU983120:ACU983122 AMQ983120:AMQ983122 AWM983120:AWM983122 BGI983120:BGI983122 BQE983120:BQE983122 CAA983120:CAA983122 CJW983120:CJW983122 CTS983120:CTS983122 DDO983120:DDO983122 DNK983120:DNK983122 DXG983120:DXG983122 EHC983120:EHC983122 EQY983120:EQY983122 FAU983120:FAU983122 FKQ983120:FKQ983122 FUM983120:FUM983122 GEI983120:GEI983122 GOE983120:GOE983122 GYA983120:GYA983122 HHW983120:HHW983122 HRS983120:HRS983122 IBO983120:IBO983122 ILK983120:ILK983122 IVG983120:IVG983122 JFC983120:JFC983122 JOY983120:JOY983122 JYU983120:JYU983122 KIQ983120:KIQ983122 KSM983120:KSM983122 LCI983120:LCI983122 LME983120:LME983122 LWA983120:LWA983122 MFW983120:MFW983122 MPS983120:MPS983122 MZO983120:MZO983122 NJK983120:NJK983122 NTG983120:NTG983122 ODC983120:ODC983122 OMY983120:OMY983122 OWU983120:OWU983122 PGQ983120:PGQ983122 PQM983120:PQM983122 QAI983120:QAI983122 QKE983120:QKE983122 QUA983120:QUA983122 RDW983120:RDW983122 RNS983120:RNS983122 RXO983120:RXO983122 SHK983120:SHK983122 SRG983120:SRG983122 TBC983120:TBC983122 TKY983120:TKY983122 TUU983120:TUU983122 UEQ983120:UEQ983122 UOM983120:UOM983122 UYI983120:UYI983122 VIE983120:VIE983122 VSA983120:VSA983122 WBW983120:WBW983122 WLS983120:WLS983122 WVO983120:WVO983122 M135:M136 JI135:JI136 TE135:TE136 ADA135:ADA136 AMW135:AMW136 AWS135:AWS136 BGO135:BGO136 BQK135:BQK136 CAG135:CAG136 CKC135:CKC136 CTY135:CTY136 DDU135:DDU136 DNQ135:DNQ136 DXM135:DXM136 EHI135:EHI136 ERE135:ERE136 FBA135:FBA136 FKW135:FKW136 FUS135:FUS136 GEO135:GEO136 GOK135:GOK136 GYG135:GYG136 HIC135:HIC136 HRY135:HRY136 IBU135:IBU136 ILQ135:ILQ136 IVM135:IVM136 JFI135:JFI136 JPE135:JPE136 JZA135:JZA136 KIW135:KIW136 KSS135:KSS136 LCO135:LCO136 LMK135:LMK136 LWG135:LWG136 MGC135:MGC136 MPY135:MPY136 MZU135:MZU136 NJQ135:NJQ136 NTM135:NTM136 ODI135:ODI136 ONE135:ONE136 OXA135:OXA136 PGW135:PGW136 PQS135:PQS136 QAO135:QAO136 QKK135:QKK136 QUG135:QUG136 REC135:REC136 RNY135:RNY136 RXU135:RXU136 SHQ135:SHQ136 SRM135:SRM136 TBI135:TBI136 TLE135:TLE136 TVA135:TVA136 UEW135:UEW136 UOS135:UOS136 UYO135:UYO136 VIK135:VIK136 VSG135:VSG136 WCC135:WCC136 WLY135:WLY136 WVU135:WVU136 M65681:M65682 JI65681:JI65682 TE65681:TE65682 ADA65681:ADA65682 AMW65681:AMW65682 AWS65681:AWS65682 BGO65681:BGO65682 BQK65681:BQK65682 CAG65681:CAG65682 CKC65681:CKC65682 CTY65681:CTY65682 DDU65681:DDU65682 DNQ65681:DNQ65682 DXM65681:DXM65682 EHI65681:EHI65682 ERE65681:ERE65682 FBA65681:FBA65682 FKW65681:FKW65682 FUS65681:FUS65682 GEO65681:GEO65682 GOK65681:GOK65682 GYG65681:GYG65682 HIC65681:HIC65682 HRY65681:HRY65682 IBU65681:IBU65682 ILQ65681:ILQ65682 IVM65681:IVM65682 JFI65681:JFI65682 JPE65681:JPE65682 JZA65681:JZA65682 KIW65681:KIW65682 KSS65681:KSS65682 LCO65681:LCO65682 LMK65681:LMK65682 LWG65681:LWG65682 MGC65681:MGC65682 MPY65681:MPY65682 MZU65681:MZU65682 NJQ65681:NJQ65682 NTM65681:NTM65682 ODI65681:ODI65682 ONE65681:ONE65682 OXA65681:OXA65682 PGW65681:PGW65682 PQS65681:PQS65682 QAO65681:QAO65682 QKK65681:QKK65682 QUG65681:QUG65682 REC65681:REC65682 RNY65681:RNY65682 RXU65681:RXU65682 SHQ65681:SHQ65682 SRM65681:SRM65682 TBI65681:TBI65682 TLE65681:TLE65682 TVA65681:TVA65682 UEW65681:UEW65682 UOS65681:UOS65682 UYO65681:UYO65682 VIK65681:VIK65682 VSG65681:VSG65682 WCC65681:WCC65682 WLY65681:WLY65682 WVU65681:WVU65682 M131217:M131218 JI131217:JI131218 TE131217:TE131218 ADA131217:ADA131218 AMW131217:AMW131218 AWS131217:AWS131218 BGO131217:BGO131218 BQK131217:BQK131218 CAG131217:CAG131218 CKC131217:CKC131218 CTY131217:CTY131218 DDU131217:DDU131218 DNQ131217:DNQ131218 DXM131217:DXM131218 EHI131217:EHI131218 ERE131217:ERE131218 FBA131217:FBA131218 FKW131217:FKW131218 FUS131217:FUS131218 GEO131217:GEO131218 GOK131217:GOK131218 GYG131217:GYG131218 HIC131217:HIC131218 HRY131217:HRY131218 IBU131217:IBU131218 ILQ131217:ILQ131218 IVM131217:IVM131218 JFI131217:JFI131218 JPE131217:JPE131218 JZA131217:JZA131218 KIW131217:KIW131218 KSS131217:KSS131218 LCO131217:LCO131218 LMK131217:LMK131218 LWG131217:LWG131218 MGC131217:MGC131218 MPY131217:MPY131218 MZU131217:MZU131218 NJQ131217:NJQ131218 NTM131217:NTM131218 ODI131217:ODI131218 ONE131217:ONE131218 OXA131217:OXA131218 PGW131217:PGW131218 PQS131217:PQS131218 QAO131217:QAO131218 QKK131217:QKK131218 QUG131217:QUG131218 REC131217:REC131218 RNY131217:RNY131218 RXU131217:RXU131218 SHQ131217:SHQ131218 SRM131217:SRM131218 TBI131217:TBI131218 TLE131217:TLE131218 TVA131217:TVA131218 UEW131217:UEW131218 UOS131217:UOS131218 UYO131217:UYO131218 VIK131217:VIK131218 VSG131217:VSG131218 WCC131217:WCC131218 WLY131217:WLY131218 WVU131217:WVU131218 M196753:M196754 JI196753:JI196754 TE196753:TE196754 ADA196753:ADA196754 AMW196753:AMW196754 AWS196753:AWS196754 BGO196753:BGO196754 BQK196753:BQK196754 CAG196753:CAG196754 CKC196753:CKC196754 CTY196753:CTY196754 DDU196753:DDU196754 DNQ196753:DNQ196754 DXM196753:DXM196754 EHI196753:EHI196754 ERE196753:ERE196754 FBA196753:FBA196754 FKW196753:FKW196754 FUS196753:FUS196754 GEO196753:GEO196754 GOK196753:GOK196754 GYG196753:GYG196754 HIC196753:HIC196754 HRY196753:HRY196754 IBU196753:IBU196754 ILQ196753:ILQ196754 IVM196753:IVM196754 JFI196753:JFI196754 JPE196753:JPE196754 JZA196753:JZA196754 KIW196753:KIW196754 KSS196753:KSS196754 LCO196753:LCO196754 LMK196753:LMK196754 LWG196753:LWG196754 MGC196753:MGC196754 MPY196753:MPY196754 MZU196753:MZU196754 NJQ196753:NJQ196754 NTM196753:NTM196754 ODI196753:ODI196754 ONE196753:ONE196754 OXA196753:OXA196754 PGW196753:PGW196754 PQS196753:PQS196754 QAO196753:QAO196754 QKK196753:QKK196754 QUG196753:QUG196754 REC196753:REC196754 RNY196753:RNY196754 RXU196753:RXU196754 SHQ196753:SHQ196754 SRM196753:SRM196754 TBI196753:TBI196754 TLE196753:TLE196754 TVA196753:TVA196754 UEW196753:UEW196754 UOS196753:UOS196754 UYO196753:UYO196754 VIK196753:VIK196754 VSG196753:VSG196754 WCC196753:WCC196754 WLY196753:WLY196754 WVU196753:WVU196754 M262289:M262290 JI262289:JI262290 TE262289:TE262290 ADA262289:ADA262290 AMW262289:AMW262290 AWS262289:AWS262290 BGO262289:BGO262290 BQK262289:BQK262290 CAG262289:CAG262290 CKC262289:CKC262290 CTY262289:CTY262290 DDU262289:DDU262290 DNQ262289:DNQ262290 DXM262289:DXM262290 EHI262289:EHI262290 ERE262289:ERE262290 FBA262289:FBA262290 FKW262289:FKW262290 FUS262289:FUS262290 GEO262289:GEO262290 GOK262289:GOK262290 GYG262289:GYG262290 HIC262289:HIC262290 HRY262289:HRY262290 IBU262289:IBU262290 ILQ262289:ILQ262290 IVM262289:IVM262290 JFI262289:JFI262290 JPE262289:JPE262290 JZA262289:JZA262290 KIW262289:KIW262290 KSS262289:KSS262290 LCO262289:LCO262290 LMK262289:LMK262290 LWG262289:LWG262290 MGC262289:MGC262290 MPY262289:MPY262290 MZU262289:MZU262290 NJQ262289:NJQ262290 NTM262289:NTM262290 ODI262289:ODI262290 ONE262289:ONE262290 OXA262289:OXA262290 PGW262289:PGW262290 PQS262289:PQS262290 QAO262289:QAO262290 QKK262289:QKK262290 QUG262289:QUG262290 REC262289:REC262290 RNY262289:RNY262290 RXU262289:RXU262290 SHQ262289:SHQ262290 SRM262289:SRM262290 TBI262289:TBI262290 TLE262289:TLE262290 TVA262289:TVA262290 UEW262289:UEW262290 UOS262289:UOS262290 UYO262289:UYO262290 VIK262289:VIK262290 VSG262289:VSG262290 WCC262289:WCC262290 WLY262289:WLY262290 WVU262289:WVU262290 M327825:M327826 JI327825:JI327826 TE327825:TE327826 ADA327825:ADA327826 AMW327825:AMW327826 AWS327825:AWS327826 BGO327825:BGO327826 BQK327825:BQK327826 CAG327825:CAG327826 CKC327825:CKC327826 CTY327825:CTY327826 DDU327825:DDU327826 DNQ327825:DNQ327826 DXM327825:DXM327826 EHI327825:EHI327826 ERE327825:ERE327826 FBA327825:FBA327826 FKW327825:FKW327826 FUS327825:FUS327826 GEO327825:GEO327826 GOK327825:GOK327826 GYG327825:GYG327826 HIC327825:HIC327826 HRY327825:HRY327826 IBU327825:IBU327826 ILQ327825:ILQ327826 IVM327825:IVM327826 JFI327825:JFI327826 JPE327825:JPE327826 JZA327825:JZA327826 KIW327825:KIW327826 KSS327825:KSS327826 LCO327825:LCO327826 LMK327825:LMK327826 LWG327825:LWG327826 MGC327825:MGC327826 MPY327825:MPY327826 MZU327825:MZU327826 NJQ327825:NJQ327826 NTM327825:NTM327826 ODI327825:ODI327826 ONE327825:ONE327826 OXA327825:OXA327826 PGW327825:PGW327826 PQS327825:PQS327826 QAO327825:QAO327826 QKK327825:QKK327826 QUG327825:QUG327826 REC327825:REC327826 RNY327825:RNY327826 RXU327825:RXU327826 SHQ327825:SHQ327826 SRM327825:SRM327826 TBI327825:TBI327826 TLE327825:TLE327826 TVA327825:TVA327826 UEW327825:UEW327826 UOS327825:UOS327826 UYO327825:UYO327826 VIK327825:VIK327826 VSG327825:VSG327826 WCC327825:WCC327826 WLY327825:WLY327826 WVU327825:WVU327826 M393361:M393362 JI393361:JI393362 TE393361:TE393362 ADA393361:ADA393362 AMW393361:AMW393362 AWS393361:AWS393362 BGO393361:BGO393362 BQK393361:BQK393362 CAG393361:CAG393362 CKC393361:CKC393362 CTY393361:CTY393362 DDU393361:DDU393362 DNQ393361:DNQ393362 DXM393361:DXM393362 EHI393361:EHI393362 ERE393361:ERE393362 FBA393361:FBA393362 FKW393361:FKW393362 FUS393361:FUS393362 GEO393361:GEO393362 GOK393361:GOK393362 GYG393361:GYG393362 HIC393361:HIC393362 HRY393361:HRY393362 IBU393361:IBU393362 ILQ393361:ILQ393362 IVM393361:IVM393362 JFI393361:JFI393362 JPE393361:JPE393362 JZA393361:JZA393362 KIW393361:KIW393362 KSS393361:KSS393362 LCO393361:LCO393362 LMK393361:LMK393362 LWG393361:LWG393362 MGC393361:MGC393362 MPY393361:MPY393362 MZU393361:MZU393362 NJQ393361:NJQ393362 NTM393361:NTM393362 ODI393361:ODI393362 ONE393361:ONE393362 OXA393361:OXA393362 PGW393361:PGW393362 PQS393361:PQS393362 QAO393361:QAO393362 QKK393361:QKK393362 QUG393361:QUG393362 REC393361:REC393362 RNY393361:RNY393362 RXU393361:RXU393362 SHQ393361:SHQ393362 SRM393361:SRM393362 TBI393361:TBI393362 TLE393361:TLE393362 TVA393361:TVA393362 UEW393361:UEW393362 UOS393361:UOS393362 UYO393361:UYO393362 VIK393361:VIK393362 VSG393361:VSG393362 WCC393361:WCC393362 WLY393361:WLY393362 WVU393361:WVU393362 M458897:M458898 JI458897:JI458898 TE458897:TE458898 ADA458897:ADA458898 AMW458897:AMW458898 AWS458897:AWS458898 BGO458897:BGO458898 BQK458897:BQK458898 CAG458897:CAG458898 CKC458897:CKC458898 CTY458897:CTY458898 DDU458897:DDU458898 DNQ458897:DNQ458898 DXM458897:DXM458898 EHI458897:EHI458898 ERE458897:ERE458898 FBA458897:FBA458898 FKW458897:FKW458898 FUS458897:FUS458898 GEO458897:GEO458898 GOK458897:GOK458898 GYG458897:GYG458898 HIC458897:HIC458898 HRY458897:HRY458898 IBU458897:IBU458898 ILQ458897:ILQ458898 IVM458897:IVM458898 JFI458897:JFI458898 JPE458897:JPE458898 JZA458897:JZA458898 KIW458897:KIW458898 KSS458897:KSS458898 LCO458897:LCO458898 LMK458897:LMK458898 LWG458897:LWG458898 MGC458897:MGC458898 MPY458897:MPY458898 MZU458897:MZU458898 NJQ458897:NJQ458898 NTM458897:NTM458898 ODI458897:ODI458898 ONE458897:ONE458898 OXA458897:OXA458898 PGW458897:PGW458898 PQS458897:PQS458898 QAO458897:QAO458898 QKK458897:QKK458898 QUG458897:QUG458898 REC458897:REC458898 RNY458897:RNY458898 RXU458897:RXU458898 SHQ458897:SHQ458898 SRM458897:SRM458898 TBI458897:TBI458898 TLE458897:TLE458898 TVA458897:TVA458898 UEW458897:UEW458898 UOS458897:UOS458898 UYO458897:UYO458898 VIK458897:VIK458898 VSG458897:VSG458898 WCC458897:WCC458898 WLY458897:WLY458898 WVU458897:WVU458898 M524433:M524434 JI524433:JI524434 TE524433:TE524434 ADA524433:ADA524434 AMW524433:AMW524434 AWS524433:AWS524434 BGO524433:BGO524434 BQK524433:BQK524434 CAG524433:CAG524434 CKC524433:CKC524434 CTY524433:CTY524434 DDU524433:DDU524434 DNQ524433:DNQ524434 DXM524433:DXM524434 EHI524433:EHI524434 ERE524433:ERE524434 FBA524433:FBA524434 FKW524433:FKW524434 FUS524433:FUS524434 GEO524433:GEO524434 GOK524433:GOK524434 GYG524433:GYG524434 HIC524433:HIC524434 HRY524433:HRY524434 IBU524433:IBU524434 ILQ524433:ILQ524434 IVM524433:IVM524434 JFI524433:JFI524434 JPE524433:JPE524434 JZA524433:JZA524434 KIW524433:KIW524434 KSS524433:KSS524434 LCO524433:LCO524434 LMK524433:LMK524434 LWG524433:LWG524434 MGC524433:MGC524434 MPY524433:MPY524434 MZU524433:MZU524434 NJQ524433:NJQ524434 NTM524433:NTM524434 ODI524433:ODI524434 ONE524433:ONE524434 OXA524433:OXA524434 PGW524433:PGW524434 PQS524433:PQS524434 QAO524433:QAO524434 QKK524433:QKK524434 QUG524433:QUG524434 REC524433:REC524434 RNY524433:RNY524434 RXU524433:RXU524434 SHQ524433:SHQ524434 SRM524433:SRM524434 TBI524433:TBI524434 TLE524433:TLE524434 TVA524433:TVA524434 UEW524433:UEW524434 UOS524433:UOS524434 UYO524433:UYO524434 VIK524433:VIK524434 VSG524433:VSG524434 WCC524433:WCC524434 WLY524433:WLY524434 WVU524433:WVU524434 M589969:M589970 JI589969:JI589970 TE589969:TE589970 ADA589969:ADA589970 AMW589969:AMW589970 AWS589969:AWS589970 BGO589969:BGO589970 BQK589969:BQK589970 CAG589969:CAG589970 CKC589969:CKC589970 CTY589969:CTY589970 DDU589969:DDU589970 DNQ589969:DNQ589970 DXM589969:DXM589970 EHI589969:EHI589970 ERE589969:ERE589970 FBA589969:FBA589970 FKW589969:FKW589970 FUS589969:FUS589970 GEO589969:GEO589970 GOK589969:GOK589970 GYG589969:GYG589970 HIC589969:HIC589970 HRY589969:HRY589970 IBU589969:IBU589970 ILQ589969:ILQ589970 IVM589969:IVM589970 JFI589969:JFI589970 JPE589969:JPE589970 JZA589969:JZA589970 KIW589969:KIW589970 KSS589969:KSS589970 LCO589969:LCO589970 LMK589969:LMK589970 LWG589969:LWG589970 MGC589969:MGC589970 MPY589969:MPY589970 MZU589969:MZU589970 NJQ589969:NJQ589970 NTM589969:NTM589970 ODI589969:ODI589970 ONE589969:ONE589970 OXA589969:OXA589970 PGW589969:PGW589970 PQS589969:PQS589970 QAO589969:QAO589970 QKK589969:QKK589970 QUG589969:QUG589970 REC589969:REC589970 RNY589969:RNY589970 RXU589969:RXU589970 SHQ589969:SHQ589970 SRM589969:SRM589970 TBI589969:TBI589970 TLE589969:TLE589970 TVA589969:TVA589970 UEW589969:UEW589970 UOS589969:UOS589970 UYO589969:UYO589970 VIK589969:VIK589970 VSG589969:VSG589970 WCC589969:WCC589970 WLY589969:WLY589970 WVU589969:WVU589970 M655505:M655506 JI655505:JI655506 TE655505:TE655506 ADA655505:ADA655506 AMW655505:AMW655506 AWS655505:AWS655506 BGO655505:BGO655506 BQK655505:BQK655506 CAG655505:CAG655506 CKC655505:CKC655506 CTY655505:CTY655506 DDU655505:DDU655506 DNQ655505:DNQ655506 DXM655505:DXM655506 EHI655505:EHI655506 ERE655505:ERE655506 FBA655505:FBA655506 FKW655505:FKW655506 FUS655505:FUS655506 GEO655505:GEO655506 GOK655505:GOK655506 GYG655505:GYG655506 HIC655505:HIC655506 HRY655505:HRY655506 IBU655505:IBU655506 ILQ655505:ILQ655506 IVM655505:IVM655506 JFI655505:JFI655506 JPE655505:JPE655506 JZA655505:JZA655506 KIW655505:KIW655506 KSS655505:KSS655506 LCO655505:LCO655506 LMK655505:LMK655506 LWG655505:LWG655506 MGC655505:MGC655506 MPY655505:MPY655506 MZU655505:MZU655506 NJQ655505:NJQ655506 NTM655505:NTM655506 ODI655505:ODI655506 ONE655505:ONE655506 OXA655505:OXA655506 PGW655505:PGW655506 PQS655505:PQS655506 QAO655505:QAO655506 QKK655505:QKK655506 QUG655505:QUG655506 REC655505:REC655506 RNY655505:RNY655506 RXU655505:RXU655506 SHQ655505:SHQ655506 SRM655505:SRM655506 TBI655505:TBI655506 TLE655505:TLE655506 TVA655505:TVA655506 UEW655505:UEW655506 UOS655505:UOS655506 UYO655505:UYO655506 VIK655505:VIK655506 VSG655505:VSG655506 WCC655505:WCC655506 WLY655505:WLY655506 WVU655505:WVU655506 M721041:M721042 JI721041:JI721042 TE721041:TE721042 ADA721041:ADA721042 AMW721041:AMW721042 AWS721041:AWS721042 BGO721041:BGO721042 BQK721041:BQK721042 CAG721041:CAG721042 CKC721041:CKC721042 CTY721041:CTY721042 DDU721041:DDU721042 DNQ721041:DNQ721042 DXM721041:DXM721042 EHI721041:EHI721042 ERE721041:ERE721042 FBA721041:FBA721042 FKW721041:FKW721042 FUS721041:FUS721042 GEO721041:GEO721042 GOK721041:GOK721042 GYG721041:GYG721042 HIC721041:HIC721042 HRY721041:HRY721042 IBU721041:IBU721042 ILQ721041:ILQ721042 IVM721041:IVM721042 JFI721041:JFI721042 JPE721041:JPE721042 JZA721041:JZA721042 KIW721041:KIW721042 KSS721041:KSS721042 LCO721041:LCO721042 LMK721041:LMK721042 LWG721041:LWG721042 MGC721041:MGC721042 MPY721041:MPY721042 MZU721041:MZU721042 NJQ721041:NJQ721042 NTM721041:NTM721042 ODI721041:ODI721042 ONE721041:ONE721042 OXA721041:OXA721042 PGW721041:PGW721042 PQS721041:PQS721042 QAO721041:QAO721042 QKK721041:QKK721042 QUG721041:QUG721042 REC721041:REC721042 RNY721041:RNY721042 RXU721041:RXU721042 SHQ721041:SHQ721042 SRM721041:SRM721042 TBI721041:TBI721042 TLE721041:TLE721042 TVA721041:TVA721042 UEW721041:UEW721042 UOS721041:UOS721042 UYO721041:UYO721042 VIK721041:VIK721042 VSG721041:VSG721042 WCC721041:WCC721042 WLY721041:WLY721042 WVU721041:WVU721042 M786577:M786578 JI786577:JI786578 TE786577:TE786578 ADA786577:ADA786578 AMW786577:AMW786578 AWS786577:AWS786578 BGO786577:BGO786578 BQK786577:BQK786578 CAG786577:CAG786578 CKC786577:CKC786578 CTY786577:CTY786578 DDU786577:DDU786578 DNQ786577:DNQ786578 DXM786577:DXM786578 EHI786577:EHI786578 ERE786577:ERE786578 FBA786577:FBA786578 FKW786577:FKW786578 FUS786577:FUS786578 GEO786577:GEO786578 GOK786577:GOK786578 GYG786577:GYG786578 HIC786577:HIC786578 HRY786577:HRY786578 IBU786577:IBU786578 ILQ786577:ILQ786578 IVM786577:IVM786578 JFI786577:JFI786578 JPE786577:JPE786578 JZA786577:JZA786578 KIW786577:KIW786578 KSS786577:KSS786578 LCO786577:LCO786578 LMK786577:LMK786578 LWG786577:LWG786578 MGC786577:MGC786578 MPY786577:MPY786578 MZU786577:MZU786578 NJQ786577:NJQ786578 NTM786577:NTM786578 ODI786577:ODI786578 ONE786577:ONE786578 OXA786577:OXA786578 PGW786577:PGW786578 PQS786577:PQS786578 QAO786577:QAO786578 QKK786577:QKK786578 QUG786577:QUG786578 REC786577:REC786578 RNY786577:RNY786578 RXU786577:RXU786578 SHQ786577:SHQ786578 SRM786577:SRM786578 TBI786577:TBI786578 TLE786577:TLE786578 TVA786577:TVA786578 UEW786577:UEW786578 UOS786577:UOS786578 UYO786577:UYO786578 VIK786577:VIK786578 VSG786577:VSG786578 WCC786577:WCC786578 WLY786577:WLY786578 WVU786577:WVU786578 M852113:M852114 JI852113:JI852114 TE852113:TE852114 ADA852113:ADA852114 AMW852113:AMW852114 AWS852113:AWS852114 BGO852113:BGO852114 BQK852113:BQK852114 CAG852113:CAG852114 CKC852113:CKC852114 CTY852113:CTY852114 DDU852113:DDU852114 DNQ852113:DNQ852114 DXM852113:DXM852114 EHI852113:EHI852114 ERE852113:ERE852114 FBA852113:FBA852114 FKW852113:FKW852114 FUS852113:FUS852114 GEO852113:GEO852114 GOK852113:GOK852114 GYG852113:GYG852114 HIC852113:HIC852114 HRY852113:HRY852114 IBU852113:IBU852114 ILQ852113:ILQ852114 IVM852113:IVM852114 JFI852113:JFI852114 JPE852113:JPE852114 JZA852113:JZA852114 KIW852113:KIW852114 KSS852113:KSS852114 LCO852113:LCO852114 LMK852113:LMK852114 LWG852113:LWG852114 MGC852113:MGC852114 MPY852113:MPY852114 MZU852113:MZU852114 NJQ852113:NJQ852114 NTM852113:NTM852114 ODI852113:ODI852114 ONE852113:ONE852114 OXA852113:OXA852114 PGW852113:PGW852114 PQS852113:PQS852114 QAO852113:QAO852114 QKK852113:QKK852114 QUG852113:QUG852114 REC852113:REC852114 RNY852113:RNY852114 RXU852113:RXU852114 SHQ852113:SHQ852114 SRM852113:SRM852114 TBI852113:TBI852114 TLE852113:TLE852114 TVA852113:TVA852114 UEW852113:UEW852114 UOS852113:UOS852114 UYO852113:UYO852114 VIK852113:VIK852114 VSG852113:VSG852114 WCC852113:WCC852114 WLY852113:WLY852114 WVU852113:WVU852114 M917649:M917650 JI917649:JI917650 TE917649:TE917650 ADA917649:ADA917650 AMW917649:AMW917650 AWS917649:AWS917650 BGO917649:BGO917650 BQK917649:BQK917650 CAG917649:CAG917650 CKC917649:CKC917650 CTY917649:CTY917650 DDU917649:DDU917650 DNQ917649:DNQ917650 DXM917649:DXM917650 EHI917649:EHI917650 ERE917649:ERE917650 FBA917649:FBA917650 FKW917649:FKW917650 FUS917649:FUS917650 GEO917649:GEO917650 GOK917649:GOK917650 GYG917649:GYG917650 HIC917649:HIC917650 HRY917649:HRY917650 IBU917649:IBU917650 ILQ917649:ILQ917650 IVM917649:IVM917650 JFI917649:JFI917650 JPE917649:JPE917650 JZA917649:JZA917650 KIW917649:KIW917650 KSS917649:KSS917650 LCO917649:LCO917650 LMK917649:LMK917650 LWG917649:LWG917650 MGC917649:MGC917650 MPY917649:MPY917650 MZU917649:MZU917650 NJQ917649:NJQ917650 NTM917649:NTM917650 ODI917649:ODI917650 ONE917649:ONE917650 OXA917649:OXA917650 PGW917649:PGW917650 PQS917649:PQS917650 QAO917649:QAO917650 QKK917649:QKK917650 QUG917649:QUG917650 REC917649:REC917650 RNY917649:RNY917650 RXU917649:RXU917650 SHQ917649:SHQ917650 SRM917649:SRM917650 TBI917649:TBI917650 TLE917649:TLE917650 TVA917649:TVA917650 UEW917649:UEW917650 UOS917649:UOS917650 UYO917649:UYO917650 VIK917649:VIK917650 VSG917649:VSG917650 WCC917649:WCC917650 WLY917649:WLY917650 WVU917649:WVU917650 M983185:M983186 JI983185:JI983186 TE983185:TE983186 ADA983185:ADA983186 AMW983185:AMW983186 AWS983185:AWS983186 BGO983185:BGO983186 BQK983185:BQK983186 CAG983185:CAG983186 CKC983185:CKC983186 CTY983185:CTY983186 DDU983185:DDU983186 DNQ983185:DNQ983186 DXM983185:DXM983186 EHI983185:EHI983186 ERE983185:ERE983186 FBA983185:FBA983186 FKW983185:FKW983186 FUS983185:FUS983186 GEO983185:GEO983186 GOK983185:GOK983186 GYG983185:GYG983186 HIC983185:HIC983186 HRY983185:HRY983186 IBU983185:IBU983186 ILQ983185:ILQ983186 IVM983185:IVM983186 JFI983185:JFI983186 JPE983185:JPE983186 JZA983185:JZA983186 KIW983185:KIW983186 KSS983185:KSS983186 LCO983185:LCO983186 LMK983185:LMK983186 LWG983185:LWG983186 MGC983185:MGC983186 MPY983185:MPY983186 MZU983185:MZU983186 NJQ983185:NJQ983186 NTM983185:NTM983186 ODI983185:ODI983186 ONE983185:ONE983186 OXA983185:OXA983186 PGW983185:PGW983186 PQS983185:PQS983186 QAO983185:QAO983186 QKK983185:QKK983186 QUG983185:QUG983186 REC983185:REC983186 RNY983185:RNY983186 RXU983185:RXU983186 SHQ983185:SHQ983186 SRM983185:SRM983186 TBI983185:TBI983186 TLE983185:TLE983186 TVA983185:TVA983186 UEW983185:UEW983186 UOS983185:UOS983186 UYO983185:UYO983186 VIK983185:VIK983186 VSG983185:VSG983186 WCC983185:WCC983186 WLY983185:WLY983186 WVU983185:WVU983186 M146 JI146 TE146 ADA146 AMW146 AWS146 BGO146 BQK146 CAG146 CKC146 CTY146 DDU146 DNQ146 DXM146 EHI146 ERE146 FBA146 FKW146 FUS146 GEO146 GOK146 GYG146 HIC146 HRY146 IBU146 ILQ146 IVM146 JFI146 JPE146 JZA146 KIW146 KSS146 LCO146 LMK146 LWG146 MGC146 MPY146 MZU146 NJQ146 NTM146 ODI146 ONE146 OXA146 PGW146 PQS146 QAO146 QKK146 QUG146 REC146 RNY146 RXU146 SHQ146 SRM146 TBI146 TLE146 TVA146 UEW146 UOS146 UYO146 VIK146 VSG146 WCC146 WLY146 WVU146 M65692 JI65692 TE65692 ADA65692 AMW65692 AWS65692 BGO65692 BQK65692 CAG65692 CKC65692 CTY65692 DDU65692 DNQ65692 DXM65692 EHI65692 ERE65692 FBA65692 FKW65692 FUS65692 GEO65692 GOK65692 GYG65692 HIC65692 HRY65692 IBU65692 ILQ65692 IVM65692 JFI65692 JPE65692 JZA65692 KIW65692 KSS65692 LCO65692 LMK65692 LWG65692 MGC65692 MPY65692 MZU65692 NJQ65692 NTM65692 ODI65692 ONE65692 OXA65692 PGW65692 PQS65692 QAO65692 QKK65692 QUG65692 REC65692 RNY65692 RXU65692 SHQ65692 SRM65692 TBI65692 TLE65692 TVA65692 UEW65692 UOS65692 UYO65692 VIK65692 VSG65692 WCC65692 WLY65692 WVU65692 M131228 JI131228 TE131228 ADA131228 AMW131228 AWS131228 BGO131228 BQK131228 CAG131228 CKC131228 CTY131228 DDU131228 DNQ131228 DXM131228 EHI131228 ERE131228 FBA131228 FKW131228 FUS131228 GEO131228 GOK131228 GYG131228 HIC131228 HRY131228 IBU131228 ILQ131228 IVM131228 JFI131228 JPE131228 JZA131228 KIW131228 KSS131228 LCO131228 LMK131228 LWG131228 MGC131228 MPY131228 MZU131228 NJQ131228 NTM131228 ODI131228 ONE131228 OXA131228 PGW131228 PQS131228 QAO131228 QKK131228 QUG131228 REC131228 RNY131228 RXU131228 SHQ131228 SRM131228 TBI131228 TLE131228 TVA131228 UEW131228 UOS131228 UYO131228 VIK131228 VSG131228 WCC131228 WLY131228 WVU131228 M196764 JI196764 TE196764 ADA196764 AMW196764 AWS196764 BGO196764 BQK196764 CAG196764 CKC196764 CTY196764 DDU196764 DNQ196764 DXM196764 EHI196764 ERE196764 FBA196764 FKW196764 FUS196764 GEO196764 GOK196764 GYG196764 HIC196764 HRY196764 IBU196764 ILQ196764 IVM196764 JFI196764 JPE196764 JZA196764 KIW196764 KSS196764 LCO196764 LMK196764 LWG196764 MGC196764 MPY196764 MZU196764 NJQ196764 NTM196764 ODI196764 ONE196764 OXA196764 PGW196764 PQS196764 QAO196764 QKK196764 QUG196764 REC196764 RNY196764 RXU196764 SHQ196764 SRM196764 TBI196764 TLE196764 TVA196764 UEW196764 UOS196764 UYO196764 VIK196764 VSG196764 WCC196764 WLY196764 WVU196764 M262300 JI262300 TE262300 ADA262300 AMW262300 AWS262300 BGO262300 BQK262300 CAG262300 CKC262300 CTY262300 DDU262300 DNQ262300 DXM262300 EHI262300 ERE262300 FBA262300 FKW262300 FUS262300 GEO262300 GOK262300 GYG262300 HIC262300 HRY262300 IBU262300 ILQ262300 IVM262300 JFI262300 JPE262300 JZA262300 KIW262300 KSS262300 LCO262300 LMK262300 LWG262300 MGC262300 MPY262300 MZU262300 NJQ262300 NTM262300 ODI262300 ONE262300 OXA262300 PGW262300 PQS262300 QAO262300 QKK262300 QUG262300 REC262300 RNY262300 RXU262300 SHQ262300 SRM262300 TBI262300 TLE262300 TVA262300 UEW262300 UOS262300 UYO262300 VIK262300 VSG262300 WCC262300 WLY262300 WVU262300 M327836 JI327836 TE327836 ADA327836 AMW327836 AWS327836 BGO327836 BQK327836 CAG327836 CKC327836 CTY327836 DDU327836 DNQ327836 DXM327836 EHI327836 ERE327836 FBA327836 FKW327836 FUS327836 GEO327836 GOK327836 GYG327836 HIC327836 HRY327836 IBU327836 ILQ327836 IVM327836 JFI327836 JPE327836 JZA327836 KIW327836 KSS327836 LCO327836 LMK327836 LWG327836 MGC327836 MPY327836 MZU327836 NJQ327836 NTM327836 ODI327836 ONE327836 OXA327836 PGW327836 PQS327836 QAO327836 QKK327836 QUG327836 REC327836 RNY327836 RXU327836 SHQ327836 SRM327836 TBI327836 TLE327836 TVA327836 UEW327836 UOS327836 UYO327836 VIK327836 VSG327836 WCC327836 WLY327836 WVU327836 M393372 JI393372 TE393372 ADA393372 AMW393372 AWS393372 BGO393372 BQK393372 CAG393372 CKC393372 CTY393372 DDU393372 DNQ393372 DXM393372 EHI393372 ERE393372 FBA393372 FKW393372 FUS393372 GEO393372 GOK393372 GYG393372 HIC393372 HRY393372 IBU393372 ILQ393372 IVM393372 JFI393372 JPE393372 JZA393372 KIW393372 KSS393372 LCO393372 LMK393372 LWG393372 MGC393372 MPY393372 MZU393372 NJQ393372 NTM393372 ODI393372 ONE393372 OXA393372 PGW393372 PQS393372 QAO393372 QKK393372 QUG393372 REC393372 RNY393372 RXU393372 SHQ393372 SRM393372 TBI393372 TLE393372 TVA393372 UEW393372 UOS393372 UYO393372 VIK393372 VSG393372 WCC393372 WLY393372 WVU393372 M458908 JI458908 TE458908 ADA458908 AMW458908 AWS458908 BGO458908 BQK458908 CAG458908 CKC458908 CTY458908 DDU458908 DNQ458908 DXM458908 EHI458908 ERE458908 FBA458908 FKW458908 FUS458908 GEO458908 GOK458908 GYG458908 HIC458908 HRY458908 IBU458908 ILQ458908 IVM458908 JFI458908 JPE458908 JZA458908 KIW458908 KSS458908 LCO458908 LMK458908 LWG458908 MGC458908 MPY458908 MZU458908 NJQ458908 NTM458908 ODI458908 ONE458908 OXA458908 PGW458908 PQS458908 QAO458908 QKK458908 QUG458908 REC458908 RNY458908 RXU458908 SHQ458908 SRM458908 TBI458908 TLE458908 TVA458908 UEW458908 UOS458908 UYO458908 VIK458908 VSG458908 WCC458908 WLY458908 WVU458908 M524444 JI524444 TE524444 ADA524444 AMW524444 AWS524444 BGO524444 BQK524444 CAG524444 CKC524444 CTY524444 DDU524444 DNQ524444 DXM524444 EHI524444 ERE524444 FBA524444 FKW524444 FUS524444 GEO524444 GOK524444 GYG524444 HIC524444 HRY524444 IBU524444 ILQ524444 IVM524444 JFI524444 JPE524444 JZA524444 KIW524444 KSS524444 LCO524444 LMK524444 LWG524444 MGC524444 MPY524444 MZU524444 NJQ524444 NTM524444 ODI524444 ONE524444 OXA524444 PGW524444 PQS524444 QAO524444 QKK524444 QUG524444 REC524444 RNY524444 RXU524444 SHQ524444 SRM524444 TBI524444 TLE524444 TVA524444 UEW524444 UOS524444 UYO524444 VIK524444 VSG524444 WCC524444 WLY524444 WVU524444 M589980 JI589980 TE589980 ADA589980 AMW589980 AWS589980 BGO589980 BQK589980 CAG589980 CKC589980 CTY589980 DDU589980 DNQ589980 DXM589980 EHI589980 ERE589980 FBA589980 FKW589980 FUS589980 GEO589980 GOK589980 GYG589980 HIC589980 HRY589980 IBU589980 ILQ589980 IVM589980 JFI589980 JPE589980 JZA589980 KIW589980 KSS589980 LCO589980 LMK589980 LWG589980 MGC589980 MPY589980 MZU589980 NJQ589980 NTM589980 ODI589980 ONE589980 OXA589980 PGW589980 PQS589980 QAO589980 QKK589980 QUG589980 REC589980 RNY589980 RXU589980 SHQ589980 SRM589980 TBI589980 TLE589980 TVA589980 UEW589980 UOS589980 UYO589980 VIK589980 VSG589980 WCC589980 WLY589980 WVU589980 M655516 JI655516 TE655516 ADA655516 AMW655516 AWS655516 BGO655516 BQK655516 CAG655516 CKC655516 CTY655516 DDU655516 DNQ655516 DXM655516 EHI655516 ERE655516 FBA655516 FKW655516 FUS655516 GEO655516 GOK655516 GYG655516 HIC655516 HRY655516 IBU655516 ILQ655516 IVM655516 JFI655516 JPE655516 JZA655516 KIW655516 KSS655516 LCO655516 LMK655516 LWG655516 MGC655516 MPY655516 MZU655516 NJQ655516 NTM655516 ODI655516 ONE655516 OXA655516 PGW655516 PQS655516 QAO655516 QKK655516 QUG655516 REC655516 RNY655516 RXU655516 SHQ655516 SRM655516 TBI655516 TLE655516 TVA655516 UEW655516 UOS655516 UYO655516 VIK655516 VSG655516 WCC655516 WLY655516 WVU655516 M721052 JI721052 TE721052 ADA721052 AMW721052 AWS721052 BGO721052 BQK721052 CAG721052 CKC721052 CTY721052 DDU721052 DNQ721052 DXM721052 EHI721052 ERE721052 FBA721052 FKW721052 FUS721052 GEO721052 GOK721052 GYG721052 HIC721052 HRY721052 IBU721052 ILQ721052 IVM721052 JFI721052 JPE721052 JZA721052 KIW721052 KSS721052 LCO721052 LMK721052 LWG721052 MGC721052 MPY721052 MZU721052 NJQ721052 NTM721052 ODI721052 ONE721052 OXA721052 PGW721052 PQS721052 QAO721052 QKK721052 QUG721052 REC721052 RNY721052 RXU721052 SHQ721052 SRM721052 TBI721052 TLE721052 TVA721052 UEW721052 UOS721052 UYO721052 VIK721052 VSG721052 WCC721052 WLY721052 WVU721052 M786588 JI786588 TE786588 ADA786588 AMW786588 AWS786588 BGO786588 BQK786588 CAG786588 CKC786588 CTY786588 DDU786588 DNQ786588 DXM786588 EHI786588 ERE786588 FBA786588 FKW786588 FUS786588 GEO786588 GOK786588 GYG786588 HIC786588 HRY786588 IBU786588 ILQ786588 IVM786588 JFI786588 JPE786588 JZA786588 KIW786588 KSS786588 LCO786588 LMK786588 LWG786588 MGC786588 MPY786588 MZU786588 NJQ786588 NTM786588 ODI786588 ONE786588 OXA786588 PGW786588 PQS786588 QAO786588 QKK786588 QUG786588 REC786588 RNY786588 RXU786588 SHQ786588 SRM786588 TBI786588 TLE786588 TVA786588 UEW786588 UOS786588 UYO786588 VIK786588 VSG786588 WCC786588 WLY786588 WVU786588 M852124 JI852124 TE852124 ADA852124 AMW852124 AWS852124 BGO852124 BQK852124 CAG852124 CKC852124 CTY852124 DDU852124 DNQ852124 DXM852124 EHI852124 ERE852124 FBA852124 FKW852124 FUS852124 GEO852124 GOK852124 GYG852124 HIC852124 HRY852124 IBU852124 ILQ852124 IVM852124 JFI852124 JPE852124 JZA852124 KIW852124 KSS852124 LCO852124 LMK852124 LWG852124 MGC852124 MPY852124 MZU852124 NJQ852124 NTM852124 ODI852124 ONE852124 OXA852124 PGW852124 PQS852124 QAO852124 QKK852124 QUG852124 REC852124 RNY852124 RXU852124 SHQ852124 SRM852124 TBI852124 TLE852124 TVA852124 UEW852124 UOS852124 UYO852124 VIK852124 VSG852124 WCC852124 WLY852124 WVU852124 M917660 JI917660 TE917660 ADA917660 AMW917660 AWS917660 BGO917660 BQK917660 CAG917660 CKC917660 CTY917660 DDU917660 DNQ917660 DXM917660 EHI917660 ERE917660 FBA917660 FKW917660 FUS917660 GEO917660 GOK917660 GYG917660 HIC917660 HRY917660 IBU917660 ILQ917660 IVM917660 JFI917660 JPE917660 JZA917660 KIW917660 KSS917660 LCO917660 LMK917660 LWG917660 MGC917660 MPY917660 MZU917660 NJQ917660 NTM917660 ODI917660 ONE917660 OXA917660 PGW917660 PQS917660 QAO917660 QKK917660 QUG917660 REC917660 RNY917660 RXU917660 SHQ917660 SRM917660 TBI917660 TLE917660 TVA917660 UEW917660 UOS917660 UYO917660 VIK917660 VSG917660 WCC917660 WLY917660 WVU917660 M983196 JI983196 TE983196 ADA983196 AMW983196 AWS983196 BGO983196 BQK983196 CAG983196 CKC983196 CTY983196 DDU983196 DNQ983196 DXM983196 EHI983196 ERE983196 FBA983196 FKW983196 FUS983196 GEO983196 GOK983196 GYG983196 HIC983196 HRY983196 IBU983196 ILQ983196 IVM983196 JFI983196 JPE983196 JZA983196 KIW983196 KSS983196 LCO983196 LMK983196 LWG983196 MGC983196 MPY983196 MZU983196 NJQ983196 NTM983196 ODI983196 ONE983196 OXA983196 PGW983196 PQS983196 QAO983196 QKK983196 QUG983196 REC983196 RNY983196 RXU983196 SHQ983196 SRM983196 TBI983196 TLE983196 TVA983196 UEW983196 UOS983196 UYO983196 VIK983196 VSG983196 WCC983196 WLY983196 WVU983196 M175 JI175 TE175 ADA175 AMW175 AWS175 BGO175 BQK175 CAG175 CKC175 CTY175 DDU175 DNQ175 DXM175 EHI175 ERE175 FBA175 FKW175 FUS175 GEO175 GOK175 GYG175 HIC175 HRY175 IBU175 ILQ175 IVM175 JFI175 JPE175 JZA175 KIW175 KSS175 LCO175 LMK175 LWG175 MGC175 MPY175 MZU175 NJQ175 NTM175 ODI175 ONE175 OXA175 PGW175 PQS175 QAO175 QKK175 QUG175 REC175 RNY175 RXU175 SHQ175 SRM175 TBI175 TLE175 TVA175 UEW175 UOS175 UYO175 VIK175 VSG175 WCC175 WLY175 WVU175 M65711 JI65711 TE65711 ADA65711 AMW65711 AWS65711 BGO65711 BQK65711 CAG65711 CKC65711 CTY65711 DDU65711 DNQ65711 DXM65711 EHI65711 ERE65711 FBA65711 FKW65711 FUS65711 GEO65711 GOK65711 GYG65711 HIC65711 HRY65711 IBU65711 ILQ65711 IVM65711 JFI65711 JPE65711 JZA65711 KIW65711 KSS65711 LCO65711 LMK65711 LWG65711 MGC65711 MPY65711 MZU65711 NJQ65711 NTM65711 ODI65711 ONE65711 OXA65711 PGW65711 PQS65711 QAO65711 QKK65711 QUG65711 REC65711 RNY65711 RXU65711 SHQ65711 SRM65711 TBI65711 TLE65711 TVA65711 UEW65711 UOS65711 UYO65711 VIK65711 VSG65711 WCC65711 WLY65711 WVU65711 M131247 JI131247 TE131247 ADA131247 AMW131247 AWS131247 BGO131247 BQK131247 CAG131247 CKC131247 CTY131247 DDU131247 DNQ131247 DXM131247 EHI131247 ERE131247 FBA131247 FKW131247 FUS131247 GEO131247 GOK131247 GYG131247 HIC131247 HRY131247 IBU131247 ILQ131247 IVM131247 JFI131247 JPE131247 JZA131247 KIW131247 KSS131247 LCO131247 LMK131247 LWG131247 MGC131247 MPY131247 MZU131247 NJQ131247 NTM131247 ODI131247 ONE131247 OXA131247 PGW131247 PQS131247 QAO131247 QKK131247 QUG131247 REC131247 RNY131247 RXU131247 SHQ131247 SRM131247 TBI131247 TLE131247 TVA131247 UEW131247 UOS131247 UYO131247 VIK131247 VSG131247 WCC131247 WLY131247 WVU131247 M196783 JI196783 TE196783 ADA196783 AMW196783 AWS196783 BGO196783 BQK196783 CAG196783 CKC196783 CTY196783 DDU196783 DNQ196783 DXM196783 EHI196783 ERE196783 FBA196783 FKW196783 FUS196783 GEO196783 GOK196783 GYG196783 HIC196783 HRY196783 IBU196783 ILQ196783 IVM196783 JFI196783 JPE196783 JZA196783 KIW196783 KSS196783 LCO196783 LMK196783 LWG196783 MGC196783 MPY196783 MZU196783 NJQ196783 NTM196783 ODI196783 ONE196783 OXA196783 PGW196783 PQS196783 QAO196783 QKK196783 QUG196783 REC196783 RNY196783 RXU196783 SHQ196783 SRM196783 TBI196783 TLE196783 TVA196783 UEW196783 UOS196783 UYO196783 VIK196783 VSG196783 WCC196783 WLY196783 WVU196783 M262319 JI262319 TE262319 ADA262319 AMW262319 AWS262319 BGO262319 BQK262319 CAG262319 CKC262319 CTY262319 DDU262319 DNQ262319 DXM262319 EHI262319 ERE262319 FBA262319 FKW262319 FUS262319 GEO262319 GOK262319 GYG262319 HIC262319 HRY262319 IBU262319 ILQ262319 IVM262319 JFI262319 JPE262319 JZA262319 KIW262319 KSS262319 LCO262319 LMK262319 LWG262319 MGC262319 MPY262319 MZU262319 NJQ262319 NTM262319 ODI262319 ONE262319 OXA262319 PGW262319 PQS262319 QAO262319 QKK262319 QUG262319 REC262319 RNY262319 RXU262319 SHQ262319 SRM262319 TBI262319 TLE262319 TVA262319 UEW262319 UOS262319 UYO262319 VIK262319 VSG262319 WCC262319 WLY262319 WVU262319 M327855 JI327855 TE327855 ADA327855 AMW327855 AWS327855 BGO327855 BQK327855 CAG327855 CKC327855 CTY327855 DDU327855 DNQ327855 DXM327855 EHI327855 ERE327855 FBA327855 FKW327855 FUS327855 GEO327855 GOK327855 GYG327855 HIC327855 HRY327855 IBU327855 ILQ327855 IVM327855 JFI327855 JPE327855 JZA327855 KIW327855 KSS327855 LCO327855 LMK327855 LWG327855 MGC327855 MPY327855 MZU327855 NJQ327855 NTM327855 ODI327855 ONE327855 OXA327855 PGW327855 PQS327855 QAO327855 QKK327855 QUG327855 REC327855 RNY327855 RXU327855 SHQ327855 SRM327855 TBI327855 TLE327855 TVA327855 UEW327855 UOS327855 UYO327855 VIK327855 VSG327855 WCC327855 WLY327855 WVU327855 M393391 JI393391 TE393391 ADA393391 AMW393391 AWS393391 BGO393391 BQK393391 CAG393391 CKC393391 CTY393391 DDU393391 DNQ393391 DXM393391 EHI393391 ERE393391 FBA393391 FKW393391 FUS393391 GEO393391 GOK393391 GYG393391 HIC393391 HRY393391 IBU393391 ILQ393391 IVM393391 JFI393391 JPE393391 JZA393391 KIW393391 KSS393391 LCO393391 LMK393391 LWG393391 MGC393391 MPY393391 MZU393391 NJQ393391 NTM393391 ODI393391 ONE393391 OXA393391 PGW393391 PQS393391 QAO393391 QKK393391 QUG393391 REC393391 RNY393391 RXU393391 SHQ393391 SRM393391 TBI393391 TLE393391 TVA393391 UEW393391 UOS393391 UYO393391 VIK393391 VSG393391 WCC393391 WLY393391 WVU393391 M458927 JI458927 TE458927 ADA458927 AMW458927 AWS458927 BGO458927 BQK458927 CAG458927 CKC458927 CTY458927 DDU458927 DNQ458927 DXM458927 EHI458927 ERE458927 FBA458927 FKW458927 FUS458927 GEO458927 GOK458927 GYG458927 HIC458927 HRY458927 IBU458927 ILQ458927 IVM458927 JFI458927 JPE458927 JZA458927 KIW458927 KSS458927 LCO458927 LMK458927 LWG458927 MGC458927 MPY458927 MZU458927 NJQ458927 NTM458927 ODI458927 ONE458927 OXA458927 PGW458927 PQS458927 QAO458927 QKK458927 QUG458927 REC458927 RNY458927 RXU458927 SHQ458927 SRM458927 TBI458927 TLE458927 TVA458927 UEW458927 UOS458927 UYO458927 VIK458927 VSG458927 WCC458927 WLY458927 WVU458927 M524463 JI524463 TE524463 ADA524463 AMW524463 AWS524463 BGO524463 BQK524463 CAG524463 CKC524463 CTY524463 DDU524463 DNQ524463 DXM524463 EHI524463 ERE524463 FBA524463 FKW524463 FUS524463 GEO524463 GOK524463 GYG524463 HIC524463 HRY524463 IBU524463 ILQ524463 IVM524463 JFI524463 JPE524463 JZA524463 KIW524463 KSS524463 LCO524463 LMK524463 LWG524463 MGC524463 MPY524463 MZU524463 NJQ524463 NTM524463 ODI524463 ONE524463 OXA524463 PGW524463 PQS524463 QAO524463 QKK524463 QUG524463 REC524463 RNY524463 RXU524463 SHQ524463 SRM524463 TBI524463 TLE524463 TVA524463 UEW524463 UOS524463 UYO524463 VIK524463 VSG524463 WCC524463 WLY524463 WVU524463 M589999 JI589999 TE589999 ADA589999 AMW589999 AWS589999 BGO589999 BQK589999 CAG589999 CKC589999 CTY589999 DDU589999 DNQ589999 DXM589999 EHI589999 ERE589999 FBA589999 FKW589999 FUS589999 GEO589999 GOK589999 GYG589999 HIC589999 HRY589999 IBU589999 ILQ589999 IVM589999 JFI589999 JPE589999 JZA589999 KIW589999 KSS589999 LCO589999 LMK589999 LWG589999 MGC589999 MPY589999 MZU589999 NJQ589999 NTM589999 ODI589999 ONE589999 OXA589999 PGW589999 PQS589999 QAO589999 QKK589999 QUG589999 REC589999 RNY589999 RXU589999 SHQ589999 SRM589999 TBI589999 TLE589999 TVA589999 UEW589999 UOS589999 UYO589999 VIK589999 VSG589999 WCC589999 WLY589999 WVU589999 M655535 JI655535 TE655535 ADA655535 AMW655535 AWS655535 BGO655535 BQK655535 CAG655535 CKC655535 CTY655535 DDU655535 DNQ655535 DXM655535 EHI655535 ERE655535 FBA655535 FKW655535 FUS655535 GEO655535 GOK655535 GYG655535 HIC655535 HRY655535 IBU655535 ILQ655535 IVM655535 JFI655535 JPE655535 JZA655535 KIW655535 KSS655535 LCO655535 LMK655535 LWG655535 MGC655535 MPY655535 MZU655535 NJQ655535 NTM655535 ODI655535 ONE655535 OXA655535 PGW655535 PQS655535 QAO655535 QKK655535 QUG655535 REC655535 RNY655535 RXU655535 SHQ655535 SRM655535 TBI655535 TLE655535 TVA655535 UEW655535 UOS655535 UYO655535 VIK655535 VSG655535 WCC655535 WLY655535 WVU655535 M721071 JI721071 TE721071 ADA721071 AMW721071 AWS721071 BGO721071 BQK721071 CAG721071 CKC721071 CTY721071 DDU721071 DNQ721071 DXM721071 EHI721071 ERE721071 FBA721071 FKW721071 FUS721071 GEO721071 GOK721071 GYG721071 HIC721071 HRY721071 IBU721071 ILQ721071 IVM721071 JFI721071 JPE721071 JZA721071 KIW721071 KSS721071 LCO721071 LMK721071 LWG721071 MGC721071 MPY721071 MZU721071 NJQ721071 NTM721071 ODI721071 ONE721071 OXA721071 PGW721071 PQS721071 QAO721071 QKK721071 QUG721071 REC721071 RNY721071 RXU721071 SHQ721071 SRM721071 TBI721071 TLE721071 TVA721071 UEW721071 UOS721071 UYO721071 VIK721071 VSG721071 WCC721071 WLY721071 WVU721071 M786607 JI786607 TE786607 ADA786607 AMW786607 AWS786607 BGO786607 BQK786607 CAG786607 CKC786607 CTY786607 DDU786607 DNQ786607 DXM786607 EHI786607 ERE786607 FBA786607 FKW786607 FUS786607 GEO786607 GOK786607 GYG786607 HIC786607 HRY786607 IBU786607 ILQ786607 IVM786607 JFI786607 JPE786607 JZA786607 KIW786607 KSS786607 LCO786607 LMK786607 LWG786607 MGC786607 MPY786607 MZU786607 NJQ786607 NTM786607 ODI786607 ONE786607 OXA786607 PGW786607 PQS786607 QAO786607 QKK786607 QUG786607 REC786607 RNY786607 RXU786607 SHQ786607 SRM786607 TBI786607 TLE786607 TVA786607 UEW786607 UOS786607 UYO786607 VIK786607 VSG786607 WCC786607 WLY786607 WVU786607 M852143 JI852143 TE852143 ADA852143 AMW852143 AWS852143 BGO852143 BQK852143 CAG852143 CKC852143 CTY852143 DDU852143 DNQ852143 DXM852143 EHI852143 ERE852143 FBA852143 FKW852143 FUS852143 GEO852143 GOK852143 GYG852143 HIC852143 HRY852143 IBU852143 ILQ852143 IVM852143 JFI852143 JPE852143 JZA852143 KIW852143 KSS852143 LCO852143 LMK852143 LWG852143 MGC852143 MPY852143 MZU852143 NJQ852143 NTM852143 ODI852143 ONE852143 OXA852143 PGW852143 PQS852143 QAO852143 QKK852143 QUG852143 REC852143 RNY852143 RXU852143 SHQ852143 SRM852143 TBI852143 TLE852143 TVA852143 UEW852143 UOS852143 UYO852143 VIK852143 VSG852143 WCC852143 WLY852143 WVU852143 M917679 JI917679 TE917679 ADA917679 AMW917679 AWS917679 BGO917679 BQK917679 CAG917679 CKC917679 CTY917679 DDU917679 DNQ917679 DXM917679 EHI917679 ERE917679 FBA917679 FKW917679 FUS917679 GEO917679 GOK917679 GYG917679 HIC917679 HRY917679 IBU917679 ILQ917679 IVM917679 JFI917679 JPE917679 JZA917679 KIW917679 KSS917679 LCO917679 LMK917679 LWG917679 MGC917679 MPY917679 MZU917679 NJQ917679 NTM917679 ODI917679 ONE917679 OXA917679 PGW917679 PQS917679 QAO917679 QKK917679 QUG917679 REC917679 RNY917679 RXU917679 SHQ917679 SRM917679 TBI917679 TLE917679 TVA917679 UEW917679 UOS917679 UYO917679 VIK917679 VSG917679 WCC917679 WLY917679 WVU917679 M983215 JI983215 TE983215 ADA983215 AMW983215 AWS983215 BGO983215 BQK983215 CAG983215 CKC983215 CTY983215 DDU983215 DNQ983215 DXM983215 EHI983215 ERE983215 FBA983215 FKW983215 FUS983215 GEO983215 GOK983215 GYG983215 HIC983215 HRY983215 IBU983215 ILQ983215 IVM983215 JFI983215 JPE983215 JZA983215 KIW983215 KSS983215 LCO983215 LMK983215 LWG983215 MGC983215 MPY983215 MZU983215 NJQ983215 NTM983215 ODI983215 ONE983215 OXA983215 PGW983215 PQS983215 QAO983215 QKK983215 QUG983215 REC983215 RNY983215 RXU983215 SHQ983215 SRM983215 TBI983215 TLE983215 TVA983215 UEW983215 UOS983215 UYO983215 VIK983215 VSG983215 WCC983215 WLY983215 WVU983215 M165 JI165 TE165 ADA165 AMW165 AWS165 BGO165 BQK165 CAG165 CKC165 CTY165 DDU165 DNQ165 DXM165 EHI165 ERE165 FBA165 FKW165 FUS165 GEO165 GOK165 GYG165 HIC165 HRY165 IBU165 ILQ165 IVM165 JFI165 JPE165 JZA165 KIW165 KSS165 LCO165 LMK165 LWG165 MGC165 MPY165 MZU165 NJQ165 NTM165 ODI165 ONE165 OXA165 PGW165 PQS165 QAO165 QKK165 QUG165 REC165 RNY165 RXU165 SHQ165 SRM165 TBI165 TLE165 TVA165 UEW165 UOS165 UYO165 VIK165 VSG165 WCC165 WLY165 WVU165 M65701 JI65701 TE65701 ADA65701 AMW65701 AWS65701 BGO65701 BQK65701 CAG65701 CKC65701 CTY65701 DDU65701 DNQ65701 DXM65701 EHI65701 ERE65701 FBA65701 FKW65701 FUS65701 GEO65701 GOK65701 GYG65701 HIC65701 HRY65701 IBU65701 ILQ65701 IVM65701 JFI65701 JPE65701 JZA65701 KIW65701 KSS65701 LCO65701 LMK65701 LWG65701 MGC65701 MPY65701 MZU65701 NJQ65701 NTM65701 ODI65701 ONE65701 OXA65701 PGW65701 PQS65701 QAO65701 QKK65701 QUG65701 REC65701 RNY65701 RXU65701 SHQ65701 SRM65701 TBI65701 TLE65701 TVA65701 UEW65701 UOS65701 UYO65701 VIK65701 VSG65701 WCC65701 WLY65701 WVU65701 M131237 JI131237 TE131237 ADA131237 AMW131237 AWS131237 BGO131237 BQK131237 CAG131237 CKC131237 CTY131237 DDU131237 DNQ131237 DXM131237 EHI131237 ERE131237 FBA131237 FKW131237 FUS131237 GEO131237 GOK131237 GYG131237 HIC131237 HRY131237 IBU131237 ILQ131237 IVM131237 JFI131237 JPE131237 JZA131237 KIW131237 KSS131237 LCO131237 LMK131237 LWG131237 MGC131237 MPY131237 MZU131237 NJQ131237 NTM131237 ODI131237 ONE131237 OXA131237 PGW131237 PQS131237 QAO131237 QKK131237 QUG131237 REC131237 RNY131237 RXU131237 SHQ131237 SRM131237 TBI131237 TLE131237 TVA131237 UEW131237 UOS131237 UYO131237 VIK131237 VSG131237 WCC131237 WLY131237 WVU131237 M196773 JI196773 TE196773 ADA196773 AMW196773 AWS196773 BGO196773 BQK196773 CAG196773 CKC196773 CTY196773 DDU196773 DNQ196773 DXM196773 EHI196773 ERE196773 FBA196773 FKW196773 FUS196773 GEO196773 GOK196773 GYG196773 HIC196773 HRY196773 IBU196773 ILQ196773 IVM196773 JFI196773 JPE196773 JZA196773 KIW196773 KSS196773 LCO196773 LMK196773 LWG196773 MGC196773 MPY196773 MZU196773 NJQ196773 NTM196773 ODI196773 ONE196773 OXA196773 PGW196773 PQS196773 QAO196773 QKK196773 QUG196773 REC196773 RNY196773 RXU196773 SHQ196773 SRM196773 TBI196773 TLE196773 TVA196773 UEW196773 UOS196773 UYO196773 VIK196773 VSG196773 WCC196773 WLY196773 WVU196773 M262309 JI262309 TE262309 ADA262309 AMW262309 AWS262309 BGO262309 BQK262309 CAG262309 CKC262309 CTY262309 DDU262309 DNQ262309 DXM262309 EHI262309 ERE262309 FBA262309 FKW262309 FUS262309 GEO262309 GOK262309 GYG262309 HIC262309 HRY262309 IBU262309 ILQ262309 IVM262309 JFI262309 JPE262309 JZA262309 KIW262309 KSS262309 LCO262309 LMK262309 LWG262309 MGC262309 MPY262309 MZU262309 NJQ262309 NTM262309 ODI262309 ONE262309 OXA262309 PGW262309 PQS262309 QAO262309 QKK262309 QUG262309 REC262309 RNY262309 RXU262309 SHQ262309 SRM262309 TBI262309 TLE262309 TVA262309 UEW262309 UOS262309 UYO262309 VIK262309 VSG262309 WCC262309 WLY262309 WVU262309 M327845 JI327845 TE327845 ADA327845 AMW327845 AWS327845 BGO327845 BQK327845 CAG327845 CKC327845 CTY327845 DDU327845 DNQ327845 DXM327845 EHI327845 ERE327845 FBA327845 FKW327845 FUS327845 GEO327845 GOK327845 GYG327845 HIC327845 HRY327845 IBU327845 ILQ327845 IVM327845 JFI327845 JPE327845 JZA327845 KIW327845 KSS327845 LCO327845 LMK327845 LWG327845 MGC327845 MPY327845 MZU327845 NJQ327845 NTM327845 ODI327845 ONE327845 OXA327845 PGW327845 PQS327845 QAO327845 QKK327845 QUG327845 REC327845 RNY327845 RXU327845 SHQ327845 SRM327845 TBI327845 TLE327845 TVA327845 UEW327845 UOS327845 UYO327845 VIK327845 VSG327845 WCC327845 WLY327845 WVU327845 M393381 JI393381 TE393381 ADA393381 AMW393381 AWS393381 BGO393381 BQK393381 CAG393381 CKC393381 CTY393381 DDU393381 DNQ393381 DXM393381 EHI393381 ERE393381 FBA393381 FKW393381 FUS393381 GEO393381 GOK393381 GYG393381 HIC393381 HRY393381 IBU393381 ILQ393381 IVM393381 JFI393381 JPE393381 JZA393381 KIW393381 KSS393381 LCO393381 LMK393381 LWG393381 MGC393381 MPY393381 MZU393381 NJQ393381 NTM393381 ODI393381 ONE393381 OXA393381 PGW393381 PQS393381 QAO393381 QKK393381 QUG393381 REC393381 RNY393381 RXU393381 SHQ393381 SRM393381 TBI393381 TLE393381 TVA393381 UEW393381 UOS393381 UYO393381 VIK393381 VSG393381 WCC393381 WLY393381 WVU393381 M458917 JI458917 TE458917 ADA458917 AMW458917 AWS458917 BGO458917 BQK458917 CAG458917 CKC458917 CTY458917 DDU458917 DNQ458917 DXM458917 EHI458917 ERE458917 FBA458917 FKW458917 FUS458917 GEO458917 GOK458917 GYG458917 HIC458917 HRY458917 IBU458917 ILQ458917 IVM458917 JFI458917 JPE458917 JZA458917 KIW458917 KSS458917 LCO458917 LMK458917 LWG458917 MGC458917 MPY458917 MZU458917 NJQ458917 NTM458917 ODI458917 ONE458917 OXA458917 PGW458917 PQS458917 QAO458917 QKK458917 QUG458917 REC458917 RNY458917 RXU458917 SHQ458917 SRM458917 TBI458917 TLE458917 TVA458917 UEW458917 UOS458917 UYO458917 VIK458917 VSG458917 WCC458917 WLY458917 WVU458917 M524453 JI524453 TE524453 ADA524453 AMW524453 AWS524453 BGO524453 BQK524453 CAG524453 CKC524453 CTY524453 DDU524453 DNQ524453 DXM524453 EHI524453 ERE524453 FBA524453 FKW524453 FUS524453 GEO524453 GOK524453 GYG524453 HIC524453 HRY524453 IBU524453 ILQ524453 IVM524453 JFI524453 JPE524453 JZA524453 KIW524453 KSS524453 LCO524453 LMK524453 LWG524453 MGC524453 MPY524453 MZU524453 NJQ524453 NTM524453 ODI524453 ONE524453 OXA524453 PGW524453 PQS524453 QAO524453 QKK524453 QUG524453 REC524453 RNY524453 RXU524453 SHQ524453 SRM524453 TBI524453 TLE524453 TVA524453 UEW524453 UOS524453 UYO524453 VIK524453 VSG524453 WCC524453 WLY524453 WVU524453 M589989 JI589989 TE589989 ADA589989 AMW589989 AWS589989 BGO589989 BQK589989 CAG589989 CKC589989 CTY589989 DDU589989 DNQ589989 DXM589989 EHI589989 ERE589989 FBA589989 FKW589989 FUS589989 GEO589989 GOK589989 GYG589989 HIC589989 HRY589989 IBU589989 ILQ589989 IVM589989 JFI589989 JPE589989 JZA589989 KIW589989 KSS589989 LCO589989 LMK589989 LWG589989 MGC589989 MPY589989 MZU589989 NJQ589989 NTM589989 ODI589989 ONE589989 OXA589989 PGW589989 PQS589989 QAO589989 QKK589989 QUG589989 REC589989 RNY589989 RXU589989 SHQ589989 SRM589989 TBI589989 TLE589989 TVA589989 UEW589989 UOS589989 UYO589989 VIK589989 VSG589989 WCC589989 WLY589989 WVU589989 M655525 JI655525 TE655525 ADA655525 AMW655525 AWS655525 BGO655525 BQK655525 CAG655525 CKC655525 CTY655525 DDU655525 DNQ655525 DXM655525 EHI655525 ERE655525 FBA655525 FKW655525 FUS655525 GEO655525 GOK655525 GYG655525 HIC655525 HRY655525 IBU655525 ILQ655525 IVM655525 JFI655525 JPE655525 JZA655525 KIW655525 KSS655525 LCO655525 LMK655525 LWG655525 MGC655525 MPY655525 MZU655525 NJQ655525 NTM655525 ODI655525 ONE655525 OXA655525 PGW655525 PQS655525 QAO655525 QKK655525 QUG655525 REC655525 RNY655525 RXU655525 SHQ655525 SRM655525 TBI655525 TLE655525 TVA655525 UEW655525 UOS655525 UYO655525 VIK655525 VSG655525 WCC655525 WLY655525 WVU655525 M721061 JI721061 TE721061 ADA721061 AMW721061 AWS721061 BGO721061 BQK721061 CAG721061 CKC721061 CTY721061 DDU721061 DNQ721061 DXM721061 EHI721061 ERE721061 FBA721061 FKW721061 FUS721061 GEO721061 GOK721061 GYG721061 HIC721061 HRY721061 IBU721061 ILQ721061 IVM721061 JFI721061 JPE721061 JZA721061 KIW721061 KSS721061 LCO721061 LMK721061 LWG721061 MGC721061 MPY721061 MZU721061 NJQ721061 NTM721061 ODI721061 ONE721061 OXA721061 PGW721061 PQS721061 QAO721061 QKK721061 QUG721061 REC721061 RNY721061 RXU721061 SHQ721061 SRM721061 TBI721061 TLE721061 TVA721061 UEW721061 UOS721061 UYO721061 VIK721061 VSG721061 WCC721061 WLY721061 WVU721061 M786597 JI786597 TE786597 ADA786597 AMW786597 AWS786597 BGO786597 BQK786597 CAG786597 CKC786597 CTY786597 DDU786597 DNQ786597 DXM786597 EHI786597 ERE786597 FBA786597 FKW786597 FUS786597 GEO786597 GOK786597 GYG786597 HIC786597 HRY786597 IBU786597 ILQ786597 IVM786597 JFI786597 JPE786597 JZA786597 KIW786597 KSS786597 LCO786597 LMK786597 LWG786597 MGC786597 MPY786597 MZU786597 NJQ786597 NTM786597 ODI786597 ONE786597 OXA786597 PGW786597 PQS786597 QAO786597 QKK786597 QUG786597 REC786597 RNY786597 RXU786597 SHQ786597 SRM786597 TBI786597 TLE786597 TVA786597 UEW786597 UOS786597 UYO786597 VIK786597 VSG786597 WCC786597 WLY786597 WVU786597 M852133 JI852133 TE852133 ADA852133 AMW852133 AWS852133 BGO852133 BQK852133 CAG852133 CKC852133 CTY852133 DDU852133 DNQ852133 DXM852133 EHI852133 ERE852133 FBA852133 FKW852133 FUS852133 GEO852133 GOK852133 GYG852133 HIC852133 HRY852133 IBU852133 ILQ852133 IVM852133 JFI852133 JPE852133 JZA852133 KIW852133 KSS852133 LCO852133 LMK852133 LWG852133 MGC852133 MPY852133 MZU852133 NJQ852133 NTM852133 ODI852133 ONE852133 OXA852133 PGW852133 PQS852133 QAO852133 QKK852133 QUG852133 REC852133 RNY852133 RXU852133 SHQ852133 SRM852133 TBI852133 TLE852133 TVA852133 UEW852133 UOS852133 UYO852133 VIK852133 VSG852133 WCC852133 WLY852133 WVU852133 M917669 JI917669 TE917669 ADA917669 AMW917669 AWS917669 BGO917669 BQK917669 CAG917669 CKC917669 CTY917669 DDU917669 DNQ917669 DXM917669 EHI917669 ERE917669 FBA917669 FKW917669 FUS917669 GEO917669 GOK917669 GYG917669 HIC917669 HRY917669 IBU917669 ILQ917669 IVM917669 JFI917669 JPE917669 JZA917669 KIW917669 KSS917669 LCO917669 LMK917669 LWG917669 MGC917669 MPY917669 MZU917669 NJQ917669 NTM917669 ODI917669 ONE917669 OXA917669 PGW917669 PQS917669 QAO917669 QKK917669 QUG917669 REC917669 RNY917669 RXU917669 SHQ917669 SRM917669 TBI917669 TLE917669 TVA917669 UEW917669 UOS917669 UYO917669 VIK917669 VSG917669 WCC917669 WLY917669 WVU917669 M983205 JI983205 TE983205 ADA983205 AMW983205 AWS983205 BGO983205 BQK983205 CAG983205 CKC983205 CTY983205 DDU983205 DNQ983205 DXM983205 EHI983205 ERE983205 FBA983205 FKW983205 FUS983205 GEO983205 GOK983205 GYG983205 HIC983205 HRY983205 IBU983205 ILQ983205 IVM983205 JFI983205 JPE983205 JZA983205 KIW983205 KSS983205 LCO983205 LMK983205 LWG983205 MGC983205 MPY983205 MZU983205 NJQ983205 NTM983205 ODI983205 ONE983205 OXA983205 PGW983205 PQS983205 QAO983205 QKK983205 QUG983205 REC983205 RNY983205 RXU983205 SHQ983205 SRM983205 TBI983205 TLE983205 TVA983205 UEW983205 UOS983205 UYO983205 VIK983205 VSG983205 WCC983205 WLY983205 WVU983205 M155" xr:uid="{00000000-0002-0000-0A00-000000000000}">
      <formula1>"実施あり,実施なし"</formula1>
    </dataValidation>
    <dataValidation type="list" allowBlank="1" showInputMessage="1" showErrorMessage="1" sqref="N98:N99" xr:uid="{2721EDD7-2A96-4655-B598-E5E0B76B072B}">
      <formula1>Q$98:Q$99</formula1>
    </dataValidation>
  </dataValidations>
  <printOptions horizontalCentered="1"/>
  <pageMargins left="0.19685039370078741" right="0.19685039370078741" top="0.59055118110236227" bottom="0.19685039370078741" header="0.31496062992125984" footer="0.31496062992125984"/>
  <pageSetup paperSize="9" scale="71" orientation="portrait" blackAndWhite="1" r:id="rId1"/>
  <rowBreaks count="4" manualBreakCount="4">
    <brk id="40" max="15" man="1"/>
    <brk id="76" max="15" man="1"/>
    <brk id="104" max="15" man="1"/>
    <brk id="133"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3"/>
  <sheetViews>
    <sheetView workbookViewId="0">
      <selection activeCell="F10" sqref="F10"/>
    </sheetView>
  </sheetViews>
  <sheetFormatPr defaultRowHeight="13.2"/>
  <cols>
    <col min="1" max="1" width="19" customWidth="1"/>
  </cols>
  <sheetData>
    <row r="1" spans="1:6" ht="14.4">
      <c r="A1" s="412" t="s">
        <v>947</v>
      </c>
      <c r="B1" s="413"/>
    </row>
    <row r="2" spans="1:6">
      <c r="B2" s="414" t="s">
        <v>948</v>
      </c>
      <c r="C2" s="414" t="s">
        <v>332</v>
      </c>
      <c r="D2" s="414" t="s">
        <v>949</v>
      </c>
      <c r="E2" s="414" t="s">
        <v>950</v>
      </c>
      <c r="F2" s="414" t="s">
        <v>951</v>
      </c>
    </row>
    <row r="3" spans="1:6">
      <c r="B3" s="414">
        <f>IF(【４】在宅復帰!$G$70="実施あり",1,0)</f>
        <v>0</v>
      </c>
      <c r="C3" s="414">
        <f>IF(【４】在宅復帰!$G$71="実施あり",1,0)</f>
        <v>0</v>
      </c>
      <c r="D3" s="414">
        <f>IF(【４】在宅復帰!$G$72="実施あり",1,0)</f>
        <v>0</v>
      </c>
      <c r="E3" s="414" t="str">
        <f>B3&amp;C3&amp;D3</f>
        <v>000</v>
      </c>
      <c r="F3" s="414">
        <f>VLOOKUP(E3,E6:F13,2,FALSE)</f>
        <v>0</v>
      </c>
    </row>
    <row r="5" spans="1:6">
      <c r="A5" s="414"/>
      <c r="B5" s="414" t="s">
        <v>948</v>
      </c>
      <c r="C5" s="414" t="s">
        <v>332</v>
      </c>
      <c r="D5" s="414" t="s">
        <v>949</v>
      </c>
      <c r="E5" s="414" t="s">
        <v>950</v>
      </c>
      <c r="F5" s="414" t="s">
        <v>951</v>
      </c>
    </row>
    <row r="6" spans="1:6">
      <c r="A6" s="414" t="s">
        <v>952</v>
      </c>
      <c r="B6" s="414">
        <v>1</v>
      </c>
      <c r="C6" s="414">
        <v>1</v>
      </c>
      <c r="D6" s="414">
        <v>1</v>
      </c>
      <c r="E6" s="414" t="str">
        <f t="shared" ref="E6:E13" si="0">B6&amp;C6&amp;D6</f>
        <v>111</v>
      </c>
      <c r="F6" s="414">
        <v>5</v>
      </c>
    </row>
    <row r="7" spans="1:6">
      <c r="A7" s="414" t="s">
        <v>953</v>
      </c>
      <c r="B7" s="414">
        <v>1</v>
      </c>
      <c r="C7" s="414">
        <v>1</v>
      </c>
      <c r="D7" s="414">
        <v>0</v>
      </c>
      <c r="E7" s="414" t="str">
        <f t="shared" si="0"/>
        <v>110</v>
      </c>
      <c r="F7" s="414">
        <v>3</v>
      </c>
    </row>
    <row r="8" spans="1:6">
      <c r="A8" s="414" t="s">
        <v>953</v>
      </c>
      <c r="B8" s="414">
        <v>1</v>
      </c>
      <c r="C8" s="414">
        <v>0</v>
      </c>
      <c r="D8" s="414">
        <v>1</v>
      </c>
      <c r="E8" s="414" t="str">
        <f t="shared" si="0"/>
        <v>101</v>
      </c>
      <c r="F8" s="414">
        <v>3</v>
      </c>
    </row>
    <row r="9" spans="1:6">
      <c r="A9" s="414" t="s">
        <v>954</v>
      </c>
      <c r="B9" s="414">
        <v>1</v>
      </c>
      <c r="C9" s="414">
        <v>0</v>
      </c>
      <c r="D9" s="414">
        <v>0</v>
      </c>
      <c r="E9" s="414" t="str">
        <f t="shared" si="0"/>
        <v>100</v>
      </c>
      <c r="F9" s="414">
        <v>0</v>
      </c>
    </row>
    <row r="10" spans="1:6">
      <c r="A10" s="414" t="s">
        <v>955</v>
      </c>
      <c r="B10" s="414">
        <v>0</v>
      </c>
      <c r="C10" s="414">
        <v>1</v>
      </c>
      <c r="D10" s="414">
        <v>1</v>
      </c>
      <c r="E10" s="414" t="str">
        <f t="shared" si="0"/>
        <v>011</v>
      </c>
      <c r="F10" s="414">
        <v>1</v>
      </c>
    </row>
    <row r="11" spans="1:6">
      <c r="A11" s="414" t="s">
        <v>954</v>
      </c>
      <c r="B11" s="414">
        <v>0</v>
      </c>
      <c r="C11" s="414">
        <v>1</v>
      </c>
      <c r="D11" s="414">
        <v>0</v>
      </c>
      <c r="E11" s="414" t="str">
        <f t="shared" si="0"/>
        <v>010</v>
      </c>
      <c r="F11" s="414">
        <v>0</v>
      </c>
    </row>
    <row r="12" spans="1:6">
      <c r="A12" s="414" t="s">
        <v>954</v>
      </c>
      <c r="B12" s="414">
        <v>0</v>
      </c>
      <c r="C12" s="414">
        <v>0</v>
      </c>
      <c r="D12" s="414">
        <v>1</v>
      </c>
      <c r="E12" s="414" t="str">
        <f t="shared" si="0"/>
        <v>001</v>
      </c>
      <c r="F12" s="414">
        <v>0</v>
      </c>
    </row>
    <row r="13" spans="1:6">
      <c r="A13" s="414" t="s">
        <v>954</v>
      </c>
      <c r="B13" s="414">
        <v>0</v>
      </c>
      <c r="C13" s="414">
        <v>0</v>
      </c>
      <c r="D13" s="414">
        <v>0</v>
      </c>
      <c r="E13" s="414" t="str">
        <f t="shared" si="0"/>
        <v>000</v>
      </c>
      <c r="F13" s="414">
        <v>0</v>
      </c>
    </row>
  </sheetData>
  <phoneticPr fontId="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499984740745262"/>
  </sheetPr>
  <dimension ref="B1:J127"/>
  <sheetViews>
    <sheetView workbookViewId="0">
      <pane xSplit="9" ySplit="4" topLeftCell="J116" activePane="bottomRight" state="frozen"/>
      <selection pane="topRight" activeCell="J1" sqref="J1"/>
      <selection pane="bottomLeft" activeCell="A5" sqref="A5"/>
      <selection pane="bottomRight" activeCell="P140" sqref="P140"/>
    </sheetView>
  </sheetViews>
  <sheetFormatPr defaultColWidth="9" defaultRowHeight="13.2"/>
  <cols>
    <col min="1" max="1" width="1" style="3" customWidth="1"/>
    <col min="2" max="2" width="9.109375" style="19" bestFit="1" customWidth="1"/>
    <col min="3" max="3" width="5.44140625" style="19" bestFit="1" customWidth="1"/>
    <col min="4" max="4" width="6.33203125" style="1" bestFit="1" customWidth="1"/>
    <col min="5" max="5" width="7.77734375" style="1" bestFit="1" customWidth="1"/>
    <col min="6" max="6" width="5.44140625" style="19" bestFit="1" customWidth="1"/>
    <col min="7" max="7" width="1" style="3" customWidth="1"/>
    <col min="8" max="16384" width="9" style="3"/>
  </cols>
  <sheetData>
    <row r="1" spans="2:9" ht="21">
      <c r="B1" s="31" t="s">
        <v>250</v>
      </c>
    </row>
    <row r="2" spans="2:9" ht="21">
      <c r="B2" s="20" t="s">
        <v>648</v>
      </c>
      <c r="C2" s="21"/>
      <c r="D2" s="21"/>
      <c r="E2" s="21"/>
      <c r="F2" s="21"/>
      <c r="G2" s="21"/>
    </row>
    <row r="4" spans="2:9">
      <c r="B4" s="4" t="s">
        <v>57</v>
      </c>
      <c r="C4" s="1395" t="s">
        <v>557</v>
      </c>
      <c r="D4" s="1395"/>
      <c r="E4" s="4" t="s">
        <v>58</v>
      </c>
      <c r="F4" s="4" t="s">
        <v>59</v>
      </c>
      <c r="H4" s="246" t="s">
        <v>556</v>
      </c>
      <c r="I4" s="246" t="s">
        <v>57</v>
      </c>
    </row>
    <row r="5" spans="2:9">
      <c r="B5" s="5">
        <v>1910</v>
      </c>
      <c r="C5" s="6" t="s">
        <v>60</v>
      </c>
      <c r="D5" s="7" t="s">
        <v>61</v>
      </c>
      <c r="E5" s="22" t="s">
        <v>785</v>
      </c>
      <c r="F5" s="5" t="s">
        <v>63</v>
      </c>
      <c r="H5" s="5" t="str">
        <f>CONCATENATE(C5,D5)</f>
        <v>明治43年</v>
      </c>
      <c r="I5" s="5">
        <f>B5</f>
        <v>1910</v>
      </c>
    </row>
    <row r="6" spans="2:9">
      <c r="B6" s="8">
        <v>1911</v>
      </c>
      <c r="C6" s="9" t="s">
        <v>60</v>
      </c>
      <c r="D6" s="10" t="s">
        <v>64</v>
      </c>
      <c r="E6" s="23" t="s">
        <v>784</v>
      </c>
      <c r="F6" s="8" t="s">
        <v>66</v>
      </c>
      <c r="H6" s="8" t="str">
        <f t="shared" ref="H6:H69" si="0">CONCATENATE(C6,D6)</f>
        <v>明治44年</v>
      </c>
      <c r="I6" s="8">
        <f t="shared" ref="I6:I69" si="1">B6</f>
        <v>1911</v>
      </c>
    </row>
    <row r="7" spans="2:9">
      <c r="B7" s="11">
        <v>1912</v>
      </c>
      <c r="C7" s="12" t="s">
        <v>60</v>
      </c>
      <c r="D7" s="13" t="s">
        <v>67</v>
      </c>
      <c r="E7" s="24" t="s">
        <v>543</v>
      </c>
      <c r="F7" s="11" t="s">
        <v>69</v>
      </c>
      <c r="H7" s="11" t="str">
        <f t="shared" si="0"/>
        <v>明治45年</v>
      </c>
      <c r="I7" s="11">
        <f t="shared" si="1"/>
        <v>1912</v>
      </c>
    </row>
    <row r="8" spans="2:9">
      <c r="B8" s="14">
        <v>1913</v>
      </c>
      <c r="C8" s="15" t="s">
        <v>70</v>
      </c>
      <c r="D8" s="2" t="s">
        <v>71</v>
      </c>
      <c r="E8" s="26" t="s">
        <v>62</v>
      </c>
      <c r="F8" s="14" t="s">
        <v>73</v>
      </c>
      <c r="H8" s="14" t="str">
        <f t="shared" si="0"/>
        <v>大正2年</v>
      </c>
      <c r="I8" s="14">
        <f t="shared" si="1"/>
        <v>1913</v>
      </c>
    </row>
    <row r="9" spans="2:9">
      <c r="B9" s="16">
        <v>1914</v>
      </c>
      <c r="C9" s="17" t="s">
        <v>70</v>
      </c>
      <c r="D9" s="18" t="s">
        <v>74</v>
      </c>
      <c r="E9" s="25" t="s">
        <v>65</v>
      </c>
      <c r="F9" s="16" t="s">
        <v>76</v>
      </c>
      <c r="H9" s="16" t="str">
        <f t="shared" si="0"/>
        <v>大正3年</v>
      </c>
      <c r="I9" s="16">
        <f t="shared" si="1"/>
        <v>1914</v>
      </c>
    </row>
    <row r="10" spans="2:9">
      <c r="B10" s="8">
        <v>1915</v>
      </c>
      <c r="C10" s="9" t="s">
        <v>70</v>
      </c>
      <c r="D10" s="10" t="s">
        <v>77</v>
      </c>
      <c r="E10" s="23" t="s">
        <v>68</v>
      </c>
      <c r="F10" s="8" t="s">
        <v>79</v>
      </c>
      <c r="H10" s="8" t="str">
        <f t="shared" si="0"/>
        <v>大正4年</v>
      </c>
      <c r="I10" s="8">
        <f t="shared" si="1"/>
        <v>1915</v>
      </c>
    </row>
    <row r="11" spans="2:9">
      <c r="B11" s="16">
        <v>1916</v>
      </c>
      <c r="C11" s="17" t="s">
        <v>70</v>
      </c>
      <c r="D11" s="18" t="s">
        <v>80</v>
      </c>
      <c r="E11" s="25" t="s">
        <v>72</v>
      </c>
      <c r="F11" s="16" t="s">
        <v>82</v>
      </c>
      <c r="H11" s="16" t="str">
        <f t="shared" si="0"/>
        <v>大正5年</v>
      </c>
      <c r="I11" s="16">
        <f t="shared" si="1"/>
        <v>1916</v>
      </c>
    </row>
    <row r="12" spans="2:9">
      <c r="B12" s="8">
        <v>1917</v>
      </c>
      <c r="C12" s="9" t="s">
        <v>70</v>
      </c>
      <c r="D12" s="10" t="s">
        <v>83</v>
      </c>
      <c r="E12" s="23" t="s">
        <v>75</v>
      </c>
      <c r="F12" s="8" t="s">
        <v>85</v>
      </c>
      <c r="H12" s="8" t="str">
        <f t="shared" si="0"/>
        <v>大正6年</v>
      </c>
      <c r="I12" s="8">
        <f t="shared" si="1"/>
        <v>1917</v>
      </c>
    </row>
    <row r="13" spans="2:9">
      <c r="B13" s="16">
        <v>1918</v>
      </c>
      <c r="C13" s="17" t="s">
        <v>70</v>
      </c>
      <c r="D13" s="18" t="s">
        <v>86</v>
      </c>
      <c r="E13" s="25" t="s">
        <v>78</v>
      </c>
      <c r="F13" s="16" t="s">
        <v>88</v>
      </c>
      <c r="H13" s="16" t="str">
        <f t="shared" si="0"/>
        <v>大正7年</v>
      </c>
      <c r="I13" s="16">
        <f t="shared" si="1"/>
        <v>1918</v>
      </c>
    </row>
    <row r="14" spans="2:9">
      <c r="B14" s="8">
        <v>1919</v>
      </c>
      <c r="C14" s="9" t="s">
        <v>70</v>
      </c>
      <c r="D14" s="10" t="s">
        <v>89</v>
      </c>
      <c r="E14" s="23" t="s">
        <v>81</v>
      </c>
      <c r="F14" s="8" t="s">
        <v>91</v>
      </c>
      <c r="H14" s="8" t="str">
        <f t="shared" si="0"/>
        <v>大正8年</v>
      </c>
      <c r="I14" s="8">
        <f t="shared" si="1"/>
        <v>1919</v>
      </c>
    </row>
    <row r="15" spans="2:9">
      <c r="B15" s="16">
        <v>1920</v>
      </c>
      <c r="C15" s="17" t="s">
        <v>70</v>
      </c>
      <c r="D15" s="18" t="s">
        <v>92</v>
      </c>
      <c r="E15" s="25" t="s">
        <v>84</v>
      </c>
      <c r="F15" s="16" t="s">
        <v>94</v>
      </c>
      <c r="H15" s="16" t="str">
        <f t="shared" si="0"/>
        <v>大正9年</v>
      </c>
      <c r="I15" s="16">
        <f t="shared" si="1"/>
        <v>1920</v>
      </c>
    </row>
    <row r="16" spans="2:9">
      <c r="B16" s="8">
        <v>1921</v>
      </c>
      <c r="C16" s="9" t="s">
        <v>70</v>
      </c>
      <c r="D16" s="10" t="s">
        <v>95</v>
      </c>
      <c r="E16" s="23" t="s">
        <v>87</v>
      </c>
      <c r="F16" s="8" t="s">
        <v>97</v>
      </c>
      <c r="H16" s="8" t="str">
        <f t="shared" si="0"/>
        <v>大正10年</v>
      </c>
      <c r="I16" s="8">
        <f t="shared" si="1"/>
        <v>1921</v>
      </c>
    </row>
    <row r="17" spans="2:9">
      <c r="B17" s="16">
        <v>1922</v>
      </c>
      <c r="C17" s="17" t="s">
        <v>70</v>
      </c>
      <c r="D17" s="18" t="s">
        <v>98</v>
      </c>
      <c r="E17" s="25" t="s">
        <v>90</v>
      </c>
      <c r="F17" s="16" t="s">
        <v>63</v>
      </c>
      <c r="H17" s="16" t="str">
        <f t="shared" si="0"/>
        <v>大正11年</v>
      </c>
      <c r="I17" s="16">
        <f t="shared" si="1"/>
        <v>1922</v>
      </c>
    </row>
    <row r="18" spans="2:9">
      <c r="B18" s="8">
        <v>1923</v>
      </c>
      <c r="C18" s="9" t="s">
        <v>70</v>
      </c>
      <c r="D18" s="10" t="s">
        <v>100</v>
      </c>
      <c r="E18" s="23" t="s">
        <v>93</v>
      </c>
      <c r="F18" s="8" t="s">
        <v>66</v>
      </c>
      <c r="H18" s="8" t="str">
        <f t="shared" si="0"/>
        <v>大正12年</v>
      </c>
      <c r="I18" s="8">
        <f t="shared" si="1"/>
        <v>1923</v>
      </c>
    </row>
    <row r="19" spans="2:9">
      <c r="B19" s="16">
        <v>1924</v>
      </c>
      <c r="C19" s="17" t="s">
        <v>70</v>
      </c>
      <c r="D19" s="18" t="s">
        <v>102</v>
      </c>
      <c r="E19" s="25" t="s">
        <v>96</v>
      </c>
      <c r="F19" s="16" t="s">
        <v>69</v>
      </c>
      <c r="H19" s="16" t="str">
        <f t="shared" si="0"/>
        <v>大正13年</v>
      </c>
      <c r="I19" s="16">
        <f t="shared" si="1"/>
        <v>1924</v>
      </c>
    </row>
    <row r="20" spans="2:9">
      <c r="B20" s="8">
        <v>1925</v>
      </c>
      <c r="C20" s="9" t="s">
        <v>70</v>
      </c>
      <c r="D20" s="10" t="s">
        <v>104</v>
      </c>
      <c r="E20" s="23" t="s">
        <v>99</v>
      </c>
      <c r="F20" s="8" t="s">
        <v>73</v>
      </c>
      <c r="H20" s="8" t="str">
        <f t="shared" si="0"/>
        <v>大正14年</v>
      </c>
      <c r="I20" s="8">
        <f t="shared" si="1"/>
        <v>1925</v>
      </c>
    </row>
    <row r="21" spans="2:9">
      <c r="B21" s="11">
        <v>1926</v>
      </c>
      <c r="C21" s="12" t="s">
        <v>70</v>
      </c>
      <c r="D21" s="13" t="s">
        <v>106</v>
      </c>
      <c r="E21" s="24" t="s">
        <v>101</v>
      </c>
      <c r="F21" s="11" t="s">
        <v>76</v>
      </c>
      <c r="H21" s="11" t="str">
        <f t="shared" si="0"/>
        <v>大正15年</v>
      </c>
      <c r="I21" s="11">
        <f t="shared" si="1"/>
        <v>1926</v>
      </c>
    </row>
    <row r="22" spans="2:9">
      <c r="B22" s="14">
        <v>1927</v>
      </c>
      <c r="C22" s="15" t="s">
        <v>108</v>
      </c>
      <c r="D22" s="2" t="s">
        <v>71</v>
      </c>
      <c r="E22" s="26" t="s">
        <v>103</v>
      </c>
      <c r="F22" s="14" t="s">
        <v>79</v>
      </c>
      <c r="H22" s="14" t="str">
        <f t="shared" si="0"/>
        <v>昭和2年</v>
      </c>
      <c r="I22" s="14">
        <f t="shared" si="1"/>
        <v>1927</v>
      </c>
    </row>
    <row r="23" spans="2:9">
      <c r="B23" s="16">
        <v>1928</v>
      </c>
      <c r="C23" s="17" t="s">
        <v>108</v>
      </c>
      <c r="D23" s="18" t="s">
        <v>74</v>
      </c>
      <c r="E23" s="25" t="s">
        <v>105</v>
      </c>
      <c r="F23" s="16" t="s">
        <v>82</v>
      </c>
      <c r="H23" s="16" t="str">
        <f t="shared" si="0"/>
        <v>昭和3年</v>
      </c>
      <c r="I23" s="16">
        <f t="shared" si="1"/>
        <v>1928</v>
      </c>
    </row>
    <row r="24" spans="2:9">
      <c r="B24" s="8">
        <v>1929</v>
      </c>
      <c r="C24" s="9" t="s">
        <v>108</v>
      </c>
      <c r="D24" s="10" t="s">
        <v>77</v>
      </c>
      <c r="E24" s="23" t="s">
        <v>107</v>
      </c>
      <c r="F24" s="8" t="s">
        <v>85</v>
      </c>
      <c r="H24" s="8" t="str">
        <f t="shared" si="0"/>
        <v>昭和4年</v>
      </c>
      <c r="I24" s="8">
        <f t="shared" si="1"/>
        <v>1929</v>
      </c>
    </row>
    <row r="25" spans="2:9">
      <c r="B25" s="16">
        <v>1930</v>
      </c>
      <c r="C25" s="17" t="s">
        <v>108</v>
      </c>
      <c r="D25" s="18" t="s">
        <v>80</v>
      </c>
      <c r="E25" s="25" t="s">
        <v>109</v>
      </c>
      <c r="F25" s="16" t="s">
        <v>88</v>
      </c>
      <c r="H25" s="16" t="str">
        <f t="shared" si="0"/>
        <v>昭和5年</v>
      </c>
      <c r="I25" s="16">
        <f t="shared" si="1"/>
        <v>1930</v>
      </c>
    </row>
    <row r="26" spans="2:9">
      <c r="B26" s="8">
        <v>1931</v>
      </c>
      <c r="C26" s="9" t="s">
        <v>108</v>
      </c>
      <c r="D26" s="10" t="s">
        <v>83</v>
      </c>
      <c r="E26" s="23" t="s">
        <v>110</v>
      </c>
      <c r="F26" s="8" t="s">
        <v>91</v>
      </c>
      <c r="H26" s="8" t="str">
        <f t="shared" si="0"/>
        <v>昭和6年</v>
      </c>
      <c r="I26" s="8">
        <f t="shared" si="1"/>
        <v>1931</v>
      </c>
    </row>
    <row r="27" spans="2:9">
      <c r="B27" s="16">
        <v>1932</v>
      </c>
      <c r="C27" s="17" t="s">
        <v>108</v>
      </c>
      <c r="D27" s="18" t="s">
        <v>86</v>
      </c>
      <c r="E27" s="25" t="s">
        <v>111</v>
      </c>
      <c r="F27" s="16" t="s">
        <v>94</v>
      </c>
      <c r="H27" s="16" t="str">
        <f t="shared" si="0"/>
        <v>昭和7年</v>
      </c>
      <c r="I27" s="16">
        <f t="shared" si="1"/>
        <v>1932</v>
      </c>
    </row>
    <row r="28" spans="2:9">
      <c r="B28" s="8">
        <v>1933</v>
      </c>
      <c r="C28" s="9" t="s">
        <v>108</v>
      </c>
      <c r="D28" s="10" t="s">
        <v>89</v>
      </c>
      <c r="E28" s="23" t="s">
        <v>112</v>
      </c>
      <c r="F28" s="8" t="s">
        <v>97</v>
      </c>
      <c r="H28" s="8" t="str">
        <f t="shared" si="0"/>
        <v>昭和8年</v>
      </c>
      <c r="I28" s="8">
        <f t="shared" si="1"/>
        <v>1933</v>
      </c>
    </row>
    <row r="29" spans="2:9">
      <c r="B29" s="16">
        <v>1934</v>
      </c>
      <c r="C29" s="17" t="s">
        <v>108</v>
      </c>
      <c r="D29" s="18" t="s">
        <v>92</v>
      </c>
      <c r="E29" s="25" t="s">
        <v>113</v>
      </c>
      <c r="F29" s="16" t="s">
        <v>63</v>
      </c>
      <c r="H29" s="16" t="str">
        <f t="shared" si="0"/>
        <v>昭和9年</v>
      </c>
      <c r="I29" s="16">
        <f t="shared" si="1"/>
        <v>1934</v>
      </c>
    </row>
    <row r="30" spans="2:9">
      <c r="B30" s="8">
        <v>1935</v>
      </c>
      <c r="C30" s="9" t="s">
        <v>108</v>
      </c>
      <c r="D30" s="10" t="s">
        <v>95</v>
      </c>
      <c r="E30" s="23" t="s">
        <v>114</v>
      </c>
      <c r="F30" s="8" t="s">
        <v>66</v>
      </c>
      <c r="H30" s="8" t="str">
        <f t="shared" si="0"/>
        <v>昭和10年</v>
      </c>
      <c r="I30" s="8">
        <f t="shared" si="1"/>
        <v>1935</v>
      </c>
    </row>
    <row r="31" spans="2:9">
      <c r="B31" s="16">
        <v>1936</v>
      </c>
      <c r="C31" s="17" t="s">
        <v>108</v>
      </c>
      <c r="D31" s="18" t="s">
        <v>98</v>
      </c>
      <c r="E31" s="25" t="s">
        <v>115</v>
      </c>
      <c r="F31" s="16" t="s">
        <v>69</v>
      </c>
      <c r="H31" s="16" t="str">
        <f t="shared" si="0"/>
        <v>昭和11年</v>
      </c>
      <c r="I31" s="16">
        <f t="shared" si="1"/>
        <v>1936</v>
      </c>
    </row>
    <row r="32" spans="2:9">
      <c r="B32" s="8">
        <v>1937</v>
      </c>
      <c r="C32" s="9" t="s">
        <v>108</v>
      </c>
      <c r="D32" s="10" t="s">
        <v>100</v>
      </c>
      <c r="E32" s="23" t="s">
        <v>116</v>
      </c>
      <c r="F32" s="8" t="s">
        <v>73</v>
      </c>
      <c r="H32" s="8" t="str">
        <f t="shared" si="0"/>
        <v>昭和12年</v>
      </c>
      <c r="I32" s="8">
        <f t="shared" si="1"/>
        <v>1937</v>
      </c>
    </row>
    <row r="33" spans="2:9">
      <c r="B33" s="16">
        <v>1938</v>
      </c>
      <c r="C33" s="17" t="s">
        <v>108</v>
      </c>
      <c r="D33" s="18" t="s">
        <v>102</v>
      </c>
      <c r="E33" s="25" t="s">
        <v>117</v>
      </c>
      <c r="F33" s="16" t="s">
        <v>76</v>
      </c>
      <c r="H33" s="16" t="str">
        <f t="shared" si="0"/>
        <v>昭和13年</v>
      </c>
      <c r="I33" s="16">
        <f t="shared" si="1"/>
        <v>1938</v>
      </c>
    </row>
    <row r="34" spans="2:9">
      <c r="B34" s="8">
        <v>1939</v>
      </c>
      <c r="C34" s="9" t="s">
        <v>108</v>
      </c>
      <c r="D34" s="10" t="s">
        <v>104</v>
      </c>
      <c r="E34" s="23" t="s">
        <v>118</v>
      </c>
      <c r="F34" s="8" t="s">
        <v>79</v>
      </c>
      <c r="H34" s="8" t="str">
        <f t="shared" si="0"/>
        <v>昭和14年</v>
      </c>
      <c r="I34" s="8">
        <f t="shared" si="1"/>
        <v>1939</v>
      </c>
    </row>
    <row r="35" spans="2:9">
      <c r="B35" s="16">
        <v>1940</v>
      </c>
      <c r="C35" s="17" t="s">
        <v>108</v>
      </c>
      <c r="D35" s="18" t="s">
        <v>106</v>
      </c>
      <c r="E35" s="25" t="s">
        <v>119</v>
      </c>
      <c r="F35" s="16" t="s">
        <v>82</v>
      </c>
      <c r="H35" s="16" t="str">
        <f t="shared" si="0"/>
        <v>昭和15年</v>
      </c>
      <c r="I35" s="16">
        <f t="shared" si="1"/>
        <v>1940</v>
      </c>
    </row>
    <row r="36" spans="2:9">
      <c r="B36" s="8">
        <v>1941</v>
      </c>
      <c r="C36" s="9" t="s">
        <v>108</v>
      </c>
      <c r="D36" s="10" t="s">
        <v>123</v>
      </c>
      <c r="E36" s="23" t="s">
        <v>120</v>
      </c>
      <c r="F36" s="8" t="s">
        <v>85</v>
      </c>
      <c r="H36" s="8" t="str">
        <f t="shared" si="0"/>
        <v>昭和16年</v>
      </c>
      <c r="I36" s="8">
        <f t="shared" si="1"/>
        <v>1941</v>
      </c>
    </row>
    <row r="37" spans="2:9">
      <c r="B37" s="16">
        <v>1942</v>
      </c>
      <c r="C37" s="17" t="s">
        <v>108</v>
      </c>
      <c r="D37" s="18" t="s">
        <v>125</v>
      </c>
      <c r="E37" s="25" t="s">
        <v>121</v>
      </c>
      <c r="F37" s="16" t="s">
        <v>88</v>
      </c>
      <c r="H37" s="16" t="str">
        <f t="shared" si="0"/>
        <v>昭和17年</v>
      </c>
      <c r="I37" s="16">
        <f t="shared" si="1"/>
        <v>1942</v>
      </c>
    </row>
    <row r="38" spans="2:9">
      <c r="B38" s="8">
        <v>1943</v>
      </c>
      <c r="C38" s="9" t="s">
        <v>108</v>
      </c>
      <c r="D38" s="10" t="s">
        <v>127</v>
      </c>
      <c r="E38" s="23" t="s">
        <v>122</v>
      </c>
      <c r="F38" s="8" t="s">
        <v>91</v>
      </c>
      <c r="H38" s="8" t="str">
        <f t="shared" si="0"/>
        <v>昭和18年</v>
      </c>
      <c r="I38" s="8">
        <f t="shared" si="1"/>
        <v>1943</v>
      </c>
    </row>
    <row r="39" spans="2:9">
      <c r="B39" s="16">
        <v>1944</v>
      </c>
      <c r="C39" s="17" t="s">
        <v>108</v>
      </c>
      <c r="D39" s="18" t="s">
        <v>129</v>
      </c>
      <c r="E39" s="25" t="s">
        <v>124</v>
      </c>
      <c r="F39" s="16" t="s">
        <v>94</v>
      </c>
      <c r="H39" s="16" t="str">
        <f t="shared" si="0"/>
        <v>昭和19年</v>
      </c>
      <c r="I39" s="16">
        <f t="shared" si="1"/>
        <v>1944</v>
      </c>
    </row>
    <row r="40" spans="2:9">
      <c r="B40" s="8">
        <v>1945</v>
      </c>
      <c r="C40" s="9" t="s">
        <v>108</v>
      </c>
      <c r="D40" s="10" t="s">
        <v>131</v>
      </c>
      <c r="E40" s="23" t="s">
        <v>126</v>
      </c>
      <c r="F40" s="8" t="s">
        <v>97</v>
      </c>
      <c r="H40" s="8" t="str">
        <f t="shared" si="0"/>
        <v>昭和20年</v>
      </c>
      <c r="I40" s="8">
        <f t="shared" si="1"/>
        <v>1945</v>
      </c>
    </row>
    <row r="41" spans="2:9">
      <c r="B41" s="11">
        <v>1946</v>
      </c>
      <c r="C41" s="12" t="s">
        <v>108</v>
      </c>
      <c r="D41" s="13" t="s">
        <v>133</v>
      </c>
      <c r="E41" s="24" t="s">
        <v>128</v>
      </c>
      <c r="F41" s="11" t="s">
        <v>63</v>
      </c>
      <c r="H41" s="11" t="str">
        <f t="shared" si="0"/>
        <v>昭和21年</v>
      </c>
      <c r="I41" s="11">
        <f t="shared" si="1"/>
        <v>1946</v>
      </c>
    </row>
    <row r="42" spans="2:9">
      <c r="B42" s="5">
        <v>1947</v>
      </c>
      <c r="C42" s="6" t="s">
        <v>108</v>
      </c>
      <c r="D42" s="7" t="s">
        <v>135</v>
      </c>
      <c r="E42" s="22" t="s">
        <v>130</v>
      </c>
      <c r="F42" s="5" t="s">
        <v>66</v>
      </c>
      <c r="H42" s="5" t="str">
        <f t="shared" si="0"/>
        <v>昭和22年</v>
      </c>
      <c r="I42" s="5">
        <f t="shared" si="1"/>
        <v>1947</v>
      </c>
    </row>
    <row r="43" spans="2:9">
      <c r="B43" s="8">
        <v>1948</v>
      </c>
      <c r="C43" s="9" t="s">
        <v>108</v>
      </c>
      <c r="D43" s="10" t="s">
        <v>137</v>
      </c>
      <c r="E43" s="23" t="s">
        <v>132</v>
      </c>
      <c r="F43" s="8" t="s">
        <v>69</v>
      </c>
      <c r="H43" s="8" t="str">
        <f t="shared" si="0"/>
        <v>昭和23年</v>
      </c>
      <c r="I43" s="8">
        <f t="shared" si="1"/>
        <v>1948</v>
      </c>
    </row>
    <row r="44" spans="2:9">
      <c r="B44" s="16">
        <v>1949</v>
      </c>
      <c r="C44" s="17" t="s">
        <v>108</v>
      </c>
      <c r="D44" s="18" t="s">
        <v>139</v>
      </c>
      <c r="E44" s="25" t="s">
        <v>134</v>
      </c>
      <c r="F44" s="16" t="s">
        <v>73</v>
      </c>
      <c r="H44" s="16" t="str">
        <f t="shared" si="0"/>
        <v>昭和24年</v>
      </c>
      <c r="I44" s="16">
        <f t="shared" si="1"/>
        <v>1949</v>
      </c>
    </row>
    <row r="45" spans="2:9">
      <c r="B45" s="8">
        <v>1950</v>
      </c>
      <c r="C45" s="9" t="s">
        <v>108</v>
      </c>
      <c r="D45" s="10" t="s">
        <v>141</v>
      </c>
      <c r="E45" s="23" t="s">
        <v>136</v>
      </c>
      <c r="F45" s="8" t="s">
        <v>76</v>
      </c>
      <c r="H45" s="8" t="str">
        <f t="shared" si="0"/>
        <v>昭和25年</v>
      </c>
      <c r="I45" s="8">
        <f t="shared" si="1"/>
        <v>1950</v>
      </c>
    </row>
    <row r="46" spans="2:9">
      <c r="B46" s="16">
        <v>1951</v>
      </c>
      <c r="C46" s="17" t="s">
        <v>108</v>
      </c>
      <c r="D46" s="18" t="s">
        <v>143</v>
      </c>
      <c r="E46" s="25" t="s">
        <v>138</v>
      </c>
      <c r="F46" s="16" t="s">
        <v>79</v>
      </c>
      <c r="H46" s="16" t="str">
        <f t="shared" si="0"/>
        <v>昭和26年</v>
      </c>
      <c r="I46" s="16">
        <f t="shared" si="1"/>
        <v>1951</v>
      </c>
    </row>
    <row r="47" spans="2:9">
      <c r="B47" s="8">
        <v>1952</v>
      </c>
      <c r="C47" s="9" t="s">
        <v>108</v>
      </c>
      <c r="D47" s="10" t="s">
        <v>145</v>
      </c>
      <c r="E47" s="23" t="s">
        <v>140</v>
      </c>
      <c r="F47" s="8" t="s">
        <v>82</v>
      </c>
      <c r="H47" s="8" t="str">
        <f t="shared" si="0"/>
        <v>昭和27年</v>
      </c>
      <c r="I47" s="8">
        <f t="shared" si="1"/>
        <v>1952</v>
      </c>
    </row>
    <row r="48" spans="2:9">
      <c r="B48" s="16">
        <v>1953</v>
      </c>
      <c r="C48" s="17" t="s">
        <v>108</v>
      </c>
      <c r="D48" s="18" t="s">
        <v>147</v>
      </c>
      <c r="E48" s="25" t="s">
        <v>142</v>
      </c>
      <c r="F48" s="16" t="s">
        <v>85</v>
      </c>
      <c r="H48" s="16" t="str">
        <f t="shared" si="0"/>
        <v>昭和28年</v>
      </c>
      <c r="I48" s="16">
        <f t="shared" si="1"/>
        <v>1953</v>
      </c>
    </row>
    <row r="49" spans="2:9">
      <c r="B49" s="8">
        <v>1954</v>
      </c>
      <c r="C49" s="9" t="s">
        <v>108</v>
      </c>
      <c r="D49" s="10" t="s">
        <v>149</v>
      </c>
      <c r="E49" s="23" t="s">
        <v>144</v>
      </c>
      <c r="F49" s="8" t="s">
        <v>88</v>
      </c>
      <c r="H49" s="8" t="str">
        <f t="shared" si="0"/>
        <v>昭和29年</v>
      </c>
      <c r="I49" s="8">
        <f t="shared" si="1"/>
        <v>1954</v>
      </c>
    </row>
    <row r="50" spans="2:9">
      <c r="B50" s="16">
        <v>1955</v>
      </c>
      <c r="C50" s="17" t="s">
        <v>108</v>
      </c>
      <c r="D50" s="18" t="s">
        <v>151</v>
      </c>
      <c r="E50" s="25" t="s">
        <v>146</v>
      </c>
      <c r="F50" s="16" t="s">
        <v>91</v>
      </c>
      <c r="H50" s="16" t="str">
        <f t="shared" si="0"/>
        <v>昭和30年</v>
      </c>
      <c r="I50" s="16">
        <f t="shared" si="1"/>
        <v>1955</v>
      </c>
    </row>
    <row r="51" spans="2:9">
      <c r="B51" s="8">
        <v>1956</v>
      </c>
      <c r="C51" s="9" t="s">
        <v>108</v>
      </c>
      <c r="D51" s="10" t="s">
        <v>153</v>
      </c>
      <c r="E51" s="23" t="s">
        <v>148</v>
      </c>
      <c r="F51" s="8" t="s">
        <v>94</v>
      </c>
      <c r="H51" s="8" t="str">
        <f t="shared" si="0"/>
        <v>昭和31年</v>
      </c>
      <c r="I51" s="8">
        <f t="shared" si="1"/>
        <v>1956</v>
      </c>
    </row>
    <row r="52" spans="2:9">
      <c r="B52" s="16">
        <v>1957</v>
      </c>
      <c r="C52" s="17" t="s">
        <v>108</v>
      </c>
      <c r="D52" s="18" t="s">
        <v>155</v>
      </c>
      <c r="E52" s="25" t="s">
        <v>150</v>
      </c>
      <c r="F52" s="16" t="s">
        <v>97</v>
      </c>
      <c r="H52" s="16" t="str">
        <f t="shared" si="0"/>
        <v>昭和32年</v>
      </c>
      <c r="I52" s="16">
        <f t="shared" si="1"/>
        <v>1957</v>
      </c>
    </row>
    <row r="53" spans="2:9">
      <c r="B53" s="8">
        <v>1958</v>
      </c>
      <c r="C53" s="9" t="s">
        <v>108</v>
      </c>
      <c r="D53" s="10" t="s">
        <v>157</v>
      </c>
      <c r="E53" s="23" t="s">
        <v>152</v>
      </c>
      <c r="F53" s="8" t="s">
        <v>63</v>
      </c>
      <c r="H53" s="8" t="str">
        <f t="shared" si="0"/>
        <v>昭和33年</v>
      </c>
      <c r="I53" s="8">
        <f t="shared" si="1"/>
        <v>1958</v>
      </c>
    </row>
    <row r="54" spans="2:9">
      <c r="B54" s="16">
        <v>1959</v>
      </c>
      <c r="C54" s="17" t="s">
        <v>108</v>
      </c>
      <c r="D54" s="18" t="s">
        <v>159</v>
      </c>
      <c r="E54" s="25" t="s">
        <v>154</v>
      </c>
      <c r="F54" s="16" t="s">
        <v>66</v>
      </c>
      <c r="H54" s="16" t="str">
        <f t="shared" si="0"/>
        <v>昭和34年</v>
      </c>
      <c r="I54" s="16">
        <f t="shared" si="1"/>
        <v>1959</v>
      </c>
    </row>
    <row r="55" spans="2:9">
      <c r="B55" s="8">
        <v>1960</v>
      </c>
      <c r="C55" s="9" t="s">
        <v>108</v>
      </c>
      <c r="D55" s="10" t="s">
        <v>161</v>
      </c>
      <c r="E55" s="23" t="s">
        <v>156</v>
      </c>
      <c r="F55" s="8" t="s">
        <v>69</v>
      </c>
      <c r="H55" s="8" t="str">
        <f t="shared" si="0"/>
        <v>昭和35年</v>
      </c>
      <c r="I55" s="8">
        <f t="shared" si="1"/>
        <v>1960</v>
      </c>
    </row>
    <row r="56" spans="2:9">
      <c r="B56" s="16">
        <v>1961</v>
      </c>
      <c r="C56" s="17" t="s">
        <v>108</v>
      </c>
      <c r="D56" s="18" t="s">
        <v>163</v>
      </c>
      <c r="E56" s="25" t="s">
        <v>158</v>
      </c>
      <c r="F56" s="16" t="s">
        <v>73</v>
      </c>
      <c r="H56" s="16" t="str">
        <f t="shared" si="0"/>
        <v>昭和36年</v>
      </c>
      <c r="I56" s="16">
        <f t="shared" si="1"/>
        <v>1961</v>
      </c>
    </row>
    <row r="57" spans="2:9">
      <c r="B57" s="8">
        <v>1962</v>
      </c>
      <c r="C57" s="9" t="s">
        <v>108</v>
      </c>
      <c r="D57" s="10" t="s">
        <v>165</v>
      </c>
      <c r="E57" s="23" t="s">
        <v>160</v>
      </c>
      <c r="F57" s="8" t="s">
        <v>76</v>
      </c>
      <c r="H57" s="8" t="str">
        <f t="shared" si="0"/>
        <v>昭和37年</v>
      </c>
      <c r="I57" s="8">
        <f t="shared" si="1"/>
        <v>1962</v>
      </c>
    </row>
    <row r="58" spans="2:9">
      <c r="B58" s="16">
        <v>1963</v>
      </c>
      <c r="C58" s="17" t="s">
        <v>108</v>
      </c>
      <c r="D58" s="18" t="s">
        <v>167</v>
      </c>
      <c r="E58" s="25" t="s">
        <v>162</v>
      </c>
      <c r="F58" s="16" t="s">
        <v>79</v>
      </c>
      <c r="H58" s="16" t="str">
        <f t="shared" si="0"/>
        <v>昭和38年</v>
      </c>
      <c r="I58" s="16">
        <f t="shared" si="1"/>
        <v>1963</v>
      </c>
    </row>
    <row r="59" spans="2:9">
      <c r="B59" s="8">
        <v>1964</v>
      </c>
      <c r="C59" s="9" t="s">
        <v>108</v>
      </c>
      <c r="D59" s="10" t="s">
        <v>169</v>
      </c>
      <c r="E59" s="23" t="s">
        <v>164</v>
      </c>
      <c r="F59" s="8" t="s">
        <v>82</v>
      </c>
      <c r="H59" s="8" t="str">
        <f t="shared" si="0"/>
        <v>昭和39年</v>
      </c>
      <c r="I59" s="8">
        <f t="shared" si="1"/>
        <v>1964</v>
      </c>
    </row>
    <row r="60" spans="2:9">
      <c r="B60" s="16">
        <v>1965</v>
      </c>
      <c r="C60" s="17" t="s">
        <v>108</v>
      </c>
      <c r="D60" s="18" t="s">
        <v>171</v>
      </c>
      <c r="E60" s="25" t="s">
        <v>166</v>
      </c>
      <c r="F60" s="16" t="s">
        <v>85</v>
      </c>
      <c r="H60" s="16" t="str">
        <f t="shared" si="0"/>
        <v>昭和40年</v>
      </c>
      <c r="I60" s="16">
        <f t="shared" si="1"/>
        <v>1965</v>
      </c>
    </row>
    <row r="61" spans="2:9">
      <c r="B61" s="8">
        <v>1966</v>
      </c>
      <c r="C61" s="9" t="s">
        <v>108</v>
      </c>
      <c r="D61" s="10" t="s">
        <v>173</v>
      </c>
      <c r="E61" s="23" t="s">
        <v>168</v>
      </c>
      <c r="F61" s="8" t="s">
        <v>88</v>
      </c>
      <c r="H61" s="8" t="str">
        <f t="shared" si="0"/>
        <v>昭和41年</v>
      </c>
      <c r="I61" s="8">
        <f t="shared" si="1"/>
        <v>1966</v>
      </c>
    </row>
    <row r="62" spans="2:9">
      <c r="B62" s="16">
        <v>1967</v>
      </c>
      <c r="C62" s="17" t="s">
        <v>108</v>
      </c>
      <c r="D62" s="18" t="s">
        <v>175</v>
      </c>
      <c r="E62" s="25" t="s">
        <v>170</v>
      </c>
      <c r="F62" s="16" t="s">
        <v>91</v>
      </c>
      <c r="H62" s="16" t="str">
        <f t="shared" si="0"/>
        <v>昭和42年</v>
      </c>
      <c r="I62" s="16">
        <f t="shared" si="1"/>
        <v>1967</v>
      </c>
    </row>
    <row r="63" spans="2:9">
      <c r="B63" s="8">
        <v>1968</v>
      </c>
      <c r="C63" s="9" t="s">
        <v>108</v>
      </c>
      <c r="D63" s="10" t="s">
        <v>61</v>
      </c>
      <c r="E63" s="23" t="s">
        <v>172</v>
      </c>
      <c r="F63" s="8" t="s">
        <v>94</v>
      </c>
      <c r="H63" s="8" t="str">
        <f t="shared" si="0"/>
        <v>昭和43年</v>
      </c>
      <c r="I63" s="8">
        <f t="shared" si="1"/>
        <v>1968</v>
      </c>
    </row>
    <row r="64" spans="2:9">
      <c r="B64" s="16">
        <v>1969</v>
      </c>
      <c r="C64" s="17" t="s">
        <v>108</v>
      </c>
      <c r="D64" s="18" t="s">
        <v>64</v>
      </c>
      <c r="E64" s="25" t="s">
        <v>174</v>
      </c>
      <c r="F64" s="16" t="s">
        <v>97</v>
      </c>
      <c r="H64" s="16" t="str">
        <f t="shared" si="0"/>
        <v>昭和44年</v>
      </c>
      <c r="I64" s="16">
        <f t="shared" si="1"/>
        <v>1969</v>
      </c>
    </row>
    <row r="65" spans="2:9">
      <c r="B65" s="8">
        <v>1970</v>
      </c>
      <c r="C65" s="9" t="s">
        <v>108</v>
      </c>
      <c r="D65" s="10" t="s">
        <v>67</v>
      </c>
      <c r="E65" s="23" t="s">
        <v>176</v>
      </c>
      <c r="F65" s="8" t="s">
        <v>63</v>
      </c>
      <c r="H65" s="8" t="str">
        <f t="shared" si="0"/>
        <v>昭和45年</v>
      </c>
      <c r="I65" s="8">
        <f t="shared" si="1"/>
        <v>1970</v>
      </c>
    </row>
    <row r="66" spans="2:9">
      <c r="B66" s="16">
        <v>1971</v>
      </c>
      <c r="C66" s="17" t="s">
        <v>108</v>
      </c>
      <c r="D66" s="18" t="s">
        <v>180</v>
      </c>
      <c r="E66" s="25" t="s">
        <v>177</v>
      </c>
      <c r="F66" s="16" t="s">
        <v>66</v>
      </c>
      <c r="H66" s="16" t="str">
        <f t="shared" si="0"/>
        <v>昭和46年</v>
      </c>
      <c r="I66" s="16">
        <f t="shared" si="1"/>
        <v>1971</v>
      </c>
    </row>
    <row r="67" spans="2:9">
      <c r="B67" s="8">
        <v>1972</v>
      </c>
      <c r="C67" s="9" t="s">
        <v>108</v>
      </c>
      <c r="D67" s="10" t="s">
        <v>182</v>
      </c>
      <c r="E67" s="23" t="s">
        <v>178</v>
      </c>
      <c r="F67" s="8" t="s">
        <v>69</v>
      </c>
      <c r="H67" s="8" t="str">
        <f t="shared" si="0"/>
        <v>昭和47年</v>
      </c>
      <c r="I67" s="8">
        <f t="shared" si="1"/>
        <v>1972</v>
      </c>
    </row>
    <row r="68" spans="2:9">
      <c r="B68" s="16">
        <v>1973</v>
      </c>
      <c r="C68" s="17" t="s">
        <v>108</v>
      </c>
      <c r="D68" s="18" t="s">
        <v>184</v>
      </c>
      <c r="E68" s="25" t="s">
        <v>179</v>
      </c>
      <c r="F68" s="16" t="s">
        <v>73</v>
      </c>
      <c r="H68" s="16" t="str">
        <f t="shared" si="0"/>
        <v>昭和48年</v>
      </c>
      <c r="I68" s="16">
        <f t="shared" si="1"/>
        <v>1973</v>
      </c>
    </row>
    <row r="69" spans="2:9">
      <c r="B69" s="8">
        <v>1974</v>
      </c>
      <c r="C69" s="9" t="s">
        <v>108</v>
      </c>
      <c r="D69" s="10" t="s">
        <v>186</v>
      </c>
      <c r="E69" s="23" t="s">
        <v>181</v>
      </c>
      <c r="F69" s="8" t="s">
        <v>76</v>
      </c>
      <c r="H69" s="8" t="str">
        <f t="shared" si="0"/>
        <v>昭和49年</v>
      </c>
      <c r="I69" s="8">
        <f t="shared" si="1"/>
        <v>1974</v>
      </c>
    </row>
    <row r="70" spans="2:9">
      <c r="B70" s="16">
        <v>1975</v>
      </c>
      <c r="C70" s="17" t="s">
        <v>108</v>
      </c>
      <c r="D70" s="18" t="s">
        <v>188</v>
      </c>
      <c r="E70" s="25" t="s">
        <v>183</v>
      </c>
      <c r="F70" s="16" t="s">
        <v>79</v>
      </c>
      <c r="H70" s="16" t="str">
        <f t="shared" ref="H70:H116" si="2">CONCATENATE(C70,D70)</f>
        <v>昭和50年</v>
      </c>
      <c r="I70" s="16">
        <f t="shared" ref="I70:I116" si="3">B70</f>
        <v>1975</v>
      </c>
    </row>
    <row r="71" spans="2:9">
      <c r="B71" s="8">
        <v>1976</v>
      </c>
      <c r="C71" s="9" t="s">
        <v>108</v>
      </c>
      <c r="D71" s="10" t="s">
        <v>190</v>
      </c>
      <c r="E71" s="23" t="s">
        <v>185</v>
      </c>
      <c r="F71" s="8" t="s">
        <v>82</v>
      </c>
      <c r="H71" s="8" t="str">
        <f t="shared" si="2"/>
        <v>昭和51年</v>
      </c>
      <c r="I71" s="8">
        <f t="shared" si="3"/>
        <v>1976</v>
      </c>
    </row>
    <row r="72" spans="2:9">
      <c r="B72" s="16">
        <v>1977</v>
      </c>
      <c r="C72" s="17" t="s">
        <v>108</v>
      </c>
      <c r="D72" s="18" t="s">
        <v>192</v>
      </c>
      <c r="E72" s="25" t="s">
        <v>187</v>
      </c>
      <c r="F72" s="16" t="s">
        <v>85</v>
      </c>
      <c r="H72" s="16" t="str">
        <f t="shared" si="2"/>
        <v>昭和52年</v>
      </c>
      <c r="I72" s="16">
        <f t="shared" si="3"/>
        <v>1977</v>
      </c>
    </row>
    <row r="73" spans="2:9">
      <c r="B73" s="8">
        <v>1978</v>
      </c>
      <c r="C73" s="9" t="s">
        <v>108</v>
      </c>
      <c r="D73" s="10" t="s">
        <v>194</v>
      </c>
      <c r="E73" s="23" t="s">
        <v>189</v>
      </c>
      <c r="F73" s="8" t="s">
        <v>88</v>
      </c>
      <c r="H73" s="8" t="str">
        <f t="shared" si="2"/>
        <v>昭和53年</v>
      </c>
      <c r="I73" s="8">
        <f t="shared" si="3"/>
        <v>1978</v>
      </c>
    </row>
    <row r="74" spans="2:9">
      <c r="B74" s="16">
        <v>1979</v>
      </c>
      <c r="C74" s="17" t="s">
        <v>108</v>
      </c>
      <c r="D74" s="18" t="s">
        <v>196</v>
      </c>
      <c r="E74" s="25" t="s">
        <v>191</v>
      </c>
      <c r="F74" s="16" t="s">
        <v>91</v>
      </c>
      <c r="H74" s="16" t="str">
        <f t="shared" si="2"/>
        <v>昭和54年</v>
      </c>
      <c r="I74" s="16">
        <f t="shared" si="3"/>
        <v>1979</v>
      </c>
    </row>
    <row r="75" spans="2:9">
      <c r="B75" s="8">
        <v>1980</v>
      </c>
      <c r="C75" s="9" t="s">
        <v>108</v>
      </c>
      <c r="D75" s="10" t="s">
        <v>198</v>
      </c>
      <c r="E75" s="23" t="s">
        <v>193</v>
      </c>
      <c r="F75" s="8" t="s">
        <v>94</v>
      </c>
      <c r="H75" s="8" t="str">
        <f t="shared" si="2"/>
        <v>昭和55年</v>
      </c>
      <c r="I75" s="8">
        <f t="shared" si="3"/>
        <v>1980</v>
      </c>
    </row>
    <row r="76" spans="2:9">
      <c r="B76" s="16">
        <v>1981</v>
      </c>
      <c r="C76" s="17" t="s">
        <v>108</v>
      </c>
      <c r="D76" s="18" t="s">
        <v>200</v>
      </c>
      <c r="E76" s="25" t="s">
        <v>195</v>
      </c>
      <c r="F76" s="16" t="s">
        <v>97</v>
      </c>
      <c r="H76" s="16" t="str">
        <f t="shared" si="2"/>
        <v>昭和56年</v>
      </c>
      <c r="I76" s="16">
        <f t="shared" si="3"/>
        <v>1981</v>
      </c>
    </row>
    <row r="77" spans="2:9">
      <c r="B77" s="8">
        <v>1982</v>
      </c>
      <c r="C77" s="9" t="s">
        <v>108</v>
      </c>
      <c r="D77" s="10" t="s">
        <v>202</v>
      </c>
      <c r="E77" s="23" t="s">
        <v>197</v>
      </c>
      <c r="F77" s="8" t="s">
        <v>63</v>
      </c>
      <c r="H77" s="8" t="str">
        <f t="shared" si="2"/>
        <v>昭和57年</v>
      </c>
      <c r="I77" s="8">
        <f t="shared" si="3"/>
        <v>1982</v>
      </c>
    </row>
    <row r="78" spans="2:9">
      <c r="B78" s="11">
        <v>1983</v>
      </c>
      <c r="C78" s="12" t="s">
        <v>108</v>
      </c>
      <c r="D78" s="13" t="s">
        <v>204</v>
      </c>
      <c r="E78" s="24" t="s">
        <v>199</v>
      </c>
      <c r="F78" s="11" t="s">
        <v>66</v>
      </c>
      <c r="H78" s="11" t="str">
        <f t="shared" si="2"/>
        <v>昭和58年</v>
      </c>
      <c r="I78" s="11">
        <f t="shared" si="3"/>
        <v>1983</v>
      </c>
    </row>
    <row r="79" spans="2:9">
      <c r="B79" s="5">
        <v>1984</v>
      </c>
      <c r="C79" s="6" t="s">
        <v>108</v>
      </c>
      <c r="D79" s="7" t="s">
        <v>206</v>
      </c>
      <c r="E79" s="22" t="s">
        <v>201</v>
      </c>
      <c r="F79" s="5" t="s">
        <v>69</v>
      </c>
      <c r="H79" s="5" t="str">
        <f t="shared" si="2"/>
        <v>昭和59年</v>
      </c>
      <c r="I79" s="5">
        <f t="shared" si="3"/>
        <v>1984</v>
      </c>
    </row>
    <row r="80" spans="2:9">
      <c r="B80" s="8">
        <v>1985</v>
      </c>
      <c r="C80" s="9" t="s">
        <v>108</v>
      </c>
      <c r="D80" s="10" t="s">
        <v>208</v>
      </c>
      <c r="E80" s="23" t="s">
        <v>203</v>
      </c>
      <c r="F80" s="8" t="s">
        <v>73</v>
      </c>
      <c r="H80" s="8" t="str">
        <f t="shared" si="2"/>
        <v>昭和60年</v>
      </c>
      <c r="I80" s="8">
        <f t="shared" si="3"/>
        <v>1985</v>
      </c>
    </row>
    <row r="81" spans="2:9">
      <c r="B81" s="16">
        <v>1986</v>
      </c>
      <c r="C81" s="17" t="s">
        <v>108</v>
      </c>
      <c r="D81" s="18" t="s">
        <v>210</v>
      </c>
      <c r="E81" s="25" t="s">
        <v>205</v>
      </c>
      <c r="F81" s="16" t="s">
        <v>76</v>
      </c>
      <c r="H81" s="16" t="str">
        <f t="shared" si="2"/>
        <v>昭和61年</v>
      </c>
      <c r="I81" s="16">
        <f t="shared" si="3"/>
        <v>1986</v>
      </c>
    </row>
    <row r="82" spans="2:9">
      <c r="B82" s="8">
        <v>1987</v>
      </c>
      <c r="C82" s="9" t="s">
        <v>108</v>
      </c>
      <c r="D82" s="10" t="s">
        <v>212</v>
      </c>
      <c r="E82" s="23" t="s">
        <v>207</v>
      </c>
      <c r="F82" s="8" t="s">
        <v>79</v>
      </c>
      <c r="H82" s="8" t="str">
        <f t="shared" si="2"/>
        <v>昭和62年</v>
      </c>
      <c r="I82" s="8">
        <f t="shared" si="3"/>
        <v>1987</v>
      </c>
    </row>
    <row r="83" spans="2:9">
      <c r="B83" s="16">
        <v>1988</v>
      </c>
      <c r="C83" s="17" t="s">
        <v>108</v>
      </c>
      <c r="D83" s="18" t="s">
        <v>214</v>
      </c>
      <c r="E83" s="25" t="s">
        <v>209</v>
      </c>
      <c r="F83" s="16" t="s">
        <v>82</v>
      </c>
      <c r="H83" s="16" t="str">
        <f t="shared" si="2"/>
        <v>昭和63年</v>
      </c>
      <c r="I83" s="16">
        <f t="shared" si="3"/>
        <v>1988</v>
      </c>
    </row>
    <row r="84" spans="2:9">
      <c r="B84" s="27">
        <v>1989</v>
      </c>
      <c r="C84" s="28" t="s">
        <v>248</v>
      </c>
      <c r="D84" s="29" t="s">
        <v>249</v>
      </c>
      <c r="E84" s="30" t="s">
        <v>211</v>
      </c>
      <c r="F84" s="27" t="s">
        <v>85</v>
      </c>
      <c r="H84" s="27" t="str">
        <f t="shared" si="2"/>
        <v>平成1年</v>
      </c>
      <c r="I84" s="27">
        <f t="shared" si="3"/>
        <v>1989</v>
      </c>
    </row>
    <row r="85" spans="2:9">
      <c r="B85" s="5">
        <v>1990</v>
      </c>
      <c r="C85" s="6" t="s">
        <v>217</v>
      </c>
      <c r="D85" s="7" t="s">
        <v>71</v>
      </c>
      <c r="E85" s="22" t="s">
        <v>213</v>
      </c>
      <c r="F85" s="5" t="s">
        <v>88</v>
      </c>
      <c r="H85" s="5" t="str">
        <f t="shared" si="2"/>
        <v>平成2年</v>
      </c>
      <c r="I85" s="5">
        <f t="shared" si="3"/>
        <v>1990</v>
      </c>
    </row>
    <row r="86" spans="2:9">
      <c r="B86" s="8">
        <v>1991</v>
      </c>
      <c r="C86" s="9" t="s">
        <v>217</v>
      </c>
      <c r="D86" s="10" t="s">
        <v>74</v>
      </c>
      <c r="E86" s="23" t="s">
        <v>215</v>
      </c>
      <c r="F86" s="8" t="s">
        <v>91</v>
      </c>
      <c r="H86" s="8" t="str">
        <f t="shared" si="2"/>
        <v>平成3年</v>
      </c>
      <c r="I86" s="8">
        <f t="shared" si="3"/>
        <v>1991</v>
      </c>
    </row>
    <row r="87" spans="2:9">
      <c r="B87" s="16">
        <v>1992</v>
      </c>
      <c r="C87" s="17" t="s">
        <v>217</v>
      </c>
      <c r="D87" s="18" t="s">
        <v>77</v>
      </c>
      <c r="E87" s="25" t="s">
        <v>216</v>
      </c>
      <c r="F87" s="16" t="s">
        <v>94</v>
      </c>
      <c r="H87" s="16" t="str">
        <f t="shared" si="2"/>
        <v>平成4年</v>
      </c>
      <c r="I87" s="16">
        <f t="shared" si="3"/>
        <v>1992</v>
      </c>
    </row>
    <row r="88" spans="2:9">
      <c r="B88" s="8">
        <v>1993</v>
      </c>
      <c r="C88" s="9" t="s">
        <v>217</v>
      </c>
      <c r="D88" s="10" t="s">
        <v>80</v>
      </c>
      <c r="E88" s="23" t="s">
        <v>218</v>
      </c>
      <c r="F88" s="8" t="s">
        <v>97</v>
      </c>
      <c r="H88" s="8" t="str">
        <f t="shared" si="2"/>
        <v>平成5年</v>
      </c>
      <c r="I88" s="8">
        <f t="shared" si="3"/>
        <v>1993</v>
      </c>
    </row>
    <row r="89" spans="2:9">
      <c r="B89" s="16">
        <v>1994</v>
      </c>
      <c r="C89" s="17" t="s">
        <v>217</v>
      </c>
      <c r="D89" s="18" t="s">
        <v>83</v>
      </c>
      <c r="E89" s="25" t="s">
        <v>219</v>
      </c>
      <c r="F89" s="16" t="s">
        <v>63</v>
      </c>
      <c r="H89" s="16" t="str">
        <f t="shared" si="2"/>
        <v>平成6年</v>
      </c>
      <c r="I89" s="16">
        <f t="shared" si="3"/>
        <v>1994</v>
      </c>
    </row>
    <row r="90" spans="2:9">
      <c r="B90" s="8">
        <v>1995</v>
      </c>
      <c r="C90" s="9" t="s">
        <v>217</v>
      </c>
      <c r="D90" s="10" t="s">
        <v>86</v>
      </c>
      <c r="E90" s="23" t="s">
        <v>220</v>
      </c>
      <c r="F90" s="8" t="s">
        <v>66</v>
      </c>
      <c r="H90" s="8" t="str">
        <f t="shared" si="2"/>
        <v>平成7年</v>
      </c>
      <c r="I90" s="8">
        <f t="shared" si="3"/>
        <v>1995</v>
      </c>
    </row>
    <row r="91" spans="2:9">
      <c r="B91" s="16">
        <v>1996</v>
      </c>
      <c r="C91" s="17" t="s">
        <v>217</v>
      </c>
      <c r="D91" s="18" t="s">
        <v>89</v>
      </c>
      <c r="E91" s="25" t="s">
        <v>221</v>
      </c>
      <c r="F91" s="16" t="s">
        <v>69</v>
      </c>
      <c r="H91" s="16" t="str">
        <f t="shared" si="2"/>
        <v>平成8年</v>
      </c>
      <c r="I91" s="16">
        <f t="shared" si="3"/>
        <v>1996</v>
      </c>
    </row>
    <row r="92" spans="2:9">
      <c r="B92" s="8">
        <v>1997</v>
      </c>
      <c r="C92" s="9" t="s">
        <v>217</v>
      </c>
      <c r="D92" s="10" t="s">
        <v>92</v>
      </c>
      <c r="E92" s="23" t="s">
        <v>222</v>
      </c>
      <c r="F92" s="8" t="s">
        <v>73</v>
      </c>
      <c r="H92" s="8" t="str">
        <f t="shared" si="2"/>
        <v>平成9年</v>
      </c>
      <c r="I92" s="8">
        <f t="shared" si="3"/>
        <v>1997</v>
      </c>
    </row>
    <row r="93" spans="2:9">
      <c r="B93" s="16">
        <v>1998</v>
      </c>
      <c r="C93" s="17" t="s">
        <v>217</v>
      </c>
      <c r="D93" s="18" t="s">
        <v>95</v>
      </c>
      <c r="E93" s="25" t="s">
        <v>223</v>
      </c>
      <c r="F93" s="16" t="s">
        <v>76</v>
      </c>
      <c r="H93" s="16" t="str">
        <f t="shared" si="2"/>
        <v>平成10年</v>
      </c>
      <c r="I93" s="16">
        <f t="shared" si="3"/>
        <v>1998</v>
      </c>
    </row>
    <row r="94" spans="2:9">
      <c r="B94" s="8">
        <v>1999</v>
      </c>
      <c r="C94" s="9" t="s">
        <v>217</v>
      </c>
      <c r="D94" s="10" t="s">
        <v>98</v>
      </c>
      <c r="E94" s="23" t="s">
        <v>224</v>
      </c>
      <c r="F94" s="8" t="s">
        <v>79</v>
      </c>
      <c r="H94" s="8" t="str">
        <f t="shared" si="2"/>
        <v>平成11年</v>
      </c>
      <c r="I94" s="8">
        <f t="shared" si="3"/>
        <v>1999</v>
      </c>
    </row>
    <row r="95" spans="2:9">
      <c r="B95" s="16">
        <v>2000</v>
      </c>
      <c r="C95" s="17" t="s">
        <v>217</v>
      </c>
      <c r="D95" s="18" t="s">
        <v>100</v>
      </c>
      <c r="E95" s="25" t="s">
        <v>225</v>
      </c>
      <c r="F95" s="16" t="s">
        <v>82</v>
      </c>
      <c r="H95" s="16" t="str">
        <f t="shared" si="2"/>
        <v>平成12年</v>
      </c>
      <c r="I95" s="16">
        <f t="shared" si="3"/>
        <v>2000</v>
      </c>
    </row>
    <row r="96" spans="2:9">
      <c r="B96" s="8">
        <v>2001</v>
      </c>
      <c r="C96" s="9" t="s">
        <v>217</v>
      </c>
      <c r="D96" s="10" t="s">
        <v>102</v>
      </c>
      <c r="E96" s="23" t="s">
        <v>226</v>
      </c>
      <c r="F96" s="8" t="s">
        <v>85</v>
      </c>
      <c r="H96" s="8" t="str">
        <f t="shared" si="2"/>
        <v>平成13年</v>
      </c>
      <c r="I96" s="8">
        <f t="shared" si="3"/>
        <v>2001</v>
      </c>
    </row>
    <row r="97" spans="2:9">
      <c r="B97" s="16">
        <v>2002</v>
      </c>
      <c r="C97" s="17" t="s">
        <v>217</v>
      </c>
      <c r="D97" s="18" t="s">
        <v>104</v>
      </c>
      <c r="E97" s="25" t="s">
        <v>227</v>
      </c>
      <c r="F97" s="16" t="s">
        <v>88</v>
      </c>
      <c r="H97" s="16" t="str">
        <f t="shared" si="2"/>
        <v>平成14年</v>
      </c>
      <c r="I97" s="16">
        <f t="shared" si="3"/>
        <v>2002</v>
      </c>
    </row>
    <row r="98" spans="2:9">
      <c r="B98" s="8">
        <v>2003</v>
      </c>
      <c r="C98" s="9" t="s">
        <v>217</v>
      </c>
      <c r="D98" s="10" t="s">
        <v>106</v>
      </c>
      <c r="E98" s="23" t="s">
        <v>228</v>
      </c>
      <c r="F98" s="8" t="s">
        <v>91</v>
      </c>
      <c r="H98" s="8" t="str">
        <f t="shared" si="2"/>
        <v>平成15年</v>
      </c>
      <c r="I98" s="8">
        <f t="shared" si="3"/>
        <v>2003</v>
      </c>
    </row>
    <row r="99" spans="2:9">
      <c r="B99" s="16">
        <v>2004</v>
      </c>
      <c r="C99" s="17" t="s">
        <v>217</v>
      </c>
      <c r="D99" s="18" t="s">
        <v>123</v>
      </c>
      <c r="E99" s="25" t="s">
        <v>229</v>
      </c>
      <c r="F99" s="16" t="s">
        <v>94</v>
      </c>
      <c r="H99" s="16" t="str">
        <f t="shared" si="2"/>
        <v>平成16年</v>
      </c>
      <c r="I99" s="16">
        <f t="shared" si="3"/>
        <v>2004</v>
      </c>
    </row>
    <row r="100" spans="2:9">
      <c r="B100" s="8">
        <v>2005</v>
      </c>
      <c r="C100" s="9" t="s">
        <v>217</v>
      </c>
      <c r="D100" s="10" t="s">
        <v>125</v>
      </c>
      <c r="E100" s="23" t="s">
        <v>230</v>
      </c>
      <c r="F100" s="8" t="s">
        <v>97</v>
      </c>
      <c r="H100" s="8" t="str">
        <f t="shared" si="2"/>
        <v>平成17年</v>
      </c>
      <c r="I100" s="8">
        <f t="shared" si="3"/>
        <v>2005</v>
      </c>
    </row>
    <row r="101" spans="2:9">
      <c r="B101" s="16">
        <v>2006</v>
      </c>
      <c r="C101" s="17" t="s">
        <v>217</v>
      </c>
      <c r="D101" s="18" t="s">
        <v>127</v>
      </c>
      <c r="E101" s="25" t="s">
        <v>231</v>
      </c>
      <c r="F101" s="16" t="s">
        <v>63</v>
      </c>
      <c r="H101" s="16" t="str">
        <f t="shared" si="2"/>
        <v>平成18年</v>
      </c>
      <c r="I101" s="16">
        <f t="shared" si="3"/>
        <v>2006</v>
      </c>
    </row>
    <row r="102" spans="2:9">
      <c r="B102" s="8">
        <v>2007</v>
      </c>
      <c r="C102" s="9" t="s">
        <v>217</v>
      </c>
      <c r="D102" s="10" t="s">
        <v>129</v>
      </c>
      <c r="E102" s="23" t="s">
        <v>232</v>
      </c>
      <c r="F102" s="8" t="s">
        <v>66</v>
      </c>
      <c r="H102" s="8" t="str">
        <f t="shared" si="2"/>
        <v>平成19年</v>
      </c>
      <c r="I102" s="8">
        <f t="shared" si="3"/>
        <v>2007</v>
      </c>
    </row>
    <row r="103" spans="2:9">
      <c r="B103" s="16">
        <v>2008</v>
      </c>
      <c r="C103" s="17" t="s">
        <v>217</v>
      </c>
      <c r="D103" s="18" t="s">
        <v>131</v>
      </c>
      <c r="E103" s="25" t="s">
        <v>233</v>
      </c>
      <c r="F103" s="16" t="s">
        <v>69</v>
      </c>
      <c r="H103" s="16" t="str">
        <f t="shared" si="2"/>
        <v>平成20年</v>
      </c>
      <c r="I103" s="16">
        <f t="shared" si="3"/>
        <v>2008</v>
      </c>
    </row>
    <row r="104" spans="2:9">
      <c r="B104" s="8">
        <v>2009</v>
      </c>
      <c r="C104" s="9" t="s">
        <v>217</v>
      </c>
      <c r="D104" s="10" t="s">
        <v>133</v>
      </c>
      <c r="E104" s="23" t="s">
        <v>234</v>
      </c>
      <c r="F104" s="8" t="s">
        <v>73</v>
      </c>
      <c r="H104" s="8" t="str">
        <f t="shared" si="2"/>
        <v>平成21年</v>
      </c>
      <c r="I104" s="8">
        <f t="shared" si="3"/>
        <v>2009</v>
      </c>
    </row>
    <row r="105" spans="2:9">
      <c r="B105" s="16">
        <v>2010</v>
      </c>
      <c r="C105" s="17" t="s">
        <v>217</v>
      </c>
      <c r="D105" s="18" t="s">
        <v>135</v>
      </c>
      <c r="E105" s="25" t="s">
        <v>235</v>
      </c>
      <c r="F105" s="16" t="s">
        <v>76</v>
      </c>
      <c r="H105" s="16" t="str">
        <f t="shared" si="2"/>
        <v>平成22年</v>
      </c>
      <c r="I105" s="16">
        <f t="shared" si="3"/>
        <v>2010</v>
      </c>
    </row>
    <row r="106" spans="2:9">
      <c r="B106" s="8">
        <v>2011</v>
      </c>
      <c r="C106" s="9" t="s">
        <v>217</v>
      </c>
      <c r="D106" s="10" t="s">
        <v>137</v>
      </c>
      <c r="E106" s="23" t="s">
        <v>236</v>
      </c>
      <c r="F106" s="8" t="s">
        <v>79</v>
      </c>
      <c r="H106" s="8" t="str">
        <f t="shared" si="2"/>
        <v>平成23年</v>
      </c>
      <c r="I106" s="8">
        <f t="shared" si="3"/>
        <v>2011</v>
      </c>
    </row>
    <row r="107" spans="2:9">
      <c r="B107" s="16">
        <v>2012</v>
      </c>
      <c r="C107" s="17" t="s">
        <v>217</v>
      </c>
      <c r="D107" s="18" t="s">
        <v>139</v>
      </c>
      <c r="E107" s="25" t="s">
        <v>237</v>
      </c>
      <c r="F107" s="16" t="s">
        <v>82</v>
      </c>
      <c r="H107" s="16" t="str">
        <f t="shared" si="2"/>
        <v>平成24年</v>
      </c>
      <c r="I107" s="16">
        <f t="shared" si="3"/>
        <v>2012</v>
      </c>
    </row>
    <row r="108" spans="2:9">
      <c r="B108" s="8">
        <v>2013</v>
      </c>
      <c r="C108" s="9" t="s">
        <v>217</v>
      </c>
      <c r="D108" s="10" t="s">
        <v>141</v>
      </c>
      <c r="E108" s="23" t="s">
        <v>238</v>
      </c>
      <c r="F108" s="8" t="s">
        <v>85</v>
      </c>
      <c r="H108" s="8" t="str">
        <f t="shared" si="2"/>
        <v>平成25年</v>
      </c>
      <c r="I108" s="8">
        <f t="shared" si="3"/>
        <v>2013</v>
      </c>
    </row>
    <row r="109" spans="2:9">
      <c r="B109" s="16">
        <v>2014</v>
      </c>
      <c r="C109" s="17" t="s">
        <v>217</v>
      </c>
      <c r="D109" s="18" t="s">
        <v>143</v>
      </c>
      <c r="E109" s="25" t="s">
        <v>239</v>
      </c>
      <c r="F109" s="16" t="s">
        <v>88</v>
      </c>
      <c r="H109" s="16" t="str">
        <f t="shared" si="2"/>
        <v>平成26年</v>
      </c>
      <c r="I109" s="16">
        <f t="shared" si="3"/>
        <v>2014</v>
      </c>
    </row>
    <row r="110" spans="2:9">
      <c r="B110" s="8">
        <v>2015</v>
      </c>
      <c r="C110" s="9" t="s">
        <v>217</v>
      </c>
      <c r="D110" s="10" t="s">
        <v>145</v>
      </c>
      <c r="E110" s="23" t="s">
        <v>240</v>
      </c>
      <c r="F110" s="8" t="s">
        <v>91</v>
      </c>
      <c r="H110" s="8" t="str">
        <f t="shared" si="2"/>
        <v>平成27年</v>
      </c>
      <c r="I110" s="8">
        <f t="shared" si="3"/>
        <v>2015</v>
      </c>
    </row>
    <row r="111" spans="2:9">
      <c r="B111" s="16">
        <v>2016</v>
      </c>
      <c r="C111" s="17" t="s">
        <v>217</v>
      </c>
      <c r="D111" s="18" t="s">
        <v>147</v>
      </c>
      <c r="E111" s="25" t="s">
        <v>241</v>
      </c>
      <c r="F111" s="16" t="s">
        <v>94</v>
      </c>
      <c r="H111" s="16" t="str">
        <f t="shared" si="2"/>
        <v>平成28年</v>
      </c>
      <c r="I111" s="16">
        <f t="shared" si="3"/>
        <v>2016</v>
      </c>
    </row>
    <row r="112" spans="2:9">
      <c r="B112" s="8">
        <v>2017</v>
      </c>
      <c r="C112" s="9" t="s">
        <v>217</v>
      </c>
      <c r="D112" s="10" t="s">
        <v>149</v>
      </c>
      <c r="E112" s="23" t="s">
        <v>242</v>
      </c>
      <c r="F112" s="8" t="s">
        <v>246</v>
      </c>
      <c r="H112" s="8" t="str">
        <f t="shared" si="2"/>
        <v>平成29年</v>
      </c>
      <c r="I112" s="8">
        <f t="shared" si="3"/>
        <v>2017</v>
      </c>
    </row>
    <row r="113" spans="2:10">
      <c r="B113" s="16">
        <v>2018</v>
      </c>
      <c r="C113" s="17" t="s">
        <v>217</v>
      </c>
      <c r="D113" s="18" t="s">
        <v>151</v>
      </c>
      <c r="E113" s="25" t="s">
        <v>243</v>
      </c>
      <c r="F113" s="16" t="s">
        <v>63</v>
      </c>
      <c r="H113" s="16" t="str">
        <f t="shared" si="2"/>
        <v>平成30年</v>
      </c>
      <c r="I113" s="16">
        <f t="shared" si="3"/>
        <v>2018</v>
      </c>
    </row>
    <row r="114" spans="2:10">
      <c r="B114" s="8">
        <v>2019</v>
      </c>
      <c r="C114" s="9" t="s">
        <v>650</v>
      </c>
      <c r="D114" s="10" t="s">
        <v>649</v>
      </c>
      <c r="E114" s="23" t="s">
        <v>244</v>
      </c>
      <c r="F114" s="8" t="s">
        <v>66</v>
      </c>
      <c r="H114" s="8" t="str">
        <f>CONCATENATE(C114,D114)</f>
        <v>令和1年</v>
      </c>
      <c r="I114" s="8">
        <f t="shared" si="3"/>
        <v>2019</v>
      </c>
      <c r="J114" s="3" t="s">
        <v>786</v>
      </c>
    </row>
    <row r="115" spans="2:10">
      <c r="B115" s="16">
        <v>2020</v>
      </c>
      <c r="C115" s="17" t="s">
        <v>647</v>
      </c>
      <c r="D115" s="18" t="s">
        <v>544</v>
      </c>
      <c r="E115" s="25" t="s">
        <v>245</v>
      </c>
      <c r="F115" s="16" t="s">
        <v>69</v>
      </c>
      <c r="H115" s="16" t="str">
        <f t="shared" si="2"/>
        <v>令和2年</v>
      </c>
      <c r="I115" s="16">
        <f>B115</f>
        <v>2020</v>
      </c>
      <c r="J115" s="3" t="s">
        <v>545</v>
      </c>
    </row>
    <row r="116" spans="2:10">
      <c r="B116" s="8">
        <v>2021</v>
      </c>
      <c r="C116" s="9" t="s">
        <v>647</v>
      </c>
      <c r="D116" s="10" t="s">
        <v>74</v>
      </c>
      <c r="E116" s="23" t="s">
        <v>247</v>
      </c>
      <c r="F116" s="8" t="s">
        <v>73</v>
      </c>
      <c r="H116" s="8" t="str">
        <f t="shared" si="2"/>
        <v>令和3年</v>
      </c>
      <c r="I116" s="8">
        <f t="shared" si="3"/>
        <v>2021</v>
      </c>
      <c r="J116" s="3" t="s">
        <v>546</v>
      </c>
    </row>
    <row r="117" spans="2:10">
      <c r="B117" s="16">
        <v>2022</v>
      </c>
      <c r="C117" s="17" t="s">
        <v>647</v>
      </c>
      <c r="D117" s="18" t="s">
        <v>77</v>
      </c>
      <c r="E117" s="25" t="s">
        <v>247</v>
      </c>
      <c r="F117" s="16" t="s">
        <v>76</v>
      </c>
      <c r="H117" s="16" t="str">
        <f t="shared" ref="H117:H127" si="4">CONCATENATE(C117,D117)</f>
        <v>令和4年</v>
      </c>
      <c r="I117" s="16">
        <f t="shared" ref="I117:I127" si="5">B117</f>
        <v>2022</v>
      </c>
      <c r="J117" s="3" t="s">
        <v>547</v>
      </c>
    </row>
    <row r="118" spans="2:10">
      <c r="B118" s="8">
        <v>2023</v>
      </c>
      <c r="C118" s="9" t="s">
        <v>647</v>
      </c>
      <c r="D118" s="10" t="s">
        <v>80</v>
      </c>
      <c r="E118" s="23" t="s">
        <v>247</v>
      </c>
      <c r="F118" s="8" t="s">
        <v>79</v>
      </c>
      <c r="H118" s="8" t="str">
        <f t="shared" si="4"/>
        <v>令和5年</v>
      </c>
      <c r="I118" s="8">
        <f t="shared" si="5"/>
        <v>2023</v>
      </c>
      <c r="J118" s="3" t="s">
        <v>548</v>
      </c>
    </row>
    <row r="119" spans="2:10">
      <c r="B119" s="16">
        <v>2024</v>
      </c>
      <c r="C119" s="17" t="s">
        <v>647</v>
      </c>
      <c r="D119" s="18" t="s">
        <v>83</v>
      </c>
      <c r="E119" s="25" t="s">
        <v>247</v>
      </c>
      <c r="F119" s="16" t="s">
        <v>82</v>
      </c>
      <c r="H119" s="16" t="str">
        <f t="shared" si="4"/>
        <v>令和6年</v>
      </c>
      <c r="I119" s="16">
        <f t="shared" si="5"/>
        <v>2024</v>
      </c>
      <c r="J119" s="3" t="s">
        <v>549</v>
      </c>
    </row>
    <row r="120" spans="2:10">
      <c r="B120" s="8">
        <v>2025</v>
      </c>
      <c r="C120" s="9" t="s">
        <v>647</v>
      </c>
      <c r="D120" s="10" t="s">
        <v>86</v>
      </c>
      <c r="E120" s="23" t="s">
        <v>247</v>
      </c>
      <c r="F120" s="8" t="s">
        <v>85</v>
      </c>
      <c r="H120" s="8" t="str">
        <f t="shared" si="4"/>
        <v>令和7年</v>
      </c>
      <c r="I120" s="8">
        <f t="shared" si="5"/>
        <v>2025</v>
      </c>
      <c r="J120" s="3" t="s">
        <v>550</v>
      </c>
    </row>
    <row r="121" spans="2:10">
      <c r="B121" s="16">
        <v>2026</v>
      </c>
      <c r="C121" s="17" t="s">
        <v>647</v>
      </c>
      <c r="D121" s="18" t="s">
        <v>89</v>
      </c>
      <c r="E121" s="25" t="s">
        <v>247</v>
      </c>
      <c r="F121" s="16" t="s">
        <v>88</v>
      </c>
      <c r="H121" s="16" t="str">
        <f t="shared" si="4"/>
        <v>令和8年</v>
      </c>
      <c r="I121" s="16">
        <f t="shared" si="5"/>
        <v>2026</v>
      </c>
      <c r="J121" s="3" t="s">
        <v>551</v>
      </c>
    </row>
    <row r="122" spans="2:10">
      <c r="B122" s="8">
        <v>2027</v>
      </c>
      <c r="C122" s="9" t="s">
        <v>647</v>
      </c>
      <c r="D122" s="10" t="s">
        <v>92</v>
      </c>
      <c r="E122" s="23" t="s">
        <v>247</v>
      </c>
      <c r="F122" s="8" t="s">
        <v>91</v>
      </c>
      <c r="H122" s="8" t="str">
        <f t="shared" si="4"/>
        <v>令和9年</v>
      </c>
      <c r="I122" s="8">
        <f t="shared" si="5"/>
        <v>2027</v>
      </c>
      <c r="J122" s="3" t="s">
        <v>552</v>
      </c>
    </row>
    <row r="123" spans="2:10">
      <c r="B123" s="16">
        <v>2028</v>
      </c>
      <c r="C123" s="17" t="s">
        <v>647</v>
      </c>
      <c r="D123" s="18" t="s">
        <v>95</v>
      </c>
      <c r="E123" s="25" t="s">
        <v>247</v>
      </c>
      <c r="F123" s="16" t="s">
        <v>94</v>
      </c>
      <c r="H123" s="16" t="str">
        <f t="shared" si="4"/>
        <v>令和10年</v>
      </c>
      <c r="I123" s="16">
        <f t="shared" si="5"/>
        <v>2028</v>
      </c>
      <c r="J123" s="3" t="s">
        <v>553</v>
      </c>
    </row>
    <row r="124" spans="2:10">
      <c r="B124" s="8">
        <v>2029</v>
      </c>
      <c r="C124" s="9" t="s">
        <v>647</v>
      </c>
      <c r="D124" s="10" t="s">
        <v>98</v>
      </c>
      <c r="E124" s="23" t="s">
        <v>247</v>
      </c>
      <c r="F124" s="8" t="s">
        <v>97</v>
      </c>
      <c r="H124" s="8" t="str">
        <f t="shared" si="4"/>
        <v>令和11年</v>
      </c>
      <c r="I124" s="8">
        <f t="shared" si="5"/>
        <v>2029</v>
      </c>
      <c r="J124" s="3" t="s">
        <v>554</v>
      </c>
    </row>
    <row r="125" spans="2:10">
      <c r="B125" s="16">
        <v>2030</v>
      </c>
      <c r="C125" s="17" t="s">
        <v>647</v>
      </c>
      <c r="D125" s="18" t="s">
        <v>100</v>
      </c>
      <c r="E125" s="25" t="s">
        <v>247</v>
      </c>
      <c r="F125" s="16" t="s">
        <v>63</v>
      </c>
      <c r="H125" s="16" t="str">
        <f t="shared" si="4"/>
        <v>令和12年</v>
      </c>
      <c r="I125" s="16">
        <f t="shared" si="5"/>
        <v>2030</v>
      </c>
      <c r="J125" s="3" t="s">
        <v>555</v>
      </c>
    </row>
    <row r="126" spans="2:10">
      <c r="B126" s="8">
        <v>2031</v>
      </c>
      <c r="C126" s="9" t="s">
        <v>647</v>
      </c>
      <c r="D126" s="10" t="s">
        <v>102</v>
      </c>
      <c r="E126" s="23" t="s">
        <v>247</v>
      </c>
      <c r="F126" s="8" t="s">
        <v>66</v>
      </c>
      <c r="H126" s="8" t="str">
        <f t="shared" si="4"/>
        <v>令和13年</v>
      </c>
      <c r="I126" s="8">
        <f t="shared" si="5"/>
        <v>2031</v>
      </c>
      <c r="J126" s="3" t="s">
        <v>782</v>
      </c>
    </row>
    <row r="127" spans="2:10">
      <c r="B127" s="11">
        <v>2032</v>
      </c>
      <c r="C127" s="12" t="s">
        <v>647</v>
      </c>
      <c r="D127" s="13" t="s">
        <v>104</v>
      </c>
      <c r="E127" s="24" t="s">
        <v>247</v>
      </c>
      <c r="F127" s="11" t="s">
        <v>69</v>
      </c>
      <c r="H127" s="11" t="str">
        <f t="shared" si="4"/>
        <v>令和14年</v>
      </c>
      <c r="I127" s="11">
        <f t="shared" si="5"/>
        <v>2032</v>
      </c>
      <c r="J127" s="3" t="s">
        <v>783</v>
      </c>
    </row>
  </sheetData>
  <mergeCells count="1">
    <mergeCell ref="C4:D4"/>
  </mergeCells>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39997558519241921"/>
    <pageSetUpPr fitToPage="1"/>
  </sheetPr>
  <dimension ref="B1:AB67"/>
  <sheetViews>
    <sheetView view="pageBreakPreview" zoomScale="70" zoomScaleNormal="100" zoomScaleSheetLayoutView="70" workbookViewId="0">
      <pane xSplit="7" ySplit="3" topLeftCell="H4" activePane="bottomRight" state="frozen"/>
      <selection activeCell="A11" sqref="A11"/>
      <selection pane="topRight" activeCell="A11" sqref="A11"/>
      <selection pane="bottomLeft" activeCell="A11" sqref="A11"/>
      <selection pane="bottomRight"/>
    </sheetView>
  </sheetViews>
  <sheetFormatPr defaultColWidth="9" defaultRowHeight="13.2" outlineLevelCol="1"/>
  <cols>
    <col min="1" max="1" width="1.77734375" style="265" customWidth="1"/>
    <col min="2" max="2" width="2.88671875" style="265" customWidth="1"/>
    <col min="3" max="3" width="5.88671875" style="265" bestFit="1" customWidth="1"/>
    <col min="4" max="4" width="5.88671875" style="314" customWidth="1"/>
    <col min="5" max="5" width="2.88671875" style="265" hidden="1" customWidth="1" outlineLevel="1"/>
    <col min="6" max="6" width="46.77734375" style="265" bestFit="1" customWidth="1" collapsed="1"/>
    <col min="7" max="7" width="4.21875" style="183" bestFit="1" customWidth="1"/>
    <col min="8" max="8" width="3.6640625" style="265" bestFit="1" customWidth="1"/>
    <col min="9" max="9" width="8.6640625" style="265" customWidth="1"/>
    <col min="10" max="10" width="3.6640625" style="265" customWidth="1"/>
    <col min="11" max="11" width="8.6640625" style="265" customWidth="1"/>
    <col min="12" max="12" width="3.6640625" style="265" customWidth="1"/>
    <col min="13" max="13" width="6.88671875" style="265" customWidth="1"/>
    <col min="14" max="14" width="3.6640625" style="265" customWidth="1"/>
    <col min="15" max="15" width="6.88671875" style="265" customWidth="1"/>
    <col min="16" max="16" width="3.6640625" style="265" customWidth="1"/>
    <col min="17" max="17" width="6.88671875" style="265" customWidth="1"/>
    <col min="18" max="18" width="3.6640625" style="265" customWidth="1"/>
    <col min="19" max="19" width="6.88671875" style="265" customWidth="1"/>
    <col min="20" max="20" width="3.6640625" style="265" customWidth="1"/>
    <col min="21" max="21" width="6.88671875" style="265" customWidth="1"/>
    <col min="22" max="22" width="3.6640625" style="265" customWidth="1"/>
    <col min="23" max="23" width="6.88671875" style="265" customWidth="1"/>
    <col min="24" max="24" width="3.6640625" style="265" customWidth="1"/>
    <col min="25" max="25" width="6.88671875" style="265" customWidth="1"/>
    <col min="26" max="26" width="1.33203125" style="265" customWidth="1"/>
    <col min="27" max="27" width="1.77734375" style="265" customWidth="1"/>
    <col min="28" max="28" width="3" style="265" customWidth="1"/>
    <col min="29" max="29" width="2.33203125" style="265" customWidth="1"/>
    <col min="30" max="16384" width="9" style="265"/>
  </cols>
  <sheetData>
    <row r="1" spans="2:28" ht="16.2">
      <c r="B1" s="169" t="s">
        <v>775</v>
      </c>
      <c r="C1" s="169"/>
      <c r="D1" s="169"/>
      <c r="E1" s="169"/>
    </row>
    <row r="2" spans="2:28" ht="14.4">
      <c r="B2" s="264" t="s">
        <v>751</v>
      </c>
      <c r="C2" s="264"/>
      <c r="D2" s="264"/>
      <c r="E2" s="264"/>
    </row>
    <row r="3" spans="2:28" ht="28.8">
      <c r="C3" s="318" t="s">
        <v>755</v>
      </c>
      <c r="D3" s="320"/>
      <c r="E3" s="277" t="s">
        <v>642</v>
      </c>
      <c r="F3" s="261" t="s">
        <v>47</v>
      </c>
      <c r="G3" s="182" t="s">
        <v>418</v>
      </c>
      <c r="H3" s="1028" t="s">
        <v>561</v>
      </c>
      <c r="I3" s="1029"/>
      <c r="J3" s="1029"/>
      <c r="K3" s="1029"/>
      <c r="L3" s="1029"/>
      <c r="M3" s="1029"/>
      <c r="N3" s="1029"/>
      <c r="O3" s="1029"/>
      <c r="P3" s="1029"/>
      <c r="Q3" s="1029"/>
      <c r="R3" s="1029"/>
      <c r="S3" s="1029"/>
      <c r="T3" s="1029"/>
      <c r="U3" s="1029"/>
      <c r="V3" s="1029"/>
      <c r="W3" s="1029"/>
      <c r="X3" s="1029"/>
      <c r="Y3" s="1030"/>
      <c r="AB3" s="33" t="s">
        <v>562</v>
      </c>
    </row>
    <row r="4" spans="2:28">
      <c r="C4" s="697"/>
      <c r="D4" s="698"/>
      <c r="E4" s="699" t="s">
        <v>597</v>
      </c>
      <c r="F4" s="697" t="s">
        <v>402</v>
      </c>
      <c r="G4" s="272"/>
      <c r="H4" s="280" t="s">
        <v>563</v>
      </c>
      <c r="I4" s="1032" t="s">
        <v>628</v>
      </c>
      <c r="J4" s="1032"/>
      <c r="K4" s="1032"/>
      <c r="L4" s="281" t="s">
        <v>563</v>
      </c>
      <c r="M4" s="282" t="s">
        <v>629</v>
      </c>
      <c r="N4" s="283"/>
      <c r="O4" s="283"/>
      <c r="P4" s="283"/>
      <c r="Q4" s="283"/>
      <c r="R4" s="283"/>
      <c r="S4" s="283"/>
      <c r="T4" s="283"/>
      <c r="U4" s="283"/>
      <c r="V4" s="283"/>
      <c r="W4" s="283"/>
      <c r="X4" s="283"/>
      <c r="Y4" s="271"/>
      <c r="AB4" s="33" t="s">
        <v>564</v>
      </c>
    </row>
    <row r="5" spans="2:28">
      <c r="C5" s="700"/>
      <c r="D5" s="701"/>
      <c r="E5" s="702"/>
      <c r="F5" s="700"/>
      <c r="G5" s="275" t="s">
        <v>714</v>
      </c>
      <c r="H5" s="285" t="s">
        <v>563</v>
      </c>
      <c r="I5" s="1031" t="s">
        <v>630</v>
      </c>
      <c r="J5" s="1031"/>
      <c r="K5" s="1031"/>
      <c r="L5" s="286" t="s">
        <v>563</v>
      </c>
      <c r="M5" s="287" t="s">
        <v>631</v>
      </c>
      <c r="N5" s="263"/>
      <c r="O5" s="263"/>
      <c r="P5" s="263"/>
      <c r="Q5" s="263"/>
      <c r="R5" s="263"/>
      <c r="S5" s="263"/>
      <c r="T5" s="263"/>
      <c r="U5" s="263"/>
      <c r="V5" s="263"/>
      <c r="W5" s="263"/>
      <c r="X5" s="263"/>
      <c r="Y5" s="274"/>
      <c r="AB5" s="33"/>
    </row>
    <row r="6" spans="2:28">
      <c r="C6" s="703" t="s">
        <v>598</v>
      </c>
      <c r="D6" s="704"/>
      <c r="E6" s="705" t="s">
        <v>597</v>
      </c>
      <c r="F6" s="703" t="s">
        <v>581</v>
      </c>
      <c r="G6" s="185" t="s">
        <v>714</v>
      </c>
      <c r="H6" s="174" t="s">
        <v>563</v>
      </c>
      <c r="I6" s="262" t="s">
        <v>622</v>
      </c>
      <c r="J6" s="175" t="s">
        <v>563</v>
      </c>
      <c r="K6" s="262" t="s">
        <v>623</v>
      </c>
      <c r="L6" s="262"/>
      <c r="M6" s="262"/>
      <c r="N6" s="262"/>
      <c r="O6" s="262"/>
      <c r="P6" s="262"/>
      <c r="Q6" s="262"/>
      <c r="R6" s="262"/>
      <c r="S6" s="262"/>
      <c r="T6" s="262"/>
      <c r="U6" s="262"/>
      <c r="V6" s="262"/>
      <c r="W6" s="262"/>
      <c r="X6" s="262"/>
      <c r="Y6" s="260"/>
    </row>
    <row r="7" spans="2:28">
      <c r="C7" s="703" t="s">
        <v>654</v>
      </c>
      <c r="D7" s="704"/>
      <c r="E7" s="705" t="s">
        <v>597</v>
      </c>
      <c r="F7" s="721" t="s">
        <v>655</v>
      </c>
      <c r="G7" s="185" t="s">
        <v>714</v>
      </c>
      <c r="H7" s="174" t="s">
        <v>563</v>
      </c>
      <c r="I7" s="262" t="s">
        <v>657</v>
      </c>
      <c r="J7" s="175" t="s">
        <v>563</v>
      </c>
      <c r="K7" s="262" t="s">
        <v>652</v>
      </c>
      <c r="L7" s="262"/>
      <c r="M7" s="262"/>
      <c r="N7" s="262"/>
      <c r="O7" s="262"/>
      <c r="P7" s="262"/>
      <c r="Q7" s="262"/>
      <c r="R7" s="262"/>
      <c r="S7" s="262"/>
      <c r="T7" s="262"/>
      <c r="U7" s="262"/>
      <c r="V7" s="262"/>
      <c r="W7" s="262"/>
      <c r="X7" s="262"/>
      <c r="Y7" s="260"/>
    </row>
    <row r="8" spans="2:28">
      <c r="C8" s="703" t="s">
        <v>654</v>
      </c>
      <c r="D8" s="704"/>
      <c r="E8" s="705" t="s">
        <v>597</v>
      </c>
      <c r="F8" s="721" t="s">
        <v>656</v>
      </c>
      <c r="G8" s="185" t="s">
        <v>714</v>
      </c>
      <c r="H8" s="174" t="s">
        <v>563</v>
      </c>
      <c r="I8" s="262" t="s">
        <v>565</v>
      </c>
      <c r="J8" s="175" t="s">
        <v>563</v>
      </c>
      <c r="K8" s="279" t="s">
        <v>658</v>
      </c>
      <c r="L8" s="262"/>
      <c r="M8" s="262"/>
      <c r="N8" s="175" t="s">
        <v>563</v>
      </c>
      <c r="O8" s="279" t="s">
        <v>659</v>
      </c>
      <c r="P8" s="262"/>
      <c r="Q8" s="262"/>
      <c r="R8" s="175" t="s">
        <v>563</v>
      </c>
      <c r="S8" s="279" t="s">
        <v>660</v>
      </c>
      <c r="T8" s="262"/>
      <c r="U8" s="262"/>
      <c r="V8" s="262"/>
      <c r="W8" s="262"/>
      <c r="X8" s="262"/>
      <c r="Y8" s="260"/>
    </row>
    <row r="9" spans="2:28">
      <c r="C9" s="703" t="s">
        <v>600</v>
      </c>
      <c r="D9" s="704"/>
      <c r="E9" s="705" t="s">
        <v>597</v>
      </c>
      <c r="F9" s="721" t="s">
        <v>576</v>
      </c>
      <c r="G9" s="185" t="s">
        <v>714</v>
      </c>
      <c r="H9" s="174" t="s">
        <v>563</v>
      </c>
      <c r="I9" s="262" t="s">
        <v>627</v>
      </c>
      <c r="J9" s="175" t="s">
        <v>563</v>
      </c>
      <c r="K9" s="262" t="s">
        <v>625</v>
      </c>
      <c r="L9" s="262"/>
      <c r="M9" s="262"/>
      <c r="N9" s="262"/>
      <c r="O9" s="262"/>
      <c r="P9" s="262"/>
      <c r="Q9" s="262"/>
      <c r="R9" s="262"/>
      <c r="S9" s="262"/>
      <c r="T9" s="262"/>
      <c r="U9" s="262"/>
      <c r="V9" s="262"/>
      <c r="W9" s="262"/>
      <c r="X9" s="262"/>
      <c r="Y9" s="260"/>
    </row>
    <row r="10" spans="2:28">
      <c r="C10" s="703" t="s">
        <v>601</v>
      </c>
      <c r="D10" s="704"/>
      <c r="E10" s="705" t="s">
        <v>602</v>
      </c>
      <c r="F10" s="703" t="s">
        <v>48</v>
      </c>
      <c r="G10" s="185" t="s">
        <v>714</v>
      </c>
      <c r="H10" s="174" t="s">
        <v>563</v>
      </c>
      <c r="I10" s="262" t="s">
        <v>652</v>
      </c>
      <c r="J10" s="175" t="s">
        <v>563</v>
      </c>
      <c r="K10" s="262" t="s">
        <v>653</v>
      </c>
      <c r="L10" s="181"/>
      <c r="M10" s="262"/>
      <c r="N10" s="181"/>
      <c r="O10" s="262"/>
      <c r="P10" s="181"/>
      <c r="Q10" s="262"/>
      <c r="R10" s="262"/>
      <c r="S10" s="262"/>
      <c r="T10" s="262"/>
      <c r="U10" s="262"/>
      <c r="V10" s="262"/>
      <c r="W10" s="262"/>
      <c r="X10" s="262"/>
      <c r="Y10" s="260"/>
    </row>
    <row r="11" spans="2:28" s="375" customFormat="1">
      <c r="C11" s="703" t="s">
        <v>603</v>
      </c>
      <c r="D11" s="704"/>
      <c r="E11" s="705" t="s">
        <v>877</v>
      </c>
      <c r="F11" s="703" t="s">
        <v>881</v>
      </c>
      <c r="G11" s="185" t="s">
        <v>714</v>
      </c>
      <c r="H11" s="707" t="s">
        <v>55</v>
      </c>
      <c r="I11" s="708" t="s">
        <v>652</v>
      </c>
      <c r="J11" s="709" t="s">
        <v>56</v>
      </c>
      <c r="K11" s="708" t="s">
        <v>653</v>
      </c>
      <c r="L11" s="710"/>
      <c r="M11" s="708"/>
      <c r="N11" s="710"/>
      <c r="O11" s="708"/>
      <c r="P11" s="710"/>
      <c r="Q11" s="708"/>
      <c r="R11" s="708"/>
      <c r="S11" s="708"/>
      <c r="T11" s="708"/>
      <c r="U11" s="708"/>
      <c r="V11" s="708"/>
      <c r="W11" s="708"/>
      <c r="X11" s="708"/>
      <c r="Y11" s="704"/>
    </row>
    <row r="12" spans="2:28" s="696" customFormat="1">
      <c r="C12" s="703" t="s">
        <v>605</v>
      </c>
      <c r="D12" s="704"/>
      <c r="E12" s="705"/>
      <c r="F12" s="694" t="s">
        <v>1249</v>
      </c>
      <c r="G12" s="185" t="s">
        <v>714</v>
      </c>
      <c r="H12" s="390" t="s">
        <v>56</v>
      </c>
      <c r="I12" s="388" t="s">
        <v>652</v>
      </c>
      <c r="J12" s="387" t="s">
        <v>56</v>
      </c>
      <c r="K12" s="388" t="s">
        <v>653</v>
      </c>
      <c r="L12" s="181"/>
      <c r="M12" s="695"/>
      <c r="N12" s="181"/>
      <c r="O12" s="695"/>
      <c r="P12" s="181"/>
      <c r="Q12" s="695"/>
      <c r="R12" s="695"/>
      <c r="S12" s="695"/>
      <c r="T12" s="695"/>
      <c r="U12" s="695"/>
      <c r="V12" s="695"/>
      <c r="W12" s="695"/>
      <c r="X12" s="695"/>
      <c r="Y12" s="313"/>
    </row>
    <row r="13" spans="2:28" s="696" customFormat="1">
      <c r="C13" s="703" t="s">
        <v>606</v>
      </c>
      <c r="D13" s="704"/>
      <c r="E13" s="705"/>
      <c r="F13" s="694" t="s">
        <v>1250</v>
      </c>
      <c r="G13" s="185" t="s">
        <v>714</v>
      </c>
      <c r="H13" s="390" t="s">
        <v>55</v>
      </c>
      <c r="I13" s="388" t="s">
        <v>652</v>
      </c>
      <c r="J13" s="387" t="s">
        <v>56</v>
      </c>
      <c r="K13" s="388" t="s">
        <v>653</v>
      </c>
      <c r="L13" s="710"/>
      <c r="M13" s="708"/>
      <c r="N13" s="710"/>
      <c r="O13" s="708"/>
      <c r="P13" s="710"/>
      <c r="Q13" s="708"/>
      <c r="R13" s="708"/>
      <c r="S13" s="708"/>
      <c r="T13" s="708"/>
      <c r="U13" s="708"/>
      <c r="V13" s="708"/>
      <c r="W13" s="708"/>
      <c r="X13" s="708"/>
      <c r="Y13" s="704"/>
    </row>
    <row r="14" spans="2:28" s="375" customFormat="1">
      <c r="C14" s="703" t="s">
        <v>607</v>
      </c>
      <c r="D14" s="704"/>
      <c r="E14" s="705" t="s">
        <v>877</v>
      </c>
      <c r="F14" s="703" t="s">
        <v>882</v>
      </c>
      <c r="G14" s="185" t="s">
        <v>714</v>
      </c>
      <c r="H14" s="390" t="s">
        <v>55</v>
      </c>
      <c r="I14" s="388" t="s">
        <v>652</v>
      </c>
      <c r="J14" s="387" t="s">
        <v>56</v>
      </c>
      <c r="K14" s="388" t="s">
        <v>653</v>
      </c>
      <c r="L14" s="710"/>
      <c r="M14" s="708"/>
      <c r="N14" s="710"/>
      <c r="O14" s="708"/>
      <c r="P14" s="710"/>
      <c r="Q14" s="708"/>
      <c r="R14" s="708"/>
      <c r="S14" s="708"/>
      <c r="T14" s="708"/>
      <c r="U14" s="708"/>
      <c r="V14" s="708"/>
      <c r="W14" s="708"/>
      <c r="X14" s="708"/>
      <c r="Y14" s="704"/>
    </row>
    <row r="15" spans="2:28">
      <c r="C15" s="703" t="s">
        <v>608</v>
      </c>
      <c r="D15" s="704"/>
      <c r="E15" s="705" t="s">
        <v>604</v>
      </c>
      <c r="F15" s="703" t="s">
        <v>567</v>
      </c>
      <c r="G15" s="185" t="s">
        <v>714</v>
      </c>
      <c r="H15" s="707" t="s">
        <v>563</v>
      </c>
      <c r="I15" s="708" t="s">
        <v>565</v>
      </c>
      <c r="J15" s="709" t="s">
        <v>563</v>
      </c>
      <c r="K15" s="708" t="s">
        <v>566</v>
      </c>
      <c r="L15" s="708"/>
      <c r="M15" s="708"/>
      <c r="N15" s="708"/>
      <c r="O15" s="708"/>
      <c r="P15" s="708"/>
      <c r="Q15" s="708"/>
      <c r="R15" s="708"/>
      <c r="S15" s="708"/>
      <c r="T15" s="708"/>
      <c r="U15" s="708"/>
      <c r="V15" s="708"/>
      <c r="W15" s="708"/>
      <c r="X15" s="708"/>
      <c r="Y15" s="704"/>
    </row>
    <row r="16" spans="2:28" s="398" customFormat="1">
      <c r="C16" s="703" t="s">
        <v>608</v>
      </c>
      <c r="D16" s="704"/>
      <c r="E16" s="705" t="s">
        <v>904</v>
      </c>
      <c r="F16" s="721" t="s">
        <v>905</v>
      </c>
      <c r="G16" s="185" t="s">
        <v>714</v>
      </c>
      <c r="H16" s="707" t="s">
        <v>56</v>
      </c>
      <c r="I16" s="708" t="s">
        <v>416</v>
      </c>
      <c r="J16" s="709" t="s">
        <v>56</v>
      </c>
      <c r="K16" s="708" t="s">
        <v>417</v>
      </c>
      <c r="L16" s="708"/>
      <c r="M16" s="708"/>
      <c r="N16" s="708"/>
      <c r="O16" s="708"/>
      <c r="P16" s="708"/>
      <c r="Q16" s="708"/>
      <c r="R16" s="708"/>
      <c r="S16" s="708"/>
      <c r="T16" s="708"/>
      <c r="U16" s="708"/>
      <c r="V16" s="708"/>
      <c r="W16" s="708"/>
      <c r="X16" s="708"/>
      <c r="Y16" s="704"/>
    </row>
    <row r="17" spans="3:25">
      <c r="C17" s="703" t="s">
        <v>609</v>
      </c>
      <c r="D17" s="704"/>
      <c r="E17" s="705" t="s">
        <v>604</v>
      </c>
      <c r="F17" s="703" t="s">
        <v>582</v>
      </c>
      <c r="G17" s="185" t="s">
        <v>714</v>
      </c>
      <c r="H17" s="707" t="s">
        <v>563</v>
      </c>
      <c r="I17" s="708" t="s">
        <v>565</v>
      </c>
      <c r="J17" s="709" t="s">
        <v>563</v>
      </c>
      <c r="K17" s="708" t="s">
        <v>635</v>
      </c>
      <c r="L17" s="709" t="s">
        <v>563</v>
      </c>
      <c r="M17" s="708" t="s">
        <v>636</v>
      </c>
      <c r="N17" s="709" t="s">
        <v>563</v>
      </c>
      <c r="O17" s="708" t="s">
        <v>637</v>
      </c>
      <c r="P17" s="709" t="s">
        <v>563</v>
      </c>
      <c r="Q17" s="708" t="s">
        <v>638</v>
      </c>
      <c r="R17" s="708"/>
      <c r="S17" s="708"/>
      <c r="T17" s="708"/>
      <c r="U17" s="708"/>
      <c r="V17" s="708"/>
      <c r="W17" s="708"/>
      <c r="X17" s="708"/>
      <c r="Y17" s="704"/>
    </row>
    <row r="18" spans="3:25">
      <c r="C18" s="703" t="s">
        <v>610</v>
      </c>
      <c r="D18" s="704"/>
      <c r="E18" s="705" t="s">
        <v>597</v>
      </c>
      <c r="F18" s="703" t="s">
        <v>580</v>
      </c>
      <c r="G18" s="185" t="s">
        <v>714</v>
      </c>
      <c r="H18" s="707" t="s">
        <v>563</v>
      </c>
      <c r="I18" s="708" t="s">
        <v>565</v>
      </c>
      <c r="J18" s="709" t="s">
        <v>563</v>
      </c>
      <c r="K18" s="708" t="s">
        <v>635</v>
      </c>
      <c r="L18" s="709" t="s">
        <v>563</v>
      </c>
      <c r="M18" s="708" t="s">
        <v>636</v>
      </c>
      <c r="N18" s="709" t="s">
        <v>563</v>
      </c>
      <c r="O18" s="708" t="s">
        <v>637</v>
      </c>
      <c r="P18" s="709" t="s">
        <v>563</v>
      </c>
      <c r="Q18" s="708" t="s">
        <v>638</v>
      </c>
      <c r="R18" s="709" t="s">
        <v>563</v>
      </c>
      <c r="S18" s="708" t="s">
        <v>643</v>
      </c>
      <c r="T18" s="709" t="s">
        <v>563</v>
      </c>
      <c r="U18" s="708" t="s">
        <v>646</v>
      </c>
      <c r="V18" s="709" t="s">
        <v>563</v>
      </c>
      <c r="W18" s="708" t="s">
        <v>645</v>
      </c>
      <c r="X18" s="709" t="s">
        <v>563</v>
      </c>
      <c r="Y18" s="704" t="s">
        <v>644</v>
      </c>
    </row>
    <row r="19" spans="3:25" s="398" customFormat="1">
      <c r="C19" s="703" t="s">
        <v>610</v>
      </c>
      <c r="D19" s="704"/>
      <c r="E19" s="705" t="s">
        <v>904</v>
      </c>
      <c r="F19" s="721" t="s">
        <v>906</v>
      </c>
      <c r="G19" s="185" t="s">
        <v>714</v>
      </c>
      <c r="H19" s="707" t="s">
        <v>56</v>
      </c>
      <c r="I19" s="708" t="s">
        <v>416</v>
      </c>
      <c r="J19" s="709" t="s">
        <v>56</v>
      </c>
      <c r="K19" s="708" t="s">
        <v>417</v>
      </c>
      <c r="L19" s="708"/>
      <c r="M19" s="708"/>
      <c r="N19" s="708"/>
      <c r="O19" s="708"/>
      <c r="P19" s="708"/>
      <c r="Q19" s="708"/>
      <c r="R19" s="708"/>
      <c r="S19" s="708"/>
      <c r="T19" s="708"/>
      <c r="U19" s="708"/>
      <c r="V19" s="708"/>
      <c r="W19" s="708"/>
      <c r="X19" s="708"/>
      <c r="Y19" s="704"/>
    </row>
    <row r="20" spans="3:25">
      <c r="C20" s="703" t="s">
        <v>611</v>
      </c>
      <c r="D20" s="704"/>
      <c r="E20" s="705" t="s">
        <v>597</v>
      </c>
      <c r="F20" s="703" t="s">
        <v>583</v>
      </c>
      <c r="G20" s="185" t="s">
        <v>714</v>
      </c>
      <c r="H20" s="707" t="s">
        <v>563</v>
      </c>
      <c r="I20" s="708" t="s">
        <v>627</v>
      </c>
      <c r="J20" s="709" t="s">
        <v>563</v>
      </c>
      <c r="K20" s="708" t="s">
        <v>624</v>
      </c>
      <c r="L20" s="708"/>
      <c r="M20" s="708"/>
      <c r="N20" s="708"/>
      <c r="O20" s="708"/>
      <c r="P20" s="708"/>
      <c r="Q20" s="708"/>
      <c r="R20" s="708"/>
      <c r="S20" s="708"/>
      <c r="T20" s="708"/>
      <c r="U20" s="708"/>
      <c r="V20" s="708"/>
      <c r="W20" s="708"/>
      <c r="X20" s="708"/>
      <c r="Y20" s="704"/>
    </row>
    <row r="21" spans="3:25">
      <c r="C21" s="703" t="s">
        <v>612</v>
      </c>
      <c r="D21" s="704"/>
      <c r="E21" s="705" t="s">
        <v>602</v>
      </c>
      <c r="F21" s="703" t="s">
        <v>584</v>
      </c>
      <c r="G21" s="185" t="s">
        <v>714</v>
      </c>
      <c r="H21" s="707" t="s">
        <v>563</v>
      </c>
      <c r="I21" s="708" t="s">
        <v>565</v>
      </c>
      <c r="J21" s="709" t="s">
        <v>563</v>
      </c>
      <c r="K21" s="708" t="s">
        <v>415</v>
      </c>
      <c r="L21" s="709" t="s">
        <v>56</v>
      </c>
      <c r="M21" s="708" t="s">
        <v>410</v>
      </c>
      <c r="N21" s="708"/>
      <c r="O21" s="708"/>
      <c r="P21" s="708"/>
      <c r="Q21" s="708"/>
      <c r="R21" s="708"/>
      <c r="S21" s="708"/>
      <c r="T21" s="708"/>
      <c r="U21" s="708"/>
      <c r="V21" s="708"/>
      <c r="W21" s="708"/>
      <c r="X21" s="708"/>
      <c r="Y21" s="704"/>
    </row>
    <row r="22" spans="3:25">
      <c r="C22" s="703" t="s">
        <v>613</v>
      </c>
      <c r="D22" s="704"/>
      <c r="E22" s="705" t="s">
        <v>602</v>
      </c>
      <c r="F22" s="703" t="s">
        <v>1251</v>
      </c>
      <c r="G22" s="185" t="s">
        <v>714</v>
      </c>
      <c r="H22" s="707" t="s">
        <v>563</v>
      </c>
      <c r="I22" s="708" t="s">
        <v>565</v>
      </c>
      <c r="J22" s="709" t="s">
        <v>563</v>
      </c>
      <c r="K22" s="708" t="s">
        <v>566</v>
      </c>
      <c r="L22" s="708"/>
      <c r="M22" s="708"/>
      <c r="N22" s="708"/>
      <c r="O22" s="708"/>
      <c r="P22" s="708"/>
      <c r="Q22" s="708"/>
      <c r="R22" s="708"/>
      <c r="S22" s="708"/>
      <c r="T22" s="708"/>
      <c r="U22" s="708"/>
      <c r="V22" s="708"/>
      <c r="W22" s="708"/>
      <c r="X22" s="708"/>
      <c r="Y22" s="704"/>
    </row>
    <row r="23" spans="3:25" s="375" customFormat="1">
      <c r="C23" s="703" t="s">
        <v>614</v>
      </c>
      <c r="D23" s="704"/>
      <c r="E23" s="705" t="s">
        <v>877</v>
      </c>
      <c r="F23" s="703" t="s">
        <v>821</v>
      </c>
      <c r="G23" s="185" t="s">
        <v>714</v>
      </c>
      <c r="H23" s="707" t="s">
        <v>56</v>
      </c>
      <c r="I23" s="708" t="s">
        <v>416</v>
      </c>
      <c r="J23" s="709" t="s">
        <v>56</v>
      </c>
      <c r="K23" s="708" t="s">
        <v>417</v>
      </c>
      <c r="L23" s="708"/>
      <c r="M23" s="708"/>
      <c r="N23" s="708"/>
      <c r="O23" s="708"/>
      <c r="P23" s="708"/>
      <c r="Q23" s="708"/>
      <c r="R23" s="708"/>
      <c r="S23" s="708"/>
      <c r="T23" s="708"/>
      <c r="U23" s="708"/>
      <c r="V23" s="708"/>
      <c r="W23" s="708"/>
      <c r="X23" s="708"/>
      <c r="Y23" s="704"/>
    </row>
    <row r="24" spans="3:25">
      <c r="C24" s="703" t="s">
        <v>615</v>
      </c>
      <c r="D24" s="704"/>
      <c r="E24" s="705" t="s">
        <v>602</v>
      </c>
      <c r="F24" s="703" t="s">
        <v>568</v>
      </c>
      <c r="G24" s="185" t="s">
        <v>714</v>
      </c>
      <c r="H24" s="707" t="s">
        <v>563</v>
      </c>
      <c r="I24" s="708" t="s">
        <v>565</v>
      </c>
      <c r="J24" s="709" t="s">
        <v>563</v>
      </c>
      <c r="K24" s="708" t="s">
        <v>566</v>
      </c>
      <c r="L24" s="710"/>
      <c r="M24" s="708"/>
      <c r="N24" s="708"/>
      <c r="O24" s="708"/>
      <c r="P24" s="708"/>
      <c r="Q24" s="708"/>
      <c r="R24" s="708"/>
      <c r="S24" s="708"/>
      <c r="T24" s="708"/>
      <c r="U24" s="708"/>
      <c r="V24" s="708"/>
      <c r="W24" s="708"/>
      <c r="X24" s="708"/>
      <c r="Y24" s="704"/>
    </row>
    <row r="25" spans="3:25">
      <c r="C25" s="703" t="s">
        <v>616</v>
      </c>
      <c r="D25" s="704"/>
      <c r="E25" s="705" t="s">
        <v>597</v>
      </c>
      <c r="F25" s="703" t="s">
        <v>569</v>
      </c>
      <c r="G25" s="185" t="s">
        <v>714</v>
      </c>
      <c r="H25" s="707" t="s">
        <v>563</v>
      </c>
      <c r="I25" s="708" t="s">
        <v>565</v>
      </c>
      <c r="J25" s="709" t="s">
        <v>563</v>
      </c>
      <c r="K25" s="708" t="s">
        <v>566</v>
      </c>
      <c r="L25" s="708"/>
      <c r="M25" s="708"/>
      <c r="N25" s="708"/>
      <c r="O25" s="708"/>
      <c r="P25" s="708"/>
      <c r="Q25" s="708"/>
      <c r="R25" s="708"/>
      <c r="S25" s="708"/>
      <c r="T25" s="708"/>
      <c r="U25" s="708"/>
      <c r="V25" s="708"/>
      <c r="W25" s="708"/>
      <c r="X25" s="708"/>
      <c r="Y25" s="704"/>
    </row>
    <row r="26" spans="3:25">
      <c r="C26" s="703" t="s">
        <v>617</v>
      </c>
      <c r="D26" s="704"/>
      <c r="E26" s="705" t="s">
        <v>597</v>
      </c>
      <c r="F26" s="703" t="s">
        <v>570</v>
      </c>
      <c r="G26" s="185" t="s">
        <v>714</v>
      </c>
      <c r="H26" s="707" t="s">
        <v>563</v>
      </c>
      <c r="I26" s="708" t="s">
        <v>565</v>
      </c>
      <c r="J26" s="709" t="s">
        <v>563</v>
      </c>
      <c r="K26" s="708" t="s">
        <v>417</v>
      </c>
      <c r="L26" s="711"/>
      <c r="M26" s="708"/>
      <c r="N26" s="708"/>
      <c r="O26" s="708"/>
      <c r="P26" s="708"/>
      <c r="Q26" s="708"/>
      <c r="R26" s="708"/>
      <c r="S26" s="708"/>
      <c r="T26" s="708"/>
      <c r="U26" s="708"/>
      <c r="V26" s="708"/>
      <c r="W26" s="708"/>
      <c r="X26" s="708"/>
      <c r="Y26" s="704"/>
    </row>
    <row r="27" spans="3:25">
      <c r="C27" s="703" t="s">
        <v>741</v>
      </c>
      <c r="D27" s="704"/>
      <c r="E27" s="705" t="s">
        <v>604</v>
      </c>
      <c r="F27" s="703" t="s">
        <v>571</v>
      </c>
      <c r="G27" s="185" t="s">
        <v>714</v>
      </c>
      <c r="H27" s="707" t="s">
        <v>563</v>
      </c>
      <c r="I27" s="708" t="s">
        <v>565</v>
      </c>
      <c r="J27" s="709" t="s">
        <v>56</v>
      </c>
      <c r="K27" s="708" t="s">
        <v>415</v>
      </c>
      <c r="L27" s="709" t="s">
        <v>56</v>
      </c>
      <c r="M27" s="708" t="s">
        <v>410</v>
      </c>
      <c r="N27" s="708"/>
      <c r="O27" s="708"/>
      <c r="P27" s="708"/>
      <c r="Q27" s="708"/>
      <c r="R27" s="708"/>
      <c r="S27" s="708"/>
      <c r="T27" s="708"/>
      <c r="U27" s="708"/>
      <c r="V27" s="708"/>
      <c r="W27" s="708"/>
      <c r="X27" s="708"/>
      <c r="Y27" s="704"/>
    </row>
    <row r="28" spans="3:25">
      <c r="C28" s="703" t="s">
        <v>735</v>
      </c>
      <c r="D28" s="704"/>
      <c r="E28" s="705" t="s">
        <v>604</v>
      </c>
      <c r="F28" s="721" t="s">
        <v>572</v>
      </c>
      <c r="G28" s="706"/>
      <c r="H28" s="707" t="s">
        <v>563</v>
      </c>
      <c r="I28" s="708" t="s">
        <v>565</v>
      </c>
      <c r="J28" s="709" t="s">
        <v>563</v>
      </c>
      <c r="K28" s="708" t="s">
        <v>566</v>
      </c>
      <c r="L28" s="708"/>
      <c r="M28" s="708"/>
      <c r="N28" s="708"/>
      <c r="O28" s="708"/>
      <c r="P28" s="708"/>
      <c r="Q28" s="708"/>
      <c r="R28" s="708"/>
      <c r="S28" s="708"/>
      <c r="T28" s="708"/>
      <c r="U28" s="708"/>
      <c r="V28" s="708"/>
      <c r="W28" s="708"/>
      <c r="X28" s="708"/>
      <c r="Y28" s="704"/>
    </row>
    <row r="29" spans="3:25">
      <c r="C29" s="703" t="s">
        <v>822</v>
      </c>
      <c r="D29" s="704"/>
      <c r="E29" s="705" t="s">
        <v>604</v>
      </c>
      <c r="F29" s="721" t="s">
        <v>585</v>
      </c>
      <c r="G29" s="706"/>
      <c r="H29" s="707" t="s">
        <v>563</v>
      </c>
      <c r="I29" s="708" t="s">
        <v>565</v>
      </c>
      <c r="J29" s="709" t="s">
        <v>563</v>
      </c>
      <c r="K29" s="708" t="s">
        <v>566</v>
      </c>
      <c r="L29" s="708"/>
      <c r="M29" s="708"/>
      <c r="N29" s="708"/>
      <c r="O29" s="708"/>
      <c r="P29" s="708"/>
      <c r="Q29" s="708"/>
      <c r="R29" s="708"/>
      <c r="S29" s="708"/>
      <c r="T29" s="708"/>
      <c r="U29" s="708"/>
      <c r="V29" s="708"/>
      <c r="W29" s="708"/>
      <c r="X29" s="708"/>
      <c r="Y29" s="704"/>
    </row>
    <row r="30" spans="3:25">
      <c r="C30" s="703" t="s">
        <v>858</v>
      </c>
      <c r="D30" s="704"/>
      <c r="E30" s="705" t="s">
        <v>604</v>
      </c>
      <c r="F30" s="721" t="s">
        <v>586</v>
      </c>
      <c r="G30" s="706"/>
      <c r="H30" s="707" t="s">
        <v>563</v>
      </c>
      <c r="I30" s="708" t="s">
        <v>565</v>
      </c>
      <c r="J30" s="709" t="s">
        <v>563</v>
      </c>
      <c r="K30" s="708" t="s">
        <v>566</v>
      </c>
      <c r="L30" s="708"/>
      <c r="M30" s="708"/>
      <c r="N30" s="708"/>
      <c r="O30" s="708"/>
      <c r="P30" s="708"/>
      <c r="Q30" s="708"/>
      <c r="R30" s="708"/>
      <c r="S30" s="708"/>
      <c r="T30" s="708"/>
      <c r="U30" s="708"/>
      <c r="V30" s="708"/>
      <c r="W30" s="708"/>
      <c r="X30" s="708"/>
      <c r="Y30" s="704"/>
    </row>
    <row r="31" spans="3:25">
      <c r="C31" s="703" t="s">
        <v>1244</v>
      </c>
      <c r="D31" s="704"/>
      <c r="E31" s="705" t="s">
        <v>604</v>
      </c>
      <c r="F31" s="721" t="s">
        <v>587</v>
      </c>
      <c r="G31" s="706"/>
      <c r="H31" s="707" t="s">
        <v>563</v>
      </c>
      <c r="I31" s="708" t="s">
        <v>565</v>
      </c>
      <c r="J31" s="709" t="s">
        <v>563</v>
      </c>
      <c r="K31" s="708" t="s">
        <v>566</v>
      </c>
      <c r="L31" s="708"/>
      <c r="M31" s="708"/>
      <c r="N31" s="708"/>
      <c r="O31" s="708"/>
      <c r="P31" s="708"/>
      <c r="Q31" s="708"/>
      <c r="R31" s="708"/>
      <c r="S31" s="708"/>
      <c r="T31" s="708"/>
      <c r="U31" s="708"/>
      <c r="V31" s="708"/>
      <c r="W31" s="708"/>
      <c r="X31" s="708"/>
      <c r="Y31" s="704"/>
    </row>
    <row r="32" spans="3:25">
      <c r="C32" s="312" t="s">
        <v>618</v>
      </c>
      <c r="D32" s="313"/>
      <c r="E32" s="278" t="s">
        <v>597</v>
      </c>
      <c r="F32" s="259" t="s">
        <v>49</v>
      </c>
      <c r="G32" s="706"/>
      <c r="H32" s="707" t="s">
        <v>563</v>
      </c>
      <c r="I32" s="708" t="s">
        <v>565</v>
      </c>
      <c r="J32" s="709" t="s">
        <v>563</v>
      </c>
      <c r="K32" s="708" t="s">
        <v>566</v>
      </c>
      <c r="L32" s="708"/>
      <c r="M32" s="708"/>
      <c r="N32" s="708"/>
      <c r="O32" s="708"/>
      <c r="P32" s="708"/>
      <c r="Q32" s="708"/>
      <c r="R32" s="708"/>
      <c r="S32" s="708"/>
      <c r="T32" s="708"/>
      <c r="U32" s="708"/>
      <c r="V32" s="708"/>
      <c r="W32" s="708"/>
      <c r="X32" s="708"/>
      <c r="Y32" s="704"/>
    </row>
    <row r="33" spans="3:25" s="696" customFormat="1">
      <c r="C33" s="312" t="s">
        <v>1245</v>
      </c>
      <c r="D33" s="313"/>
      <c r="E33" s="278"/>
      <c r="F33" s="694" t="s">
        <v>1234</v>
      </c>
      <c r="G33" s="185"/>
      <c r="H33" s="390" t="s">
        <v>56</v>
      </c>
      <c r="I33" s="388" t="s">
        <v>416</v>
      </c>
      <c r="J33" s="387" t="s">
        <v>56</v>
      </c>
      <c r="K33" s="388" t="s">
        <v>417</v>
      </c>
      <c r="L33" s="695"/>
      <c r="M33" s="695"/>
      <c r="N33" s="695"/>
      <c r="O33" s="695"/>
      <c r="P33" s="695"/>
      <c r="Q33" s="695"/>
      <c r="R33" s="695"/>
      <c r="S33" s="695"/>
      <c r="T33" s="695"/>
      <c r="U33" s="695"/>
      <c r="V33" s="695"/>
      <c r="W33" s="695"/>
      <c r="X33" s="695"/>
      <c r="Y33" s="313"/>
    </row>
    <row r="34" spans="3:25">
      <c r="C34" s="312" t="s">
        <v>742</v>
      </c>
      <c r="D34" s="313"/>
      <c r="E34" s="278" t="s">
        <v>620</v>
      </c>
      <c r="F34" s="259" t="s">
        <v>588</v>
      </c>
      <c r="G34" s="185"/>
      <c r="H34" s="174" t="s">
        <v>563</v>
      </c>
      <c r="I34" s="262" t="s">
        <v>565</v>
      </c>
      <c r="J34" s="175" t="s">
        <v>563</v>
      </c>
      <c r="K34" s="262" t="s">
        <v>566</v>
      </c>
      <c r="L34" s="181"/>
      <c r="M34" s="262"/>
      <c r="N34" s="262"/>
      <c r="O34" s="262"/>
      <c r="P34" s="262"/>
      <c r="Q34" s="262"/>
      <c r="R34" s="262"/>
      <c r="S34" s="262"/>
      <c r="T34" s="262"/>
      <c r="U34" s="262"/>
      <c r="V34" s="262"/>
      <c r="W34" s="262"/>
      <c r="X34" s="262"/>
      <c r="Y34" s="260"/>
    </row>
    <row r="35" spans="3:25">
      <c r="C35" s="312" t="s">
        <v>1246</v>
      </c>
      <c r="D35" s="313"/>
      <c r="E35" s="278" t="s">
        <v>597</v>
      </c>
      <c r="F35" s="259" t="s">
        <v>589</v>
      </c>
      <c r="G35" s="185"/>
      <c r="H35" s="174" t="s">
        <v>563</v>
      </c>
      <c r="I35" s="262" t="s">
        <v>565</v>
      </c>
      <c r="J35" s="175" t="s">
        <v>563</v>
      </c>
      <c r="K35" s="262" t="s">
        <v>632</v>
      </c>
      <c r="L35" s="175" t="s">
        <v>563</v>
      </c>
      <c r="M35" s="262" t="s">
        <v>634</v>
      </c>
      <c r="N35" s="262"/>
      <c r="O35" s="262"/>
      <c r="P35" s="262"/>
      <c r="Q35" s="262"/>
      <c r="R35" s="262"/>
      <c r="S35" s="262"/>
      <c r="T35" s="262"/>
      <c r="U35" s="262"/>
      <c r="V35" s="262"/>
      <c r="W35" s="262"/>
      <c r="X35" s="262"/>
      <c r="Y35" s="260"/>
    </row>
    <row r="36" spans="3:25">
      <c r="C36" s="312" t="s">
        <v>1246</v>
      </c>
      <c r="D36" s="313"/>
      <c r="E36" s="278" t="s">
        <v>597</v>
      </c>
      <c r="F36" s="259" t="s">
        <v>590</v>
      </c>
      <c r="G36" s="185"/>
      <c r="H36" s="174" t="s">
        <v>563</v>
      </c>
      <c r="I36" s="262" t="s">
        <v>565</v>
      </c>
      <c r="J36" s="175" t="s">
        <v>563</v>
      </c>
      <c r="K36" s="262" t="s">
        <v>566</v>
      </c>
      <c r="L36" s="262"/>
      <c r="M36" s="262"/>
      <c r="N36" s="262"/>
      <c r="O36" s="262"/>
      <c r="P36" s="262"/>
      <c r="Q36" s="262"/>
      <c r="R36" s="262"/>
      <c r="S36" s="262"/>
      <c r="T36" s="262"/>
      <c r="U36" s="262"/>
      <c r="V36" s="262"/>
      <c r="W36" s="262"/>
      <c r="X36" s="262"/>
      <c r="Y36" s="260"/>
    </row>
    <row r="37" spans="3:25">
      <c r="C37" s="312" t="s">
        <v>1246</v>
      </c>
      <c r="D37" s="313"/>
      <c r="E37" s="278" t="s">
        <v>597</v>
      </c>
      <c r="F37" s="259" t="s">
        <v>591</v>
      </c>
      <c r="G37" s="185"/>
      <c r="H37" s="174" t="s">
        <v>563</v>
      </c>
      <c r="I37" s="262" t="s">
        <v>565</v>
      </c>
      <c r="J37" s="175" t="s">
        <v>563</v>
      </c>
      <c r="K37" s="262" t="s">
        <v>566</v>
      </c>
      <c r="L37" s="262"/>
      <c r="M37" s="262"/>
      <c r="N37" s="262"/>
      <c r="O37" s="262"/>
      <c r="P37" s="262"/>
      <c r="Q37" s="262"/>
      <c r="R37" s="262"/>
      <c r="S37" s="262"/>
      <c r="T37" s="262"/>
      <c r="U37" s="262"/>
      <c r="V37" s="262"/>
      <c r="W37" s="262"/>
      <c r="X37" s="262"/>
      <c r="Y37" s="260"/>
    </row>
    <row r="38" spans="3:25">
      <c r="C38" s="312" t="s">
        <v>1246</v>
      </c>
      <c r="D38" s="313"/>
      <c r="E38" s="278" t="s">
        <v>597</v>
      </c>
      <c r="F38" s="259" t="s">
        <v>592</v>
      </c>
      <c r="G38" s="185"/>
      <c r="H38" s="174" t="s">
        <v>563</v>
      </c>
      <c r="I38" s="262" t="s">
        <v>565</v>
      </c>
      <c r="J38" s="175" t="s">
        <v>563</v>
      </c>
      <c r="K38" s="262" t="s">
        <v>566</v>
      </c>
      <c r="L38" s="181"/>
      <c r="M38" s="262"/>
      <c r="N38" s="262"/>
      <c r="O38" s="262"/>
      <c r="P38" s="262"/>
      <c r="Q38" s="262"/>
      <c r="R38" s="262"/>
      <c r="S38" s="262"/>
      <c r="T38" s="262"/>
      <c r="U38" s="262"/>
      <c r="V38" s="262"/>
      <c r="W38" s="262"/>
      <c r="X38" s="262"/>
      <c r="Y38" s="260"/>
    </row>
    <row r="39" spans="3:25" s="696" customFormat="1">
      <c r="C39" s="312" t="s">
        <v>1246</v>
      </c>
      <c r="D39" s="313"/>
      <c r="E39" s="278" t="s">
        <v>597</v>
      </c>
      <c r="F39" s="694" t="s">
        <v>1235</v>
      </c>
      <c r="G39" s="185"/>
      <c r="H39" s="390" t="s">
        <v>56</v>
      </c>
      <c r="I39" s="388" t="s">
        <v>416</v>
      </c>
      <c r="J39" s="387" t="s">
        <v>56</v>
      </c>
      <c r="K39" s="388" t="s">
        <v>417</v>
      </c>
      <c r="L39" s="181"/>
      <c r="M39" s="695"/>
      <c r="N39" s="695"/>
      <c r="O39" s="695"/>
      <c r="P39" s="695"/>
      <c r="Q39" s="695"/>
      <c r="R39" s="695"/>
      <c r="S39" s="695"/>
      <c r="T39" s="695"/>
      <c r="U39" s="695"/>
      <c r="V39" s="695"/>
      <c r="W39" s="695"/>
      <c r="X39" s="695"/>
      <c r="Y39" s="313"/>
    </row>
    <row r="40" spans="3:25" s="696" customFormat="1">
      <c r="C40" s="312" t="s">
        <v>746</v>
      </c>
      <c r="D40" s="313"/>
      <c r="E40" s="278"/>
      <c r="F40" s="694" t="s">
        <v>1237</v>
      </c>
      <c r="G40" s="185"/>
      <c r="H40" s="390" t="s">
        <v>56</v>
      </c>
      <c r="I40" s="388" t="s">
        <v>416</v>
      </c>
      <c r="J40" s="387" t="s">
        <v>56</v>
      </c>
      <c r="K40" s="388" t="s">
        <v>417</v>
      </c>
      <c r="L40" s="695"/>
      <c r="M40" s="695"/>
      <c r="N40" s="695"/>
      <c r="O40" s="695"/>
      <c r="P40" s="695"/>
      <c r="Q40" s="695"/>
      <c r="R40" s="695"/>
      <c r="S40" s="695"/>
      <c r="T40" s="695"/>
      <c r="U40" s="695"/>
      <c r="V40" s="695"/>
      <c r="W40" s="695"/>
      <c r="X40" s="695"/>
      <c r="Y40" s="313"/>
    </row>
    <row r="41" spans="3:25">
      <c r="C41" s="312" t="s">
        <v>747</v>
      </c>
      <c r="D41" s="704"/>
      <c r="E41" s="705" t="s">
        <v>620</v>
      </c>
      <c r="F41" s="703" t="s">
        <v>1236</v>
      </c>
      <c r="G41" s="185" t="s">
        <v>714</v>
      </c>
      <c r="H41" s="707" t="s">
        <v>563</v>
      </c>
      <c r="I41" s="708" t="s">
        <v>565</v>
      </c>
      <c r="J41" s="709" t="s">
        <v>563</v>
      </c>
      <c r="K41" s="708" t="s">
        <v>566</v>
      </c>
      <c r="L41" s="708"/>
      <c r="M41" s="708"/>
      <c r="N41" s="708"/>
      <c r="O41" s="708"/>
      <c r="P41" s="708"/>
      <c r="Q41" s="708"/>
      <c r="R41" s="708"/>
      <c r="S41" s="708"/>
      <c r="T41" s="708"/>
      <c r="U41" s="262"/>
      <c r="V41" s="262"/>
      <c r="W41" s="262"/>
      <c r="X41" s="262"/>
      <c r="Y41" s="260"/>
    </row>
    <row r="42" spans="3:25">
      <c r="C42" s="312" t="s">
        <v>823</v>
      </c>
      <c r="D42" s="704"/>
      <c r="E42" s="705" t="s">
        <v>602</v>
      </c>
      <c r="F42" s="703" t="s">
        <v>50</v>
      </c>
      <c r="G42" s="706"/>
      <c r="H42" s="707" t="s">
        <v>563</v>
      </c>
      <c r="I42" s="708" t="s">
        <v>565</v>
      </c>
      <c r="J42" s="709" t="s">
        <v>563</v>
      </c>
      <c r="K42" s="708" t="s">
        <v>566</v>
      </c>
      <c r="L42" s="710"/>
      <c r="M42" s="708"/>
      <c r="N42" s="708"/>
      <c r="O42" s="708"/>
      <c r="P42" s="708"/>
      <c r="Q42" s="708"/>
      <c r="R42" s="708"/>
      <c r="S42" s="708"/>
      <c r="T42" s="708"/>
      <c r="U42" s="262"/>
      <c r="V42" s="262"/>
      <c r="W42" s="262"/>
      <c r="X42" s="262"/>
      <c r="Y42" s="260"/>
    </row>
    <row r="43" spans="3:25">
      <c r="C43" s="312" t="s">
        <v>781</v>
      </c>
      <c r="D43" s="704"/>
      <c r="E43" s="705" t="s">
        <v>602</v>
      </c>
      <c r="F43" s="703" t="s">
        <v>51</v>
      </c>
      <c r="G43" s="706"/>
      <c r="H43" s="707" t="s">
        <v>563</v>
      </c>
      <c r="I43" s="708" t="s">
        <v>565</v>
      </c>
      <c r="J43" s="709" t="s">
        <v>563</v>
      </c>
      <c r="K43" s="708" t="s">
        <v>632</v>
      </c>
      <c r="L43" s="709" t="s">
        <v>563</v>
      </c>
      <c r="M43" s="708" t="s">
        <v>634</v>
      </c>
      <c r="N43" s="708"/>
      <c r="O43" s="708"/>
      <c r="P43" s="708"/>
      <c r="Q43" s="708"/>
      <c r="R43" s="708"/>
      <c r="S43" s="708"/>
      <c r="T43" s="708"/>
      <c r="U43" s="262"/>
      <c r="V43" s="262"/>
      <c r="W43" s="262"/>
      <c r="X43" s="262"/>
      <c r="Y43" s="260"/>
    </row>
    <row r="44" spans="3:25">
      <c r="C44" s="312" t="s">
        <v>824</v>
      </c>
      <c r="D44" s="704"/>
      <c r="E44" s="705" t="s">
        <v>602</v>
      </c>
      <c r="F44" s="703" t="s">
        <v>52</v>
      </c>
      <c r="G44" s="706"/>
      <c r="H44" s="707" t="s">
        <v>563</v>
      </c>
      <c r="I44" s="708" t="s">
        <v>565</v>
      </c>
      <c r="J44" s="709" t="s">
        <v>563</v>
      </c>
      <c r="K44" s="708" t="s">
        <v>566</v>
      </c>
      <c r="L44" s="710"/>
      <c r="M44" s="708"/>
      <c r="N44" s="710"/>
      <c r="O44" s="708"/>
      <c r="P44" s="710"/>
      <c r="Q44" s="708"/>
      <c r="R44" s="708"/>
      <c r="S44" s="708"/>
      <c r="T44" s="708"/>
      <c r="U44" s="262"/>
      <c r="V44" s="262"/>
      <c r="W44" s="262"/>
      <c r="X44" s="262"/>
      <c r="Y44" s="260"/>
    </row>
    <row r="45" spans="3:25">
      <c r="C45" s="312" t="s">
        <v>825</v>
      </c>
      <c r="D45" s="704"/>
      <c r="E45" s="705" t="s">
        <v>620</v>
      </c>
      <c r="F45" s="703" t="s">
        <v>573</v>
      </c>
      <c r="G45" s="185" t="s">
        <v>714</v>
      </c>
      <c r="H45" s="707" t="s">
        <v>563</v>
      </c>
      <c r="I45" s="708" t="s">
        <v>565</v>
      </c>
      <c r="J45" s="709" t="s">
        <v>563</v>
      </c>
      <c r="K45" s="708" t="s">
        <v>566</v>
      </c>
      <c r="L45" s="710"/>
      <c r="M45" s="708"/>
      <c r="N45" s="710"/>
      <c r="O45" s="708"/>
      <c r="P45" s="710"/>
      <c r="Q45" s="708"/>
      <c r="R45" s="708"/>
      <c r="S45" s="708"/>
      <c r="T45" s="708"/>
      <c r="U45" s="262"/>
      <c r="V45" s="262"/>
      <c r="W45" s="262"/>
      <c r="X45" s="262"/>
      <c r="Y45" s="260"/>
    </row>
    <row r="46" spans="3:25" s="696" customFormat="1">
      <c r="C46" s="312" t="s">
        <v>826</v>
      </c>
      <c r="D46" s="313"/>
      <c r="E46" s="278"/>
      <c r="F46" s="694" t="s">
        <v>1238</v>
      </c>
      <c r="G46" s="185"/>
      <c r="H46" s="390" t="s">
        <v>56</v>
      </c>
      <c r="I46" s="388" t="s">
        <v>416</v>
      </c>
      <c r="J46" s="387" t="s">
        <v>56</v>
      </c>
      <c r="K46" s="388" t="s">
        <v>417</v>
      </c>
      <c r="L46" s="695"/>
      <c r="M46" s="695"/>
      <c r="N46" s="695"/>
      <c r="O46" s="695"/>
      <c r="P46" s="695"/>
      <c r="Q46" s="695"/>
      <c r="R46" s="695"/>
      <c r="S46" s="695"/>
      <c r="T46" s="695"/>
      <c r="U46" s="695"/>
      <c r="V46" s="695"/>
      <c r="W46" s="695"/>
      <c r="X46" s="695"/>
      <c r="Y46" s="313"/>
    </row>
    <row r="47" spans="3:25">
      <c r="C47" s="312" t="s">
        <v>827</v>
      </c>
      <c r="D47" s="704"/>
      <c r="E47" s="705" t="s">
        <v>604</v>
      </c>
      <c r="F47" s="703" t="s">
        <v>593</v>
      </c>
      <c r="G47" s="185" t="s">
        <v>714</v>
      </c>
      <c r="H47" s="707" t="s">
        <v>563</v>
      </c>
      <c r="I47" s="708" t="s">
        <v>565</v>
      </c>
      <c r="J47" s="709" t="s">
        <v>563</v>
      </c>
      <c r="K47" s="708" t="s">
        <v>566</v>
      </c>
      <c r="L47" s="710"/>
      <c r="M47" s="708"/>
      <c r="N47" s="710"/>
      <c r="O47" s="708"/>
      <c r="P47" s="710"/>
      <c r="Q47" s="708"/>
      <c r="R47" s="708"/>
      <c r="S47" s="708"/>
      <c r="T47" s="708"/>
      <c r="U47" s="262"/>
      <c r="V47" s="262"/>
      <c r="W47" s="262"/>
      <c r="X47" s="262"/>
      <c r="Y47" s="260"/>
    </row>
    <row r="48" spans="3:25">
      <c r="C48" s="312" t="s">
        <v>828</v>
      </c>
      <c r="D48" s="704"/>
      <c r="E48" s="705" t="s">
        <v>602</v>
      </c>
      <c r="F48" s="703" t="s">
        <v>907</v>
      </c>
      <c r="G48" s="185" t="s">
        <v>714</v>
      </c>
      <c r="H48" s="707" t="s">
        <v>563</v>
      </c>
      <c r="I48" s="708" t="s">
        <v>565</v>
      </c>
      <c r="J48" s="709" t="s">
        <v>563</v>
      </c>
      <c r="K48" s="708" t="s">
        <v>632</v>
      </c>
      <c r="L48" s="709" t="s">
        <v>563</v>
      </c>
      <c r="M48" s="708" t="s">
        <v>634</v>
      </c>
      <c r="N48" s="710"/>
      <c r="O48" s="708"/>
      <c r="P48" s="710"/>
      <c r="Q48" s="708"/>
      <c r="R48" s="708"/>
      <c r="S48" s="708"/>
      <c r="T48" s="708"/>
      <c r="U48" s="262"/>
      <c r="V48" s="262"/>
      <c r="W48" s="262"/>
      <c r="X48" s="262"/>
      <c r="Y48" s="260"/>
    </row>
    <row r="49" spans="3:25">
      <c r="C49" s="312" t="s">
        <v>829</v>
      </c>
      <c r="D49" s="704"/>
      <c r="E49" s="705" t="s">
        <v>602</v>
      </c>
      <c r="F49" s="703" t="s">
        <v>53</v>
      </c>
      <c r="G49" s="706"/>
      <c r="H49" s="707" t="s">
        <v>563</v>
      </c>
      <c r="I49" s="708" t="s">
        <v>565</v>
      </c>
      <c r="J49" s="709" t="s">
        <v>563</v>
      </c>
      <c r="K49" s="708" t="s">
        <v>633</v>
      </c>
      <c r="L49" s="709" t="s">
        <v>563</v>
      </c>
      <c r="M49" s="708" t="s">
        <v>634</v>
      </c>
      <c r="N49" s="710"/>
      <c r="O49" s="708"/>
      <c r="P49" s="710"/>
      <c r="Q49" s="708"/>
      <c r="R49" s="708"/>
      <c r="S49" s="708"/>
      <c r="T49" s="708"/>
      <c r="U49" s="262"/>
      <c r="V49" s="262"/>
      <c r="W49" s="262"/>
      <c r="X49" s="262"/>
      <c r="Y49" s="260"/>
    </row>
    <row r="50" spans="3:25">
      <c r="C50" s="312" t="s">
        <v>830</v>
      </c>
      <c r="D50" s="704"/>
      <c r="E50" s="705" t="s">
        <v>602</v>
      </c>
      <c r="F50" s="703" t="s">
        <v>594</v>
      </c>
      <c r="G50" s="185" t="s">
        <v>714</v>
      </c>
      <c r="H50" s="707" t="s">
        <v>563</v>
      </c>
      <c r="I50" s="708" t="s">
        <v>627</v>
      </c>
      <c r="J50" s="709" t="s">
        <v>563</v>
      </c>
      <c r="K50" s="708" t="s">
        <v>626</v>
      </c>
      <c r="L50" s="710"/>
      <c r="M50" s="708"/>
      <c r="N50" s="710"/>
      <c r="O50" s="708"/>
      <c r="P50" s="710"/>
      <c r="Q50" s="708"/>
      <c r="R50" s="708"/>
      <c r="S50" s="708"/>
      <c r="T50" s="708"/>
      <c r="U50" s="262"/>
      <c r="V50" s="262"/>
      <c r="W50" s="262"/>
      <c r="X50" s="262"/>
      <c r="Y50" s="260"/>
    </row>
    <row r="51" spans="3:25">
      <c r="C51" s="312" t="s">
        <v>831</v>
      </c>
      <c r="D51" s="704"/>
      <c r="E51" s="705" t="s">
        <v>597</v>
      </c>
      <c r="F51" s="703" t="s">
        <v>719</v>
      </c>
      <c r="G51" s="185" t="s">
        <v>714</v>
      </c>
      <c r="H51" s="707" t="s">
        <v>563</v>
      </c>
      <c r="I51" s="708" t="s">
        <v>565</v>
      </c>
      <c r="J51" s="709" t="s">
        <v>563</v>
      </c>
      <c r="K51" s="708" t="s">
        <v>632</v>
      </c>
      <c r="L51" s="709" t="s">
        <v>563</v>
      </c>
      <c r="M51" s="708" t="s">
        <v>634</v>
      </c>
      <c r="N51" s="710"/>
      <c r="O51" s="708"/>
      <c r="P51" s="710"/>
      <c r="Q51" s="708"/>
      <c r="R51" s="708"/>
      <c r="S51" s="708"/>
      <c r="T51" s="708"/>
      <c r="U51" s="262"/>
      <c r="V51" s="262"/>
      <c r="W51" s="262"/>
      <c r="X51" s="262"/>
      <c r="Y51" s="260"/>
    </row>
    <row r="52" spans="3:25" s="696" customFormat="1">
      <c r="C52" s="312" t="s">
        <v>832</v>
      </c>
      <c r="D52" s="704"/>
      <c r="E52" s="705" t="s">
        <v>597</v>
      </c>
      <c r="F52" s="694" t="s">
        <v>1239</v>
      </c>
      <c r="G52" s="185" t="s">
        <v>714</v>
      </c>
      <c r="H52" s="390" t="s">
        <v>56</v>
      </c>
      <c r="I52" s="388" t="s">
        <v>416</v>
      </c>
      <c r="J52" s="387" t="s">
        <v>56</v>
      </c>
      <c r="K52" s="388" t="s">
        <v>415</v>
      </c>
      <c r="L52" s="387" t="s">
        <v>56</v>
      </c>
      <c r="M52" s="388" t="s">
        <v>410</v>
      </c>
      <c r="N52" s="710"/>
      <c r="O52" s="708"/>
      <c r="P52" s="710"/>
      <c r="Q52" s="708"/>
      <c r="R52" s="708"/>
      <c r="S52" s="708"/>
      <c r="T52" s="708"/>
      <c r="U52" s="695"/>
      <c r="V52" s="695"/>
      <c r="W52" s="695"/>
      <c r="X52" s="695"/>
      <c r="Y52" s="313"/>
    </row>
    <row r="53" spans="3:25">
      <c r="C53" s="312" t="s">
        <v>833</v>
      </c>
      <c r="D53" s="704"/>
      <c r="E53" s="705" t="s">
        <v>602</v>
      </c>
      <c r="F53" s="703" t="s">
        <v>54</v>
      </c>
      <c r="G53" s="706"/>
      <c r="H53" s="707" t="s">
        <v>563</v>
      </c>
      <c r="I53" s="708" t="s">
        <v>565</v>
      </c>
      <c r="J53" s="709" t="s">
        <v>563</v>
      </c>
      <c r="K53" s="708" t="s">
        <v>566</v>
      </c>
      <c r="L53" s="710"/>
      <c r="M53" s="708"/>
      <c r="N53" s="710"/>
      <c r="O53" s="708"/>
      <c r="P53" s="710"/>
      <c r="Q53" s="708"/>
      <c r="R53" s="710"/>
      <c r="S53" s="708"/>
      <c r="T53" s="710"/>
      <c r="U53" s="262"/>
      <c r="V53" s="181"/>
      <c r="W53" s="262"/>
      <c r="X53" s="181"/>
      <c r="Y53" s="260"/>
    </row>
    <row r="54" spans="3:25">
      <c r="C54" s="312" t="s">
        <v>836</v>
      </c>
      <c r="D54" s="704"/>
      <c r="E54" s="705" t="s">
        <v>602</v>
      </c>
      <c r="F54" s="703" t="s">
        <v>595</v>
      </c>
      <c r="G54" s="185" t="s">
        <v>714</v>
      </c>
      <c r="H54" s="707" t="s">
        <v>563</v>
      </c>
      <c r="I54" s="708" t="s">
        <v>565</v>
      </c>
      <c r="J54" s="709" t="s">
        <v>563</v>
      </c>
      <c r="K54" s="708" t="s">
        <v>566</v>
      </c>
      <c r="L54" s="710"/>
      <c r="M54" s="708"/>
      <c r="N54" s="710"/>
      <c r="O54" s="708"/>
      <c r="P54" s="710"/>
      <c r="Q54" s="708"/>
      <c r="R54" s="710"/>
      <c r="S54" s="708"/>
      <c r="T54" s="710"/>
      <c r="U54" s="262"/>
      <c r="V54" s="181"/>
      <c r="W54" s="262"/>
      <c r="X54" s="181"/>
      <c r="Y54" s="260"/>
    </row>
    <row r="55" spans="3:25">
      <c r="C55" s="312" t="s">
        <v>838</v>
      </c>
      <c r="D55" s="704"/>
      <c r="E55" s="705" t="s">
        <v>602</v>
      </c>
      <c r="F55" s="703" t="s">
        <v>596</v>
      </c>
      <c r="G55" s="185" t="s">
        <v>714</v>
      </c>
      <c r="H55" s="707" t="s">
        <v>563</v>
      </c>
      <c r="I55" s="708" t="s">
        <v>565</v>
      </c>
      <c r="J55" s="709" t="s">
        <v>563</v>
      </c>
      <c r="K55" s="708" t="s">
        <v>566</v>
      </c>
      <c r="L55" s="710"/>
      <c r="M55" s="708"/>
      <c r="N55" s="710"/>
      <c r="O55" s="708"/>
      <c r="P55" s="710"/>
      <c r="Q55" s="708"/>
      <c r="R55" s="710"/>
      <c r="S55" s="708"/>
      <c r="T55" s="710"/>
      <c r="U55" s="262"/>
      <c r="V55" s="181"/>
      <c r="W55" s="262"/>
      <c r="X55" s="181"/>
      <c r="Y55" s="260"/>
    </row>
    <row r="56" spans="3:25" s="378" customFormat="1">
      <c r="C56" s="312" t="s">
        <v>839</v>
      </c>
      <c r="D56" s="704"/>
      <c r="E56" s="705" t="s">
        <v>602</v>
      </c>
      <c r="F56" s="703" t="s">
        <v>834</v>
      </c>
      <c r="G56" s="185" t="s">
        <v>714</v>
      </c>
      <c r="H56" s="707" t="s">
        <v>56</v>
      </c>
      <c r="I56" s="708" t="s">
        <v>416</v>
      </c>
      <c r="J56" s="709" t="s">
        <v>56</v>
      </c>
      <c r="K56" s="708" t="s">
        <v>417</v>
      </c>
      <c r="L56" s="710"/>
      <c r="M56" s="708"/>
      <c r="N56" s="710"/>
      <c r="O56" s="708"/>
      <c r="P56" s="710"/>
      <c r="Q56" s="708"/>
      <c r="R56" s="710"/>
      <c r="S56" s="708"/>
      <c r="T56" s="710"/>
      <c r="U56" s="377"/>
      <c r="V56" s="181"/>
      <c r="W56" s="377"/>
      <c r="X56" s="181"/>
      <c r="Y56" s="313"/>
    </row>
    <row r="57" spans="3:25" s="378" customFormat="1">
      <c r="C57" s="312" t="s">
        <v>840</v>
      </c>
      <c r="D57" s="704"/>
      <c r="E57" s="705" t="s">
        <v>877</v>
      </c>
      <c r="F57" s="703" t="s">
        <v>835</v>
      </c>
      <c r="G57" s="185" t="s">
        <v>714</v>
      </c>
      <c r="H57" s="707" t="s">
        <v>56</v>
      </c>
      <c r="I57" s="708" t="s">
        <v>416</v>
      </c>
      <c r="J57" s="709" t="s">
        <v>56</v>
      </c>
      <c r="K57" s="708" t="s">
        <v>417</v>
      </c>
      <c r="L57" s="710"/>
      <c r="M57" s="708"/>
      <c r="N57" s="710"/>
      <c r="O57" s="708"/>
      <c r="P57" s="710"/>
      <c r="Q57" s="708"/>
      <c r="R57" s="710"/>
      <c r="S57" s="708"/>
      <c r="T57" s="710"/>
      <c r="U57" s="377"/>
      <c r="V57" s="181"/>
      <c r="W57" s="377"/>
      <c r="X57" s="181"/>
      <c r="Y57" s="313"/>
    </row>
    <row r="58" spans="3:25" s="378" customFormat="1">
      <c r="C58" s="312" t="s">
        <v>842</v>
      </c>
      <c r="D58" s="704"/>
      <c r="E58" s="705" t="s">
        <v>877</v>
      </c>
      <c r="F58" s="703" t="s">
        <v>837</v>
      </c>
      <c r="G58" s="185" t="s">
        <v>714</v>
      </c>
      <c r="H58" s="707" t="s">
        <v>56</v>
      </c>
      <c r="I58" s="708" t="s">
        <v>416</v>
      </c>
      <c r="J58" s="709" t="s">
        <v>56</v>
      </c>
      <c r="K58" s="708" t="s">
        <v>417</v>
      </c>
      <c r="L58" s="710"/>
      <c r="M58" s="708"/>
      <c r="N58" s="710"/>
      <c r="O58" s="708"/>
      <c r="P58" s="710"/>
      <c r="Q58" s="708"/>
      <c r="R58" s="710"/>
      <c r="S58" s="708"/>
      <c r="T58" s="710"/>
      <c r="U58" s="377"/>
      <c r="V58" s="181"/>
      <c r="W58" s="377"/>
      <c r="X58" s="181"/>
      <c r="Y58" s="313"/>
    </row>
    <row r="59" spans="3:25" s="696" customFormat="1">
      <c r="C59" s="312" t="s">
        <v>779</v>
      </c>
      <c r="D59" s="704"/>
      <c r="E59" s="705"/>
      <c r="F59" s="694" t="s">
        <v>1240</v>
      </c>
      <c r="G59" s="185" t="s">
        <v>714</v>
      </c>
      <c r="H59" s="390" t="s">
        <v>56</v>
      </c>
      <c r="I59" s="388" t="s">
        <v>416</v>
      </c>
      <c r="J59" s="387" t="s">
        <v>56</v>
      </c>
      <c r="K59" s="388" t="s">
        <v>415</v>
      </c>
      <c r="L59" s="387" t="s">
        <v>56</v>
      </c>
      <c r="M59" s="388" t="s">
        <v>410</v>
      </c>
      <c r="N59" s="710"/>
      <c r="O59" s="708"/>
      <c r="P59" s="710"/>
      <c r="Q59" s="708"/>
      <c r="R59" s="710"/>
      <c r="S59" s="708"/>
      <c r="T59" s="710"/>
      <c r="U59" s="695"/>
      <c r="V59" s="181"/>
      <c r="W59" s="695"/>
      <c r="X59" s="181"/>
      <c r="Y59" s="313"/>
    </row>
    <row r="60" spans="3:25" s="696" customFormat="1">
      <c r="C60" s="312" t="s">
        <v>846</v>
      </c>
      <c r="D60" s="704"/>
      <c r="E60" s="705"/>
      <c r="F60" s="694" t="s">
        <v>1241</v>
      </c>
      <c r="G60" s="706"/>
      <c r="H60" s="390" t="s">
        <v>56</v>
      </c>
      <c r="I60" s="388" t="s">
        <v>416</v>
      </c>
      <c r="J60" s="387" t="s">
        <v>56</v>
      </c>
      <c r="K60" s="388" t="s">
        <v>417</v>
      </c>
      <c r="L60" s="710"/>
      <c r="M60" s="708"/>
      <c r="N60" s="710"/>
      <c r="O60" s="708"/>
      <c r="P60" s="710"/>
      <c r="Q60" s="708"/>
      <c r="R60" s="710"/>
      <c r="S60" s="708"/>
      <c r="T60" s="710"/>
      <c r="U60" s="695"/>
      <c r="V60" s="181"/>
      <c r="W60" s="695"/>
      <c r="X60" s="181"/>
      <c r="Y60" s="313"/>
    </row>
    <row r="61" spans="3:25" s="696" customFormat="1">
      <c r="C61" s="312" t="s">
        <v>847</v>
      </c>
      <c r="D61" s="704"/>
      <c r="E61" s="705"/>
      <c r="F61" s="694" t="s">
        <v>1242</v>
      </c>
      <c r="G61" s="185" t="s">
        <v>714</v>
      </c>
      <c r="H61" s="390" t="s">
        <v>56</v>
      </c>
      <c r="I61" s="388" t="s">
        <v>416</v>
      </c>
      <c r="J61" s="387" t="s">
        <v>56</v>
      </c>
      <c r="K61" s="388" t="s">
        <v>415</v>
      </c>
      <c r="L61" s="387" t="s">
        <v>56</v>
      </c>
      <c r="M61" s="388" t="s">
        <v>410</v>
      </c>
      <c r="N61" s="710"/>
      <c r="O61" s="708"/>
      <c r="P61" s="710"/>
      <c r="Q61" s="708"/>
      <c r="R61" s="710"/>
      <c r="S61" s="708"/>
      <c r="T61" s="710"/>
      <c r="U61" s="695"/>
      <c r="V61" s="181"/>
      <c r="W61" s="695"/>
      <c r="X61" s="181"/>
      <c r="Y61" s="313"/>
    </row>
    <row r="62" spans="3:25" s="696" customFormat="1">
      <c r="C62" s="703" t="s">
        <v>1247</v>
      </c>
      <c r="D62" s="313"/>
      <c r="E62" s="278" t="s">
        <v>597</v>
      </c>
      <c r="F62" s="312" t="s">
        <v>574</v>
      </c>
      <c r="G62" s="185" t="s">
        <v>714</v>
      </c>
      <c r="H62" s="174" t="s">
        <v>56</v>
      </c>
      <c r="I62" s="695" t="s">
        <v>416</v>
      </c>
      <c r="J62" s="709" t="s">
        <v>56</v>
      </c>
      <c r="K62" s="708" t="s">
        <v>415</v>
      </c>
      <c r="L62" s="709" t="s">
        <v>56</v>
      </c>
      <c r="M62" s="708" t="s">
        <v>410</v>
      </c>
      <c r="N62" s="709" t="s">
        <v>56</v>
      </c>
      <c r="O62" s="708" t="s">
        <v>412</v>
      </c>
      <c r="P62" s="391"/>
      <c r="Q62" s="695"/>
      <c r="R62" s="181"/>
      <c r="S62" s="695"/>
      <c r="T62" s="181"/>
      <c r="U62" s="695"/>
      <c r="V62" s="181"/>
      <c r="W62" s="695"/>
      <c r="X62" s="181"/>
      <c r="Y62" s="313"/>
    </row>
    <row r="63" spans="3:25">
      <c r="C63" s="1033" t="s">
        <v>1248</v>
      </c>
      <c r="D63" s="712"/>
      <c r="E63" s="705" t="s">
        <v>597</v>
      </c>
      <c r="F63" s="1036" t="s">
        <v>1243</v>
      </c>
      <c r="G63" s="1039" t="s">
        <v>714</v>
      </c>
      <c r="H63" s="722" t="s">
        <v>563</v>
      </c>
      <c r="I63" s="713" t="s">
        <v>565</v>
      </c>
      <c r="J63" s="723" t="s">
        <v>563</v>
      </c>
      <c r="K63" s="713" t="s">
        <v>632</v>
      </c>
      <c r="L63" s="723" t="s">
        <v>563</v>
      </c>
      <c r="M63" s="713" t="s">
        <v>639</v>
      </c>
      <c r="N63" s="723" t="s">
        <v>563</v>
      </c>
      <c r="O63" s="713" t="s">
        <v>640</v>
      </c>
      <c r="P63" s="723" t="s">
        <v>563</v>
      </c>
      <c r="Q63" s="713" t="s">
        <v>641</v>
      </c>
      <c r="R63" s="723" t="s">
        <v>563</v>
      </c>
      <c r="S63" s="713" t="s">
        <v>1252</v>
      </c>
      <c r="T63" s="723" t="s">
        <v>56</v>
      </c>
      <c r="U63" s="713" t="s">
        <v>1253</v>
      </c>
      <c r="V63" s="723" t="s">
        <v>56</v>
      </c>
      <c r="W63" s="713" t="s">
        <v>1254</v>
      </c>
      <c r="X63" s="723" t="s">
        <v>56</v>
      </c>
      <c r="Y63" s="712" t="s">
        <v>1255</v>
      </c>
    </row>
    <row r="64" spans="3:25" s="696" customFormat="1">
      <c r="C64" s="1034"/>
      <c r="D64" s="734"/>
      <c r="E64" s="705" t="s">
        <v>597</v>
      </c>
      <c r="F64" s="1037"/>
      <c r="G64" s="1040"/>
      <c r="H64" s="729"/>
      <c r="I64" s="730"/>
      <c r="J64" s="731" t="s">
        <v>56</v>
      </c>
      <c r="K64" s="732" t="s">
        <v>1256</v>
      </c>
      <c r="L64" s="731" t="s">
        <v>56</v>
      </c>
      <c r="M64" s="733" t="s">
        <v>1257</v>
      </c>
      <c r="N64" s="731" t="s">
        <v>56</v>
      </c>
      <c r="O64" s="733" t="s">
        <v>1258</v>
      </c>
      <c r="P64" s="731" t="s">
        <v>56</v>
      </c>
      <c r="Q64" s="733" t="s">
        <v>1259</v>
      </c>
      <c r="R64" s="731" t="s">
        <v>56</v>
      </c>
      <c r="S64" s="733" t="s">
        <v>1260</v>
      </c>
      <c r="T64" s="731" t="s">
        <v>56</v>
      </c>
      <c r="U64" s="733" t="s">
        <v>1261</v>
      </c>
      <c r="V64" s="731" t="s">
        <v>56</v>
      </c>
      <c r="W64" s="733" t="s">
        <v>1262</v>
      </c>
      <c r="X64" s="731" t="s">
        <v>56</v>
      </c>
      <c r="Y64" s="734" t="s">
        <v>1263</v>
      </c>
    </row>
    <row r="65" spans="3:25" s="696" customFormat="1">
      <c r="C65" s="1035"/>
      <c r="D65" s="701"/>
      <c r="E65" s="705" t="s">
        <v>597</v>
      </c>
      <c r="F65" s="1038"/>
      <c r="G65" s="1041"/>
      <c r="H65" s="726"/>
      <c r="I65" s="727"/>
      <c r="J65" s="725" t="s">
        <v>56</v>
      </c>
      <c r="K65" s="728" t="s">
        <v>1264</v>
      </c>
      <c r="L65" s="725" t="s">
        <v>56</v>
      </c>
      <c r="M65" s="724" t="s">
        <v>1265</v>
      </c>
      <c r="N65" s="735"/>
      <c r="O65" s="727"/>
      <c r="P65" s="735"/>
      <c r="Q65" s="727"/>
      <c r="R65" s="735"/>
      <c r="S65" s="727"/>
      <c r="T65" s="735"/>
      <c r="U65" s="727"/>
      <c r="V65" s="735"/>
      <c r="W65" s="727"/>
      <c r="X65" s="735"/>
      <c r="Y65" s="736"/>
    </row>
    <row r="66" spans="3:25">
      <c r="C66" s="714"/>
      <c r="D66" s="715"/>
      <c r="E66" s="716" t="s">
        <v>620</v>
      </c>
      <c r="F66" s="716" t="s">
        <v>575</v>
      </c>
      <c r="G66" s="717"/>
      <c r="H66" s="718" t="s">
        <v>563</v>
      </c>
      <c r="I66" s="719" t="s">
        <v>565</v>
      </c>
      <c r="J66" s="720" t="s">
        <v>563</v>
      </c>
      <c r="K66" s="719" t="s">
        <v>566</v>
      </c>
      <c r="L66" s="719"/>
      <c r="M66" s="719"/>
      <c r="N66" s="719"/>
      <c r="O66" s="719"/>
      <c r="P66" s="719"/>
      <c r="Q66" s="719"/>
      <c r="R66" s="719"/>
      <c r="S66" s="719"/>
      <c r="T66" s="719"/>
      <c r="U66" s="176"/>
      <c r="V66" s="176"/>
      <c r="W66" s="176"/>
      <c r="X66" s="176"/>
      <c r="Y66" s="177"/>
    </row>
    <row r="67" spans="3:25" ht="9" customHeight="1"/>
  </sheetData>
  <mergeCells count="6">
    <mergeCell ref="H3:Y3"/>
    <mergeCell ref="I5:K5"/>
    <mergeCell ref="I4:K4"/>
    <mergeCell ref="C63:C65"/>
    <mergeCell ref="F63:F65"/>
    <mergeCell ref="G63:G65"/>
  </mergeCells>
  <phoneticPr fontId="1"/>
  <dataValidations count="1">
    <dataValidation type="list" allowBlank="1" showInputMessage="1" showErrorMessage="1" sqref="N8 R8 N17:N18 L17:L18 P17:P18 V18 L26:L27 L24 R18 L4:L5 L34:L35 T18 L21 X18 L38:L39 P44:P45 N44:N45 L42:L45 N10:N14 P10:P14 L10:L14 R53:R64 X53:X64 L47:L65 N47:N64 T53:T64 V53:V64 J6:J66 H4:H66 P47:P64" xr:uid="{00000000-0002-0000-0100-000000000000}">
      <formula1>$AB$3:$AB$5</formula1>
    </dataValidation>
  </dataValidations>
  <printOptions horizontalCentered="1"/>
  <pageMargins left="0.19685039370078741" right="0.19685039370078741" top="0.59055118110236227" bottom="0.19685039370078741" header="0.31496062992125984" footer="0.31496062992125984"/>
  <pageSetup paperSize="9" scale="87" fitToHeight="2" orientation="landscape" blackAndWhite="1" r:id="rId1"/>
  <rowBreaks count="1" manualBreakCount="1">
    <brk id="52" max="2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39997558519241921"/>
  </sheetPr>
  <dimension ref="B1:AB162"/>
  <sheetViews>
    <sheetView showGridLines="0" view="pageBreakPreview" zoomScale="70" zoomScaleNormal="100" zoomScaleSheetLayoutView="70" workbookViewId="0">
      <pane xSplit="7" ySplit="3" topLeftCell="H4" activePane="bottomRight" state="frozen"/>
      <selection activeCell="A11" sqref="A11"/>
      <selection pane="topRight" activeCell="A11" sqref="A11"/>
      <selection pane="bottomLeft" activeCell="A11" sqref="A11"/>
      <selection pane="bottomRight"/>
    </sheetView>
  </sheetViews>
  <sheetFormatPr defaultColWidth="9" defaultRowHeight="13.2" outlineLevelCol="1"/>
  <cols>
    <col min="1" max="1" width="1.77734375" style="265" customWidth="1"/>
    <col min="2" max="2" width="2" style="265" customWidth="1"/>
    <col min="3" max="3" width="4.6640625" style="265" customWidth="1"/>
    <col min="4" max="4" width="4.6640625" style="290" customWidth="1"/>
    <col min="5" max="5" width="2.88671875" style="265" hidden="1" customWidth="1" outlineLevel="1"/>
    <col min="6" max="6" width="34.21875" style="265" customWidth="1" collapsed="1"/>
    <col min="7" max="7" width="4.21875" style="183" bestFit="1" customWidth="1"/>
    <col min="8" max="8" width="3.6640625" style="265" bestFit="1" customWidth="1"/>
    <col min="9" max="9" width="8.6640625" style="265" customWidth="1"/>
    <col min="10" max="10" width="3.6640625" style="265" customWidth="1"/>
    <col min="11" max="11" width="8.6640625" style="265" customWidth="1"/>
    <col min="12" max="12" width="3.6640625" style="265" customWidth="1"/>
    <col min="13" max="13" width="6.88671875" style="265" customWidth="1"/>
    <col min="14" max="14" width="3.6640625" style="265" customWidth="1"/>
    <col min="15" max="15" width="6.88671875" style="265" customWidth="1"/>
    <col min="16" max="16" width="3.6640625" style="265" customWidth="1"/>
    <col min="17" max="17" width="6.88671875" style="265" customWidth="1"/>
    <col min="18" max="18" width="3.6640625" style="265" customWidth="1"/>
    <col min="19" max="19" width="6.88671875" style="265" customWidth="1"/>
    <col min="20" max="20" width="3.6640625" style="265" customWidth="1"/>
    <col min="21" max="21" width="5.21875" style="265" customWidth="1"/>
    <col min="22" max="22" width="3.6640625" style="265" customWidth="1"/>
    <col min="23" max="23" width="6.88671875" style="265" customWidth="1"/>
    <col min="24" max="24" width="3.6640625" style="265" customWidth="1"/>
    <col min="25" max="25" width="6.88671875" style="265" customWidth="1"/>
    <col min="26" max="26" width="0.88671875" style="265" customWidth="1"/>
    <col min="27" max="27" width="1.77734375" style="265" customWidth="1"/>
    <col min="28" max="28" width="3" style="265" customWidth="1"/>
    <col min="29" max="29" width="2.33203125" style="265" customWidth="1"/>
    <col min="30" max="16384" width="9" style="265"/>
  </cols>
  <sheetData>
    <row r="1" spans="2:28" ht="16.2">
      <c r="B1" s="169" t="s">
        <v>560</v>
      </c>
      <c r="C1" s="169"/>
      <c r="D1" s="169"/>
      <c r="E1" s="169"/>
    </row>
    <row r="2" spans="2:28" ht="14.4">
      <c r="B2" s="264" t="s">
        <v>750</v>
      </c>
      <c r="C2" s="264"/>
      <c r="D2" s="264"/>
      <c r="E2" s="264"/>
    </row>
    <row r="3" spans="2:28" ht="28.8">
      <c r="C3" s="318" t="s">
        <v>722</v>
      </c>
      <c r="D3" s="319"/>
      <c r="E3" s="277" t="s">
        <v>642</v>
      </c>
      <c r="F3" s="261" t="s">
        <v>47</v>
      </c>
      <c r="G3" s="182" t="s">
        <v>418</v>
      </c>
      <c r="H3" s="1028" t="s">
        <v>561</v>
      </c>
      <c r="I3" s="1029"/>
      <c r="J3" s="1029"/>
      <c r="K3" s="1029"/>
      <c r="L3" s="1029"/>
      <c r="M3" s="1029"/>
      <c r="N3" s="1029"/>
      <c r="O3" s="1029"/>
      <c r="P3" s="1029"/>
      <c r="Q3" s="1029"/>
      <c r="R3" s="1029"/>
      <c r="S3" s="1029"/>
      <c r="T3" s="1029"/>
      <c r="U3" s="1029"/>
      <c r="V3" s="1029"/>
      <c r="W3" s="1029"/>
      <c r="X3" s="1029"/>
      <c r="Y3" s="1030"/>
      <c r="AB3" s="33" t="s">
        <v>562</v>
      </c>
    </row>
    <row r="4" spans="2:28">
      <c r="C4" s="170"/>
      <c r="D4" s="173"/>
      <c r="E4" s="295" t="s">
        <v>597</v>
      </c>
      <c r="F4" s="170" t="s">
        <v>402</v>
      </c>
      <c r="G4" s="184" t="s">
        <v>419</v>
      </c>
      <c r="H4" s="171" t="s">
        <v>563</v>
      </c>
      <c r="I4" s="296" t="s">
        <v>671</v>
      </c>
      <c r="J4" s="296"/>
      <c r="K4" s="296"/>
      <c r="L4" s="172" t="s">
        <v>563</v>
      </c>
      <c r="M4" s="296" t="s">
        <v>672</v>
      </c>
      <c r="N4" s="296"/>
      <c r="O4" s="296"/>
      <c r="P4" s="296"/>
      <c r="Q4" s="296"/>
      <c r="R4" s="296"/>
      <c r="S4" s="296"/>
      <c r="T4" s="296"/>
      <c r="U4" s="296"/>
      <c r="V4" s="296"/>
      <c r="W4" s="296"/>
      <c r="X4" s="296"/>
      <c r="Y4" s="297"/>
      <c r="AB4" s="33" t="s">
        <v>564</v>
      </c>
    </row>
    <row r="5" spans="2:28">
      <c r="C5" s="273"/>
      <c r="D5" s="274"/>
      <c r="E5" s="284" t="s">
        <v>597</v>
      </c>
      <c r="F5" s="273" t="s">
        <v>677</v>
      </c>
      <c r="G5" s="275" t="s">
        <v>419</v>
      </c>
      <c r="H5" s="285" t="s">
        <v>563</v>
      </c>
      <c r="I5" s="291" t="s">
        <v>673</v>
      </c>
      <c r="J5" s="286" t="s">
        <v>563</v>
      </c>
      <c r="K5" s="291" t="s">
        <v>674</v>
      </c>
      <c r="L5" s="291"/>
      <c r="M5" s="291"/>
      <c r="N5" s="291"/>
      <c r="O5" s="291"/>
      <c r="P5" s="291"/>
      <c r="Q5" s="291"/>
      <c r="R5" s="291"/>
      <c r="S5" s="291"/>
      <c r="T5" s="291"/>
      <c r="U5" s="291"/>
      <c r="V5" s="291"/>
      <c r="W5" s="291"/>
      <c r="X5" s="291"/>
      <c r="Y5" s="292"/>
      <c r="AB5" s="33"/>
    </row>
    <row r="6" spans="2:28" s="268" customFormat="1">
      <c r="C6" s="273" t="s">
        <v>676</v>
      </c>
      <c r="D6" s="274"/>
      <c r="E6" s="284" t="s">
        <v>597</v>
      </c>
      <c r="F6" s="273" t="s">
        <v>675</v>
      </c>
      <c r="G6" s="275"/>
      <c r="H6" s="285" t="s">
        <v>563</v>
      </c>
      <c r="I6" s="266" t="s">
        <v>622</v>
      </c>
      <c r="J6" s="175" t="s">
        <v>563</v>
      </c>
      <c r="K6" s="279" t="s">
        <v>678</v>
      </c>
      <c r="L6" s="291"/>
      <c r="M6" s="291"/>
      <c r="N6" s="291"/>
      <c r="O6" s="291"/>
      <c r="P6" s="291"/>
      <c r="Q6" s="291"/>
      <c r="R6" s="291"/>
      <c r="S6" s="291"/>
      <c r="T6" s="291"/>
      <c r="U6" s="291"/>
      <c r="V6" s="291"/>
      <c r="W6" s="291"/>
      <c r="X6" s="291"/>
      <c r="Y6" s="292"/>
      <c r="AB6" s="269"/>
    </row>
    <row r="7" spans="2:28" s="268" customFormat="1">
      <c r="C7" s="273" t="s">
        <v>676</v>
      </c>
      <c r="D7" s="274"/>
      <c r="E7" s="284" t="s">
        <v>597</v>
      </c>
      <c r="F7" s="273" t="s">
        <v>655</v>
      </c>
      <c r="G7" s="185" t="s">
        <v>419</v>
      </c>
      <c r="H7" s="174" t="s">
        <v>563</v>
      </c>
      <c r="I7" s="266" t="s">
        <v>653</v>
      </c>
      <c r="J7" s="175" t="s">
        <v>563</v>
      </c>
      <c r="K7" s="266" t="s">
        <v>679</v>
      </c>
      <c r="L7" s="291"/>
      <c r="M7" s="291"/>
      <c r="N7" s="291"/>
      <c r="O7" s="291"/>
      <c r="P7" s="291"/>
      <c r="Q7" s="291"/>
      <c r="R7" s="291"/>
      <c r="S7" s="291"/>
      <c r="T7" s="291"/>
      <c r="U7" s="291"/>
      <c r="V7" s="291"/>
      <c r="W7" s="291"/>
      <c r="X7" s="291"/>
      <c r="Y7" s="292"/>
      <c r="AB7" s="269"/>
    </row>
    <row r="8" spans="2:28" s="268" customFormat="1">
      <c r="C8" s="186" t="s">
        <v>598</v>
      </c>
      <c r="D8" s="179"/>
      <c r="E8" s="298" t="s">
        <v>597</v>
      </c>
      <c r="F8" s="186" t="s">
        <v>656</v>
      </c>
      <c r="G8" s="299" t="s">
        <v>419</v>
      </c>
      <c r="H8" s="300" t="s">
        <v>563</v>
      </c>
      <c r="I8" s="178" t="s">
        <v>565</v>
      </c>
      <c r="J8" s="180" t="s">
        <v>563</v>
      </c>
      <c r="K8" s="301" t="s">
        <v>680</v>
      </c>
      <c r="L8" s="178"/>
      <c r="M8" s="178"/>
      <c r="N8" s="180" t="s">
        <v>563</v>
      </c>
      <c r="O8" s="301" t="s">
        <v>681</v>
      </c>
      <c r="P8" s="178"/>
      <c r="Q8" s="178"/>
      <c r="R8" s="180" t="s">
        <v>563</v>
      </c>
      <c r="S8" s="301" t="s">
        <v>659</v>
      </c>
      <c r="T8" s="178"/>
      <c r="U8" s="178"/>
      <c r="V8" s="180" t="s">
        <v>563</v>
      </c>
      <c r="W8" s="301" t="s">
        <v>682</v>
      </c>
      <c r="X8" s="302"/>
      <c r="Y8" s="303"/>
      <c r="AB8" s="269"/>
    </row>
    <row r="9" spans="2:28" s="268" customFormat="1">
      <c r="C9" s="305"/>
      <c r="D9" s="316"/>
      <c r="E9" s="304"/>
      <c r="F9" s="305"/>
      <c r="G9" s="306"/>
      <c r="H9" s="307"/>
      <c r="I9" s="269"/>
      <c r="J9" s="308" t="s">
        <v>55</v>
      </c>
      <c r="K9" s="267" t="s">
        <v>685</v>
      </c>
      <c r="L9" s="269"/>
      <c r="M9" s="269"/>
      <c r="N9" s="308" t="s">
        <v>55</v>
      </c>
      <c r="O9" s="267" t="s">
        <v>683</v>
      </c>
      <c r="P9" s="269"/>
      <c r="Q9" s="269"/>
      <c r="R9" s="308" t="s">
        <v>55</v>
      </c>
      <c r="S9" s="267" t="s">
        <v>684</v>
      </c>
      <c r="T9" s="269"/>
      <c r="U9" s="269"/>
      <c r="V9" s="311"/>
      <c r="W9" s="267"/>
      <c r="X9" s="309"/>
      <c r="Y9" s="310"/>
      <c r="AB9" s="269"/>
    </row>
    <row r="10" spans="2:28">
      <c r="C10" s="312" t="s">
        <v>599</v>
      </c>
      <c r="D10" s="313"/>
      <c r="E10" s="278" t="s">
        <v>597</v>
      </c>
      <c r="F10" s="259" t="s">
        <v>576</v>
      </c>
      <c r="G10" s="185" t="s">
        <v>419</v>
      </c>
      <c r="H10" s="300" t="s">
        <v>563</v>
      </c>
      <c r="I10" s="293" t="s">
        <v>686</v>
      </c>
      <c r="J10" s="180" t="s">
        <v>563</v>
      </c>
      <c r="K10" s="293" t="s">
        <v>687</v>
      </c>
      <c r="L10" s="293"/>
      <c r="M10" s="293"/>
      <c r="N10" s="293"/>
      <c r="O10" s="293"/>
      <c r="P10" s="293"/>
      <c r="Q10" s="293"/>
      <c r="R10" s="293"/>
      <c r="S10" s="293"/>
      <c r="T10" s="293"/>
      <c r="U10" s="293"/>
      <c r="V10" s="293"/>
      <c r="W10" s="293"/>
      <c r="X10" s="293"/>
      <c r="Y10" s="294"/>
    </row>
    <row r="11" spans="2:28">
      <c r="C11" s="312" t="s">
        <v>600</v>
      </c>
      <c r="D11" s="313"/>
      <c r="E11" s="278" t="s">
        <v>602</v>
      </c>
      <c r="F11" s="259" t="s">
        <v>48</v>
      </c>
      <c r="G11" s="185" t="s">
        <v>419</v>
      </c>
      <c r="H11" s="300" t="s">
        <v>563</v>
      </c>
      <c r="I11" s="293" t="s">
        <v>688</v>
      </c>
      <c r="J11" s="180" t="s">
        <v>563</v>
      </c>
      <c r="K11" s="293" t="s">
        <v>689</v>
      </c>
      <c r="L11" s="293"/>
      <c r="M11" s="293"/>
      <c r="N11" s="293"/>
      <c r="O11" s="293"/>
      <c r="P11" s="293"/>
      <c r="Q11" s="293"/>
      <c r="R11" s="293"/>
      <c r="S11" s="293"/>
      <c r="T11" s="293"/>
      <c r="U11" s="293"/>
      <c r="V11" s="293"/>
      <c r="W11" s="293"/>
      <c r="X11" s="293"/>
      <c r="Y11" s="294"/>
    </row>
    <row r="12" spans="2:28" s="378" customFormat="1">
      <c r="C12" s="703" t="s">
        <v>601</v>
      </c>
      <c r="D12" s="704"/>
      <c r="E12" s="705" t="s">
        <v>877</v>
      </c>
      <c r="F12" s="703" t="s">
        <v>883</v>
      </c>
      <c r="G12" s="706" t="s">
        <v>880</v>
      </c>
      <c r="H12" s="722" t="s">
        <v>56</v>
      </c>
      <c r="I12" s="743" t="s">
        <v>688</v>
      </c>
      <c r="J12" s="723" t="s">
        <v>56</v>
      </c>
      <c r="K12" s="743" t="s">
        <v>689</v>
      </c>
      <c r="L12" s="293"/>
      <c r="M12" s="293"/>
      <c r="N12" s="293"/>
      <c r="O12" s="293"/>
      <c r="P12" s="293"/>
      <c r="Q12" s="293"/>
      <c r="R12" s="293"/>
      <c r="S12" s="293"/>
      <c r="T12" s="293"/>
      <c r="U12" s="293"/>
      <c r="V12" s="293"/>
      <c r="W12" s="293"/>
      <c r="X12" s="293"/>
      <c r="Y12" s="294"/>
    </row>
    <row r="13" spans="2:28" s="741" customFormat="1">
      <c r="C13" s="737" t="s">
        <v>603</v>
      </c>
      <c r="D13" s="399"/>
      <c r="E13" s="381"/>
      <c r="F13" s="737" t="s">
        <v>1249</v>
      </c>
      <c r="G13" s="384" t="s">
        <v>714</v>
      </c>
      <c r="H13" s="390" t="s">
        <v>56</v>
      </c>
      <c r="I13" s="388" t="s">
        <v>652</v>
      </c>
      <c r="J13" s="387" t="s">
        <v>56</v>
      </c>
      <c r="K13" s="388" t="s">
        <v>653</v>
      </c>
      <c r="L13" s="742"/>
      <c r="M13" s="388"/>
      <c r="N13" s="742"/>
      <c r="O13" s="388"/>
      <c r="P13" s="742"/>
      <c r="Q13" s="388"/>
      <c r="R13" s="388"/>
      <c r="S13" s="388"/>
      <c r="T13" s="388"/>
      <c r="U13" s="388"/>
      <c r="V13" s="388"/>
      <c r="W13" s="388"/>
      <c r="X13" s="388"/>
      <c r="Y13" s="399"/>
    </row>
    <row r="14" spans="2:28" s="741" customFormat="1">
      <c r="C14" s="737" t="s">
        <v>605</v>
      </c>
      <c r="D14" s="399"/>
      <c r="E14" s="381"/>
      <c r="F14" s="737" t="s">
        <v>1250</v>
      </c>
      <c r="G14" s="384" t="s">
        <v>714</v>
      </c>
      <c r="H14" s="390" t="s">
        <v>55</v>
      </c>
      <c r="I14" s="388" t="s">
        <v>652</v>
      </c>
      <c r="J14" s="387" t="s">
        <v>56</v>
      </c>
      <c r="K14" s="388" t="s">
        <v>653</v>
      </c>
      <c r="L14" s="742"/>
      <c r="M14" s="388"/>
      <c r="N14" s="742"/>
      <c r="O14" s="388"/>
      <c r="P14" s="742"/>
      <c r="Q14" s="388"/>
      <c r="R14" s="388"/>
      <c r="S14" s="388"/>
      <c r="T14" s="388"/>
      <c r="U14" s="388"/>
      <c r="V14" s="388"/>
      <c r="W14" s="388"/>
      <c r="X14" s="388"/>
      <c r="Y14" s="399"/>
    </row>
    <row r="15" spans="2:28" s="378" customFormat="1">
      <c r="C15" s="703" t="s">
        <v>606</v>
      </c>
      <c r="D15" s="704"/>
      <c r="E15" s="705" t="s">
        <v>877</v>
      </c>
      <c r="F15" s="703" t="s">
        <v>884</v>
      </c>
      <c r="G15" s="706" t="s">
        <v>880</v>
      </c>
      <c r="H15" s="722" t="s">
        <v>56</v>
      </c>
      <c r="I15" s="743" t="s">
        <v>416</v>
      </c>
      <c r="J15" s="723" t="s">
        <v>56</v>
      </c>
      <c r="K15" s="743" t="s">
        <v>417</v>
      </c>
      <c r="L15" s="743"/>
      <c r="M15" s="743"/>
      <c r="N15" s="743"/>
      <c r="O15" s="743"/>
      <c r="P15" s="743"/>
      <c r="Q15" s="743"/>
      <c r="R15" s="743"/>
      <c r="S15" s="743"/>
      <c r="T15" s="743"/>
      <c r="U15" s="743"/>
      <c r="V15" s="743"/>
      <c r="W15" s="743"/>
      <c r="X15" s="743"/>
      <c r="Y15" s="744"/>
    </row>
    <row r="16" spans="2:28">
      <c r="C16" s="703" t="s">
        <v>607</v>
      </c>
      <c r="D16" s="704"/>
      <c r="E16" s="705" t="s">
        <v>597</v>
      </c>
      <c r="F16" s="703" t="s">
        <v>580</v>
      </c>
      <c r="G16" s="706" t="s">
        <v>419</v>
      </c>
      <c r="H16" s="722" t="s">
        <v>563</v>
      </c>
      <c r="I16" s="743" t="s">
        <v>691</v>
      </c>
      <c r="J16" s="723" t="s">
        <v>563</v>
      </c>
      <c r="K16" s="743" t="s">
        <v>690</v>
      </c>
      <c r="L16" s="743"/>
      <c r="M16" s="743"/>
      <c r="N16" s="743"/>
      <c r="O16" s="743"/>
      <c r="P16" s="743"/>
      <c r="Q16" s="743"/>
      <c r="R16" s="743"/>
      <c r="S16" s="743"/>
      <c r="T16" s="743"/>
      <c r="U16" s="743"/>
      <c r="V16" s="743"/>
      <c r="W16" s="743"/>
      <c r="X16" s="743"/>
      <c r="Y16" s="744"/>
    </row>
    <row r="17" spans="3:25">
      <c r="C17" s="703" t="s">
        <v>608</v>
      </c>
      <c r="D17" s="704"/>
      <c r="E17" s="705" t="s">
        <v>602</v>
      </c>
      <c r="F17" s="703" t="s">
        <v>403</v>
      </c>
      <c r="G17" s="384"/>
      <c r="H17" s="385" t="s">
        <v>56</v>
      </c>
      <c r="I17" s="386" t="s">
        <v>416</v>
      </c>
      <c r="J17" s="387" t="s">
        <v>56</v>
      </c>
      <c r="K17" s="388" t="s">
        <v>415</v>
      </c>
      <c r="L17" s="387" t="s">
        <v>56</v>
      </c>
      <c r="M17" s="388" t="s">
        <v>410</v>
      </c>
      <c r="N17" s="743"/>
      <c r="O17" s="743"/>
      <c r="P17" s="743"/>
      <c r="Q17" s="743"/>
      <c r="R17" s="743"/>
      <c r="S17" s="743"/>
      <c r="T17" s="743"/>
      <c r="U17" s="743"/>
      <c r="V17" s="743"/>
      <c r="W17" s="743"/>
      <c r="X17" s="743"/>
      <c r="Y17" s="744"/>
    </row>
    <row r="18" spans="3:25">
      <c r="C18" s="703" t="s">
        <v>609</v>
      </c>
      <c r="D18" s="704"/>
      <c r="E18" s="705" t="s">
        <v>602</v>
      </c>
      <c r="F18" s="703" t="s">
        <v>1270</v>
      </c>
      <c r="G18" s="384" t="s">
        <v>419</v>
      </c>
      <c r="H18" s="385" t="s">
        <v>56</v>
      </c>
      <c r="I18" s="386" t="s">
        <v>416</v>
      </c>
      <c r="J18" s="387" t="s">
        <v>56</v>
      </c>
      <c r="K18" s="388" t="s">
        <v>415</v>
      </c>
      <c r="L18" s="387" t="s">
        <v>56</v>
      </c>
      <c r="M18" s="388" t="s">
        <v>410</v>
      </c>
      <c r="N18" s="743"/>
      <c r="O18" s="743"/>
      <c r="P18" s="743"/>
      <c r="Q18" s="743"/>
      <c r="R18" s="743"/>
      <c r="S18" s="743"/>
      <c r="T18" s="743"/>
      <c r="U18" s="743"/>
      <c r="V18" s="743"/>
      <c r="W18" s="743"/>
      <c r="X18" s="743"/>
      <c r="Y18" s="744"/>
    </row>
    <row r="19" spans="3:25">
      <c r="C19" s="703" t="s">
        <v>610</v>
      </c>
      <c r="D19" s="704"/>
      <c r="E19" s="705" t="s">
        <v>597</v>
      </c>
      <c r="F19" s="703" t="s">
        <v>408</v>
      </c>
      <c r="G19" s="706" t="s">
        <v>419</v>
      </c>
      <c r="H19" s="722" t="s">
        <v>563</v>
      </c>
      <c r="I19" s="743" t="s">
        <v>691</v>
      </c>
      <c r="J19" s="723" t="s">
        <v>563</v>
      </c>
      <c r="K19" s="743" t="s">
        <v>690</v>
      </c>
      <c r="L19" s="743"/>
      <c r="M19" s="743"/>
      <c r="N19" s="743"/>
      <c r="O19" s="743"/>
      <c r="P19" s="743"/>
      <c r="Q19" s="743"/>
      <c r="R19" s="743"/>
      <c r="S19" s="743"/>
      <c r="T19" s="743"/>
      <c r="U19" s="743"/>
      <c r="V19" s="743"/>
      <c r="W19" s="743"/>
      <c r="X19" s="743"/>
      <c r="Y19" s="744"/>
    </row>
    <row r="20" spans="3:25">
      <c r="C20" s="703" t="s">
        <v>611</v>
      </c>
      <c r="D20" s="704"/>
      <c r="E20" s="705" t="s">
        <v>602</v>
      </c>
      <c r="F20" s="703" t="s">
        <v>404</v>
      </c>
      <c r="G20" s="706" t="s">
        <v>419</v>
      </c>
      <c r="H20" s="722" t="s">
        <v>563</v>
      </c>
      <c r="I20" s="743" t="s">
        <v>691</v>
      </c>
      <c r="J20" s="723" t="s">
        <v>563</v>
      </c>
      <c r="K20" s="743" t="s">
        <v>690</v>
      </c>
      <c r="L20" s="743"/>
      <c r="M20" s="743"/>
      <c r="N20" s="743"/>
      <c r="O20" s="743"/>
      <c r="P20" s="743"/>
      <c r="Q20" s="743"/>
      <c r="R20" s="743"/>
      <c r="S20" s="743"/>
      <c r="T20" s="743"/>
      <c r="U20" s="743"/>
      <c r="V20" s="743"/>
      <c r="W20" s="743"/>
      <c r="X20" s="743"/>
      <c r="Y20" s="744"/>
    </row>
    <row r="21" spans="3:25">
      <c r="C21" s="703" t="s">
        <v>612</v>
      </c>
      <c r="D21" s="704"/>
      <c r="E21" s="705" t="s">
        <v>597</v>
      </c>
      <c r="F21" s="703" t="s">
        <v>405</v>
      </c>
      <c r="G21" s="706"/>
      <c r="H21" s="722" t="s">
        <v>563</v>
      </c>
      <c r="I21" s="743" t="s">
        <v>691</v>
      </c>
      <c r="J21" s="723" t="s">
        <v>563</v>
      </c>
      <c r="K21" s="743" t="s">
        <v>690</v>
      </c>
      <c r="L21" s="743"/>
      <c r="M21" s="743"/>
      <c r="N21" s="743"/>
      <c r="O21" s="743"/>
      <c r="P21" s="743"/>
      <c r="Q21" s="743"/>
      <c r="R21" s="743"/>
      <c r="S21" s="743"/>
      <c r="T21" s="743"/>
      <c r="U21" s="743"/>
      <c r="V21" s="743"/>
      <c r="W21" s="743"/>
      <c r="X21" s="743"/>
      <c r="Y21" s="744"/>
    </row>
    <row r="22" spans="3:25">
      <c r="C22" s="703" t="s">
        <v>613</v>
      </c>
      <c r="D22" s="704"/>
      <c r="E22" s="705" t="s">
        <v>597</v>
      </c>
      <c r="F22" s="703" t="s">
        <v>661</v>
      </c>
      <c r="G22" s="706"/>
      <c r="H22" s="722" t="s">
        <v>563</v>
      </c>
      <c r="I22" s="743" t="s">
        <v>691</v>
      </c>
      <c r="J22" s="723" t="s">
        <v>563</v>
      </c>
      <c r="K22" s="743" t="s">
        <v>690</v>
      </c>
      <c r="L22" s="743"/>
      <c r="M22" s="743"/>
      <c r="N22" s="743"/>
      <c r="O22" s="743"/>
      <c r="P22" s="743"/>
      <c r="Q22" s="743"/>
      <c r="R22" s="743"/>
      <c r="S22" s="743"/>
      <c r="T22" s="743"/>
      <c r="U22" s="743"/>
      <c r="V22" s="743"/>
      <c r="W22" s="743"/>
      <c r="X22" s="743"/>
      <c r="Y22" s="744"/>
    </row>
    <row r="23" spans="3:25" s="268" customFormat="1">
      <c r="C23" s="703" t="s">
        <v>614</v>
      </c>
      <c r="D23" s="704"/>
      <c r="E23" s="705" t="s">
        <v>604</v>
      </c>
      <c r="F23" s="703" t="s">
        <v>586</v>
      </c>
      <c r="G23" s="706"/>
      <c r="H23" s="722" t="s">
        <v>563</v>
      </c>
      <c r="I23" s="743" t="s">
        <v>691</v>
      </c>
      <c r="J23" s="723" t="s">
        <v>563</v>
      </c>
      <c r="K23" s="743" t="s">
        <v>690</v>
      </c>
      <c r="L23" s="743"/>
      <c r="M23" s="743"/>
      <c r="N23" s="743"/>
      <c r="O23" s="743"/>
      <c r="P23" s="743"/>
      <c r="Q23" s="743"/>
      <c r="R23" s="743"/>
      <c r="S23" s="743"/>
      <c r="T23" s="743"/>
      <c r="U23" s="743"/>
      <c r="V23" s="743"/>
      <c r="W23" s="743"/>
      <c r="X23" s="743"/>
      <c r="Y23" s="744"/>
    </row>
    <row r="24" spans="3:25" s="268" customFormat="1">
      <c r="C24" s="703" t="s">
        <v>615</v>
      </c>
      <c r="D24" s="704"/>
      <c r="E24" s="705" t="s">
        <v>604</v>
      </c>
      <c r="F24" s="703" t="s">
        <v>587</v>
      </c>
      <c r="G24" s="706"/>
      <c r="H24" s="722" t="s">
        <v>563</v>
      </c>
      <c r="I24" s="743" t="s">
        <v>691</v>
      </c>
      <c r="J24" s="723" t="s">
        <v>563</v>
      </c>
      <c r="K24" s="743" t="s">
        <v>690</v>
      </c>
      <c r="L24" s="743"/>
      <c r="M24" s="743"/>
      <c r="N24" s="743"/>
      <c r="O24" s="743"/>
      <c r="P24" s="743"/>
      <c r="Q24" s="743"/>
      <c r="R24" s="743"/>
      <c r="S24" s="743"/>
      <c r="T24" s="743"/>
      <c r="U24" s="743"/>
      <c r="V24" s="743"/>
      <c r="W24" s="743"/>
      <c r="X24" s="743"/>
      <c r="Y24" s="744"/>
    </row>
    <row r="25" spans="3:25">
      <c r="C25" s="703" t="s">
        <v>616</v>
      </c>
      <c r="D25" s="704"/>
      <c r="E25" s="705" t="s">
        <v>602</v>
      </c>
      <c r="F25" s="703" t="s">
        <v>406</v>
      </c>
      <c r="G25" s="706" t="s">
        <v>419</v>
      </c>
      <c r="H25" s="722" t="s">
        <v>563</v>
      </c>
      <c r="I25" s="743" t="s">
        <v>691</v>
      </c>
      <c r="J25" s="723" t="s">
        <v>563</v>
      </c>
      <c r="K25" s="743" t="s">
        <v>690</v>
      </c>
      <c r="L25" s="743"/>
      <c r="M25" s="743"/>
      <c r="N25" s="743"/>
      <c r="O25" s="743"/>
      <c r="P25" s="743"/>
      <c r="Q25" s="743"/>
      <c r="R25" s="743"/>
      <c r="S25" s="743"/>
      <c r="T25" s="743"/>
      <c r="U25" s="743"/>
      <c r="V25" s="743"/>
      <c r="W25" s="743"/>
      <c r="X25" s="743"/>
      <c r="Y25" s="744"/>
    </row>
    <row r="26" spans="3:25" s="268" customFormat="1">
      <c r="C26" s="703" t="s">
        <v>617</v>
      </c>
      <c r="D26" s="704"/>
      <c r="E26" s="705" t="s">
        <v>602</v>
      </c>
      <c r="F26" s="703" t="s">
        <v>692</v>
      </c>
      <c r="G26" s="706" t="s">
        <v>419</v>
      </c>
      <c r="H26" s="722" t="s">
        <v>563</v>
      </c>
      <c r="I26" s="743" t="s">
        <v>693</v>
      </c>
      <c r="J26" s="745"/>
      <c r="K26" s="743"/>
      <c r="L26" s="731" t="s">
        <v>55</v>
      </c>
      <c r="M26" s="743" t="s">
        <v>694</v>
      </c>
      <c r="N26" s="743"/>
      <c r="O26" s="743"/>
      <c r="P26" s="743"/>
      <c r="Q26" s="743"/>
      <c r="R26" s="743"/>
      <c r="S26" s="743"/>
      <c r="T26" s="743"/>
      <c r="U26" s="743"/>
      <c r="V26" s="743"/>
      <c r="W26" s="743"/>
      <c r="X26" s="743"/>
      <c r="Y26" s="744"/>
    </row>
    <row r="27" spans="3:25" s="268" customFormat="1">
      <c r="C27" s="703" t="s">
        <v>741</v>
      </c>
      <c r="D27" s="704"/>
      <c r="E27" s="705" t="s">
        <v>697</v>
      </c>
      <c r="F27" s="703" t="s">
        <v>695</v>
      </c>
      <c r="G27" s="706" t="s">
        <v>419</v>
      </c>
      <c r="H27" s="722" t="s">
        <v>56</v>
      </c>
      <c r="I27" s="743" t="s">
        <v>416</v>
      </c>
      <c r="J27" s="723" t="s">
        <v>56</v>
      </c>
      <c r="K27" s="743" t="s">
        <v>417</v>
      </c>
      <c r="L27" s="743"/>
      <c r="M27" s="743"/>
      <c r="N27" s="743"/>
      <c r="O27" s="743"/>
      <c r="P27" s="743"/>
      <c r="Q27" s="743"/>
      <c r="R27" s="743"/>
      <c r="S27" s="743"/>
      <c r="T27" s="743"/>
      <c r="U27" s="743"/>
      <c r="V27" s="743"/>
      <c r="W27" s="743"/>
      <c r="X27" s="743"/>
      <c r="Y27" s="744"/>
    </row>
    <row r="28" spans="3:25" s="268" customFormat="1">
      <c r="C28" s="703" t="s">
        <v>741</v>
      </c>
      <c r="D28" s="704"/>
      <c r="E28" s="705" t="s">
        <v>697</v>
      </c>
      <c r="F28" s="703" t="s">
        <v>696</v>
      </c>
      <c r="G28" s="706" t="s">
        <v>419</v>
      </c>
      <c r="H28" s="722" t="s">
        <v>563</v>
      </c>
      <c r="I28" s="743" t="s">
        <v>691</v>
      </c>
      <c r="J28" s="723" t="s">
        <v>563</v>
      </c>
      <c r="K28" s="743" t="s">
        <v>690</v>
      </c>
      <c r="L28" s="743"/>
      <c r="M28" s="743"/>
      <c r="N28" s="743"/>
      <c r="O28" s="743"/>
      <c r="P28" s="743"/>
      <c r="Q28" s="743"/>
      <c r="R28" s="743"/>
      <c r="S28" s="743"/>
      <c r="T28" s="743"/>
      <c r="U28" s="743"/>
      <c r="V28" s="743"/>
      <c r="W28" s="743"/>
      <c r="X28" s="743"/>
      <c r="Y28" s="744"/>
    </row>
    <row r="29" spans="3:25">
      <c r="C29" s="703" t="s">
        <v>735</v>
      </c>
      <c r="D29" s="704"/>
      <c r="E29" s="705" t="s">
        <v>597</v>
      </c>
      <c r="F29" s="703" t="s">
        <v>698</v>
      </c>
      <c r="G29" s="706" t="s">
        <v>419</v>
      </c>
      <c r="H29" s="722" t="s">
        <v>563</v>
      </c>
      <c r="I29" s="743" t="s">
        <v>691</v>
      </c>
      <c r="J29" s="709" t="s">
        <v>563</v>
      </c>
      <c r="K29" s="708" t="s">
        <v>415</v>
      </c>
      <c r="L29" s="709" t="s">
        <v>563</v>
      </c>
      <c r="M29" s="708" t="s">
        <v>410</v>
      </c>
      <c r="N29" s="743"/>
      <c r="O29" s="743"/>
      <c r="P29" s="743"/>
      <c r="Q29" s="743"/>
      <c r="R29" s="743"/>
      <c r="S29" s="743"/>
      <c r="T29" s="743"/>
      <c r="U29" s="743"/>
      <c r="V29" s="743"/>
      <c r="W29" s="743"/>
      <c r="X29" s="743"/>
      <c r="Y29" s="744"/>
    </row>
    <row r="30" spans="3:25">
      <c r="C30" s="703" t="s">
        <v>618</v>
      </c>
      <c r="D30" s="704"/>
      <c r="E30" s="705" t="s">
        <v>597</v>
      </c>
      <c r="F30" s="703" t="s">
        <v>49</v>
      </c>
      <c r="G30" s="706"/>
      <c r="H30" s="722" t="s">
        <v>56</v>
      </c>
      <c r="I30" s="743" t="s">
        <v>416</v>
      </c>
      <c r="J30" s="723" t="s">
        <v>56</v>
      </c>
      <c r="K30" s="743" t="s">
        <v>417</v>
      </c>
      <c r="L30" s="743"/>
      <c r="M30" s="743"/>
      <c r="N30" s="743"/>
      <c r="O30" s="743"/>
      <c r="P30" s="743"/>
      <c r="Q30" s="743"/>
      <c r="R30" s="743"/>
      <c r="S30" s="743"/>
      <c r="T30" s="743"/>
      <c r="U30" s="743"/>
      <c r="V30" s="743"/>
      <c r="W30" s="743"/>
      <c r="X30" s="743"/>
      <c r="Y30" s="744"/>
    </row>
    <row r="31" spans="3:25" s="739" customFormat="1">
      <c r="C31" s="737" t="s">
        <v>619</v>
      </c>
      <c r="D31" s="399"/>
      <c r="E31" s="381"/>
      <c r="F31" s="737" t="s">
        <v>1234</v>
      </c>
      <c r="G31" s="384"/>
      <c r="H31" s="385" t="s">
        <v>56</v>
      </c>
      <c r="I31" s="386" t="s">
        <v>416</v>
      </c>
      <c r="J31" s="392" t="s">
        <v>56</v>
      </c>
      <c r="K31" s="386" t="s">
        <v>417</v>
      </c>
      <c r="L31" s="386"/>
      <c r="M31" s="743"/>
      <c r="N31" s="743"/>
      <c r="O31" s="743"/>
      <c r="P31" s="743"/>
      <c r="Q31" s="743"/>
      <c r="R31" s="743"/>
      <c r="S31" s="743"/>
      <c r="T31" s="743"/>
      <c r="U31" s="743"/>
      <c r="V31" s="743"/>
      <c r="W31" s="743"/>
      <c r="X31" s="743"/>
      <c r="Y31" s="744"/>
    </row>
    <row r="32" spans="3:25">
      <c r="C32" s="703" t="s">
        <v>742</v>
      </c>
      <c r="D32" s="704"/>
      <c r="E32" s="705" t="s">
        <v>620</v>
      </c>
      <c r="F32" s="703" t="s">
        <v>662</v>
      </c>
      <c r="G32" s="706"/>
      <c r="H32" s="722" t="s">
        <v>56</v>
      </c>
      <c r="I32" s="743" t="s">
        <v>416</v>
      </c>
      <c r="J32" s="723" t="s">
        <v>56</v>
      </c>
      <c r="K32" s="743" t="s">
        <v>417</v>
      </c>
      <c r="L32" s="743"/>
      <c r="M32" s="743"/>
      <c r="N32" s="743"/>
      <c r="O32" s="743"/>
      <c r="P32" s="743"/>
      <c r="Q32" s="743"/>
      <c r="R32" s="743"/>
      <c r="S32" s="743"/>
      <c r="T32" s="743"/>
      <c r="U32" s="743"/>
      <c r="V32" s="743"/>
      <c r="W32" s="743"/>
      <c r="X32" s="743"/>
      <c r="Y32" s="744"/>
    </row>
    <row r="33" spans="3:25">
      <c r="C33" s="703" t="s">
        <v>743</v>
      </c>
      <c r="D33" s="704"/>
      <c r="E33" s="705" t="s">
        <v>597</v>
      </c>
      <c r="F33" s="703" t="s">
        <v>663</v>
      </c>
      <c r="G33" s="706"/>
      <c r="H33" s="722" t="s">
        <v>56</v>
      </c>
      <c r="I33" s="743" t="s">
        <v>416</v>
      </c>
      <c r="J33" s="709" t="s">
        <v>56</v>
      </c>
      <c r="K33" s="708" t="s">
        <v>415</v>
      </c>
      <c r="L33" s="709" t="s">
        <v>56</v>
      </c>
      <c r="M33" s="708" t="s">
        <v>410</v>
      </c>
      <c r="N33" s="743"/>
      <c r="O33" s="743"/>
      <c r="P33" s="743"/>
      <c r="Q33" s="743"/>
      <c r="R33" s="743"/>
      <c r="S33" s="743"/>
      <c r="T33" s="743"/>
      <c r="U33" s="743"/>
      <c r="V33" s="743"/>
      <c r="W33" s="743"/>
      <c r="X33" s="743"/>
      <c r="Y33" s="744"/>
    </row>
    <row r="34" spans="3:25">
      <c r="C34" s="703" t="s">
        <v>621</v>
      </c>
      <c r="D34" s="704"/>
      <c r="E34" s="705" t="s">
        <v>597</v>
      </c>
      <c r="F34" s="703" t="s">
        <v>664</v>
      </c>
      <c r="G34" s="706"/>
      <c r="H34" s="722" t="s">
        <v>56</v>
      </c>
      <c r="I34" s="743" t="s">
        <v>416</v>
      </c>
      <c r="J34" s="723" t="s">
        <v>56</v>
      </c>
      <c r="K34" s="743" t="s">
        <v>417</v>
      </c>
      <c r="L34" s="743"/>
      <c r="M34" s="743"/>
      <c r="N34" s="743"/>
      <c r="O34" s="743"/>
      <c r="P34" s="743"/>
      <c r="Q34" s="743"/>
      <c r="R34" s="743"/>
      <c r="S34" s="743"/>
      <c r="T34" s="743"/>
      <c r="U34" s="743"/>
      <c r="V34" s="743"/>
      <c r="W34" s="743"/>
      <c r="X34" s="743"/>
      <c r="Y34" s="744"/>
    </row>
    <row r="35" spans="3:25">
      <c r="C35" s="703" t="s">
        <v>621</v>
      </c>
      <c r="D35" s="704"/>
      <c r="E35" s="705" t="s">
        <v>597</v>
      </c>
      <c r="F35" s="703" t="s">
        <v>665</v>
      </c>
      <c r="G35" s="706"/>
      <c r="H35" s="722" t="s">
        <v>56</v>
      </c>
      <c r="I35" s="743" t="s">
        <v>416</v>
      </c>
      <c r="J35" s="723" t="s">
        <v>56</v>
      </c>
      <c r="K35" s="743" t="s">
        <v>417</v>
      </c>
      <c r="L35" s="743"/>
      <c r="M35" s="743"/>
      <c r="N35" s="743"/>
      <c r="O35" s="743"/>
      <c r="P35" s="743"/>
      <c r="Q35" s="743"/>
      <c r="R35" s="743"/>
      <c r="S35" s="743"/>
      <c r="T35" s="743"/>
      <c r="U35" s="743"/>
      <c r="V35" s="743"/>
      <c r="W35" s="743"/>
      <c r="X35" s="743"/>
      <c r="Y35" s="744"/>
    </row>
    <row r="36" spans="3:25" s="739" customFormat="1">
      <c r="C36" s="737" t="s">
        <v>747</v>
      </c>
      <c r="D36" s="313"/>
      <c r="E36" s="278"/>
      <c r="F36" s="737" t="s">
        <v>1237</v>
      </c>
      <c r="G36" s="185"/>
      <c r="H36" s="390" t="s">
        <v>56</v>
      </c>
      <c r="I36" s="388" t="s">
        <v>416</v>
      </c>
      <c r="J36" s="387" t="s">
        <v>56</v>
      </c>
      <c r="K36" s="388" t="s">
        <v>417</v>
      </c>
      <c r="L36" s="738"/>
      <c r="M36" s="738"/>
      <c r="N36" s="738"/>
      <c r="O36" s="738"/>
      <c r="P36" s="738"/>
      <c r="Q36" s="738"/>
      <c r="R36" s="738"/>
      <c r="S36" s="738"/>
      <c r="T36" s="738"/>
      <c r="U36" s="738"/>
      <c r="V36" s="738"/>
      <c r="W36" s="738"/>
      <c r="X36" s="738"/>
      <c r="Y36" s="313"/>
    </row>
    <row r="37" spans="3:25">
      <c r="C37" s="703" t="s">
        <v>823</v>
      </c>
      <c r="D37" s="704"/>
      <c r="E37" s="705" t="s">
        <v>620</v>
      </c>
      <c r="F37" s="703" t="s">
        <v>1236</v>
      </c>
      <c r="G37" s="706" t="s">
        <v>419</v>
      </c>
      <c r="H37" s="722" t="s">
        <v>56</v>
      </c>
      <c r="I37" s="743" t="s">
        <v>416</v>
      </c>
      <c r="J37" s="723" t="s">
        <v>56</v>
      </c>
      <c r="K37" s="743" t="s">
        <v>417</v>
      </c>
      <c r="L37" s="743"/>
      <c r="M37" s="743"/>
      <c r="N37" s="743"/>
      <c r="O37" s="743"/>
      <c r="P37" s="743"/>
      <c r="Q37" s="743"/>
      <c r="R37" s="743"/>
      <c r="S37" s="743"/>
      <c r="T37" s="743"/>
      <c r="U37" s="743"/>
      <c r="V37" s="743"/>
      <c r="W37" s="743"/>
      <c r="X37" s="743"/>
      <c r="Y37" s="744"/>
    </row>
    <row r="38" spans="3:25">
      <c r="C38" s="703" t="s">
        <v>781</v>
      </c>
      <c r="D38" s="704"/>
      <c r="E38" s="705" t="s">
        <v>602</v>
      </c>
      <c r="F38" s="703" t="s">
        <v>50</v>
      </c>
      <c r="G38" s="706"/>
      <c r="H38" s="722" t="s">
        <v>56</v>
      </c>
      <c r="I38" s="743" t="s">
        <v>416</v>
      </c>
      <c r="J38" s="723" t="s">
        <v>56</v>
      </c>
      <c r="K38" s="743" t="s">
        <v>417</v>
      </c>
      <c r="L38" s="743"/>
      <c r="M38" s="743"/>
      <c r="N38" s="743"/>
      <c r="O38" s="743"/>
      <c r="P38" s="743"/>
      <c r="Q38" s="743"/>
      <c r="R38" s="743"/>
      <c r="S38" s="743"/>
      <c r="T38" s="743"/>
      <c r="U38" s="743"/>
      <c r="V38" s="743"/>
      <c r="W38" s="743"/>
      <c r="X38" s="743"/>
      <c r="Y38" s="744"/>
    </row>
    <row r="39" spans="3:25">
      <c r="C39" s="703" t="s">
        <v>824</v>
      </c>
      <c r="D39" s="704"/>
      <c r="E39" s="705" t="s">
        <v>602</v>
      </c>
      <c r="F39" s="703" t="s">
        <v>51</v>
      </c>
      <c r="G39" s="706"/>
      <c r="H39" s="722" t="s">
        <v>56</v>
      </c>
      <c r="I39" s="743" t="s">
        <v>416</v>
      </c>
      <c r="J39" s="709" t="s">
        <v>56</v>
      </c>
      <c r="K39" s="708" t="s">
        <v>415</v>
      </c>
      <c r="L39" s="709" t="s">
        <v>56</v>
      </c>
      <c r="M39" s="708" t="s">
        <v>410</v>
      </c>
      <c r="N39" s="743"/>
      <c r="O39" s="743"/>
      <c r="P39" s="743"/>
      <c r="Q39" s="743"/>
      <c r="R39" s="743"/>
      <c r="S39" s="743"/>
      <c r="T39" s="743"/>
      <c r="U39" s="743"/>
      <c r="V39" s="743"/>
      <c r="W39" s="743"/>
      <c r="X39" s="743"/>
      <c r="Y39" s="744"/>
    </row>
    <row r="40" spans="3:25">
      <c r="C40" s="703" t="s">
        <v>825</v>
      </c>
      <c r="D40" s="704"/>
      <c r="E40" s="705" t="s">
        <v>602</v>
      </c>
      <c r="F40" s="703" t="s">
        <v>52</v>
      </c>
      <c r="G40" s="706"/>
      <c r="H40" s="722" t="s">
        <v>56</v>
      </c>
      <c r="I40" s="743" t="s">
        <v>416</v>
      </c>
      <c r="J40" s="723" t="s">
        <v>56</v>
      </c>
      <c r="K40" s="743" t="s">
        <v>417</v>
      </c>
      <c r="L40" s="743"/>
      <c r="M40" s="743"/>
      <c r="N40" s="743"/>
      <c r="O40" s="743"/>
      <c r="P40" s="743"/>
      <c r="Q40" s="743"/>
      <c r="R40" s="743"/>
      <c r="S40" s="743"/>
      <c r="T40" s="743"/>
      <c r="U40" s="743"/>
      <c r="V40" s="743"/>
      <c r="W40" s="743"/>
      <c r="X40" s="743"/>
      <c r="Y40" s="744"/>
    </row>
    <row r="41" spans="3:25">
      <c r="C41" s="703" t="s">
        <v>826</v>
      </c>
      <c r="D41" s="704"/>
      <c r="E41" s="705" t="s">
        <v>620</v>
      </c>
      <c r="F41" s="703" t="s">
        <v>573</v>
      </c>
      <c r="G41" s="706" t="s">
        <v>419</v>
      </c>
      <c r="H41" s="722" t="s">
        <v>56</v>
      </c>
      <c r="I41" s="743" t="s">
        <v>416</v>
      </c>
      <c r="J41" s="723" t="s">
        <v>56</v>
      </c>
      <c r="K41" s="743" t="s">
        <v>417</v>
      </c>
      <c r="L41" s="743"/>
      <c r="M41" s="743"/>
      <c r="N41" s="743"/>
      <c r="O41" s="743"/>
      <c r="P41" s="743"/>
      <c r="Q41" s="743"/>
      <c r="R41" s="743"/>
      <c r="S41" s="743"/>
      <c r="T41" s="743"/>
      <c r="U41" s="743"/>
      <c r="V41" s="743"/>
      <c r="W41" s="743"/>
      <c r="X41" s="743"/>
      <c r="Y41" s="744"/>
    </row>
    <row r="42" spans="3:25">
      <c r="C42" s="703" t="s">
        <v>827</v>
      </c>
      <c r="D42" s="704"/>
      <c r="E42" s="705" t="s">
        <v>602</v>
      </c>
      <c r="F42" s="703" t="s">
        <v>53</v>
      </c>
      <c r="G42" s="706"/>
      <c r="H42" s="722" t="s">
        <v>56</v>
      </c>
      <c r="I42" s="743" t="s">
        <v>416</v>
      </c>
      <c r="J42" s="723" t="s">
        <v>56</v>
      </c>
      <c r="K42" s="743" t="s">
        <v>417</v>
      </c>
      <c r="L42" s="743"/>
      <c r="M42" s="743"/>
      <c r="N42" s="743"/>
      <c r="O42" s="743"/>
      <c r="P42" s="743"/>
      <c r="Q42" s="743"/>
      <c r="R42" s="743"/>
      <c r="S42" s="743"/>
      <c r="T42" s="743"/>
      <c r="U42" s="743"/>
      <c r="V42" s="743"/>
      <c r="W42" s="743"/>
      <c r="X42" s="743"/>
      <c r="Y42" s="744"/>
    </row>
    <row r="43" spans="3:25">
      <c r="C43" s="703" t="s">
        <v>828</v>
      </c>
      <c r="D43" s="704"/>
      <c r="E43" s="705" t="s">
        <v>602</v>
      </c>
      <c r="F43" s="703" t="s">
        <v>666</v>
      </c>
      <c r="G43" s="384"/>
      <c r="H43" s="385" t="s">
        <v>56</v>
      </c>
      <c r="I43" s="386" t="s">
        <v>416</v>
      </c>
      <c r="J43" s="387" t="s">
        <v>56</v>
      </c>
      <c r="K43" s="388" t="s">
        <v>635</v>
      </c>
      <c r="L43" s="387" t="s">
        <v>56</v>
      </c>
      <c r="M43" s="388" t="s">
        <v>411</v>
      </c>
      <c r="N43" s="387" t="s">
        <v>56</v>
      </c>
      <c r="O43" s="388" t="s">
        <v>410</v>
      </c>
      <c r="P43" s="387" t="s">
        <v>56</v>
      </c>
      <c r="Q43" s="388" t="s">
        <v>412</v>
      </c>
      <c r="R43" s="397"/>
      <c r="S43" s="388"/>
      <c r="T43" s="743"/>
      <c r="U43" s="743"/>
      <c r="V43" s="743"/>
      <c r="W43" s="743"/>
      <c r="X43" s="743"/>
      <c r="Y43" s="744"/>
    </row>
    <row r="44" spans="3:25">
      <c r="C44" s="703" t="s">
        <v>829</v>
      </c>
      <c r="D44" s="704"/>
      <c r="E44" s="705" t="s">
        <v>602</v>
      </c>
      <c r="F44" s="703" t="s">
        <v>667</v>
      </c>
      <c r="G44" s="706"/>
      <c r="H44" s="722" t="s">
        <v>56</v>
      </c>
      <c r="I44" s="743" t="s">
        <v>416</v>
      </c>
      <c r="J44" s="723" t="s">
        <v>56</v>
      </c>
      <c r="K44" s="743" t="s">
        <v>417</v>
      </c>
      <c r="L44" s="743"/>
      <c r="M44" s="743"/>
      <c r="N44" s="743"/>
      <c r="O44" s="743"/>
      <c r="P44" s="743"/>
      <c r="Q44" s="743"/>
      <c r="R44" s="743"/>
      <c r="S44" s="743"/>
      <c r="T44" s="743"/>
      <c r="U44" s="743"/>
      <c r="V44" s="743"/>
      <c r="W44" s="743"/>
      <c r="X44" s="743"/>
      <c r="Y44" s="744"/>
    </row>
    <row r="45" spans="3:25">
      <c r="C45" s="703" t="s">
        <v>829</v>
      </c>
      <c r="D45" s="704"/>
      <c r="E45" s="705" t="s">
        <v>602</v>
      </c>
      <c r="F45" s="703" t="s">
        <v>668</v>
      </c>
      <c r="G45" s="706"/>
      <c r="H45" s="722" t="s">
        <v>56</v>
      </c>
      <c r="I45" s="743" t="s">
        <v>416</v>
      </c>
      <c r="J45" s="723" t="s">
        <v>56</v>
      </c>
      <c r="K45" s="743" t="s">
        <v>417</v>
      </c>
      <c r="L45" s="743"/>
      <c r="M45" s="743"/>
      <c r="N45" s="743"/>
      <c r="O45" s="743"/>
      <c r="P45" s="743"/>
      <c r="Q45" s="743"/>
      <c r="R45" s="743"/>
      <c r="S45" s="743"/>
      <c r="T45" s="743"/>
      <c r="U45" s="743"/>
      <c r="V45" s="743"/>
      <c r="W45" s="743"/>
      <c r="X45" s="743"/>
      <c r="Y45" s="744"/>
    </row>
    <row r="46" spans="3:25">
      <c r="C46" s="703" t="s">
        <v>830</v>
      </c>
      <c r="D46" s="704"/>
      <c r="E46" s="705" t="s">
        <v>602</v>
      </c>
      <c r="F46" s="703" t="s">
        <v>407</v>
      </c>
      <c r="G46" s="706"/>
      <c r="H46" s="722" t="s">
        <v>56</v>
      </c>
      <c r="I46" s="743" t="s">
        <v>416</v>
      </c>
      <c r="J46" s="709" t="s">
        <v>56</v>
      </c>
      <c r="K46" s="708" t="s">
        <v>415</v>
      </c>
      <c r="L46" s="709" t="s">
        <v>56</v>
      </c>
      <c r="M46" s="708" t="s">
        <v>410</v>
      </c>
      <c r="N46" s="743"/>
      <c r="O46" s="743"/>
      <c r="P46" s="743"/>
      <c r="Q46" s="743"/>
      <c r="R46" s="743"/>
      <c r="S46" s="743"/>
      <c r="T46" s="743"/>
      <c r="U46" s="743"/>
      <c r="V46" s="743"/>
      <c r="W46" s="743"/>
      <c r="X46" s="743"/>
      <c r="Y46" s="744"/>
    </row>
    <row r="47" spans="3:25">
      <c r="C47" s="703" t="s">
        <v>831</v>
      </c>
      <c r="D47" s="704"/>
      <c r="E47" s="705" t="s">
        <v>597</v>
      </c>
      <c r="F47" s="703" t="s">
        <v>770</v>
      </c>
      <c r="G47" s="706" t="s">
        <v>419</v>
      </c>
      <c r="H47" s="722" t="s">
        <v>56</v>
      </c>
      <c r="I47" s="743" t="s">
        <v>416</v>
      </c>
      <c r="J47" s="709" t="s">
        <v>56</v>
      </c>
      <c r="K47" s="708" t="s">
        <v>415</v>
      </c>
      <c r="L47" s="709" t="s">
        <v>56</v>
      </c>
      <c r="M47" s="708" t="s">
        <v>410</v>
      </c>
      <c r="N47" s="743"/>
      <c r="O47" s="743"/>
      <c r="P47" s="743"/>
      <c r="Q47" s="743"/>
      <c r="R47" s="743"/>
      <c r="S47" s="743"/>
      <c r="T47" s="743"/>
      <c r="U47" s="743"/>
      <c r="V47" s="743"/>
      <c r="W47" s="743"/>
      <c r="X47" s="743"/>
      <c r="Y47" s="744"/>
    </row>
    <row r="48" spans="3:25" s="739" customFormat="1">
      <c r="C48" s="737" t="s">
        <v>832</v>
      </c>
      <c r="D48" s="704"/>
      <c r="E48" s="705" t="s">
        <v>597</v>
      </c>
      <c r="F48" s="737" t="s">
        <v>1239</v>
      </c>
      <c r="G48" s="384" t="s">
        <v>714</v>
      </c>
      <c r="H48" s="390" t="s">
        <v>56</v>
      </c>
      <c r="I48" s="388" t="s">
        <v>416</v>
      </c>
      <c r="J48" s="387" t="s">
        <v>56</v>
      </c>
      <c r="K48" s="388" t="s">
        <v>415</v>
      </c>
      <c r="L48" s="387" t="s">
        <v>56</v>
      </c>
      <c r="M48" s="388" t="s">
        <v>410</v>
      </c>
      <c r="N48" s="710"/>
      <c r="O48" s="708"/>
      <c r="P48" s="710"/>
      <c r="Q48" s="708"/>
      <c r="R48" s="708"/>
      <c r="S48" s="708"/>
      <c r="T48" s="708"/>
      <c r="U48" s="738"/>
      <c r="V48" s="738"/>
      <c r="W48" s="738"/>
      <c r="X48" s="738"/>
      <c r="Y48" s="313"/>
    </row>
    <row r="49" spans="2:28">
      <c r="C49" s="703" t="s">
        <v>833</v>
      </c>
      <c r="D49" s="715"/>
      <c r="E49" s="716" t="s">
        <v>602</v>
      </c>
      <c r="F49" s="714" t="s">
        <v>54</v>
      </c>
      <c r="G49" s="717"/>
      <c r="H49" s="718" t="s">
        <v>56</v>
      </c>
      <c r="I49" s="746" t="s">
        <v>416</v>
      </c>
      <c r="J49" s="720" t="s">
        <v>56</v>
      </c>
      <c r="K49" s="746" t="s">
        <v>417</v>
      </c>
      <c r="L49" s="746"/>
      <c r="M49" s="746"/>
      <c r="N49" s="746"/>
      <c r="O49" s="746"/>
      <c r="P49" s="746"/>
      <c r="Q49" s="746"/>
      <c r="R49" s="746"/>
      <c r="S49" s="746"/>
      <c r="T49" s="746"/>
      <c r="U49" s="746"/>
      <c r="V49" s="746"/>
      <c r="W49" s="746"/>
      <c r="X49" s="746"/>
      <c r="Y49" s="747"/>
    </row>
    <row r="50" spans="2:28" s="290" customFormat="1" ht="6" customHeight="1">
      <c r="B50" s="264"/>
      <c r="C50" s="264"/>
      <c r="D50" s="264"/>
      <c r="E50" s="264"/>
      <c r="G50" s="183"/>
    </row>
    <row r="51" spans="2:28" s="290" customFormat="1" ht="28.8">
      <c r="C51" s="318" t="s">
        <v>722</v>
      </c>
      <c r="D51" s="320"/>
      <c r="E51" s="277" t="s">
        <v>642</v>
      </c>
      <c r="F51" s="289" t="s">
        <v>47</v>
      </c>
      <c r="G51" s="182" t="s">
        <v>418</v>
      </c>
      <c r="H51" s="1028" t="s">
        <v>561</v>
      </c>
      <c r="I51" s="1029"/>
      <c r="J51" s="1029"/>
      <c r="K51" s="1029"/>
      <c r="L51" s="1029"/>
      <c r="M51" s="1029"/>
      <c r="N51" s="1029"/>
      <c r="O51" s="1029"/>
      <c r="P51" s="1029"/>
      <c r="Q51" s="1029"/>
      <c r="R51" s="1029"/>
      <c r="S51" s="1029"/>
      <c r="T51" s="1029"/>
      <c r="U51" s="1029"/>
      <c r="V51" s="1029"/>
      <c r="W51" s="1029"/>
      <c r="X51" s="1029"/>
      <c r="Y51" s="1030"/>
    </row>
    <row r="52" spans="2:28" s="378" customFormat="1">
      <c r="C52" s="703" t="s">
        <v>836</v>
      </c>
      <c r="D52" s="704"/>
      <c r="E52" s="705" t="s">
        <v>602</v>
      </c>
      <c r="F52" s="703" t="s">
        <v>841</v>
      </c>
      <c r="G52" s="706" t="s">
        <v>880</v>
      </c>
      <c r="H52" s="722" t="s">
        <v>56</v>
      </c>
      <c r="I52" s="743" t="s">
        <v>416</v>
      </c>
      <c r="J52" s="709" t="s">
        <v>56</v>
      </c>
      <c r="K52" s="708" t="s">
        <v>415</v>
      </c>
      <c r="L52" s="709" t="s">
        <v>56</v>
      </c>
      <c r="M52" s="708" t="s">
        <v>410</v>
      </c>
      <c r="N52" s="743"/>
      <c r="O52" s="743"/>
      <c r="P52" s="743"/>
      <c r="Q52" s="743"/>
      <c r="R52" s="743"/>
      <c r="S52" s="743"/>
      <c r="T52" s="743"/>
      <c r="U52" s="743"/>
      <c r="V52" s="743"/>
      <c r="W52" s="743"/>
      <c r="X52" s="743"/>
      <c r="Y52" s="744"/>
      <c r="Z52" s="740"/>
      <c r="AA52" s="740"/>
      <c r="AB52" s="740"/>
    </row>
    <row r="53" spans="2:28">
      <c r="C53" s="703" t="s">
        <v>838</v>
      </c>
      <c r="D53" s="704"/>
      <c r="E53" s="705" t="s">
        <v>602</v>
      </c>
      <c r="F53" s="703" t="s">
        <v>669</v>
      </c>
      <c r="G53" s="706" t="s">
        <v>419</v>
      </c>
      <c r="H53" s="722" t="s">
        <v>56</v>
      </c>
      <c r="I53" s="743" t="s">
        <v>416</v>
      </c>
      <c r="J53" s="709" t="s">
        <v>56</v>
      </c>
      <c r="K53" s="708" t="s">
        <v>415</v>
      </c>
      <c r="L53" s="709" t="s">
        <v>56</v>
      </c>
      <c r="M53" s="708" t="s">
        <v>410</v>
      </c>
      <c r="N53" s="743"/>
      <c r="O53" s="743"/>
      <c r="P53" s="743"/>
      <c r="Q53" s="743"/>
      <c r="R53" s="743"/>
      <c r="S53" s="743"/>
      <c r="T53" s="743"/>
      <c r="U53" s="743"/>
      <c r="V53" s="743"/>
      <c r="W53" s="743"/>
      <c r="X53" s="743"/>
      <c r="Y53" s="744"/>
      <c r="Z53" s="740"/>
      <c r="AA53" s="740"/>
      <c r="AB53" s="740"/>
    </row>
    <row r="54" spans="2:28">
      <c r="C54" s="703" t="s">
        <v>839</v>
      </c>
      <c r="D54" s="704"/>
      <c r="E54" s="705" t="s">
        <v>602</v>
      </c>
      <c r="F54" s="703" t="s">
        <v>670</v>
      </c>
      <c r="G54" s="706" t="s">
        <v>880</v>
      </c>
      <c r="H54" s="722" t="s">
        <v>56</v>
      </c>
      <c r="I54" s="743" t="s">
        <v>416</v>
      </c>
      <c r="J54" s="709" t="s">
        <v>56</v>
      </c>
      <c r="K54" s="708" t="s">
        <v>415</v>
      </c>
      <c r="L54" s="709" t="s">
        <v>56</v>
      </c>
      <c r="M54" s="708" t="s">
        <v>410</v>
      </c>
      <c r="N54" s="709" t="s">
        <v>56</v>
      </c>
      <c r="O54" s="708" t="s">
        <v>412</v>
      </c>
      <c r="P54" s="743"/>
      <c r="Q54" s="743"/>
      <c r="R54" s="743"/>
      <c r="S54" s="743"/>
      <c r="T54" s="743"/>
      <c r="U54" s="743"/>
      <c r="V54" s="743"/>
      <c r="W54" s="743"/>
      <c r="X54" s="743"/>
      <c r="Y54" s="744"/>
      <c r="Z54" s="740"/>
      <c r="AA54" s="740"/>
      <c r="AB54" s="740"/>
    </row>
    <row r="55" spans="2:28" s="378" customFormat="1">
      <c r="C55" s="703" t="s">
        <v>840</v>
      </c>
      <c r="D55" s="704"/>
      <c r="E55" s="705" t="s">
        <v>602</v>
      </c>
      <c r="F55" s="703" t="s">
        <v>843</v>
      </c>
      <c r="G55" s="706" t="s">
        <v>880</v>
      </c>
      <c r="H55" s="722" t="s">
        <v>56</v>
      </c>
      <c r="I55" s="743" t="s">
        <v>416</v>
      </c>
      <c r="J55" s="723" t="s">
        <v>56</v>
      </c>
      <c r="K55" s="743" t="s">
        <v>417</v>
      </c>
      <c r="L55" s="743"/>
      <c r="M55" s="743"/>
      <c r="N55" s="743"/>
      <c r="O55" s="743"/>
      <c r="P55" s="743"/>
      <c r="Q55" s="743"/>
      <c r="R55" s="743"/>
      <c r="S55" s="743"/>
      <c r="T55" s="743"/>
      <c r="U55" s="743"/>
      <c r="V55" s="743"/>
      <c r="W55" s="743"/>
      <c r="X55" s="743"/>
      <c r="Y55" s="744"/>
      <c r="Z55" s="740"/>
      <c r="AA55" s="740"/>
      <c r="AB55" s="740"/>
    </row>
    <row r="56" spans="2:28" s="378" customFormat="1">
      <c r="C56" s="703" t="s">
        <v>842</v>
      </c>
      <c r="D56" s="704"/>
      <c r="E56" s="705" t="s">
        <v>877</v>
      </c>
      <c r="F56" s="703" t="s">
        <v>844</v>
      </c>
      <c r="G56" s="706" t="s">
        <v>880</v>
      </c>
      <c r="H56" s="722" t="s">
        <v>56</v>
      </c>
      <c r="I56" s="743" t="s">
        <v>416</v>
      </c>
      <c r="J56" s="709" t="s">
        <v>56</v>
      </c>
      <c r="K56" s="708" t="s">
        <v>415</v>
      </c>
      <c r="L56" s="709" t="s">
        <v>56</v>
      </c>
      <c r="M56" s="708" t="s">
        <v>410</v>
      </c>
      <c r="N56" s="743"/>
      <c r="O56" s="743"/>
      <c r="P56" s="743"/>
      <c r="Q56" s="743"/>
      <c r="R56" s="743"/>
      <c r="S56" s="743"/>
      <c r="T56" s="743"/>
      <c r="U56" s="743"/>
      <c r="V56" s="743"/>
      <c r="W56" s="743"/>
      <c r="X56" s="743"/>
      <c r="Y56" s="744"/>
      <c r="Z56" s="740"/>
      <c r="AA56" s="740"/>
      <c r="AB56" s="740"/>
    </row>
    <row r="57" spans="2:28" s="378" customFormat="1">
      <c r="C57" s="703" t="s">
        <v>779</v>
      </c>
      <c r="D57" s="704"/>
      <c r="E57" s="705" t="s">
        <v>877</v>
      </c>
      <c r="F57" s="703" t="s">
        <v>845</v>
      </c>
      <c r="G57" s="706" t="s">
        <v>880</v>
      </c>
      <c r="H57" s="722" t="s">
        <v>56</v>
      </c>
      <c r="I57" s="743" t="s">
        <v>416</v>
      </c>
      <c r="J57" s="723" t="s">
        <v>56</v>
      </c>
      <c r="K57" s="743" t="s">
        <v>417</v>
      </c>
      <c r="L57" s="743"/>
      <c r="M57" s="743"/>
      <c r="N57" s="743"/>
      <c r="O57" s="743"/>
      <c r="P57" s="743"/>
      <c r="Q57" s="743"/>
      <c r="R57" s="743"/>
      <c r="S57" s="743"/>
      <c r="T57" s="743"/>
      <c r="U57" s="743"/>
      <c r="V57" s="743"/>
      <c r="W57" s="743"/>
      <c r="X57" s="743"/>
      <c r="Y57" s="744"/>
      <c r="Z57" s="740"/>
      <c r="AA57" s="740"/>
      <c r="AB57" s="740"/>
    </row>
    <row r="58" spans="2:28" s="739" customFormat="1">
      <c r="C58" s="737" t="s">
        <v>846</v>
      </c>
      <c r="D58" s="704"/>
      <c r="E58" s="705"/>
      <c r="F58" s="737" t="s">
        <v>1240</v>
      </c>
      <c r="G58" s="185" t="s">
        <v>714</v>
      </c>
      <c r="H58" s="390" t="s">
        <v>56</v>
      </c>
      <c r="I58" s="388" t="s">
        <v>416</v>
      </c>
      <c r="J58" s="387" t="s">
        <v>56</v>
      </c>
      <c r="K58" s="388" t="s">
        <v>415</v>
      </c>
      <c r="L58" s="387" t="s">
        <v>56</v>
      </c>
      <c r="M58" s="388" t="s">
        <v>410</v>
      </c>
      <c r="N58" s="710"/>
      <c r="O58" s="708"/>
      <c r="P58" s="710"/>
      <c r="Q58" s="708"/>
      <c r="R58" s="710"/>
      <c r="S58" s="708"/>
      <c r="T58" s="710"/>
      <c r="U58" s="738"/>
      <c r="V58" s="181"/>
      <c r="W58" s="738"/>
      <c r="X58" s="181"/>
      <c r="Y58" s="313"/>
    </row>
    <row r="59" spans="2:28" s="739" customFormat="1">
      <c r="C59" s="737" t="s">
        <v>847</v>
      </c>
      <c r="D59" s="704"/>
      <c r="E59" s="705"/>
      <c r="F59" s="737" t="s">
        <v>1241</v>
      </c>
      <c r="G59" s="706"/>
      <c r="H59" s="390" t="s">
        <v>56</v>
      </c>
      <c r="I59" s="388" t="s">
        <v>416</v>
      </c>
      <c r="J59" s="387" t="s">
        <v>56</v>
      </c>
      <c r="K59" s="388" t="s">
        <v>417</v>
      </c>
      <c r="L59" s="710"/>
      <c r="M59" s="708"/>
      <c r="N59" s="710"/>
      <c r="O59" s="708"/>
      <c r="P59" s="710"/>
      <c r="Q59" s="708"/>
      <c r="R59" s="710"/>
      <c r="S59" s="708"/>
      <c r="T59" s="710"/>
      <c r="U59" s="738"/>
      <c r="V59" s="181"/>
      <c r="W59" s="738"/>
      <c r="X59" s="181"/>
      <c r="Y59" s="313"/>
    </row>
    <row r="60" spans="2:28" s="739" customFormat="1">
      <c r="C60" s="737" t="s">
        <v>1247</v>
      </c>
      <c r="D60" s="704"/>
      <c r="E60" s="705"/>
      <c r="F60" s="737" t="s">
        <v>1242</v>
      </c>
      <c r="G60" s="185" t="s">
        <v>714</v>
      </c>
      <c r="H60" s="390" t="s">
        <v>56</v>
      </c>
      <c r="I60" s="388" t="s">
        <v>416</v>
      </c>
      <c r="J60" s="387" t="s">
        <v>56</v>
      </c>
      <c r="K60" s="388" t="s">
        <v>415</v>
      </c>
      <c r="L60" s="387" t="s">
        <v>56</v>
      </c>
      <c r="M60" s="388" t="s">
        <v>410</v>
      </c>
      <c r="N60" s="710"/>
      <c r="O60" s="708"/>
      <c r="P60" s="710"/>
      <c r="Q60" s="708"/>
      <c r="R60" s="710"/>
      <c r="S60" s="708"/>
      <c r="T60" s="710"/>
      <c r="U60" s="738"/>
      <c r="V60" s="181"/>
      <c r="W60" s="738"/>
      <c r="X60" s="181"/>
      <c r="Y60" s="313"/>
    </row>
    <row r="61" spans="2:28">
      <c r="C61" s="703" t="s">
        <v>1248</v>
      </c>
      <c r="D61" s="704"/>
      <c r="E61" s="705" t="s">
        <v>597</v>
      </c>
      <c r="F61" s="703" t="s">
        <v>574</v>
      </c>
      <c r="G61" s="706" t="s">
        <v>419</v>
      </c>
      <c r="H61" s="722" t="s">
        <v>56</v>
      </c>
      <c r="I61" s="743" t="s">
        <v>416</v>
      </c>
      <c r="J61" s="709" t="s">
        <v>56</v>
      </c>
      <c r="K61" s="708" t="s">
        <v>415</v>
      </c>
      <c r="L61" s="709" t="s">
        <v>56</v>
      </c>
      <c r="M61" s="708" t="s">
        <v>410</v>
      </c>
      <c r="N61" s="709" t="s">
        <v>56</v>
      </c>
      <c r="O61" s="708" t="s">
        <v>412</v>
      </c>
      <c r="P61" s="711"/>
      <c r="Q61" s="708"/>
      <c r="R61" s="710"/>
      <c r="S61" s="708"/>
      <c r="T61" s="743"/>
      <c r="U61" s="743"/>
      <c r="V61" s="743"/>
      <c r="W61" s="743"/>
      <c r="X61" s="743"/>
      <c r="Y61" s="744"/>
      <c r="Z61" s="740"/>
      <c r="AA61" s="740"/>
      <c r="AB61" s="740"/>
    </row>
    <row r="62" spans="2:28" s="739" customFormat="1">
      <c r="C62" s="1045" t="s">
        <v>1268</v>
      </c>
      <c r="D62" s="712"/>
      <c r="E62" s="705" t="s">
        <v>597</v>
      </c>
      <c r="F62" s="1036" t="s">
        <v>1243</v>
      </c>
      <c r="G62" s="1048" t="s">
        <v>714</v>
      </c>
      <c r="H62" s="779" t="s">
        <v>56</v>
      </c>
      <c r="I62" s="780" t="s">
        <v>416</v>
      </c>
      <c r="J62" s="781" t="s">
        <v>56</v>
      </c>
      <c r="K62" s="780" t="s">
        <v>415</v>
      </c>
      <c r="L62" s="781" t="s">
        <v>56</v>
      </c>
      <c r="M62" s="780" t="s">
        <v>410</v>
      </c>
      <c r="N62" s="781" t="s">
        <v>56</v>
      </c>
      <c r="O62" s="780" t="s">
        <v>412</v>
      </c>
      <c r="P62" s="781" t="s">
        <v>56</v>
      </c>
      <c r="Q62" s="780" t="s">
        <v>413</v>
      </c>
      <c r="R62" s="781" t="s">
        <v>56</v>
      </c>
      <c r="S62" s="780" t="s">
        <v>1252</v>
      </c>
      <c r="T62" s="781" t="s">
        <v>56</v>
      </c>
      <c r="U62" s="780" t="s">
        <v>1253</v>
      </c>
      <c r="V62" s="781" t="s">
        <v>56</v>
      </c>
      <c r="W62" s="780" t="s">
        <v>1254</v>
      </c>
      <c r="X62" s="781" t="s">
        <v>56</v>
      </c>
      <c r="Y62" s="782" t="s">
        <v>1255</v>
      </c>
    </row>
    <row r="63" spans="2:28" s="739" customFormat="1">
      <c r="C63" s="1046"/>
      <c r="D63" s="734"/>
      <c r="E63" s="705" t="s">
        <v>597</v>
      </c>
      <c r="F63" s="1037"/>
      <c r="G63" s="1049"/>
      <c r="H63" s="783"/>
      <c r="I63" s="784"/>
      <c r="J63" s="785" t="s">
        <v>56</v>
      </c>
      <c r="K63" s="786" t="s">
        <v>1256</v>
      </c>
      <c r="L63" s="785" t="s">
        <v>56</v>
      </c>
      <c r="M63" s="787" t="s">
        <v>1257</v>
      </c>
      <c r="N63" s="785" t="s">
        <v>56</v>
      </c>
      <c r="O63" s="787" t="s">
        <v>1258</v>
      </c>
      <c r="P63" s="785" t="s">
        <v>56</v>
      </c>
      <c r="Q63" s="787" t="s">
        <v>1259</v>
      </c>
      <c r="R63" s="785" t="s">
        <v>56</v>
      </c>
      <c r="S63" s="787" t="s">
        <v>1260</v>
      </c>
      <c r="T63" s="785" t="s">
        <v>56</v>
      </c>
      <c r="U63" s="787" t="s">
        <v>1261</v>
      </c>
      <c r="V63" s="785" t="s">
        <v>56</v>
      </c>
      <c r="W63" s="787" t="s">
        <v>1262</v>
      </c>
      <c r="X63" s="785" t="s">
        <v>56</v>
      </c>
      <c r="Y63" s="788" t="s">
        <v>1263</v>
      </c>
    </row>
    <row r="64" spans="2:28" s="739" customFormat="1">
      <c r="C64" s="1047"/>
      <c r="D64" s="701"/>
      <c r="E64" s="705" t="s">
        <v>597</v>
      </c>
      <c r="F64" s="1038"/>
      <c r="G64" s="1050"/>
      <c r="H64" s="789"/>
      <c r="I64" s="790"/>
      <c r="J64" s="791" t="s">
        <v>56</v>
      </c>
      <c r="K64" s="792" t="s">
        <v>1264</v>
      </c>
      <c r="L64" s="791" t="s">
        <v>56</v>
      </c>
      <c r="M64" s="793" t="s">
        <v>1265</v>
      </c>
      <c r="N64" s="794"/>
      <c r="O64" s="790"/>
      <c r="P64" s="794"/>
      <c r="Q64" s="790"/>
      <c r="R64" s="794"/>
      <c r="S64" s="790"/>
      <c r="T64" s="794"/>
      <c r="U64" s="790"/>
      <c r="V64" s="794"/>
      <c r="W64" s="790"/>
      <c r="X64" s="794"/>
      <c r="Y64" s="795"/>
    </row>
    <row r="65" spans="2:28" ht="19.2" customHeight="1">
      <c r="C65" s="714"/>
      <c r="D65" s="715"/>
      <c r="E65" s="716" t="s">
        <v>620</v>
      </c>
      <c r="F65" s="716" t="s">
        <v>1269</v>
      </c>
      <c r="G65" s="717" t="s">
        <v>414</v>
      </c>
      <c r="H65" s="718" t="s">
        <v>56</v>
      </c>
      <c r="I65" s="719" t="s">
        <v>416</v>
      </c>
      <c r="J65" s="720" t="s">
        <v>56</v>
      </c>
      <c r="K65" s="719" t="s">
        <v>417</v>
      </c>
      <c r="L65" s="746"/>
      <c r="M65" s="746"/>
      <c r="N65" s="746"/>
      <c r="O65" s="746"/>
      <c r="P65" s="746"/>
      <c r="Q65" s="746"/>
      <c r="R65" s="746"/>
      <c r="S65" s="746"/>
      <c r="T65" s="746"/>
      <c r="U65" s="746"/>
      <c r="V65" s="746"/>
      <c r="W65" s="746"/>
      <c r="X65" s="746"/>
      <c r="Y65" s="747"/>
      <c r="Z65" s="740"/>
      <c r="AA65" s="740"/>
      <c r="AB65" s="740"/>
    </row>
    <row r="66" spans="2:28" ht="3.75" customHeight="1"/>
    <row r="67" spans="2:28" ht="14.4">
      <c r="B67" s="264" t="s">
        <v>1312</v>
      </c>
      <c r="C67" s="264"/>
      <c r="D67" s="264"/>
      <c r="E67" s="264"/>
    </row>
    <row r="68" spans="2:28" ht="28.8">
      <c r="C68" s="317" t="s">
        <v>705</v>
      </c>
      <c r="D68" s="317" t="s">
        <v>706</v>
      </c>
      <c r="E68" s="277" t="s">
        <v>642</v>
      </c>
      <c r="F68" s="276" t="s">
        <v>47</v>
      </c>
      <c r="G68" s="270" t="s">
        <v>418</v>
      </c>
      <c r="H68" s="1028" t="s">
        <v>561</v>
      </c>
      <c r="I68" s="1029"/>
      <c r="J68" s="1029"/>
      <c r="K68" s="1029"/>
      <c r="L68" s="1029"/>
      <c r="M68" s="1029"/>
      <c r="N68" s="1029"/>
      <c r="O68" s="1029"/>
      <c r="P68" s="1029"/>
      <c r="Q68" s="1029"/>
      <c r="R68" s="1029"/>
      <c r="S68" s="1029"/>
      <c r="T68" s="1029"/>
      <c r="U68" s="1029"/>
      <c r="V68" s="1029"/>
      <c r="W68" s="1029"/>
      <c r="X68" s="1029"/>
      <c r="Y68" s="1030"/>
    </row>
    <row r="69" spans="2:28" s="740" customFormat="1">
      <c r="C69" s="751"/>
      <c r="D69" s="751"/>
      <c r="E69" s="751" t="s">
        <v>597</v>
      </c>
      <c r="F69" s="752" t="s">
        <v>402</v>
      </c>
      <c r="G69" s="753" t="s">
        <v>419</v>
      </c>
      <c r="H69" s="754" t="s">
        <v>56</v>
      </c>
      <c r="I69" s="755" t="s">
        <v>671</v>
      </c>
      <c r="J69" s="755"/>
      <c r="K69" s="755"/>
      <c r="L69" s="756" t="s">
        <v>56</v>
      </c>
      <c r="M69" s="755" t="s">
        <v>672</v>
      </c>
      <c r="N69" s="755"/>
      <c r="O69" s="755"/>
      <c r="P69" s="757"/>
      <c r="Q69" s="757"/>
      <c r="R69" s="757"/>
      <c r="S69" s="757"/>
      <c r="T69" s="757"/>
      <c r="U69" s="757"/>
      <c r="V69" s="757"/>
      <c r="W69" s="757"/>
      <c r="X69" s="757"/>
      <c r="Y69" s="758"/>
    </row>
    <row r="70" spans="2:28" s="740" customFormat="1">
      <c r="C70" s="702"/>
      <c r="D70" s="702"/>
      <c r="E70" s="702" t="s">
        <v>597</v>
      </c>
      <c r="F70" s="700" t="s">
        <v>677</v>
      </c>
      <c r="G70" s="759" t="s">
        <v>419</v>
      </c>
      <c r="H70" s="760" t="s">
        <v>56</v>
      </c>
      <c r="I70" s="761" t="s">
        <v>673</v>
      </c>
      <c r="J70" s="725" t="s">
        <v>56</v>
      </c>
      <c r="K70" s="761" t="s">
        <v>674</v>
      </c>
      <c r="L70" s="761"/>
      <c r="M70" s="761"/>
      <c r="N70" s="761"/>
      <c r="O70" s="761"/>
      <c r="P70" s="724"/>
      <c r="Q70" s="724"/>
      <c r="R70" s="724"/>
      <c r="S70" s="724"/>
      <c r="T70" s="724"/>
      <c r="U70" s="724"/>
      <c r="V70" s="724"/>
      <c r="W70" s="724"/>
      <c r="X70" s="724"/>
      <c r="Y70" s="701"/>
    </row>
    <row r="71" spans="2:28" s="740" customFormat="1">
      <c r="C71" s="702" t="s">
        <v>707</v>
      </c>
      <c r="D71" s="702" t="s">
        <v>721</v>
      </c>
      <c r="E71" s="702" t="s">
        <v>597</v>
      </c>
      <c r="F71" s="700" t="s">
        <v>703</v>
      </c>
      <c r="G71" s="759"/>
      <c r="H71" s="760" t="s">
        <v>56</v>
      </c>
      <c r="I71" s="708" t="s">
        <v>622</v>
      </c>
      <c r="J71" s="709" t="s">
        <v>56</v>
      </c>
      <c r="K71" s="762" t="s">
        <v>623</v>
      </c>
      <c r="L71" s="761"/>
      <c r="M71" s="761"/>
      <c r="N71" s="761"/>
      <c r="O71" s="761"/>
      <c r="P71" s="761"/>
      <c r="Q71" s="761"/>
      <c r="R71" s="761"/>
      <c r="S71" s="761"/>
      <c r="T71" s="761"/>
      <c r="U71" s="761"/>
      <c r="V71" s="761"/>
      <c r="W71" s="761"/>
      <c r="X71" s="761"/>
      <c r="Y71" s="763"/>
    </row>
    <row r="72" spans="2:28" s="740" customFormat="1">
      <c r="C72" s="702" t="s">
        <v>708</v>
      </c>
      <c r="D72" s="764"/>
      <c r="E72" s="705" t="s">
        <v>597</v>
      </c>
      <c r="F72" s="703" t="s">
        <v>1279</v>
      </c>
      <c r="G72" s="706" t="s">
        <v>419</v>
      </c>
      <c r="H72" s="722" t="s">
        <v>56</v>
      </c>
      <c r="I72" s="743" t="s">
        <v>416</v>
      </c>
      <c r="J72" s="723" t="s">
        <v>56</v>
      </c>
      <c r="K72" s="743" t="s">
        <v>417</v>
      </c>
      <c r="L72" s="708"/>
      <c r="M72" s="708"/>
      <c r="N72" s="708"/>
      <c r="O72" s="708"/>
      <c r="P72" s="708"/>
      <c r="Q72" s="708"/>
      <c r="R72" s="708"/>
      <c r="S72" s="708"/>
      <c r="T72" s="708"/>
      <c r="U72" s="708"/>
      <c r="V72" s="708"/>
      <c r="W72" s="708"/>
      <c r="X72" s="708"/>
      <c r="Y72" s="704"/>
    </row>
    <row r="73" spans="2:28" s="740" customFormat="1">
      <c r="C73" s="702" t="s">
        <v>851</v>
      </c>
      <c r="D73" s="702" t="s">
        <v>676</v>
      </c>
      <c r="E73" s="702" t="s">
        <v>597</v>
      </c>
      <c r="F73" s="700" t="s">
        <v>655</v>
      </c>
      <c r="G73" s="706" t="s">
        <v>419</v>
      </c>
      <c r="H73" s="707" t="s">
        <v>56</v>
      </c>
      <c r="I73" s="708" t="s">
        <v>653</v>
      </c>
      <c r="J73" s="709" t="s">
        <v>56</v>
      </c>
      <c r="K73" s="708" t="s">
        <v>652</v>
      </c>
      <c r="L73" s="761"/>
      <c r="M73" s="761"/>
      <c r="N73" s="761"/>
      <c r="O73" s="761"/>
      <c r="P73" s="761"/>
      <c r="Q73" s="761"/>
      <c r="R73" s="761"/>
      <c r="S73" s="761"/>
      <c r="T73" s="761"/>
      <c r="U73" s="761"/>
      <c r="V73" s="761"/>
      <c r="W73" s="761"/>
      <c r="X73" s="761"/>
      <c r="Y73" s="763"/>
    </row>
    <row r="74" spans="2:28" s="740" customFormat="1">
      <c r="C74" s="1036" t="s">
        <v>851</v>
      </c>
      <c r="D74" s="1036" t="s">
        <v>852</v>
      </c>
      <c r="E74" s="765" t="s">
        <v>597</v>
      </c>
      <c r="F74" s="1036" t="s">
        <v>656</v>
      </c>
      <c r="G74" s="766" t="s">
        <v>419</v>
      </c>
      <c r="H74" s="722" t="s">
        <v>56</v>
      </c>
      <c r="I74" s="713" t="s">
        <v>416</v>
      </c>
      <c r="J74" s="723" t="s">
        <v>56</v>
      </c>
      <c r="K74" s="767" t="s">
        <v>680</v>
      </c>
      <c r="L74" s="713"/>
      <c r="M74" s="713"/>
      <c r="N74" s="723" t="s">
        <v>56</v>
      </c>
      <c r="O74" s="767" t="s">
        <v>681</v>
      </c>
      <c r="P74" s="713"/>
      <c r="Q74" s="713"/>
      <c r="R74" s="723" t="s">
        <v>56</v>
      </c>
      <c r="S74" s="767" t="s">
        <v>659</v>
      </c>
      <c r="T74" s="713"/>
      <c r="U74" s="713"/>
      <c r="V74" s="723" t="s">
        <v>56</v>
      </c>
      <c r="W74" s="767" t="s">
        <v>682</v>
      </c>
      <c r="X74" s="749"/>
      <c r="Y74" s="750"/>
    </row>
    <row r="75" spans="2:28" s="740" customFormat="1">
      <c r="C75" s="1038"/>
      <c r="D75" s="1038"/>
      <c r="E75" s="702"/>
      <c r="F75" s="1038"/>
      <c r="G75" s="759"/>
      <c r="H75" s="760"/>
      <c r="I75" s="724"/>
      <c r="J75" s="725" t="s">
        <v>55</v>
      </c>
      <c r="K75" s="768" t="s">
        <v>685</v>
      </c>
      <c r="L75" s="724"/>
      <c r="M75" s="724"/>
      <c r="N75" s="769"/>
      <c r="O75" s="768"/>
      <c r="P75" s="724"/>
      <c r="Q75" s="724"/>
      <c r="R75" s="725" t="s">
        <v>55</v>
      </c>
      <c r="S75" s="768" t="s">
        <v>684</v>
      </c>
      <c r="T75" s="724"/>
      <c r="U75" s="724"/>
      <c r="V75" s="769"/>
      <c r="W75" s="768"/>
      <c r="X75" s="761"/>
      <c r="Y75" s="763"/>
    </row>
    <row r="76" spans="2:28" s="740" customFormat="1">
      <c r="C76" s="705" t="s">
        <v>600</v>
      </c>
      <c r="D76" s="705" t="s">
        <v>599</v>
      </c>
      <c r="E76" s="705" t="s">
        <v>597</v>
      </c>
      <c r="F76" s="703" t="s">
        <v>576</v>
      </c>
      <c r="G76" s="706" t="s">
        <v>419</v>
      </c>
      <c r="H76" s="722" t="s">
        <v>56</v>
      </c>
      <c r="I76" s="743" t="s">
        <v>627</v>
      </c>
      <c r="J76" s="723" t="s">
        <v>56</v>
      </c>
      <c r="K76" s="743" t="s">
        <v>624</v>
      </c>
      <c r="L76" s="769"/>
      <c r="M76" s="768"/>
      <c r="N76" s="724"/>
      <c r="O76" s="724"/>
      <c r="P76" s="724"/>
      <c r="Q76" s="724"/>
      <c r="R76" s="724"/>
      <c r="S76" s="724"/>
      <c r="T76" s="724"/>
      <c r="U76" s="724"/>
      <c r="V76" s="724"/>
      <c r="W76" s="724"/>
      <c r="X76" s="724"/>
      <c r="Y76" s="701"/>
    </row>
    <row r="77" spans="2:28" s="740" customFormat="1">
      <c r="C77" s="705" t="s">
        <v>600</v>
      </c>
      <c r="D77" s="705" t="s">
        <v>599</v>
      </c>
      <c r="E77" s="705" t="s">
        <v>597</v>
      </c>
      <c r="F77" s="703" t="s">
        <v>709</v>
      </c>
      <c r="G77" s="706" t="s">
        <v>419</v>
      </c>
      <c r="H77" s="722" t="s">
        <v>56</v>
      </c>
      <c r="I77" s="743" t="s">
        <v>416</v>
      </c>
      <c r="J77" s="723" t="s">
        <v>56</v>
      </c>
      <c r="K77" s="743" t="s">
        <v>417</v>
      </c>
      <c r="L77" s="769"/>
      <c r="M77" s="768"/>
      <c r="N77" s="724"/>
      <c r="O77" s="724"/>
      <c r="P77" s="724"/>
      <c r="Q77" s="724"/>
      <c r="R77" s="724"/>
      <c r="S77" s="724"/>
      <c r="T77" s="724"/>
      <c r="U77" s="724"/>
      <c r="V77" s="724"/>
      <c r="W77" s="724"/>
      <c r="X77" s="724"/>
      <c r="Y77" s="701"/>
    </row>
    <row r="78" spans="2:28" s="739" customFormat="1">
      <c r="C78" s="796" t="s">
        <v>601</v>
      </c>
      <c r="D78" s="379" t="s">
        <v>600</v>
      </c>
      <c r="E78" s="797" t="s">
        <v>602</v>
      </c>
      <c r="F78" s="796" t="s">
        <v>48</v>
      </c>
      <c r="G78" s="798" t="s">
        <v>419</v>
      </c>
      <c r="H78" s="779" t="s">
        <v>56</v>
      </c>
      <c r="I78" s="799" t="s">
        <v>688</v>
      </c>
      <c r="J78" s="781" t="s">
        <v>56</v>
      </c>
      <c r="K78" s="799" t="s">
        <v>689</v>
      </c>
      <c r="L78" s="293"/>
      <c r="M78" s="293"/>
      <c r="N78" s="293"/>
      <c r="O78" s="293"/>
      <c r="P78" s="293"/>
      <c r="Q78" s="293"/>
      <c r="R78" s="293"/>
      <c r="S78" s="293"/>
      <c r="T78" s="293"/>
      <c r="U78" s="293"/>
      <c r="V78" s="293"/>
      <c r="W78" s="293"/>
      <c r="X78" s="293"/>
      <c r="Y78" s="294"/>
    </row>
    <row r="79" spans="2:28" s="741" customFormat="1">
      <c r="C79" s="737" t="s">
        <v>603</v>
      </c>
      <c r="D79" s="379" t="s">
        <v>601</v>
      </c>
      <c r="E79" s="381"/>
      <c r="F79" s="737" t="s">
        <v>1249</v>
      </c>
      <c r="G79" s="384" t="s">
        <v>714</v>
      </c>
      <c r="H79" s="390" t="s">
        <v>56</v>
      </c>
      <c r="I79" s="388" t="s">
        <v>652</v>
      </c>
      <c r="J79" s="387" t="s">
        <v>56</v>
      </c>
      <c r="K79" s="388" t="s">
        <v>653</v>
      </c>
      <c r="L79" s="742"/>
      <c r="M79" s="388"/>
      <c r="N79" s="742"/>
      <c r="O79" s="388"/>
      <c r="P79" s="742"/>
      <c r="Q79" s="388"/>
      <c r="R79" s="388"/>
      <c r="S79" s="388"/>
      <c r="T79" s="388"/>
      <c r="U79" s="388"/>
      <c r="V79" s="388"/>
      <c r="W79" s="388"/>
      <c r="X79" s="388"/>
      <c r="Y79" s="399"/>
    </row>
    <row r="80" spans="2:28" s="741" customFormat="1">
      <c r="C80" s="737" t="s">
        <v>605</v>
      </c>
      <c r="D80" s="379" t="s">
        <v>603</v>
      </c>
      <c r="E80" s="381"/>
      <c r="F80" s="737" t="s">
        <v>1250</v>
      </c>
      <c r="G80" s="384" t="s">
        <v>714</v>
      </c>
      <c r="H80" s="390" t="s">
        <v>55</v>
      </c>
      <c r="I80" s="388" t="s">
        <v>652</v>
      </c>
      <c r="J80" s="387" t="s">
        <v>56</v>
      </c>
      <c r="K80" s="388" t="s">
        <v>653</v>
      </c>
      <c r="L80" s="742"/>
      <c r="M80" s="388"/>
      <c r="N80" s="742"/>
      <c r="O80" s="388"/>
      <c r="P80" s="742"/>
      <c r="Q80" s="388"/>
      <c r="R80" s="388"/>
      <c r="S80" s="388"/>
      <c r="T80" s="388"/>
      <c r="U80" s="388"/>
      <c r="V80" s="388"/>
      <c r="W80" s="388"/>
      <c r="X80" s="388"/>
      <c r="Y80" s="399"/>
    </row>
    <row r="81" spans="3:25" s="740" customFormat="1">
      <c r="C81" s="705" t="s">
        <v>606</v>
      </c>
      <c r="D81" s="702" t="s">
        <v>605</v>
      </c>
      <c r="E81" s="705" t="s">
        <v>597</v>
      </c>
      <c r="F81" s="703" t="s">
        <v>710</v>
      </c>
      <c r="G81" s="706" t="s">
        <v>419</v>
      </c>
      <c r="H81" s="707" t="s">
        <v>56</v>
      </c>
      <c r="I81" s="743" t="s">
        <v>416</v>
      </c>
      <c r="J81" s="709" t="s">
        <v>56</v>
      </c>
      <c r="K81" s="743" t="s">
        <v>417</v>
      </c>
      <c r="L81" s="710"/>
      <c r="M81" s="762"/>
      <c r="N81" s="708"/>
      <c r="O81" s="708"/>
      <c r="P81" s="708"/>
      <c r="Q81" s="708"/>
      <c r="R81" s="708"/>
      <c r="S81" s="708"/>
      <c r="T81" s="708"/>
      <c r="U81" s="708"/>
      <c r="V81" s="708"/>
      <c r="W81" s="708"/>
      <c r="X81" s="708"/>
      <c r="Y81" s="704"/>
    </row>
    <row r="82" spans="3:25" s="740" customFormat="1">
      <c r="C82" s="705" t="s">
        <v>607</v>
      </c>
      <c r="D82" s="702" t="s">
        <v>606</v>
      </c>
      <c r="E82" s="702" t="s">
        <v>602</v>
      </c>
      <c r="F82" s="700" t="s">
        <v>699</v>
      </c>
      <c r="G82" s="759"/>
      <c r="H82" s="760" t="s">
        <v>56</v>
      </c>
      <c r="I82" s="761" t="s">
        <v>416</v>
      </c>
      <c r="J82" s="725" t="s">
        <v>56</v>
      </c>
      <c r="K82" s="761" t="s">
        <v>417</v>
      </c>
      <c r="L82" s="769"/>
      <c r="M82" s="768"/>
      <c r="N82" s="724"/>
      <c r="O82" s="724"/>
      <c r="P82" s="724"/>
      <c r="Q82" s="724"/>
      <c r="R82" s="724"/>
      <c r="S82" s="724"/>
      <c r="T82" s="724"/>
      <c r="U82" s="724"/>
      <c r="V82" s="724"/>
      <c r="W82" s="724"/>
      <c r="X82" s="724"/>
      <c r="Y82" s="701"/>
    </row>
    <row r="83" spans="3:25" s="740" customFormat="1">
      <c r="C83" s="705" t="s">
        <v>608</v>
      </c>
      <c r="D83" s="770"/>
      <c r="E83" s="702" t="s">
        <v>597</v>
      </c>
      <c r="F83" s="700" t="s">
        <v>408</v>
      </c>
      <c r="G83" s="759" t="s">
        <v>419</v>
      </c>
      <c r="H83" s="707" t="s">
        <v>56</v>
      </c>
      <c r="I83" s="743" t="s">
        <v>416</v>
      </c>
      <c r="J83" s="709" t="s">
        <v>56</v>
      </c>
      <c r="K83" s="743" t="s">
        <v>417</v>
      </c>
      <c r="L83" s="769"/>
      <c r="M83" s="768"/>
      <c r="N83" s="724"/>
      <c r="O83" s="724"/>
      <c r="P83" s="724"/>
      <c r="Q83" s="724"/>
      <c r="R83" s="724"/>
      <c r="S83" s="724"/>
      <c r="T83" s="724"/>
      <c r="U83" s="724"/>
      <c r="V83" s="724"/>
      <c r="W83" s="724"/>
      <c r="X83" s="724"/>
      <c r="Y83" s="701"/>
    </row>
    <row r="84" spans="3:25" s="740" customFormat="1">
      <c r="C84" s="705" t="s">
        <v>609</v>
      </c>
      <c r="D84" s="702" t="s">
        <v>607</v>
      </c>
      <c r="E84" s="702" t="s">
        <v>602</v>
      </c>
      <c r="F84" s="700" t="s">
        <v>54</v>
      </c>
      <c r="G84" s="759"/>
      <c r="H84" s="707" t="s">
        <v>56</v>
      </c>
      <c r="I84" s="743" t="s">
        <v>416</v>
      </c>
      <c r="J84" s="709" t="s">
        <v>56</v>
      </c>
      <c r="K84" s="743" t="s">
        <v>417</v>
      </c>
      <c r="L84" s="769"/>
      <c r="M84" s="768"/>
      <c r="N84" s="724"/>
      <c r="O84" s="724"/>
      <c r="P84" s="724"/>
      <c r="Q84" s="724"/>
      <c r="R84" s="724"/>
      <c r="S84" s="724"/>
      <c r="T84" s="724"/>
      <c r="U84" s="724"/>
      <c r="V84" s="724"/>
      <c r="W84" s="724"/>
      <c r="X84" s="724"/>
      <c r="Y84" s="701"/>
    </row>
    <row r="85" spans="3:25" s="740" customFormat="1">
      <c r="C85" s="705" t="s">
        <v>610</v>
      </c>
      <c r="D85" s="770"/>
      <c r="E85" s="702" t="s">
        <v>597</v>
      </c>
      <c r="F85" s="700" t="s">
        <v>579</v>
      </c>
      <c r="G85" s="759"/>
      <c r="H85" s="707" t="s">
        <v>56</v>
      </c>
      <c r="I85" s="743" t="s">
        <v>416</v>
      </c>
      <c r="J85" s="709" t="s">
        <v>56</v>
      </c>
      <c r="K85" s="743" t="s">
        <v>417</v>
      </c>
      <c r="L85" s="769"/>
      <c r="M85" s="768"/>
      <c r="N85" s="724"/>
      <c r="O85" s="724"/>
      <c r="P85" s="724"/>
      <c r="Q85" s="724"/>
      <c r="R85" s="724"/>
      <c r="S85" s="724"/>
      <c r="T85" s="724"/>
      <c r="U85" s="724"/>
      <c r="V85" s="724"/>
      <c r="W85" s="724"/>
      <c r="X85" s="724"/>
      <c r="Y85" s="701"/>
    </row>
    <row r="86" spans="3:25" s="740" customFormat="1">
      <c r="C86" s="705" t="s">
        <v>611</v>
      </c>
      <c r="D86" s="702" t="s">
        <v>608</v>
      </c>
      <c r="E86" s="702" t="s">
        <v>602</v>
      </c>
      <c r="F86" s="700" t="s">
        <v>577</v>
      </c>
      <c r="G86" s="759" t="s">
        <v>419</v>
      </c>
      <c r="H86" s="707" t="s">
        <v>56</v>
      </c>
      <c r="I86" s="743" t="s">
        <v>416</v>
      </c>
      <c r="J86" s="709" t="s">
        <v>56</v>
      </c>
      <c r="K86" s="743" t="s">
        <v>417</v>
      </c>
      <c r="L86" s="769"/>
      <c r="M86" s="768"/>
      <c r="N86" s="724"/>
      <c r="O86" s="724"/>
      <c r="P86" s="724"/>
      <c r="Q86" s="724"/>
      <c r="R86" s="724"/>
      <c r="S86" s="724"/>
      <c r="T86" s="724"/>
      <c r="U86" s="724"/>
      <c r="V86" s="724"/>
      <c r="W86" s="724"/>
      <c r="X86" s="724"/>
      <c r="Y86" s="701"/>
    </row>
    <row r="87" spans="3:25" s="740" customFormat="1">
      <c r="C87" s="705" t="s">
        <v>612</v>
      </c>
      <c r="D87" s="770"/>
      <c r="E87" s="702" t="s">
        <v>602</v>
      </c>
      <c r="F87" s="700" t="s">
        <v>700</v>
      </c>
      <c r="G87" s="759"/>
      <c r="H87" s="707" t="s">
        <v>56</v>
      </c>
      <c r="I87" s="743" t="s">
        <v>416</v>
      </c>
      <c r="J87" s="709" t="s">
        <v>56</v>
      </c>
      <c r="K87" s="743" t="s">
        <v>417</v>
      </c>
      <c r="L87" s="769"/>
      <c r="M87" s="768"/>
      <c r="N87" s="724"/>
      <c r="O87" s="724"/>
      <c r="P87" s="724"/>
      <c r="Q87" s="724"/>
      <c r="R87" s="724"/>
      <c r="S87" s="724"/>
      <c r="T87" s="724"/>
      <c r="U87" s="724"/>
      <c r="V87" s="724"/>
      <c r="W87" s="724"/>
      <c r="X87" s="724"/>
      <c r="Y87" s="701"/>
    </row>
    <row r="88" spans="3:25" s="740" customFormat="1">
      <c r="C88" s="705" t="s">
        <v>613</v>
      </c>
      <c r="D88" s="702" t="s">
        <v>609</v>
      </c>
      <c r="E88" s="702" t="s">
        <v>602</v>
      </c>
      <c r="F88" s="700" t="s">
        <v>712</v>
      </c>
      <c r="G88" s="759" t="s">
        <v>419</v>
      </c>
      <c r="H88" s="707" t="s">
        <v>56</v>
      </c>
      <c r="I88" s="743" t="s">
        <v>416</v>
      </c>
      <c r="J88" s="709" t="s">
        <v>56</v>
      </c>
      <c r="K88" s="708" t="s">
        <v>415</v>
      </c>
      <c r="L88" s="709" t="s">
        <v>56</v>
      </c>
      <c r="M88" s="708" t="s">
        <v>410</v>
      </c>
      <c r="N88" s="724"/>
      <c r="O88" s="724"/>
      <c r="P88" s="724"/>
      <c r="Q88" s="724"/>
      <c r="R88" s="724"/>
      <c r="S88" s="724"/>
      <c r="T88" s="724"/>
      <c r="U88" s="724"/>
      <c r="V88" s="724"/>
      <c r="W88" s="724"/>
      <c r="X88" s="724"/>
      <c r="Y88" s="701"/>
    </row>
    <row r="89" spans="3:25" s="740" customFormat="1">
      <c r="C89" s="705" t="s">
        <v>614</v>
      </c>
      <c r="D89" s="702" t="s">
        <v>610</v>
      </c>
      <c r="E89" s="702" t="s">
        <v>597</v>
      </c>
      <c r="F89" s="700" t="s">
        <v>578</v>
      </c>
      <c r="G89" s="759" t="s">
        <v>419</v>
      </c>
      <c r="H89" s="722" t="s">
        <v>56</v>
      </c>
      <c r="I89" s="743" t="s">
        <v>737</v>
      </c>
      <c r="J89" s="723" t="s">
        <v>56</v>
      </c>
      <c r="K89" s="743" t="s">
        <v>624</v>
      </c>
      <c r="L89" s="769"/>
      <c r="M89" s="768"/>
      <c r="N89" s="724"/>
      <c r="O89" s="724"/>
      <c r="P89" s="724"/>
      <c r="Q89" s="724"/>
      <c r="R89" s="724"/>
      <c r="S89" s="724"/>
      <c r="T89" s="724"/>
      <c r="U89" s="724"/>
      <c r="V89" s="724"/>
      <c r="W89" s="724"/>
      <c r="X89" s="724"/>
      <c r="Y89" s="701"/>
    </row>
    <row r="90" spans="3:25" s="740" customFormat="1">
      <c r="C90" s="705" t="s">
        <v>615</v>
      </c>
      <c r="D90" s="702" t="s">
        <v>611</v>
      </c>
      <c r="E90" s="705" t="s">
        <v>597</v>
      </c>
      <c r="F90" s="703" t="s">
        <v>701</v>
      </c>
      <c r="G90" s="706"/>
      <c r="H90" s="707" t="s">
        <v>56</v>
      </c>
      <c r="I90" s="743" t="s">
        <v>416</v>
      </c>
      <c r="J90" s="709" t="s">
        <v>56</v>
      </c>
      <c r="K90" s="743" t="s">
        <v>417</v>
      </c>
      <c r="L90" s="769"/>
      <c r="M90" s="768"/>
      <c r="N90" s="724"/>
      <c r="O90" s="724"/>
      <c r="P90" s="724"/>
      <c r="Q90" s="724"/>
      <c r="R90" s="724"/>
      <c r="S90" s="724"/>
      <c r="T90" s="724"/>
      <c r="U90" s="724"/>
      <c r="V90" s="724"/>
      <c r="W90" s="724"/>
      <c r="X90" s="724"/>
      <c r="Y90" s="701"/>
    </row>
    <row r="91" spans="3:25" s="740" customFormat="1">
      <c r="C91" s="705" t="s">
        <v>617</v>
      </c>
      <c r="D91" s="702" t="s">
        <v>613</v>
      </c>
      <c r="E91" s="702" t="s">
        <v>597</v>
      </c>
      <c r="F91" s="700" t="s">
        <v>702</v>
      </c>
      <c r="G91" s="759"/>
      <c r="H91" s="707" t="s">
        <v>56</v>
      </c>
      <c r="I91" s="743" t="s">
        <v>416</v>
      </c>
      <c r="J91" s="709" t="s">
        <v>56</v>
      </c>
      <c r="K91" s="743" t="s">
        <v>417</v>
      </c>
      <c r="L91" s="769"/>
      <c r="M91" s="768"/>
      <c r="N91" s="724"/>
      <c r="O91" s="724"/>
      <c r="P91" s="724"/>
      <c r="Q91" s="724"/>
      <c r="R91" s="724"/>
      <c r="S91" s="724"/>
      <c r="T91" s="724"/>
      <c r="U91" s="724"/>
      <c r="V91" s="724"/>
      <c r="W91" s="724"/>
      <c r="X91" s="724"/>
      <c r="Y91" s="701"/>
    </row>
    <row r="92" spans="3:25" s="740" customFormat="1">
      <c r="C92" s="705" t="s">
        <v>741</v>
      </c>
      <c r="D92" s="702" t="s">
        <v>614</v>
      </c>
      <c r="E92" s="702" t="s">
        <v>602</v>
      </c>
      <c r="F92" s="700" t="s">
        <v>713</v>
      </c>
      <c r="G92" s="759" t="s">
        <v>714</v>
      </c>
      <c r="H92" s="707" t="s">
        <v>56</v>
      </c>
      <c r="I92" s="743" t="s">
        <v>693</v>
      </c>
      <c r="J92" s="745"/>
      <c r="K92" s="743"/>
      <c r="L92" s="709" t="s">
        <v>55</v>
      </c>
      <c r="M92" s="743" t="s">
        <v>694</v>
      </c>
      <c r="N92" s="724"/>
      <c r="O92" s="724"/>
      <c r="P92" s="724"/>
      <c r="Q92" s="724"/>
      <c r="R92" s="724"/>
      <c r="S92" s="724"/>
      <c r="T92" s="724"/>
      <c r="U92" s="724"/>
      <c r="V92" s="724"/>
      <c r="W92" s="724"/>
      <c r="X92" s="724"/>
      <c r="Y92" s="701"/>
    </row>
    <row r="93" spans="3:25" s="740" customFormat="1">
      <c r="C93" s="705" t="s">
        <v>735</v>
      </c>
      <c r="D93" s="702" t="s">
        <v>615</v>
      </c>
      <c r="E93" s="702" t="s">
        <v>597</v>
      </c>
      <c r="F93" s="700" t="s">
        <v>715</v>
      </c>
      <c r="G93" s="759" t="s">
        <v>714</v>
      </c>
      <c r="H93" s="707" t="s">
        <v>56</v>
      </c>
      <c r="I93" s="743" t="s">
        <v>416</v>
      </c>
      <c r="J93" s="709" t="s">
        <v>56</v>
      </c>
      <c r="K93" s="743" t="s">
        <v>417</v>
      </c>
      <c r="L93" s="769"/>
      <c r="M93" s="768"/>
      <c r="N93" s="724"/>
      <c r="O93" s="724"/>
      <c r="P93" s="724"/>
      <c r="Q93" s="724"/>
      <c r="R93" s="724"/>
      <c r="S93" s="724"/>
      <c r="T93" s="724"/>
      <c r="U93" s="724"/>
      <c r="V93" s="724"/>
      <c r="W93" s="724"/>
      <c r="X93" s="724"/>
      <c r="Y93" s="701"/>
    </row>
    <row r="94" spans="3:25" s="740" customFormat="1">
      <c r="C94" s="705" t="s">
        <v>735</v>
      </c>
      <c r="D94" s="702" t="s">
        <v>615</v>
      </c>
      <c r="E94" s="702" t="s">
        <v>597</v>
      </c>
      <c r="F94" s="700" t="s">
        <v>716</v>
      </c>
      <c r="G94" s="759" t="s">
        <v>714</v>
      </c>
      <c r="H94" s="707" t="s">
        <v>56</v>
      </c>
      <c r="I94" s="743" t="s">
        <v>416</v>
      </c>
      <c r="J94" s="709" t="s">
        <v>56</v>
      </c>
      <c r="K94" s="743" t="s">
        <v>417</v>
      </c>
      <c r="L94" s="769"/>
      <c r="M94" s="768"/>
      <c r="N94" s="724"/>
      <c r="O94" s="724"/>
      <c r="P94" s="724"/>
      <c r="Q94" s="724"/>
      <c r="R94" s="724"/>
      <c r="S94" s="724"/>
      <c r="T94" s="724"/>
      <c r="U94" s="724"/>
      <c r="V94" s="724"/>
      <c r="W94" s="724"/>
      <c r="X94" s="724"/>
      <c r="Y94" s="701"/>
    </row>
    <row r="95" spans="3:25" s="740" customFormat="1">
      <c r="C95" s="702" t="s">
        <v>717</v>
      </c>
      <c r="D95" s="702" t="s">
        <v>853</v>
      </c>
      <c r="E95" s="702" t="s">
        <v>602</v>
      </c>
      <c r="F95" s="700" t="s">
        <v>848</v>
      </c>
      <c r="G95" s="759"/>
      <c r="H95" s="707" t="s">
        <v>56</v>
      </c>
      <c r="I95" s="743" t="s">
        <v>416</v>
      </c>
      <c r="J95" s="709" t="s">
        <v>56</v>
      </c>
      <c r="K95" s="743" t="s">
        <v>417</v>
      </c>
      <c r="L95" s="769"/>
      <c r="M95" s="768"/>
      <c r="N95" s="724"/>
      <c r="O95" s="724"/>
      <c r="P95" s="724"/>
      <c r="Q95" s="724"/>
      <c r="R95" s="724"/>
      <c r="S95" s="724"/>
      <c r="T95" s="724"/>
      <c r="U95" s="724"/>
      <c r="V95" s="724"/>
      <c r="W95" s="724"/>
      <c r="X95" s="724"/>
      <c r="Y95" s="701"/>
    </row>
    <row r="96" spans="3:25" s="740" customFormat="1">
      <c r="C96" s="800" t="s">
        <v>849</v>
      </c>
      <c r="D96" s="379" t="s">
        <v>717</v>
      </c>
      <c r="E96" s="800"/>
      <c r="F96" s="801" t="s">
        <v>1271</v>
      </c>
      <c r="G96" s="802" t="s">
        <v>714</v>
      </c>
      <c r="H96" s="803" t="s">
        <v>56</v>
      </c>
      <c r="I96" s="799" t="s">
        <v>416</v>
      </c>
      <c r="J96" s="804" t="s">
        <v>56</v>
      </c>
      <c r="K96" s="799" t="s">
        <v>417</v>
      </c>
      <c r="L96" s="805"/>
      <c r="M96" s="806"/>
      <c r="N96" s="793"/>
      <c r="O96" s="793"/>
      <c r="P96" s="793"/>
      <c r="Q96" s="793"/>
      <c r="R96" s="793"/>
      <c r="S96" s="793"/>
      <c r="T96" s="793"/>
      <c r="U96" s="793"/>
      <c r="V96" s="793"/>
      <c r="W96" s="793"/>
      <c r="X96" s="793"/>
      <c r="Y96" s="807"/>
    </row>
    <row r="97" spans="2:25" s="740" customFormat="1">
      <c r="C97" s="702" t="s">
        <v>1272</v>
      </c>
      <c r="D97" s="702" t="s">
        <v>1277</v>
      </c>
      <c r="E97" s="702" t="s">
        <v>620</v>
      </c>
      <c r="F97" s="700" t="s">
        <v>718</v>
      </c>
      <c r="G97" s="759" t="s">
        <v>419</v>
      </c>
      <c r="H97" s="707" t="s">
        <v>56</v>
      </c>
      <c r="I97" s="743" t="s">
        <v>416</v>
      </c>
      <c r="J97" s="709" t="s">
        <v>56</v>
      </c>
      <c r="K97" s="743" t="s">
        <v>417</v>
      </c>
      <c r="L97" s="769"/>
      <c r="M97" s="768"/>
      <c r="N97" s="724"/>
      <c r="O97" s="724"/>
      <c r="P97" s="724"/>
      <c r="Q97" s="724"/>
      <c r="R97" s="724"/>
      <c r="S97" s="724"/>
      <c r="T97" s="724"/>
      <c r="U97" s="724"/>
      <c r="V97" s="724"/>
      <c r="W97" s="724"/>
      <c r="X97" s="724"/>
      <c r="Y97" s="701"/>
    </row>
    <row r="98" spans="2:25" s="740" customFormat="1">
      <c r="C98" s="702" t="s">
        <v>1273</v>
      </c>
      <c r="D98" s="702" t="s">
        <v>1272</v>
      </c>
      <c r="E98" s="702" t="s">
        <v>597</v>
      </c>
      <c r="F98" s="700" t="s">
        <v>719</v>
      </c>
      <c r="G98" s="759" t="s">
        <v>419</v>
      </c>
      <c r="H98" s="707" t="s">
        <v>56</v>
      </c>
      <c r="I98" s="743" t="s">
        <v>416</v>
      </c>
      <c r="J98" s="709" t="s">
        <v>56</v>
      </c>
      <c r="K98" s="708" t="s">
        <v>415</v>
      </c>
      <c r="L98" s="709" t="s">
        <v>56</v>
      </c>
      <c r="M98" s="708" t="s">
        <v>410</v>
      </c>
      <c r="N98" s="724"/>
      <c r="O98" s="724"/>
      <c r="P98" s="724"/>
      <c r="Q98" s="724"/>
      <c r="R98" s="724"/>
      <c r="S98" s="724"/>
      <c r="T98" s="724"/>
      <c r="U98" s="724"/>
      <c r="V98" s="724"/>
      <c r="W98" s="724"/>
      <c r="X98" s="724"/>
      <c r="Y98" s="701"/>
    </row>
    <row r="99" spans="2:25" s="740" customFormat="1">
      <c r="C99" s="702" t="s">
        <v>1274</v>
      </c>
      <c r="D99" s="702" t="s">
        <v>1273</v>
      </c>
      <c r="E99" s="705" t="s">
        <v>602</v>
      </c>
      <c r="F99" s="703" t="s">
        <v>720</v>
      </c>
      <c r="G99" s="706"/>
      <c r="H99" s="707" t="s">
        <v>56</v>
      </c>
      <c r="I99" s="743" t="s">
        <v>416</v>
      </c>
      <c r="J99" s="709" t="s">
        <v>56</v>
      </c>
      <c r="K99" s="743" t="s">
        <v>417</v>
      </c>
      <c r="L99" s="710"/>
      <c r="M99" s="708"/>
      <c r="N99" s="710"/>
      <c r="O99" s="708"/>
      <c r="P99" s="710"/>
      <c r="Q99" s="708"/>
      <c r="R99" s="710"/>
      <c r="S99" s="708"/>
      <c r="T99" s="710"/>
      <c r="U99" s="708"/>
      <c r="V99" s="710"/>
      <c r="W99" s="708"/>
      <c r="X99" s="710"/>
      <c r="Y99" s="704"/>
    </row>
    <row r="100" spans="2:25" s="739" customFormat="1">
      <c r="C100" s="379" t="s">
        <v>1275</v>
      </c>
      <c r="D100" s="379" t="s">
        <v>1278</v>
      </c>
      <c r="E100" s="381"/>
      <c r="F100" s="737" t="s">
        <v>1242</v>
      </c>
      <c r="G100" s="384" t="s">
        <v>714</v>
      </c>
      <c r="H100" s="390" t="s">
        <v>56</v>
      </c>
      <c r="I100" s="388" t="s">
        <v>416</v>
      </c>
      <c r="J100" s="387" t="s">
        <v>56</v>
      </c>
      <c r="K100" s="388" t="s">
        <v>415</v>
      </c>
      <c r="L100" s="387" t="s">
        <v>56</v>
      </c>
      <c r="M100" s="388" t="s">
        <v>410</v>
      </c>
      <c r="N100" s="710"/>
      <c r="O100" s="708"/>
      <c r="P100" s="710"/>
      <c r="Q100" s="708"/>
      <c r="R100" s="710"/>
      <c r="S100" s="708"/>
      <c r="T100" s="710"/>
      <c r="U100" s="738"/>
      <c r="V100" s="181"/>
      <c r="W100" s="738"/>
      <c r="X100" s="181"/>
      <c r="Y100" s="313"/>
    </row>
    <row r="101" spans="2:25" s="740" customFormat="1">
      <c r="C101" s="705" t="s">
        <v>850</v>
      </c>
      <c r="D101" s="705" t="s">
        <v>780</v>
      </c>
      <c r="E101" s="705" t="s">
        <v>597</v>
      </c>
      <c r="F101" s="703" t="s">
        <v>574</v>
      </c>
      <c r="G101" s="706" t="s">
        <v>419</v>
      </c>
      <c r="H101" s="722" t="s">
        <v>56</v>
      </c>
      <c r="I101" s="743" t="s">
        <v>416</v>
      </c>
      <c r="J101" s="709" t="s">
        <v>56</v>
      </c>
      <c r="K101" s="708" t="s">
        <v>415</v>
      </c>
      <c r="L101" s="709" t="s">
        <v>56</v>
      </c>
      <c r="M101" s="708" t="s">
        <v>410</v>
      </c>
      <c r="N101" s="709" t="s">
        <v>56</v>
      </c>
      <c r="O101" s="708" t="s">
        <v>412</v>
      </c>
      <c r="P101" s="711"/>
      <c r="Q101" s="708"/>
      <c r="R101" s="710"/>
      <c r="S101" s="708"/>
      <c r="T101" s="743"/>
      <c r="U101" s="708"/>
      <c r="V101" s="708"/>
      <c r="W101" s="708"/>
      <c r="X101" s="708"/>
      <c r="Y101" s="704"/>
    </row>
    <row r="102" spans="2:25" s="739" customFormat="1">
      <c r="C102" s="1045" t="s">
        <v>1276</v>
      </c>
      <c r="D102" s="1054" t="s">
        <v>850</v>
      </c>
      <c r="E102" s="705" t="s">
        <v>597</v>
      </c>
      <c r="F102" s="1036" t="s">
        <v>1243</v>
      </c>
      <c r="G102" s="1048" t="s">
        <v>714</v>
      </c>
      <c r="H102" s="779" t="s">
        <v>56</v>
      </c>
      <c r="I102" s="780" t="s">
        <v>416</v>
      </c>
      <c r="J102" s="781" t="s">
        <v>56</v>
      </c>
      <c r="K102" s="780" t="s">
        <v>415</v>
      </c>
      <c r="L102" s="781" t="s">
        <v>56</v>
      </c>
      <c r="M102" s="780" t="s">
        <v>410</v>
      </c>
      <c r="N102" s="781" t="s">
        <v>56</v>
      </c>
      <c r="O102" s="780" t="s">
        <v>412</v>
      </c>
      <c r="P102" s="781" t="s">
        <v>56</v>
      </c>
      <c r="Q102" s="780" t="s">
        <v>413</v>
      </c>
      <c r="R102" s="781" t="s">
        <v>56</v>
      </c>
      <c r="S102" s="780" t="s">
        <v>1252</v>
      </c>
      <c r="T102" s="781" t="s">
        <v>56</v>
      </c>
      <c r="U102" s="780" t="s">
        <v>1253</v>
      </c>
      <c r="V102" s="781" t="s">
        <v>56</v>
      </c>
      <c r="W102" s="780" t="s">
        <v>1254</v>
      </c>
      <c r="X102" s="781" t="s">
        <v>56</v>
      </c>
      <c r="Y102" s="782" t="s">
        <v>1255</v>
      </c>
    </row>
    <row r="103" spans="2:25" s="739" customFormat="1">
      <c r="C103" s="1046"/>
      <c r="D103" s="1055"/>
      <c r="E103" s="705" t="s">
        <v>597</v>
      </c>
      <c r="F103" s="1037"/>
      <c r="G103" s="1049"/>
      <c r="H103" s="783"/>
      <c r="I103" s="784"/>
      <c r="J103" s="785" t="s">
        <v>56</v>
      </c>
      <c r="K103" s="786" t="s">
        <v>1256</v>
      </c>
      <c r="L103" s="785" t="s">
        <v>56</v>
      </c>
      <c r="M103" s="787" t="s">
        <v>1257</v>
      </c>
      <c r="N103" s="785" t="s">
        <v>56</v>
      </c>
      <c r="O103" s="787" t="s">
        <v>1258</v>
      </c>
      <c r="P103" s="785" t="s">
        <v>56</v>
      </c>
      <c r="Q103" s="787" t="s">
        <v>1259</v>
      </c>
      <c r="R103" s="785" t="s">
        <v>56</v>
      </c>
      <c r="S103" s="787" t="s">
        <v>1260</v>
      </c>
      <c r="T103" s="785" t="s">
        <v>56</v>
      </c>
      <c r="U103" s="787" t="s">
        <v>1261</v>
      </c>
      <c r="V103" s="785" t="s">
        <v>56</v>
      </c>
      <c r="W103" s="787" t="s">
        <v>1262</v>
      </c>
      <c r="X103" s="785" t="s">
        <v>56</v>
      </c>
      <c r="Y103" s="788" t="s">
        <v>1263</v>
      </c>
    </row>
    <row r="104" spans="2:25" s="739" customFormat="1">
      <c r="C104" s="1051"/>
      <c r="D104" s="1056"/>
      <c r="E104" s="716" t="s">
        <v>597</v>
      </c>
      <c r="F104" s="1052"/>
      <c r="G104" s="1053"/>
      <c r="H104" s="808"/>
      <c r="I104" s="809"/>
      <c r="J104" s="810" t="s">
        <v>56</v>
      </c>
      <c r="K104" s="811" t="s">
        <v>1264</v>
      </c>
      <c r="L104" s="810" t="s">
        <v>56</v>
      </c>
      <c r="M104" s="812" t="s">
        <v>1265</v>
      </c>
      <c r="N104" s="813"/>
      <c r="O104" s="809"/>
      <c r="P104" s="813"/>
      <c r="Q104" s="809"/>
      <c r="R104" s="813"/>
      <c r="S104" s="809"/>
      <c r="T104" s="813"/>
      <c r="U104" s="809"/>
      <c r="V104" s="813"/>
      <c r="W104" s="809"/>
      <c r="X104" s="813"/>
      <c r="Y104" s="814"/>
    </row>
    <row r="105" spans="2:25" s="740" customFormat="1" ht="7.5" customHeight="1">
      <c r="G105" s="771"/>
    </row>
    <row r="106" spans="2:25" s="740" customFormat="1" ht="14.4">
      <c r="B106" s="465" t="s">
        <v>749</v>
      </c>
      <c r="G106" s="771"/>
    </row>
    <row r="107" spans="2:25" s="740" customFormat="1" ht="28.8">
      <c r="C107" s="772" t="s">
        <v>723</v>
      </c>
      <c r="D107" s="772" t="s">
        <v>706</v>
      </c>
      <c r="E107" s="773" t="s">
        <v>642</v>
      </c>
      <c r="F107" s="774" t="s">
        <v>47</v>
      </c>
      <c r="G107" s="775" t="s">
        <v>418</v>
      </c>
      <c r="H107" s="1042" t="s">
        <v>561</v>
      </c>
      <c r="I107" s="1043"/>
      <c r="J107" s="1043"/>
      <c r="K107" s="1043"/>
      <c r="L107" s="1043"/>
      <c r="M107" s="1043"/>
      <c r="N107" s="1043"/>
      <c r="O107" s="1043"/>
      <c r="P107" s="1043"/>
      <c r="Q107" s="1043"/>
      <c r="R107" s="1043"/>
      <c r="S107" s="1043"/>
      <c r="T107" s="1043"/>
      <c r="U107" s="1043"/>
      <c r="V107" s="1043"/>
      <c r="W107" s="1043"/>
      <c r="X107" s="1043"/>
      <c r="Y107" s="1044"/>
    </row>
    <row r="108" spans="2:25" s="740" customFormat="1">
      <c r="C108" s="818" t="s">
        <v>1281</v>
      </c>
      <c r="D108" s="751"/>
      <c r="E108" s="751" t="s">
        <v>597</v>
      </c>
      <c r="F108" s="752" t="s">
        <v>725</v>
      </c>
      <c r="G108" s="753" t="s">
        <v>419</v>
      </c>
      <c r="H108" s="707" t="s">
        <v>56</v>
      </c>
      <c r="I108" s="755" t="s">
        <v>738</v>
      </c>
      <c r="J108" s="755"/>
      <c r="K108" s="755"/>
      <c r="L108" s="395" t="s">
        <v>56</v>
      </c>
      <c r="M108" s="393" t="s">
        <v>1280</v>
      </c>
      <c r="N108" s="393"/>
      <c r="O108" s="393"/>
      <c r="P108" s="757"/>
      <c r="Q108" s="757"/>
      <c r="R108" s="815"/>
      <c r="S108" s="816"/>
      <c r="T108" s="817"/>
      <c r="U108" s="817"/>
      <c r="V108" s="817"/>
      <c r="W108" s="817"/>
      <c r="X108" s="757"/>
      <c r="Y108" s="758"/>
    </row>
    <row r="109" spans="2:25" s="740" customFormat="1">
      <c r="C109" s="702" t="s">
        <v>598</v>
      </c>
      <c r="D109" s="702" t="s">
        <v>598</v>
      </c>
      <c r="E109" s="702" t="s">
        <v>620</v>
      </c>
      <c r="F109" s="700" t="s">
        <v>732</v>
      </c>
      <c r="G109" s="759"/>
      <c r="H109" s="722" t="s">
        <v>56</v>
      </c>
      <c r="I109" s="743" t="s">
        <v>416</v>
      </c>
      <c r="J109" s="709" t="s">
        <v>56</v>
      </c>
      <c r="K109" s="743" t="s">
        <v>417</v>
      </c>
      <c r="L109" s="761"/>
      <c r="M109" s="761"/>
      <c r="N109" s="761"/>
      <c r="O109" s="761"/>
      <c r="P109" s="761"/>
      <c r="Q109" s="761"/>
      <c r="R109" s="761"/>
      <c r="S109" s="761"/>
      <c r="T109" s="761"/>
      <c r="U109" s="761"/>
      <c r="V109" s="761"/>
      <c r="W109" s="761"/>
      <c r="X109" s="761"/>
      <c r="Y109" s="763"/>
    </row>
    <row r="110" spans="2:25" s="740" customFormat="1">
      <c r="C110" s="765" t="s">
        <v>598</v>
      </c>
      <c r="D110" s="765" t="s">
        <v>598</v>
      </c>
      <c r="E110" s="765" t="s">
        <v>597</v>
      </c>
      <c r="F110" s="748" t="s">
        <v>739</v>
      </c>
      <c r="G110" s="766" t="s">
        <v>740</v>
      </c>
      <c r="H110" s="722" t="s">
        <v>56</v>
      </c>
      <c r="I110" s="749" t="s">
        <v>416</v>
      </c>
      <c r="J110" s="723" t="s">
        <v>56</v>
      </c>
      <c r="K110" s="767" t="s">
        <v>680</v>
      </c>
      <c r="L110" s="713"/>
      <c r="M110" s="713"/>
      <c r="N110" s="723" t="s">
        <v>56</v>
      </c>
      <c r="O110" s="767" t="s">
        <v>681</v>
      </c>
      <c r="P110" s="713"/>
      <c r="Q110" s="713"/>
      <c r="R110" s="723" t="s">
        <v>56</v>
      </c>
      <c r="S110" s="767" t="s">
        <v>659</v>
      </c>
      <c r="T110" s="713"/>
      <c r="U110" s="713"/>
      <c r="V110" s="723" t="s">
        <v>56</v>
      </c>
      <c r="W110" s="767" t="s">
        <v>682</v>
      </c>
      <c r="X110" s="749"/>
      <c r="Y110" s="750"/>
    </row>
    <row r="111" spans="2:25" s="740" customFormat="1">
      <c r="C111" s="702"/>
      <c r="D111" s="702"/>
      <c r="E111" s="702"/>
      <c r="F111" s="700"/>
      <c r="G111" s="759"/>
      <c r="H111" s="776"/>
      <c r="I111" s="761"/>
      <c r="J111" s="725" t="s">
        <v>55</v>
      </c>
      <c r="K111" s="768" t="s">
        <v>685</v>
      </c>
      <c r="L111" s="724"/>
      <c r="M111" s="724"/>
      <c r="N111" s="769"/>
      <c r="O111" s="768"/>
      <c r="P111" s="724"/>
      <c r="Q111" s="724"/>
      <c r="R111" s="725" t="s">
        <v>55</v>
      </c>
      <c r="S111" s="768" t="s">
        <v>684</v>
      </c>
      <c r="T111" s="724"/>
      <c r="U111" s="724"/>
      <c r="V111" s="769"/>
      <c r="W111" s="768"/>
      <c r="X111" s="761"/>
      <c r="Y111" s="763"/>
    </row>
    <row r="112" spans="2:25" s="741" customFormat="1">
      <c r="C112" s="796" t="s">
        <v>599</v>
      </c>
      <c r="D112" s="796" t="s">
        <v>599</v>
      </c>
      <c r="E112" s="381"/>
      <c r="F112" s="737" t="s">
        <v>1249</v>
      </c>
      <c r="G112" s="384" t="s">
        <v>714</v>
      </c>
      <c r="H112" s="390" t="s">
        <v>56</v>
      </c>
      <c r="I112" s="388" t="s">
        <v>652</v>
      </c>
      <c r="J112" s="387" t="s">
        <v>56</v>
      </c>
      <c r="K112" s="388" t="s">
        <v>653</v>
      </c>
      <c r="L112" s="742"/>
      <c r="M112" s="388"/>
      <c r="N112" s="742"/>
      <c r="O112" s="388"/>
      <c r="P112" s="742"/>
      <c r="Q112" s="388"/>
      <c r="R112" s="388"/>
      <c r="S112" s="388"/>
      <c r="T112" s="388"/>
      <c r="U112" s="388"/>
      <c r="V112" s="388"/>
      <c r="W112" s="388"/>
      <c r="X112" s="388"/>
      <c r="Y112" s="399"/>
    </row>
    <row r="113" spans="3:25" s="741" customFormat="1">
      <c r="C113" s="796" t="s">
        <v>600</v>
      </c>
      <c r="D113" s="796" t="s">
        <v>600</v>
      </c>
      <c r="E113" s="381"/>
      <c r="F113" s="737" t="s">
        <v>1250</v>
      </c>
      <c r="G113" s="384" t="s">
        <v>714</v>
      </c>
      <c r="H113" s="390" t="s">
        <v>55</v>
      </c>
      <c r="I113" s="388" t="s">
        <v>652</v>
      </c>
      <c r="J113" s="387" t="s">
        <v>56</v>
      </c>
      <c r="K113" s="388" t="s">
        <v>653</v>
      </c>
      <c r="L113" s="742"/>
      <c r="M113" s="388"/>
      <c r="N113" s="742"/>
      <c r="O113" s="388"/>
      <c r="P113" s="742"/>
      <c r="Q113" s="388"/>
      <c r="R113" s="388"/>
      <c r="S113" s="388"/>
      <c r="T113" s="388"/>
      <c r="U113" s="388"/>
      <c r="V113" s="388"/>
      <c r="W113" s="388"/>
      <c r="X113" s="388"/>
      <c r="Y113" s="399"/>
    </row>
    <row r="114" spans="3:25" s="740" customFormat="1" ht="26.25" customHeight="1">
      <c r="C114" s="703" t="s">
        <v>601</v>
      </c>
      <c r="D114" s="770"/>
      <c r="E114" s="702" t="s">
        <v>878</v>
      </c>
      <c r="F114" s="777" t="s">
        <v>854</v>
      </c>
      <c r="G114" s="759" t="s">
        <v>880</v>
      </c>
      <c r="H114" s="722" t="s">
        <v>56</v>
      </c>
      <c r="I114" s="743" t="s">
        <v>416</v>
      </c>
      <c r="J114" s="709" t="s">
        <v>56</v>
      </c>
      <c r="K114" s="743" t="s">
        <v>417</v>
      </c>
      <c r="L114" s="724"/>
      <c r="M114" s="724"/>
      <c r="N114" s="769"/>
      <c r="O114" s="768"/>
      <c r="P114" s="724"/>
      <c r="Q114" s="724"/>
      <c r="R114" s="735"/>
      <c r="S114" s="768"/>
      <c r="T114" s="724"/>
      <c r="U114" s="724"/>
      <c r="V114" s="769"/>
      <c r="W114" s="768"/>
      <c r="X114" s="761"/>
      <c r="Y114" s="763"/>
    </row>
    <row r="115" spans="3:25" s="740" customFormat="1">
      <c r="C115" s="703" t="s">
        <v>603</v>
      </c>
      <c r="D115" s="770"/>
      <c r="E115" s="702" t="s">
        <v>597</v>
      </c>
      <c r="F115" s="700" t="s">
        <v>726</v>
      </c>
      <c r="G115" s="759"/>
      <c r="H115" s="722" t="s">
        <v>56</v>
      </c>
      <c r="I115" s="743" t="s">
        <v>416</v>
      </c>
      <c r="J115" s="709" t="s">
        <v>56</v>
      </c>
      <c r="K115" s="743" t="s">
        <v>417</v>
      </c>
      <c r="L115" s="761"/>
      <c r="M115" s="761"/>
      <c r="N115" s="761"/>
      <c r="O115" s="761"/>
      <c r="P115" s="761"/>
      <c r="Q115" s="761"/>
      <c r="R115" s="761"/>
      <c r="S115" s="761"/>
      <c r="T115" s="761"/>
      <c r="U115" s="761"/>
      <c r="V115" s="761"/>
      <c r="W115" s="761"/>
      <c r="X115" s="761"/>
      <c r="Y115" s="763"/>
    </row>
    <row r="116" spans="3:25" s="740" customFormat="1">
      <c r="C116" s="703" t="s">
        <v>605</v>
      </c>
      <c r="D116" s="770"/>
      <c r="E116" s="702" t="s">
        <v>597</v>
      </c>
      <c r="F116" s="700" t="s">
        <v>724</v>
      </c>
      <c r="G116" s="759" t="s">
        <v>419</v>
      </c>
      <c r="H116" s="722" t="s">
        <v>56</v>
      </c>
      <c r="I116" s="743" t="s">
        <v>737</v>
      </c>
      <c r="J116" s="723" t="s">
        <v>56</v>
      </c>
      <c r="K116" s="743" t="s">
        <v>624</v>
      </c>
      <c r="L116" s="761"/>
      <c r="M116" s="761"/>
      <c r="N116" s="761"/>
      <c r="O116" s="761"/>
      <c r="P116" s="761"/>
      <c r="Q116" s="761"/>
      <c r="R116" s="761"/>
      <c r="S116" s="761"/>
      <c r="T116" s="761"/>
      <c r="U116" s="761"/>
      <c r="V116" s="761"/>
      <c r="W116" s="761"/>
      <c r="X116" s="761"/>
      <c r="Y116" s="763"/>
    </row>
    <row r="117" spans="3:25" s="740" customFormat="1">
      <c r="C117" s="703" t="s">
        <v>606</v>
      </c>
      <c r="D117" s="770"/>
      <c r="E117" s="702" t="s">
        <v>597</v>
      </c>
      <c r="F117" s="700" t="s">
        <v>733</v>
      </c>
      <c r="G117" s="759" t="s">
        <v>419</v>
      </c>
      <c r="H117" s="722" t="s">
        <v>56</v>
      </c>
      <c r="I117" s="743" t="s">
        <v>416</v>
      </c>
      <c r="J117" s="709" t="s">
        <v>56</v>
      </c>
      <c r="K117" s="743" t="s">
        <v>417</v>
      </c>
      <c r="L117" s="761"/>
      <c r="M117" s="761"/>
      <c r="N117" s="761"/>
      <c r="O117" s="761"/>
      <c r="P117" s="761"/>
      <c r="Q117" s="761"/>
      <c r="R117" s="761"/>
      <c r="S117" s="761"/>
      <c r="T117" s="761"/>
      <c r="U117" s="761"/>
      <c r="V117" s="761"/>
      <c r="W117" s="761"/>
      <c r="X117" s="761"/>
      <c r="Y117" s="763"/>
    </row>
    <row r="118" spans="3:25" s="740" customFormat="1" ht="26.4">
      <c r="C118" s="703" t="s">
        <v>607</v>
      </c>
      <c r="D118" s="702" t="s">
        <v>1292</v>
      </c>
      <c r="E118" s="702" t="s">
        <v>597</v>
      </c>
      <c r="F118" s="777" t="s">
        <v>1282</v>
      </c>
      <c r="G118" s="759"/>
      <c r="H118" s="722" t="s">
        <v>56</v>
      </c>
      <c r="I118" s="743" t="s">
        <v>416</v>
      </c>
      <c r="J118" s="709" t="s">
        <v>56</v>
      </c>
      <c r="K118" s="743" t="s">
        <v>417</v>
      </c>
      <c r="L118" s="761"/>
      <c r="M118" s="761"/>
      <c r="N118" s="761"/>
      <c r="O118" s="761"/>
      <c r="P118" s="761"/>
      <c r="Q118" s="761"/>
      <c r="R118" s="761"/>
      <c r="S118" s="761"/>
      <c r="T118" s="761"/>
      <c r="U118" s="761"/>
      <c r="V118" s="761"/>
      <c r="W118" s="761"/>
      <c r="X118" s="761"/>
      <c r="Y118" s="763"/>
    </row>
    <row r="119" spans="3:25" s="740" customFormat="1">
      <c r="C119" s="703" t="s">
        <v>608</v>
      </c>
      <c r="D119" s="770"/>
      <c r="E119" s="702" t="s">
        <v>597</v>
      </c>
      <c r="F119" s="700" t="s">
        <v>727</v>
      </c>
      <c r="G119" s="759" t="s">
        <v>419</v>
      </c>
      <c r="H119" s="707" t="s">
        <v>56</v>
      </c>
      <c r="I119" s="743" t="s">
        <v>416</v>
      </c>
      <c r="J119" s="709" t="s">
        <v>56</v>
      </c>
      <c r="K119" s="743" t="s">
        <v>415</v>
      </c>
      <c r="L119" s="709" t="s">
        <v>56</v>
      </c>
      <c r="M119" s="708" t="s">
        <v>410</v>
      </c>
      <c r="N119" s="761"/>
      <c r="O119" s="761"/>
      <c r="P119" s="761"/>
      <c r="Q119" s="761"/>
      <c r="R119" s="761"/>
      <c r="S119" s="761"/>
      <c r="T119" s="761"/>
      <c r="U119" s="761"/>
      <c r="V119" s="761"/>
      <c r="W119" s="761"/>
      <c r="X119" s="761"/>
      <c r="Y119" s="763"/>
    </row>
    <row r="120" spans="3:25" s="740" customFormat="1">
      <c r="C120" s="703" t="s">
        <v>609</v>
      </c>
      <c r="D120" s="770"/>
      <c r="E120" s="702" t="s">
        <v>602</v>
      </c>
      <c r="F120" s="700" t="s">
        <v>409</v>
      </c>
      <c r="G120" s="759" t="s">
        <v>419</v>
      </c>
      <c r="H120" s="722" t="s">
        <v>56</v>
      </c>
      <c r="I120" s="743" t="s">
        <v>416</v>
      </c>
      <c r="J120" s="387" t="s">
        <v>56</v>
      </c>
      <c r="K120" s="388" t="s">
        <v>1283</v>
      </c>
      <c r="L120" s="387" t="s">
        <v>56</v>
      </c>
      <c r="M120" s="388" t="s">
        <v>1284</v>
      </c>
      <c r="N120" s="387" t="s">
        <v>56</v>
      </c>
      <c r="O120" s="388" t="s">
        <v>1285</v>
      </c>
      <c r="P120" s="711"/>
      <c r="Q120" s="708"/>
      <c r="R120" s="761"/>
      <c r="S120" s="761"/>
      <c r="T120" s="761"/>
      <c r="U120" s="761"/>
      <c r="V120" s="761"/>
      <c r="W120" s="761"/>
      <c r="X120" s="761"/>
      <c r="Y120" s="763"/>
    </row>
    <row r="121" spans="3:25" s="740" customFormat="1" ht="26.4">
      <c r="C121" s="737" t="s">
        <v>609</v>
      </c>
      <c r="D121" s="819"/>
      <c r="E121" s="379"/>
      <c r="F121" s="382" t="s">
        <v>1286</v>
      </c>
      <c r="G121" s="389" t="s">
        <v>419</v>
      </c>
      <c r="H121" s="385" t="s">
        <v>56</v>
      </c>
      <c r="I121" s="386" t="s">
        <v>416</v>
      </c>
      <c r="J121" s="387" t="s">
        <v>56</v>
      </c>
      <c r="K121" s="386" t="s">
        <v>417</v>
      </c>
      <c r="L121" s="397"/>
      <c r="M121" s="820"/>
      <c r="N121" s="821"/>
      <c r="O121" s="822"/>
      <c r="P121" s="735"/>
      <c r="Q121" s="724"/>
      <c r="R121" s="761"/>
      <c r="S121" s="761"/>
      <c r="T121" s="761"/>
      <c r="U121" s="761"/>
      <c r="V121" s="761"/>
      <c r="W121" s="761"/>
      <c r="X121" s="761"/>
      <c r="Y121" s="763"/>
    </row>
    <row r="122" spans="3:25" s="740" customFormat="1">
      <c r="C122" s="703" t="s">
        <v>610</v>
      </c>
      <c r="D122" s="770"/>
      <c r="E122" s="702" t="s">
        <v>602</v>
      </c>
      <c r="F122" s="700" t="s">
        <v>728</v>
      </c>
      <c r="G122" s="759"/>
      <c r="H122" s="707" t="s">
        <v>56</v>
      </c>
      <c r="I122" s="743" t="s">
        <v>416</v>
      </c>
      <c r="J122" s="709" t="s">
        <v>56</v>
      </c>
      <c r="K122" s="743" t="s">
        <v>415</v>
      </c>
      <c r="L122" s="709" t="s">
        <v>56</v>
      </c>
      <c r="M122" s="708" t="s">
        <v>410</v>
      </c>
      <c r="N122" s="761"/>
      <c r="O122" s="761"/>
      <c r="P122" s="761"/>
      <c r="Q122" s="761"/>
      <c r="R122" s="761"/>
      <c r="S122" s="761"/>
      <c r="T122" s="761"/>
      <c r="U122" s="761"/>
      <c r="V122" s="761"/>
      <c r="W122" s="761"/>
      <c r="X122" s="761"/>
      <c r="Y122" s="763"/>
    </row>
    <row r="123" spans="3:25" s="740" customFormat="1">
      <c r="C123" s="703" t="s">
        <v>611</v>
      </c>
      <c r="D123" s="770"/>
      <c r="E123" s="702" t="s">
        <v>602</v>
      </c>
      <c r="F123" s="700" t="s">
        <v>729</v>
      </c>
      <c r="G123" s="759" t="s">
        <v>908</v>
      </c>
      <c r="H123" s="722" t="s">
        <v>56</v>
      </c>
      <c r="I123" s="743" t="s">
        <v>416</v>
      </c>
      <c r="J123" s="709" t="s">
        <v>56</v>
      </c>
      <c r="K123" s="708" t="s">
        <v>415</v>
      </c>
      <c r="L123" s="709" t="s">
        <v>56</v>
      </c>
      <c r="M123" s="708" t="s">
        <v>410</v>
      </c>
      <c r="N123" s="761"/>
      <c r="O123" s="761"/>
      <c r="P123" s="761"/>
      <c r="Q123" s="761"/>
      <c r="R123" s="761"/>
      <c r="S123" s="761"/>
      <c r="T123" s="761"/>
      <c r="U123" s="761"/>
      <c r="V123" s="761"/>
      <c r="W123" s="761"/>
      <c r="X123" s="761"/>
      <c r="Y123" s="763"/>
    </row>
    <row r="124" spans="3:25" s="740" customFormat="1">
      <c r="C124" s="703" t="s">
        <v>612</v>
      </c>
      <c r="D124" s="702" t="s">
        <v>603</v>
      </c>
      <c r="E124" s="702" t="s">
        <v>602</v>
      </c>
      <c r="F124" s="700" t="s">
        <v>730</v>
      </c>
      <c r="G124" s="759" t="s">
        <v>419</v>
      </c>
      <c r="H124" s="707" t="s">
        <v>56</v>
      </c>
      <c r="I124" s="743" t="s">
        <v>416</v>
      </c>
      <c r="J124" s="709" t="s">
        <v>56</v>
      </c>
      <c r="K124" s="743" t="s">
        <v>417</v>
      </c>
      <c r="L124" s="761"/>
      <c r="M124" s="761"/>
      <c r="N124" s="761"/>
      <c r="O124" s="761"/>
      <c r="P124" s="761"/>
      <c r="Q124" s="761"/>
      <c r="R124" s="761"/>
      <c r="S124" s="761"/>
      <c r="T124" s="761"/>
      <c r="U124" s="761"/>
      <c r="V124" s="761"/>
      <c r="W124" s="761"/>
      <c r="X124" s="761"/>
      <c r="Y124" s="763"/>
    </row>
    <row r="125" spans="3:25" s="740" customFormat="1">
      <c r="C125" s="703" t="s">
        <v>613</v>
      </c>
      <c r="D125" s="702" t="s">
        <v>605</v>
      </c>
      <c r="E125" s="702" t="s">
        <v>602</v>
      </c>
      <c r="F125" s="700" t="s">
        <v>577</v>
      </c>
      <c r="G125" s="759" t="s">
        <v>419</v>
      </c>
      <c r="H125" s="707" t="s">
        <v>56</v>
      </c>
      <c r="I125" s="743" t="s">
        <v>416</v>
      </c>
      <c r="J125" s="709" t="s">
        <v>56</v>
      </c>
      <c r="K125" s="743" t="s">
        <v>417</v>
      </c>
      <c r="L125" s="761"/>
      <c r="M125" s="761"/>
      <c r="N125" s="761"/>
      <c r="O125" s="761"/>
      <c r="P125" s="761"/>
      <c r="Q125" s="761"/>
      <c r="R125" s="761"/>
      <c r="S125" s="761"/>
      <c r="T125" s="761"/>
      <c r="U125" s="761"/>
      <c r="V125" s="761"/>
      <c r="W125" s="761"/>
      <c r="X125" s="761"/>
      <c r="Y125" s="763"/>
    </row>
    <row r="126" spans="3:25" s="740" customFormat="1">
      <c r="C126" s="702" t="s">
        <v>614</v>
      </c>
      <c r="D126" s="702" t="s">
        <v>860</v>
      </c>
      <c r="E126" s="702" t="s">
        <v>877</v>
      </c>
      <c r="F126" s="700" t="s">
        <v>855</v>
      </c>
      <c r="G126" s="759" t="s">
        <v>880</v>
      </c>
      <c r="H126" s="707" t="s">
        <v>56</v>
      </c>
      <c r="I126" s="743" t="s">
        <v>416</v>
      </c>
      <c r="J126" s="709" t="s">
        <v>56</v>
      </c>
      <c r="K126" s="743" t="s">
        <v>417</v>
      </c>
      <c r="L126" s="761"/>
      <c r="M126" s="761"/>
      <c r="N126" s="761"/>
      <c r="O126" s="761"/>
      <c r="P126" s="761"/>
      <c r="Q126" s="761"/>
      <c r="R126" s="761"/>
      <c r="S126" s="761"/>
      <c r="T126" s="761"/>
      <c r="U126" s="761"/>
      <c r="V126" s="761"/>
      <c r="W126" s="761"/>
      <c r="X126" s="761"/>
      <c r="Y126" s="763"/>
    </row>
    <row r="127" spans="3:25" s="740" customFormat="1">
      <c r="C127" s="702" t="s">
        <v>615</v>
      </c>
      <c r="D127" s="702" t="s">
        <v>861</v>
      </c>
      <c r="E127" s="702" t="s">
        <v>620</v>
      </c>
      <c r="F127" s="700" t="s">
        <v>1287</v>
      </c>
      <c r="G127" s="759" t="s">
        <v>419</v>
      </c>
      <c r="H127" s="707" t="s">
        <v>56</v>
      </c>
      <c r="I127" s="743" t="s">
        <v>416</v>
      </c>
      <c r="J127" s="709" t="s">
        <v>56</v>
      </c>
      <c r="K127" s="743" t="s">
        <v>417</v>
      </c>
      <c r="L127" s="761"/>
      <c r="M127" s="761"/>
      <c r="N127" s="761"/>
      <c r="O127" s="761"/>
      <c r="P127" s="761"/>
      <c r="Q127" s="761"/>
      <c r="R127" s="761"/>
      <c r="S127" s="761"/>
      <c r="T127" s="761"/>
      <c r="U127" s="761"/>
      <c r="V127" s="761"/>
      <c r="W127" s="761"/>
      <c r="X127" s="761"/>
      <c r="Y127" s="763"/>
    </row>
    <row r="128" spans="3:25" s="740" customFormat="1">
      <c r="C128" s="702" t="s">
        <v>616</v>
      </c>
      <c r="D128" s="702" t="s">
        <v>745</v>
      </c>
      <c r="E128" s="702" t="s">
        <v>620</v>
      </c>
      <c r="F128" s="700" t="s">
        <v>856</v>
      </c>
      <c r="G128" s="759"/>
      <c r="H128" s="707" t="s">
        <v>56</v>
      </c>
      <c r="I128" s="743" t="s">
        <v>416</v>
      </c>
      <c r="J128" s="709" t="s">
        <v>56</v>
      </c>
      <c r="K128" s="743" t="s">
        <v>415</v>
      </c>
      <c r="L128" s="709" t="s">
        <v>56</v>
      </c>
      <c r="M128" s="708" t="s">
        <v>410</v>
      </c>
      <c r="N128" s="761"/>
      <c r="O128" s="761"/>
      <c r="P128" s="761"/>
      <c r="Q128" s="761"/>
      <c r="R128" s="761"/>
      <c r="S128" s="761"/>
      <c r="T128" s="761"/>
      <c r="U128" s="761"/>
      <c r="V128" s="761"/>
      <c r="W128" s="761"/>
      <c r="X128" s="761"/>
      <c r="Y128" s="763"/>
    </row>
    <row r="129" spans="3:25" s="740" customFormat="1">
      <c r="C129" s="702" t="s">
        <v>617</v>
      </c>
      <c r="D129" s="702" t="s">
        <v>743</v>
      </c>
      <c r="E129" s="702" t="s">
        <v>602</v>
      </c>
      <c r="F129" s="700" t="s">
        <v>1288</v>
      </c>
      <c r="G129" s="759" t="s">
        <v>419</v>
      </c>
      <c r="H129" s="707" t="s">
        <v>56</v>
      </c>
      <c r="I129" s="743" t="s">
        <v>416</v>
      </c>
      <c r="J129" s="709" t="s">
        <v>56</v>
      </c>
      <c r="K129" s="743" t="s">
        <v>415</v>
      </c>
      <c r="L129" s="387" t="s">
        <v>56</v>
      </c>
      <c r="M129" s="388" t="s">
        <v>1289</v>
      </c>
      <c r="N129" s="387" t="s">
        <v>56</v>
      </c>
      <c r="O129" s="388" t="s">
        <v>1290</v>
      </c>
      <c r="P129" s="761"/>
      <c r="Q129" s="761"/>
      <c r="R129" s="761"/>
      <c r="S129" s="761"/>
      <c r="T129" s="761"/>
      <c r="U129" s="761"/>
      <c r="V129" s="761"/>
      <c r="W129" s="761"/>
      <c r="X129" s="761"/>
      <c r="Y129" s="763"/>
    </row>
    <row r="130" spans="3:25" s="740" customFormat="1">
      <c r="C130" s="702" t="s">
        <v>741</v>
      </c>
      <c r="D130" s="702" t="s">
        <v>603</v>
      </c>
      <c r="E130" s="702" t="s">
        <v>604</v>
      </c>
      <c r="F130" s="700" t="s">
        <v>734</v>
      </c>
      <c r="G130" s="759"/>
      <c r="H130" s="707" t="s">
        <v>56</v>
      </c>
      <c r="I130" s="743" t="s">
        <v>416</v>
      </c>
      <c r="J130" s="709" t="s">
        <v>56</v>
      </c>
      <c r="K130" s="743" t="s">
        <v>417</v>
      </c>
      <c r="L130" s="761"/>
      <c r="M130" s="761"/>
      <c r="N130" s="761"/>
      <c r="O130" s="761"/>
      <c r="P130" s="761"/>
      <c r="Q130" s="761"/>
      <c r="R130" s="761"/>
      <c r="S130" s="761"/>
      <c r="T130" s="761"/>
      <c r="U130" s="761"/>
      <c r="V130" s="761"/>
      <c r="W130" s="761"/>
      <c r="X130" s="761"/>
      <c r="Y130" s="763"/>
    </row>
    <row r="131" spans="3:25" s="740" customFormat="1">
      <c r="C131" s="702" t="s">
        <v>735</v>
      </c>
      <c r="D131" s="770"/>
      <c r="E131" s="702" t="s">
        <v>602</v>
      </c>
      <c r="F131" s="700" t="s">
        <v>700</v>
      </c>
      <c r="G131" s="759"/>
      <c r="H131" s="707" t="s">
        <v>56</v>
      </c>
      <c r="I131" s="743" t="s">
        <v>416</v>
      </c>
      <c r="J131" s="709" t="s">
        <v>56</v>
      </c>
      <c r="K131" s="743" t="s">
        <v>417</v>
      </c>
      <c r="L131" s="761"/>
      <c r="M131" s="761"/>
      <c r="N131" s="761"/>
      <c r="O131" s="761"/>
      <c r="P131" s="761"/>
      <c r="Q131" s="761"/>
      <c r="R131" s="761"/>
      <c r="S131" s="761"/>
      <c r="T131" s="761"/>
      <c r="U131" s="761"/>
      <c r="V131" s="761"/>
      <c r="W131" s="761"/>
      <c r="X131" s="761"/>
      <c r="Y131" s="763"/>
    </row>
    <row r="132" spans="3:25" s="740" customFormat="1">
      <c r="C132" s="702" t="s">
        <v>822</v>
      </c>
      <c r="D132" s="770"/>
      <c r="E132" s="702" t="s">
        <v>602</v>
      </c>
      <c r="F132" s="700" t="s">
        <v>731</v>
      </c>
      <c r="G132" s="759" t="s">
        <v>419</v>
      </c>
      <c r="H132" s="707" t="s">
        <v>56</v>
      </c>
      <c r="I132" s="743" t="s">
        <v>416</v>
      </c>
      <c r="J132" s="709" t="s">
        <v>56</v>
      </c>
      <c r="K132" s="743" t="s">
        <v>417</v>
      </c>
      <c r="L132" s="761"/>
      <c r="M132" s="761"/>
      <c r="N132" s="761"/>
      <c r="O132" s="761"/>
      <c r="P132" s="761"/>
      <c r="Q132" s="761"/>
      <c r="R132" s="761"/>
      <c r="S132" s="761"/>
      <c r="T132" s="761"/>
      <c r="U132" s="761"/>
      <c r="V132" s="761"/>
      <c r="W132" s="761"/>
      <c r="X132" s="761"/>
      <c r="Y132" s="763"/>
    </row>
    <row r="133" spans="3:25" s="740" customFormat="1">
      <c r="C133" s="702" t="s">
        <v>858</v>
      </c>
      <c r="D133" s="778" t="s">
        <v>747</v>
      </c>
      <c r="E133" s="702" t="s">
        <v>877</v>
      </c>
      <c r="F133" s="700" t="s">
        <v>857</v>
      </c>
      <c r="G133" s="759" t="s">
        <v>880</v>
      </c>
      <c r="H133" s="707" t="s">
        <v>56</v>
      </c>
      <c r="I133" s="743" t="s">
        <v>416</v>
      </c>
      <c r="J133" s="709" t="s">
        <v>56</v>
      </c>
      <c r="K133" s="743" t="s">
        <v>417</v>
      </c>
      <c r="L133" s="761"/>
      <c r="M133" s="761"/>
      <c r="N133" s="761"/>
      <c r="O133" s="761"/>
      <c r="P133" s="761"/>
      <c r="Q133" s="761"/>
      <c r="R133" s="761"/>
      <c r="S133" s="761"/>
      <c r="T133" s="761"/>
      <c r="U133" s="761"/>
      <c r="V133" s="761"/>
      <c r="W133" s="761"/>
      <c r="X133" s="761"/>
      <c r="Y133" s="763"/>
    </row>
    <row r="134" spans="3:25" s="740" customFormat="1" ht="26.4">
      <c r="C134" s="702" t="s">
        <v>1244</v>
      </c>
      <c r="D134" s="702" t="s">
        <v>608</v>
      </c>
      <c r="E134" s="702" t="s">
        <v>597</v>
      </c>
      <c r="F134" s="777" t="s">
        <v>748</v>
      </c>
      <c r="G134" s="759"/>
      <c r="H134" s="707" t="s">
        <v>56</v>
      </c>
      <c r="I134" s="743" t="s">
        <v>416</v>
      </c>
      <c r="J134" s="709" t="s">
        <v>56</v>
      </c>
      <c r="K134" s="743" t="s">
        <v>417</v>
      </c>
      <c r="L134" s="761"/>
      <c r="M134" s="761"/>
      <c r="N134" s="761"/>
      <c r="O134" s="761"/>
      <c r="P134" s="761"/>
      <c r="Q134" s="761"/>
      <c r="R134" s="761"/>
      <c r="S134" s="761"/>
      <c r="T134" s="761"/>
      <c r="U134" s="761"/>
      <c r="V134" s="761"/>
      <c r="W134" s="761"/>
      <c r="X134" s="761"/>
      <c r="Y134" s="763"/>
    </row>
    <row r="135" spans="3:25" s="740" customFormat="1">
      <c r="C135" s="702" t="s">
        <v>1267</v>
      </c>
      <c r="D135" s="770"/>
      <c r="E135" s="702" t="s">
        <v>597</v>
      </c>
      <c r="F135" s="700" t="s">
        <v>736</v>
      </c>
      <c r="G135" s="759"/>
      <c r="H135" s="707" t="s">
        <v>56</v>
      </c>
      <c r="I135" s="743" t="s">
        <v>416</v>
      </c>
      <c r="J135" s="709" t="s">
        <v>56</v>
      </c>
      <c r="K135" s="743" t="s">
        <v>417</v>
      </c>
      <c r="L135" s="761"/>
      <c r="M135" s="761"/>
      <c r="N135" s="761"/>
      <c r="O135" s="761"/>
      <c r="P135" s="761"/>
      <c r="Q135" s="761"/>
      <c r="R135" s="761"/>
      <c r="S135" s="761"/>
      <c r="T135" s="761"/>
      <c r="U135" s="761"/>
      <c r="V135" s="761"/>
      <c r="W135" s="761"/>
      <c r="X135" s="761"/>
      <c r="Y135" s="763"/>
    </row>
    <row r="136" spans="3:25" s="740" customFormat="1">
      <c r="C136" s="770"/>
      <c r="D136" s="702" t="s">
        <v>1293</v>
      </c>
      <c r="E136" s="702" t="s">
        <v>910</v>
      </c>
      <c r="F136" s="831" t="s">
        <v>909</v>
      </c>
      <c r="G136" s="759"/>
      <c r="H136" s="707" t="s">
        <v>56</v>
      </c>
      <c r="I136" s="743" t="s">
        <v>416</v>
      </c>
      <c r="J136" s="709" t="s">
        <v>56</v>
      </c>
      <c r="K136" s="743" t="s">
        <v>417</v>
      </c>
      <c r="L136" s="761"/>
      <c r="M136" s="761"/>
      <c r="N136" s="761"/>
      <c r="O136" s="761"/>
      <c r="P136" s="761"/>
      <c r="Q136" s="761"/>
      <c r="R136" s="761"/>
      <c r="S136" s="761"/>
      <c r="T136" s="761"/>
      <c r="U136" s="761"/>
      <c r="V136" s="761"/>
      <c r="W136" s="761"/>
      <c r="X136" s="761"/>
      <c r="Y136" s="763"/>
    </row>
    <row r="137" spans="3:25" s="740" customFormat="1">
      <c r="C137" s="379" t="s">
        <v>860</v>
      </c>
      <c r="D137" s="383" t="s">
        <v>744</v>
      </c>
      <c r="E137" s="379"/>
      <c r="F137" s="380" t="s">
        <v>1291</v>
      </c>
      <c r="G137" s="389"/>
      <c r="H137" s="390" t="s">
        <v>56</v>
      </c>
      <c r="I137" s="386" t="s">
        <v>416</v>
      </c>
      <c r="J137" s="387" t="s">
        <v>56</v>
      </c>
      <c r="K137" s="386" t="s">
        <v>417</v>
      </c>
      <c r="L137" s="761"/>
      <c r="M137" s="761"/>
      <c r="N137" s="761"/>
      <c r="O137" s="761"/>
      <c r="P137" s="761"/>
      <c r="Q137" s="761"/>
      <c r="R137" s="761"/>
      <c r="S137" s="761"/>
      <c r="T137" s="761"/>
      <c r="U137" s="761"/>
      <c r="V137" s="761"/>
      <c r="W137" s="761"/>
      <c r="X137" s="761"/>
      <c r="Y137" s="763"/>
    </row>
    <row r="138" spans="3:25" s="740" customFormat="1">
      <c r="C138" s="702" t="s">
        <v>619</v>
      </c>
      <c r="D138" s="770"/>
      <c r="E138" s="702" t="s">
        <v>602</v>
      </c>
      <c r="F138" s="700" t="s">
        <v>859</v>
      </c>
      <c r="G138" s="759" t="s">
        <v>419</v>
      </c>
      <c r="H138" s="707" t="s">
        <v>56</v>
      </c>
      <c r="I138" s="743" t="s">
        <v>416</v>
      </c>
      <c r="J138" s="709" t="s">
        <v>56</v>
      </c>
      <c r="K138" s="743" t="s">
        <v>417</v>
      </c>
      <c r="L138" s="761"/>
      <c r="M138" s="761"/>
      <c r="N138" s="761"/>
      <c r="O138" s="761"/>
      <c r="P138" s="761"/>
      <c r="Q138" s="761"/>
      <c r="R138" s="761"/>
      <c r="S138" s="761"/>
      <c r="T138" s="761"/>
      <c r="U138" s="761"/>
      <c r="V138" s="761"/>
      <c r="W138" s="761"/>
      <c r="X138" s="761"/>
      <c r="Y138" s="763"/>
    </row>
    <row r="139" spans="3:25" s="740" customFormat="1">
      <c r="C139" s="770"/>
      <c r="D139" s="379" t="s">
        <v>746</v>
      </c>
      <c r="E139" s="379" t="s">
        <v>602</v>
      </c>
      <c r="F139" s="832" t="s">
        <v>1294</v>
      </c>
      <c r="G139" s="389" t="s">
        <v>419</v>
      </c>
      <c r="H139" s="390" t="s">
        <v>56</v>
      </c>
      <c r="I139" s="386" t="s">
        <v>416</v>
      </c>
      <c r="J139" s="387" t="s">
        <v>56</v>
      </c>
      <c r="K139" s="386" t="s">
        <v>417</v>
      </c>
      <c r="L139" s="761"/>
      <c r="M139" s="761"/>
      <c r="N139" s="761"/>
      <c r="O139" s="761"/>
      <c r="P139" s="761"/>
      <c r="Q139" s="761"/>
      <c r="R139" s="761"/>
      <c r="S139" s="761"/>
      <c r="T139" s="761"/>
      <c r="U139" s="761"/>
      <c r="V139" s="761"/>
      <c r="W139" s="761"/>
      <c r="X139" s="761"/>
      <c r="Y139" s="763"/>
    </row>
    <row r="140" spans="3:25" s="740" customFormat="1">
      <c r="C140" s="702" t="s">
        <v>742</v>
      </c>
      <c r="D140" s="702" t="s">
        <v>823</v>
      </c>
      <c r="E140" s="702" t="s">
        <v>597</v>
      </c>
      <c r="F140" s="700" t="s">
        <v>574</v>
      </c>
      <c r="G140" s="706" t="s">
        <v>419</v>
      </c>
      <c r="H140" s="722" t="s">
        <v>56</v>
      </c>
      <c r="I140" s="743" t="s">
        <v>416</v>
      </c>
      <c r="J140" s="709" t="s">
        <v>56</v>
      </c>
      <c r="K140" s="708" t="s">
        <v>415</v>
      </c>
      <c r="L140" s="709" t="s">
        <v>56</v>
      </c>
      <c r="M140" s="708" t="s">
        <v>410</v>
      </c>
      <c r="N140" s="709" t="s">
        <v>56</v>
      </c>
      <c r="O140" s="708" t="s">
        <v>412</v>
      </c>
      <c r="P140" s="761"/>
      <c r="Q140" s="761"/>
      <c r="R140" s="710"/>
      <c r="S140" s="708"/>
      <c r="T140" s="761"/>
      <c r="U140" s="761"/>
      <c r="V140" s="761"/>
      <c r="W140" s="761"/>
      <c r="X140" s="761"/>
      <c r="Y140" s="763"/>
    </row>
    <row r="141" spans="3:25" s="739" customFormat="1">
      <c r="C141" s="1045" t="s">
        <v>743</v>
      </c>
      <c r="D141" s="1054" t="s">
        <v>781</v>
      </c>
      <c r="E141" s="705" t="s">
        <v>597</v>
      </c>
      <c r="F141" s="1036" t="s">
        <v>1243</v>
      </c>
      <c r="G141" s="1048" t="s">
        <v>714</v>
      </c>
      <c r="H141" s="779" t="s">
        <v>56</v>
      </c>
      <c r="I141" s="780" t="s">
        <v>416</v>
      </c>
      <c r="J141" s="781" t="s">
        <v>56</v>
      </c>
      <c r="K141" s="780" t="s">
        <v>415</v>
      </c>
      <c r="L141" s="781" t="s">
        <v>56</v>
      </c>
      <c r="M141" s="780" t="s">
        <v>410</v>
      </c>
      <c r="N141" s="781" t="s">
        <v>56</v>
      </c>
      <c r="O141" s="780" t="s">
        <v>412</v>
      </c>
      <c r="P141" s="781" t="s">
        <v>56</v>
      </c>
      <c r="Q141" s="780" t="s">
        <v>413</v>
      </c>
      <c r="R141" s="781" t="s">
        <v>56</v>
      </c>
      <c r="S141" s="780" t="s">
        <v>1252</v>
      </c>
      <c r="T141" s="781" t="s">
        <v>56</v>
      </c>
      <c r="U141" s="780" t="s">
        <v>1253</v>
      </c>
      <c r="V141" s="781" t="s">
        <v>56</v>
      </c>
      <c r="W141" s="780" t="s">
        <v>1254</v>
      </c>
      <c r="X141" s="781" t="s">
        <v>56</v>
      </c>
      <c r="Y141" s="782" t="s">
        <v>1255</v>
      </c>
    </row>
    <row r="142" spans="3:25" s="739" customFormat="1">
      <c r="C142" s="1046"/>
      <c r="D142" s="1055"/>
      <c r="E142" s="705" t="s">
        <v>597</v>
      </c>
      <c r="F142" s="1037"/>
      <c r="G142" s="1049"/>
      <c r="H142" s="783"/>
      <c r="I142" s="784"/>
      <c r="J142" s="785" t="s">
        <v>56</v>
      </c>
      <c r="K142" s="786" t="s">
        <v>1256</v>
      </c>
      <c r="L142" s="785" t="s">
        <v>56</v>
      </c>
      <c r="M142" s="787" t="s">
        <v>1257</v>
      </c>
      <c r="N142" s="785" t="s">
        <v>56</v>
      </c>
      <c r="O142" s="787" t="s">
        <v>1258</v>
      </c>
      <c r="P142" s="785" t="s">
        <v>56</v>
      </c>
      <c r="Q142" s="787" t="s">
        <v>1259</v>
      </c>
      <c r="R142" s="785" t="s">
        <v>56</v>
      </c>
      <c r="S142" s="787" t="s">
        <v>1260</v>
      </c>
      <c r="T142" s="785" t="s">
        <v>56</v>
      </c>
      <c r="U142" s="787" t="s">
        <v>1261</v>
      </c>
      <c r="V142" s="785" t="s">
        <v>56</v>
      </c>
      <c r="W142" s="787" t="s">
        <v>1262</v>
      </c>
      <c r="X142" s="785" t="s">
        <v>56</v>
      </c>
      <c r="Y142" s="788" t="s">
        <v>1263</v>
      </c>
    </row>
    <row r="143" spans="3:25" s="739" customFormat="1">
      <c r="C143" s="1051"/>
      <c r="D143" s="1056"/>
      <c r="E143" s="716" t="s">
        <v>597</v>
      </c>
      <c r="F143" s="1052"/>
      <c r="G143" s="1053"/>
      <c r="H143" s="808"/>
      <c r="I143" s="809"/>
      <c r="J143" s="810" t="s">
        <v>56</v>
      </c>
      <c r="K143" s="811" t="s">
        <v>1264</v>
      </c>
      <c r="L143" s="810" t="s">
        <v>56</v>
      </c>
      <c r="M143" s="812" t="s">
        <v>1265</v>
      </c>
      <c r="N143" s="813"/>
      <c r="O143" s="809"/>
      <c r="P143" s="813"/>
      <c r="Q143" s="809"/>
      <c r="R143" s="813"/>
      <c r="S143" s="809"/>
      <c r="T143" s="813"/>
      <c r="U143" s="809"/>
      <c r="V143" s="813"/>
      <c r="W143" s="809"/>
      <c r="X143" s="813"/>
      <c r="Y143" s="814"/>
    </row>
    <row r="144" spans="3:25" ht="7.8" customHeight="1"/>
    <row r="145" spans="2:25" s="828" customFormat="1" ht="14.4">
      <c r="B145" s="465" t="s">
        <v>1295</v>
      </c>
      <c r="G145" s="771"/>
    </row>
    <row r="146" spans="2:25" s="828" customFormat="1" ht="28.8">
      <c r="C146" s="850" t="s">
        <v>1296</v>
      </c>
      <c r="D146" s="850" t="s">
        <v>706</v>
      </c>
      <c r="E146" s="851" t="s">
        <v>642</v>
      </c>
      <c r="F146" s="852" t="s">
        <v>47</v>
      </c>
      <c r="G146" s="853" t="s">
        <v>418</v>
      </c>
      <c r="H146" s="1057" t="s">
        <v>561</v>
      </c>
      <c r="I146" s="1058"/>
      <c r="J146" s="1058"/>
      <c r="K146" s="1058"/>
      <c r="L146" s="1058"/>
      <c r="M146" s="1058"/>
      <c r="N146" s="1058"/>
      <c r="O146" s="1058"/>
      <c r="P146" s="1058"/>
      <c r="Q146" s="1058"/>
      <c r="R146" s="1058"/>
      <c r="S146" s="1058"/>
      <c r="T146" s="1058"/>
      <c r="U146" s="1058"/>
      <c r="V146" s="1058"/>
      <c r="W146" s="1058"/>
      <c r="X146" s="1058"/>
      <c r="Y146" s="1059"/>
    </row>
    <row r="147" spans="2:25" s="828" customFormat="1" ht="17.399999999999999" customHeight="1">
      <c r="C147" s="862" t="s">
        <v>704</v>
      </c>
      <c r="D147" s="862" t="s">
        <v>704</v>
      </c>
      <c r="E147" s="818"/>
      <c r="F147" s="863" t="s">
        <v>1249</v>
      </c>
      <c r="G147" s="864" t="s">
        <v>714</v>
      </c>
      <c r="H147" s="394" t="s">
        <v>56</v>
      </c>
      <c r="I147" s="845" t="s">
        <v>652</v>
      </c>
      <c r="J147" s="395" t="s">
        <v>56</v>
      </c>
      <c r="K147" s="845" t="s">
        <v>653</v>
      </c>
      <c r="L147" s="844"/>
      <c r="M147" s="393"/>
      <c r="N147" s="393"/>
      <c r="O147" s="393"/>
      <c r="P147" s="845"/>
      <c r="Q147" s="845"/>
      <c r="R147" s="844"/>
      <c r="S147" s="846"/>
      <c r="T147" s="847"/>
      <c r="U147" s="847"/>
      <c r="V147" s="847"/>
      <c r="W147" s="847"/>
      <c r="X147" s="845"/>
      <c r="Y147" s="848"/>
    </row>
    <row r="148" spans="2:25" s="828" customFormat="1" ht="17.399999999999999" customHeight="1">
      <c r="C148" s="860" t="s">
        <v>930</v>
      </c>
      <c r="D148" s="860" t="s">
        <v>930</v>
      </c>
      <c r="E148" s="381"/>
      <c r="F148" s="849" t="s">
        <v>1250</v>
      </c>
      <c r="G148" s="384"/>
      <c r="H148" s="390" t="s">
        <v>55</v>
      </c>
      <c r="I148" s="388" t="s">
        <v>652</v>
      </c>
      <c r="J148" s="387" t="s">
        <v>56</v>
      </c>
      <c r="K148" s="388" t="s">
        <v>653</v>
      </c>
      <c r="L148" s="386"/>
      <c r="M148" s="386"/>
      <c r="N148" s="386"/>
      <c r="O148" s="386"/>
      <c r="P148" s="386"/>
      <c r="Q148" s="386"/>
      <c r="R148" s="386"/>
      <c r="S148" s="386"/>
      <c r="T148" s="386"/>
      <c r="U148" s="386"/>
      <c r="V148" s="386"/>
      <c r="W148" s="386"/>
      <c r="X148" s="386"/>
      <c r="Y148" s="865"/>
    </row>
    <row r="149" spans="2:25" s="828" customFormat="1" ht="39.6">
      <c r="C149" s="860" t="s">
        <v>929</v>
      </c>
      <c r="D149" s="860" t="s">
        <v>929</v>
      </c>
      <c r="E149" s="381" t="s">
        <v>597</v>
      </c>
      <c r="F149" s="849" t="s">
        <v>1297</v>
      </c>
      <c r="G149" s="384" t="s">
        <v>714</v>
      </c>
      <c r="H149" s="390" t="s">
        <v>56</v>
      </c>
      <c r="I149" s="386" t="s">
        <v>416</v>
      </c>
      <c r="J149" s="387" t="s">
        <v>56</v>
      </c>
      <c r="K149" s="386" t="s">
        <v>417</v>
      </c>
      <c r="L149" s="820"/>
      <c r="M149" s="820"/>
      <c r="N149" s="397"/>
      <c r="O149" s="866"/>
      <c r="P149" s="820"/>
      <c r="Q149" s="820"/>
      <c r="R149" s="397"/>
      <c r="S149" s="866"/>
      <c r="T149" s="820"/>
      <c r="U149" s="820"/>
      <c r="V149" s="397"/>
      <c r="W149" s="866"/>
      <c r="X149" s="867"/>
      <c r="Y149" s="868"/>
    </row>
    <row r="150" spans="2:25" s="741" customFormat="1" ht="17.399999999999999" customHeight="1">
      <c r="C150" s="860" t="s">
        <v>862</v>
      </c>
      <c r="D150" s="860" t="s">
        <v>862</v>
      </c>
      <c r="E150" s="381"/>
      <c r="F150" s="849" t="s">
        <v>1298</v>
      </c>
      <c r="G150" s="384" t="s">
        <v>714</v>
      </c>
      <c r="H150" s="390" t="s">
        <v>56</v>
      </c>
      <c r="I150" s="386" t="s">
        <v>416</v>
      </c>
      <c r="J150" s="387" t="s">
        <v>56</v>
      </c>
      <c r="K150" s="386" t="s">
        <v>417</v>
      </c>
      <c r="L150" s="742"/>
      <c r="M150" s="388"/>
      <c r="N150" s="742"/>
      <c r="O150" s="388"/>
      <c r="P150" s="742"/>
      <c r="Q150" s="388"/>
      <c r="R150" s="388"/>
      <c r="S150" s="388"/>
      <c r="T150" s="388"/>
      <c r="U150" s="388"/>
      <c r="V150" s="388"/>
      <c r="W150" s="388"/>
      <c r="X150" s="388"/>
      <c r="Y150" s="399"/>
    </row>
    <row r="151" spans="2:25" s="741" customFormat="1" ht="26.4">
      <c r="C151" s="860" t="s">
        <v>1304</v>
      </c>
      <c r="D151" s="860" t="s">
        <v>1304</v>
      </c>
      <c r="E151" s="381"/>
      <c r="F151" s="849" t="s">
        <v>1299</v>
      </c>
      <c r="G151" s="384" t="s">
        <v>714</v>
      </c>
      <c r="H151" s="390" t="s">
        <v>56</v>
      </c>
      <c r="I151" s="386" t="s">
        <v>416</v>
      </c>
      <c r="J151" s="387" t="s">
        <v>56</v>
      </c>
      <c r="K151" s="386" t="s">
        <v>417</v>
      </c>
      <c r="L151" s="742"/>
      <c r="M151" s="388"/>
      <c r="N151" s="742"/>
      <c r="O151" s="388"/>
      <c r="P151" s="742"/>
      <c r="Q151" s="388"/>
      <c r="R151" s="388"/>
      <c r="S151" s="388"/>
      <c r="T151" s="388"/>
      <c r="U151" s="388"/>
      <c r="V151" s="388"/>
      <c r="W151" s="388"/>
      <c r="X151" s="388"/>
      <c r="Y151" s="399"/>
    </row>
    <row r="152" spans="2:25" s="828" customFormat="1" ht="26.4">
      <c r="C152" s="860" t="s">
        <v>916</v>
      </c>
      <c r="D152" s="860" t="s">
        <v>916</v>
      </c>
      <c r="E152" s="381" t="s">
        <v>697</v>
      </c>
      <c r="F152" s="849" t="s">
        <v>1300</v>
      </c>
      <c r="G152" s="384" t="s">
        <v>714</v>
      </c>
      <c r="H152" s="390" t="s">
        <v>56</v>
      </c>
      <c r="I152" s="386" t="s">
        <v>416</v>
      </c>
      <c r="J152" s="387" t="s">
        <v>56</v>
      </c>
      <c r="K152" s="386" t="s">
        <v>417</v>
      </c>
      <c r="L152" s="388"/>
      <c r="M152" s="388"/>
      <c r="N152" s="742"/>
      <c r="O152" s="396"/>
      <c r="P152" s="388"/>
      <c r="Q152" s="388"/>
      <c r="R152" s="397"/>
      <c r="S152" s="396"/>
      <c r="T152" s="388"/>
      <c r="U152" s="388"/>
      <c r="V152" s="742"/>
      <c r="W152" s="396"/>
      <c r="X152" s="386"/>
      <c r="Y152" s="865"/>
    </row>
    <row r="153" spans="2:25" s="828" customFormat="1" ht="17.399999999999999" customHeight="1">
      <c r="C153" s="860" t="s">
        <v>1305</v>
      </c>
      <c r="D153" s="860" t="s">
        <v>1305</v>
      </c>
      <c r="E153" s="381" t="s">
        <v>597</v>
      </c>
      <c r="F153" s="849" t="s">
        <v>1301</v>
      </c>
      <c r="G153" s="384"/>
      <c r="H153" s="390" t="s">
        <v>56</v>
      </c>
      <c r="I153" s="386" t="s">
        <v>416</v>
      </c>
      <c r="J153" s="387" t="s">
        <v>56</v>
      </c>
      <c r="K153" s="386" t="s">
        <v>417</v>
      </c>
      <c r="L153" s="386"/>
      <c r="M153" s="386"/>
      <c r="N153" s="386"/>
      <c r="O153" s="386"/>
      <c r="P153" s="386"/>
      <c r="Q153" s="386"/>
      <c r="R153" s="386"/>
      <c r="S153" s="386"/>
      <c r="T153" s="386"/>
      <c r="U153" s="386"/>
      <c r="V153" s="386"/>
      <c r="W153" s="386"/>
      <c r="X153" s="386"/>
      <c r="Y153" s="865"/>
    </row>
    <row r="154" spans="2:25" s="828" customFormat="1" ht="17.399999999999999" customHeight="1">
      <c r="C154" s="860" t="s">
        <v>1306</v>
      </c>
      <c r="D154" s="764"/>
      <c r="E154" s="381" t="s">
        <v>597</v>
      </c>
      <c r="F154" s="849" t="s">
        <v>1302</v>
      </c>
      <c r="G154" s="384" t="s">
        <v>419</v>
      </c>
      <c r="H154" s="390" t="s">
        <v>56</v>
      </c>
      <c r="I154" s="386" t="s">
        <v>416</v>
      </c>
      <c r="J154" s="387" t="s">
        <v>56</v>
      </c>
      <c r="K154" s="388" t="s">
        <v>1283</v>
      </c>
      <c r="L154" s="387" t="s">
        <v>56</v>
      </c>
      <c r="M154" s="388" t="s">
        <v>1284</v>
      </c>
      <c r="N154" s="386"/>
      <c r="O154" s="386"/>
      <c r="P154" s="386"/>
      <c r="Q154" s="386"/>
      <c r="R154" s="386"/>
      <c r="S154" s="386"/>
      <c r="T154" s="386"/>
      <c r="U154" s="386"/>
      <c r="V154" s="386"/>
      <c r="W154" s="386"/>
      <c r="X154" s="386"/>
      <c r="Y154" s="865"/>
    </row>
    <row r="155" spans="2:25" s="828" customFormat="1" ht="26.4">
      <c r="C155" s="860" t="s">
        <v>1306</v>
      </c>
      <c r="D155" s="869"/>
      <c r="E155" s="381"/>
      <c r="F155" s="849" t="s">
        <v>1286</v>
      </c>
      <c r="G155" s="384" t="s">
        <v>419</v>
      </c>
      <c r="H155" s="390" t="s">
        <v>56</v>
      </c>
      <c r="I155" s="386" t="s">
        <v>416</v>
      </c>
      <c r="J155" s="387" t="s">
        <v>56</v>
      </c>
      <c r="K155" s="386" t="s">
        <v>417</v>
      </c>
      <c r="L155" s="397"/>
      <c r="M155" s="820"/>
      <c r="N155" s="397"/>
      <c r="O155" s="820"/>
      <c r="P155" s="711"/>
      <c r="Q155" s="708"/>
      <c r="R155" s="743"/>
      <c r="S155" s="743"/>
      <c r="T155" s="743"/>
      <c r="U155" s="743"/>
      <c r="V155" s="743"/>
      <c r="W155" s="743"/>
      <c r="X155" s="743"/>
      <c r="Y155" s="744"/>
    </row>
    <row r="156" spans="2:25" s="828" customFormat="1" ht="26.4">
      <c r="C156" s="860" t="s">
        <v>1307</v>
      </c>
      <c r="D156" s="764"/>
      <c r="E156" s="381" t="s">
        <v>597</v>
      </c>
      <c r="F156" s="849" t="s">
        <v>1270</v>
      </c>
      <c r="G156" s="384"/>
      <c r="H156" s="390" t="s">
        <v>56</v>
      </c>
      <c r="I156" s="386" t="s">
        <v>416</v>
      </c>
      <c r="J156" s="387" t="s">
        <v>56</v>
      </c>
      <c r="K156" s="386" t="s">
        <v>417</v>
      </c>
      <c r="L156" s="386"/>
      <c r="M156" s="386"/>
      <c r="N156" s="386"/>
      <c r="O156" s="386"/>
      <c r="P156" s="386"/>
      <c r="Q156" s="386"/>
      <c r="R156" s="386"/>
      <c r="S156" s="386"/>
      <c r="T156" s="386"/>
      <c r="U156" s="386"/>
      <c r="V156" s="386"/>
      <c r="W156" s="386"/>
      <c r="X156" s="386"/>
      <c r="Y156" s="865"/>
    </row>
    <row r="157" spans="2:25" s="828" customFormat="1" ht="17.399999999999999" customHeight="1">
      <c r="C157" s="860" t="s">
        <v>863</v>
      </c>
      <c r="D157" s="860" t="s">
        <v>1306</v>
      </c>
      <c r="E157" s="381" t="s">
        <v>597</v>
      </c>
      <c r="F157" s="849" t="s">
        <v>1271</v>
      </c>
      <c r="G157" s="384" t="s">
        <v>419</v>
      </c>
      <c r="H157" s="390" t="s">
        <v>56</v>
      </c>
      <c r="I157" s="386" t="s">
        <v>416</v>
      </c>
      <c r="J157" s="387" t="s">
        <v>56</v>
      </c>
      <c r="K157" s="386" t="s">
        <v>417</v>
      </c>
      <c r="L157" s="386"/>
      <c r="M157" s="386"/>
      <c r="N157" s="386"/>
      <c r="O157" s="386"/>
      <c r="P157" s="386"/>
      <c r="Q157" s="386"/>
      <c r="R157" s="386"/>
      <c r="S157" s="386"/>
      <c r="T157" s="386"/>
      <c r="U157" s="386"/>
      <c r="V157" s="386"/>
      <c r="W157" s="386"/>
      <c r="X157" s="386"/>
      <c r="Y157" s="865"/>
    </row>
    <row r="158" spans="2:25" s="828" customFormat="1" ht="26.4">
      <c r="C158" s="860" t="s">
        <v>1308</v>
      </c>
      <c r="D158" s="860" t="s">
        <v>1309</v>
      </c>
      <c r="E158" s="381" t="s">
        <v>597</v>
      </c>
      <c r="F158" s="849" t="s">
        <v>1303</v>
      </c>
      <c r="G158" s="384"/>
      <c r="H158" s="390" t="s">
        <v>56</v>
      </c>
      <c r="I158" s="386" t="s">
        <v>416</v>
      </c>
      <c r="J158" s="387" t="s">
        <v>56</v>
      </c>
      <c r="K158" s="386" t="s">
        <v>417</v>
      </c>
      <c r="L158" s="397"/>
      <c r="M158" s="388"/>
      <c r="N158" s="386"/>
      <c r="O158" s="386"/>
      <c r="P158" s="386"/>
      <c r="Q158" s="386"/>
      <c r="R158" s="386"/>
      <c r="S158" s="386"/>
      <c r="T158" s="386"/>
      <c r="U158" s="386"/>
      <c r="V158" s="386"/>
      <c r="W158" s="386"/>
      <c r="X158" s="386"/>
      <c r="Y158" s="865"/>
    </row>
    <row r="159" spans="2:25" s="828" customFormat="1" ht="17.399999999999999" customHeight="1">
      <c r="C159" s="764"/>
      <c r="D159" s="860" t="s">
        <v>1310</v>
      </c>
      <c r="E159" s="381" t="s">
        <v>597</v>
      </c>
      <c r="F159" s="860" t="s">
        <v>909</v>
      </c>
      <c r="G159" s="384"/>
      <c r="H159" s="390" t="s">
        <v>56</v>
      </c>
      <c r="I159" s="386" t="s">
        <v>416</v>
      </c>
      <c r="J159" s="387" t="s">
        <v>56</v>
      </c>
      <c r="K159" s="386" t="s">
        <v>417</v>
      </c>
      <c r="L159" s="397"/>
      <c r="M159" s="388"/>
      <c r="N159" s="386"/>
      <c r="O159" s="386"/>
      <c r="P159" s="386"/>
      <c r="Q159" s="386"/>
      <c r="R159" s="386"/>
      <c r="S159" s="386"/>
      <c r="T159" s="386"/>
      <c r="U159" s="386"/>
      <c r="V159" s="386"/>
      <c r="W159" s="386"/>
      <c r="X159" s="386"/>
      <c r="Y159" s="865"/>
    </row>
    <row r="160" spans="2:25" s="828" customFormat="1" ht="17.399999999999999" customHeight="1">
      <c r="C160" s="870" t="s">
        <v>744</v>
      </c>
      <c r="D160" s="870" t="s">
        <v>744</v>
      </c>
      <c r="E160" s="381"/>
      <c r="F160" s="825" t="s">
        <v>1291</v>
      </c>
      <c r="G160" s="384"/>
      <c r="H160" s="390" t="s">
        <v>56</v>
      </c>
      <c r="I160" s="386" t="s">
        <v>416</v>
      </c>
      <c r="J160" s="387" t="s">
        <v>56</v>
      </c>
      <c r="K160" s="386" t="s">
        <v>417</v>
      </c>
      <c r="L160" s="386"/>
      <c r="M160" s="386"/>
      <c r="N160" s="386"/>
      <c r="O160" s="386"/>
      <c r="P160" s="386"/>
      <c r="Q160" s="386"/>
      <c r="R160" s="386"/>
      <c r="S160" s="386"/>
      <c r="T160" s="386"/>
      <c r="U160" s="386"/>
      <c r="V160" s="386"/>
      <c r="W160" s="386"/>
      <c r="X160" s="386"/>
      <c r="Y160" s="865"/>
    </row>
    <row r="161" spans="3:25" s="828" customFormat="1" ht="17.399999999999999" customHeight="1">
      <c r="C161" s="870" t="s">
        <v>860</v>
      </c>
      <c r="D161" s="764"/>
      <c r="E161" s="381" t="s">
        <v>602</v>
      </c>
      <c r="F161" s="825" t="s">
        <v>859</v>
      </c>
      <c r="G161" s="384" t="s">
        <v>419</v>
      </c>
      <c r="H161" s="390" t="s">
        <v>56</v>
      </c>
      <c r="I161" s="386" t="s">
        <v>416</v>
      </c>
      <c r="J161" s="387" t="s">
        <v>56</v>
      </c>
      <c r="K161" s="386" t="s">
        <v>417</v>
      </c>
      <c r="L161" s="386"/>
      <c r="M161" s="386"/>
      <c r="N161" s="386"/>
      <c r="O161" s="386"/>
      <c r="P161" s="386"/>
      <c r="Q161" s="386"/>
      <c r="R161" s="386"/>
      <c r="S161" s="386"/>
      <c r="T161" s="386"/>
      <c r="U161" s="386"/>
      <c r="V161" s="386"/>
      <c r="W161" s="386"/>
      <c r="X161" s="386"/>
      <c r="Y161" s="865"/>
    </row>
    <row r="162" spans="3:25" s="828" customFormat="1" ht="17.399999999999999" customHeight="1">
      <c r="C162" s="871" t="s">
        <v>1245</v>
      </c>
      <c r="D162" s="871" t="s">
        <v>860</v>
      </c>
      <c r="E162" s="872" t="s">
        <v>597</v>
      </c>
      <c r="F162" s="873" t="s">
        <v>574</v>
      </c>
      <c r="G162" s="854" t="s">
        <v>419</v>
      </c>
      <c r="H162" s="855" t="s">
        <v>56</v>
      </c>
      <c r="I162" s="856" t="s">
        <v>416</v>
      </c>
      <c r="J162" s="857" t="s">
        <v>56</v>
      </c>
      <c r="K162" s="858" t="s">
        <v>415</v>
      </c>
      <c r="L162" s="857" t="s">
        <v>56</v>
      </c>
      <c r="M162" s="858" t="s">
        <v>410</v>
      </c>
      <c r="N162" s="861"/>
      <c r="O162" s="858"/>
      <c r="P162" s="856"/>
      <c r="Q162" s="856"/>
      <c r="R162" s="859"/>
      <c r="S162" s="858"/>
      <c r="T162" s="856"/>
      <c r="U162" s="856"/>
      <c r="V162" s="856"/>
      <c r="W162" s="856"/>
      <c r="X162" s="856"/>
      <c r="Y162" s="874"/>
    </row>
  </sheetData>
  <autoFilter ref="B107:AB143" xr:uid="{00000000-0001-0000-0200-00000000000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autoFilter>
  <mergeCells count="19">
    <mergeCell ref="H146:Y146"/>
    <mergeCell ref="C141:C143"/>
    <mergeCell ref="D141:D143"/>
    <mergeCell ref="F141:F143"/>
    <mergeCell ref="G141:G143"/>
    <mergeCell ref="H68:Y68"/>
    <mergeCell ref="H3:Y3"/>
    <mergeCell ref="H51:Y51"/>
    <mergeCell ref="H107:Y107"/>
    <mergeCell ref="C62:C64"/>
    <mergeCell ref="F62:F64"/>
    <mergeCell ref="G62:G64"/>
    <mergeCell ref="C102:C104"/>
    <mergeCell ref="F102:F104"/>
    <mergeCell ref="G102:G104"/>
    <mergeCell ref="D102:D104"/>
    <mergeCell ref="F74:F75"/>
    <mergeCell ref="D74:D75"/>
    <mergeCell ref="C74:C75"/>
  </mergeCells>
  <phoneticPr fontId="1"/>
  <dataValidations count="1">
    <dataValidation type="list" allowBlank="1" showInputMessage="1" showErrorMessage="1" sqref="L38:L39 L33 L29 N8:N9 R8:R9 V8:V9 L4:L7 T99:T100 X20 N19:N20 P19:P20 N17 P17 V20 V99:V100 R20 T20 L73 N74:N75 R74:R75 V74:V75 L69:L71 V102:V103 R114 J147:J162 H147:H162 T102:T103 L13:L14 N13:N14 P13:P14 L17:L20 L26 N43 P43 V58:V60 X58:X60 T58:T60 R58:R63 X62:X63 T62:T63 V62:V63 N46:N49 J5:J49 H4:H49 P46:P49 L43:L49 J52:J65 L52:L64 N52:N63 H52:H65 L76:L77 N79:N80 P79:P80 X99:X100 R99:R103 P99:P103 N99:N103 L79:L104 J70:J104 H69:H104 X102:X103 L108:L109 R110:R111 N110:N114 V110:V111 V114 P112:P113 L112:L113 L115:L120 N120 N129 R140:R142 N140:N142 V141:V142 T141:T142 P141:P142 X141:X142 L122:L143 J109:J143 H108:H143 R152 N150:N152 V152 P150:P151 L150:L151 R162 L148 L156:L157 L160:L162 L153:L154 P52:P60 P62:P63" xr:uid="{00000000-0002-0000-0200-000000000000}">
      <formula1>$AB$3:$AB$5</formula1>
    </dataValidation>
  </dataValidations>
  <printOptions horizontalCentered="1"/>
  <pageMargins left="0.19685039370078741" right="0.19685039370078741" top="0.59055118110236227" bottom="0.19685039370078741" header="0.31496062992125984" footer="0.31496062992125984"/>
  <pageSetup paperSize="9" scale="86" orientation="landscape" blackAndWhite="1" r:id="rId1"/>
  <rowBreaks count="4" manualBreakCount="4">
    <brk id="49" max="25" man="1"/>
    <brk id="66" max="25" man="1"/>
    <brk id="105" max="25" man="1"/>
    <brk id="144" max="2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B06E1-AB49-4B36-964F-D2107627B725}">
  <sheetPr>
    <tabColor theme="4" tint="0.39997558519241921"/>
  </sheetPr>
  <dimension ref="B1:AB158"/>
  <sheetViews>
    <sheetView showGridLines="0" view="pageBreakPreview" zoomScale="70" zoomScaleNormal="100" zoomScaleSheetLayoutView="70" workbookViewId="0"/>
  </sheetViews>
  <sheetFormatPr defaultColWidth="9" defaultRowHeight="13.2" outlineLevelCol="1"/>
  <cols>
    <col min="1" max="1" width="1.77734375" style="827" customWidth="1"/>
    <col min="2" max="2" width="2" style="827" customWidth="1"/>
    <col min="3" max="4" width="4.6640625" style="827" customWidth="1"/>
    <col min="5" max="5" width="2.88671875" style="827" hidden="1" customWidth="1" outlineLevel="1"/>
    <col min="6" max="6" width="34.21875" style="827" customWidth="1" collapsed="1"/>
    <col min="7" max="7" width="4.21875" style="183" bestFit="1" customWidth="1"/>
    <col min="8" max="8" width="3.6640625" style="827" bestFit="1" customWidth="1"/>
    <col min="9" max="9" width="8.6640625" style="827" customWidth="1"/>
    <col min="10" max="10" width="3.6640625" style="827" customWidth="1"/>
    <col min="11" max="11" width="8.6640625" style="827" customWidth="1"/>
    <col min="12" max="12" width="3.6640625" style="827" customWidth="1"/>
    <col min="13" max="13" width="6.88671875" style="827" customWidth="1"/>
    <col min="14" max="14" width="3.6640625" style="827" customWidth="1"/>
    <col min="15" max="15" width="6.88671875" style="827" customWidth="1"/>
    <col min="16" max="16" width="3.6640625" style="827" customWidth="1"/>
    <col min="17" max="17" width="6.88671875" style="827" customWidth="1"/>
    <col min="18" max="18" width="3.6640625" style="827" customWidth="1"/>
    <col min="19" max="19" width="6.88671875" style="827" customWidth="1"/>
    <col min="20" max="20" width="3.6640625" style="827" customWidth="1"/>
    <col min="21" max="21" width="5.21875" style="827" customWidth="1"/>
    <col min="22" max="22" width="3.6640625" style="827" customWidth="1"/>
    <col min="23" max="23" width="6.88671875" style="827" customWidth="1"/>
    <col min="24" max="24" width="3.6640625" style="827" customWidth="1"/>
    <col min="25" max="25" width="6.88671875" style="827" customWidth="1"/>
    <col min="26" max="26" width="0.88671875" style="827" customWidth="1"/>
    <col min="27" max="27" width="1.77734375" style="827" customWidth="1"/>
    <col min="28" max="28" width="3" style="827" customWidth="1"/>
    <col min="29" max="29" width="2.33203125" style="827" customWidth="1"/>
    <col min="30" max="16384" width="9" style="827"/>
  </cols>
  <sheetData>
    <row r="1" spans="2:28" ht="16.2">
      <c r="B1" s="169" t="s">
        <v>560</v>
      </c>
      <c r="C1" s="169"/>
      <c r="D1" s="169"/>
      <c r="E1" s="169"/>
    </row>
    <row r="2" spans="2:28" ht="14.4">
      <c r="B2" s="830" t="s">
        <v>1311</v>
      </c>
      <c r="C2" s="830"/>
      <c r="D2" s="830"/>
      <c r="E2" s="830"/>
    </row>
    <row r="3" spans="2:28" ht="28.8">
      <c r="C3" s="1060" t="s">
        <v>1321</v>
      </c>
      <c r="D3" s="1061"/>
      <c r="E3" s="277" t="s">
        <v>642</v>
      </c>
      <c r="F3" s="400" t="s">
        <v>47</v>
      </c>
      <c r="G3" s="182" t="s">
        <v>418</v>
      </c>
      <c r="H3" s="1028" t="s">
        <v>561</v>
      </c>
      <c r="I3" s="1029"/>
      <c r="J3" s="1029"/>
      <c r="K3" s="1029"/>
      <c r="L3" s="1029"/>
      <c r="M3" s="1029"/>
      <c r="N3" s="1029"/>
      <c r="O3" s="1029"/>
      <c r="P3" s="1029"/>
      <c r="Q3" s="1029"/>
      <c r="R3" s="1029"/>
      <c r="S3" s="1029"/>
      <c r="T3" s="1029"/>
      <c r="U3" s="1029"/>
      <c r="V3" s="1029"/>
      <c r="W3" s="1029"/>
      <c r="X3" s="1029"/>
      <c r="Y3" s="1030"/>
      <c r="AB3" s="33" t="s">
        <v>56</v>
      </c>
    </row>
    <row r="4" spans="2:28">
      <c r="C4" s="752"/>
      <c r="D4" s="758"/>
      <c r="E4" s="751" t="s">
        <v>597</v>
      </c>
      <c r="F4" s="752" t="s">
        <v>402</v>
      </c>
      <c r="G4" s="753" t="s">
        <v>419</v>
      </c>
      <c r="H4" s="754" t="s">
        <v>56</v>
      </c>
      <c r="I4" s="755" t="s">
        <v>752</v>
      </c>
      <c r="J4" s="725" t="s">
        <v>56</v>
      </c>
      <c r="K4" s="755" t="s">
        <v>753</v>
      </c>
      <c r="L4" s="756" t="s">
        <v>56</v>
      </c>
      <c r="M4" s="755" t="s">
        <v>885</v>
      </c>
      <c r="N4" s="756" t="s">
        <v>56</v>
      </c>
      <c r="O4" s="755" t="s">
        <v>886</v>
      </c>
      <c r="P4" s="755"/>
      <c r="Q4" s="755"/>
      <c r="R4" s="756" t="s">
        <v>56</v>
      </c>
      <c r="S4" s="755" t="s">
        <v>887</v>
      </c>
      <c r="T4" s="755"/>
      <c r="U4" s="755"/>
      <c r="V4" s="723" t="s">
        <v>56</v>
      </c>
      <c r="W4" s="875" t="s">
        <v>897</v>
      </c>
      <c r="X4" s="713"/>
      <c r="Y4" s="883"/>
      <c r="AB4" s="33" t="s">
        <v>513</v>
      </c>
    </row>
    <row r="5" spans="2:28">
      <c r="C5" s="700"/>
      <c r="D5" s="701"/>
      <c r="E5" s="702" t="s">
        <v>597</v>
      </c>
      <c r="F5" s="700" t="s">
        <v>677</v>
      </c>
      <c r="G5" s="759" t="s">
        <v>419</v>
      </c>
      <c r="H5" s="760" t="s">
        <v>56</v>
      </c>
      <c r="I5" s="761" t="s">
        <v>752</v>
      </c>
      <c r="J5" s="725" t="s">
        <v>56</v>
      </c>
      <c r="K5" s="761" t="s">
        <v>888</v>
      </c>
      <c r="L5" s="761"/>
      <c r="M5" s="761"/>
      <c r="N5" s="761"/>
      <c r="O5" s="761"/>
      <c r="P5" s="761"/>
      <c r="Q5" s="761"/>
      <c r="R5" s="761"/>
      <c r="S5" s="761"/>
      <c r="T5" s="761"/>
      <c r="U5" s="761"/>
      <c r="V5" s="761"/>
      <c r="W5" s="761"/>
      <c r="X5" s="761"/>
      <c r="Y5" s="763"/>
      <c r="AB5" s="33"/>
    </row>
    <row r="6" spans="2:28">
      <c r="C6" s="700" t="s">
        <v>676</v>
      </c>
      <c r="D6" s="701"/>
      <c r="E6" s="702" t="s">
        <v>597</v>
      </c>
      <c r="F6" s="700" t="s">
        <v>655</v>
      </c>
      <c r="G6" s="706" t="s">
        <v>419</v>
      </c>
      <c r="H6" s="707" t="s">
        <v>56</v>
      </c>
      <c r="I6" s="708" t="s">
        <v>653</v>
      </c>
      <c r="J6" s="709" t="s">
        <v>56</v>
      </c>
      <c r="K6" s="708" t="s">
        <v>889</v>
      </c>
      <c r="L6" s="709" t="s">
        <v>56</v>
      </c>
      <c r="M6" s="708" t="s">
        <v>890</v>
      </c>
      <c r="N6" s="709" t="s">
        <v>56</v>
      </c>
      <c r="O6" s="708" t="s">
        <v>891</v>
      </c>
      <c r="P6" s="709" t="s">
        <v>56</v>
      </c>
      <c r="Q6" s="708" t="s">
        <v>892</v>
      </c>
      <c r="R6" s="709" t="s">
        <v>56</v>
      </c>
      <c r="S6" s="708" t="s">
        <v>893</v>
      </c>
      <c r="T6" s="761"/>
      <c r="U6" s="761"/>
      <c r="V6" s="761"/>
      <c r="W6" s="761"/>
      <c r="X6" s="761"/>
      <c r="Y6" s="763"/>
      <c r="AB6" s="829"/>
    </row>
    <row r="7" spans="2:28">
      <c r="C7" s="748" t="s">
        <v>598</v>
      </c>
      <c r="D7" s="712"/>
      <c r="E7" s="765" t="s">
        <v>597</v>
      </c>
      <c r="F7" s="748" t="s">
        <v>656</v>
      </c>
      <c r="G7" s="823" t="s">
        <v>419</v>
      </c>
      <c r="H7" s="722" t="s">
        <v>56</v>
      </c>
      <c r="I7" s="713" t="s">
        <v>416</v>
      </c>
      <c r="J7" s="723" t="s">
        <v>56</v>
      </c>
      <c r="K7" s="875" t="s">
        <v>680</v>
      </c>
      <c r="L7" s="713"/>
      <c r="M7" s="713"/>
      <c r="N7" s="723" t="s">
        <v>56</v>
      </c>
      <c r="O7" s="875" t="s">
        <v>894</v>
      </c>
      <c r="P7" s="713"/>
      <c r="Q7" s="713"/>
      <c r="R7" s="723" t="s">
        <v>56</v>
      </c>
      <c r="S7" s="875" t="s">
        <v>681</v>
      </c>
      <c r="T7" s="713"/>
      <c r="U7" s="713"/>
      <c r="V7" s="723" t="s">
        <v>56</v>
      </c>
      <c r="W7" s="875" t="s">
        <v>659</v>
      </c>
      <c r="X7" s="713"/>
      <c r="Y7" s="750"/>
      <c r="AB7" s="829"/>
    </row>
    <row r="8" spans="2:28">
      <c r="C8" s="884"/>
      <c r="D8" s="734"/>
      <c r="E8" s="885"/>
      <c r="F8" s="884"/>
      <c r="G8" s="824"/>
      <c r="H8" s="886"/>
      <c r="I8" s="828"/>
      <c r="J8" s="879" t="s">
        <v>55</v>
      </c>
      <c r="K8" s="887" t="s">
        <v>683</v>
      </c>
      <c r="L8" s="828"/>
      <c r="M8" s="828"/>
      <c r="N8" s="888"/>
      <c r="O8" s="889"/>
      <c r="P8" s="890"/>
      <c r="Q8" s="890"/>
      <c r="R8" s="888"/>
      <c r="S8" s="889"/>
      <c r="T8" s="890"/>
      <c r="U8" s="890"/>
      <c r="V8" s="771"/>
      <c r="W8" s="887"/>
      <c r="X8" s="891"/>
      <c r="Y8" s="892"/>
      <c r="AB8" s="829"/>
    </row>
    <row r="9" spans="2:28">
      <c r="C9" s="703" t="s">
        <v>599</v>
      </c>
      <c r="D9" s="704"/>
      <c r="E9" s="705" t="s">
        <v>597</v>
      </c>
      <c r="F9" s="703" t="s">
        <v>576</v>
      </c>
      <c r="G9" s="706"/>
      <c r="H9" s="722" t="s">
        <v>56</v>
      </c>
      <c r="I9" s="743" t="s">
        <v>627</v>
      </c>
      <c r="J9" s="723" t="s">
        <v>56</v>
      </c>
      <c r="K9" s="743" t="s">
        <v>624</v>
      </c>
      <c r="L9" s="743"/>
      <c r="M9" s="743"/>
      <c r="N9" s="743"/>
      <c r="O9" s="743"/>
      <c r="P9" s="743"/>
      <c r="Q9" s="743"/>
      <c r="R9" s="743"/>
      <c r="S9" s="743"/>
      <c r="T9" s="743"/>
      <c r="U9" s="743"/>
      <c r="V9" s="743"/>
      <c r="W9" s="743"/>
      <c r="X9" s="743"/>
      <c r="Y9" s="744"/>
      <c r="AB9" s="829"/>
    </row>
    <row r="10" spans="2:28">
      <c r="C10" s="703" t="s">
        <v>600</v>
      </c>
      <c r="D10" s="704"/>
      <c r="E10" s="705" t="s">
        <v>602</v>
      </c>
      <c r="F10" s="703" t="s">
        <v>48</v>
      </c>
      <c r="G10" s="706" t="s">
        <v>419</v>
      </c>
      <c r="H10" s="722" t="s">
        <v>56</v>
      </c>
      <c r="I10" s="743" t="s">
        <v>688</v>
      </c>
      <c r="J10" s="723" t="s">
        <v>56</v>
      </c>
      <c r="K10" s="743" t="s">
        <v>689</v>
      </c>
      <c r="L10" s="743"/>
      <c r="M10" s="743"/>
      <c r="N10" s="743"/>
      <c r="O10" s="743"/>
      <c r="P10" s="743"/>
      <c r="Q10" s="743"/>
      <c r="R10" s="743"/>
      <c r="S10" s="743"/>
      <c r="T10" s="743"/>
      <c r="U10" s="743"/>
      <c r="V10" s="743"/>
      <c r="W10" s="743"/>
      <c r="X10" s="743"/>
      <c r="Y10" s="744"/>
    </row>
    <row r="11" spans="2:28">
      <c r="C11" s="703" t="s">
        <v>601</v>
      </c>
      <c r="D11" s="704"/>
      <c r="E11" s="705" t="s">
        <v>754</v>
      </c>
      <c r="F11" s="703" t="s">
        <v>895</v>
      </c>
      <c r="G11" s="706" t="s">
        <v>414</v>
      </c>
      <c r="H11" s="722" t="s">
        <v>56</v>
      </c>
      <c r="I11" s="743" t="s">
        <v>688</v>
      </c>
      <c r="J11" s="723" t="s">
        <v>56</v>
      </c>
      <c r="K11" s="743" t="s">
        <v>689</v>
      </c>
      <c r="L11" s="743"/>
      <c r="M11" s="743"/>
      <c r="N11" s="743"/>
      <c r="O11" s="743"/>
      <c r="P11" s="743"/>
      <c r="Q11" s="743"/>
      <c r="R11" s="743"/>
      <c r="S11" s="743"/>
      <c r="T11" s="743"/>
      <c r="U11" s="743"/>
      <c r="V11" s="743"/>
      <c r="W11" s="743"/>
      <c r="X11" s="743"/>
      <c r="Y11" s="744"/>
    </row>
    <row r="12" spans="2:28" s="741" customFormat="1">
      <c r="C12" s="825" t="s">
        <v>603</v>
      </c>
      <c r="D12" s="399"/>
      <c r="E12" s="381"/>
      <c r="F12" s="825" t="s">
        <v>1249</v>
      </c>
      <c r="G12" s="384" t="s">
        <v>714</v>
      </c>
      <c r="H12" s="390" t="s">
        <v>56</v>
      </c>
      <c r="I12" s="388" t="s">
        <v>652</v>
      </c>
      <c r="J12" s="387" t="s">
        <v>56</v>
      </c>
      <c r="K12" s="388" t="s">
        <v>653</v>
      </c>
      <c r="L12" s="742"/>
      <c r="M12" s="388"/>
      <c r="N12" s="742"/>
      <c r="O12" s="388"/>
      <c r="P12" s="742"/>
      <c r="Q12" s="388"/>
      <c r="R12" s="388"/>
      <c r="S12" s="388"/>
      <c r="T12" s="388"/>
      <c r="U12" s="388"/>
      <c r="V12" s="388"/>
      <c r="W12" s="388"/>
      <c r="X12" s="388"/>
      <c r="Y12" s="399"/>
    </row>
    <row r="13" spans="2:28" s="741" customFormat="1">
      <c r="C13" s="825" t="s">
        <v>605</v>
      </c>
      <c r="D13" s="399"/>
      <c r="E13" s="381"/>
      <c r="F13" s="825" t="s">
        <v>1250</v>
      </c>
      <c r="G13" s="384" t="s">
        <v>714</v>
      </c>
      <c r="H13" s="390" t="s">
        <v>55</v>
      </c>
      <c r="I13" s="388" t="s">
        <v>652</v>
      </c>
      <c r="J13" s="387" t="s">
        <v>56</v>
      </c>
      <c r="K13" s="388" t="s">
        <v>653</v>
      </c>
      <c r="L13" s="742"/>
      <c r="M13" s="388"/>
      <c r="N13" s="742"/>
      <c r="O13" s="388"/>
      <c r="P13" s="742"/>
      <c r="Q13" s="388"/>
      <c r="R13" s="388"/>
      <c r="S13" s="388"/>
      <c r="T13" s="388"/>
      <c r="U13" s="388"/>
      <c r="V13" s="388"/>
      <c r="W13" s="388"/>
      <c r="X13" s="388"/>
      <c r="Y13" s="399"/>
    </row>
    <row r="14" spans="2:28">
      <c r="C14" s="703" t="s">
        <v>916</v>
      </c>
      <c r="D14" s="704"/>
      <c r="E14" s="705" t="s">
        <v>754</v>
      </c>
      <c r="F14" s="703" t="s">
        <v>884</v>
      </c>
      <c r="G14" s="706" t="s">
        <v>414</v>
      </c>
      <c r="H14" s="722" t="s">
        <v>56</v>
      </c>
      <c r="I14" s="743" t="s">
        <v>416</v>
      </c>
      <c r="J14" s="723" t="s">
        <v>56</v>
      </c>
      <c r="K14" s="743" t="s">
        <v>417</v>
      </c>
      <c r="L14" s="743"/>
      <c r="M14" s="743"/>
      <c r="N14" s="743"/>
      <c r="O14" s="743"/>
      <c r="P14" s="743"/>
      <c r="Q14" s="743"/>
      <c r="R14" s="743"/>
      <c r="S14" s="743"/>
      <c r="T14" s="743"/>
      <c r="U14" s="743"/>
      <c r="V14" s="743"/>
      <c r="W14" s="743"/>
      <c r="X14" s="743"/>
      <c r="Y14" s="744"/>
    </row>
    <row r="15" spans="2:28" s="741" customFormat="1">
      <c r="C15" s="703" t="s">
        <v>1305</v>
      </c>
      <c r="D15" s="704"/>
      <c r="E15" s="705" t="s">
        <v>879</v>
      </c>
      <c r="F15" s="703" t="s">
        <v>911</v>
      </c>
      <c r="G15" s="706" t="s">
        <v>414</v>
      </c>
      <c r="H15" s="722" t="s">
        <v>56</v>
      </c>
      <c r="I15" s="743" t="s">
        <v>653</v>
      </c>
      <c r="J15" s="723" t="s">
        <v>56</v>
      </c>
      <c r="K15" s="743" t="s">
        <v>893</v>
      </c>
      <c r="L15" s="743"/>
      <c r="M15" s="743"/>
      <c r="N15" s="743"/>
      <c r="O15" s="743"/>
      <c r="P15" s="743"/>
      <c r="Q15" s="743"/>
      <c r="R15" s="743"/>
      <c r="S15" s="743"/>
      <c r="T15" s="743"/>
      <c r="U15" s="743"/>
      <c r="V15" s="743"/>
      <c r="W15" s="743"/>
      <c r="X15" s="743"/>
      <c r="Y15" s="744"/>
    </row>
    <row r="16" spans="2:28" s="741" customFormat="1">
      <c r="C16" s="703" t="s">
        <v>1305</v>
      </c>
      <c r="D16" s="704"/>
      <c r="E16" s="705" t="s">
        <v>597</v>
      </c>
      <c r="F16" s="703" t="s">
        <v>912</v>
      </c>
      <c r="G16" s="706" t="s">
        <v>414</v>
      </c>
      <c r="H16" s="722" t="s">
        <v>56</v>
      </c>
      <c r="I16" s="743" t="s">
        <v>653</v>
      </c>
      <c r="J16" s="723" t="s">
        <v>56</v>
      </c>
      <c r="K16" s="743" t="s">
        <v>893</v>
      </c>
      <c r="L16" s="743"/>
      <c r="M16" s="743"/>
      <c r="N16" s="743"/>
      <c r="O16" s="743"/>
      <c r="P16" s="743"/>
      <c r="Q16" s="743"/>
      <c r="R16" s="743"/>
      <c r="S16" s="743"/>
      <c r="T16" s="743"/>
      <c r="U16" s="743"/>
      <c r="V16" s="743"/>
      <c r="W16" s="743"/>
      <c r="X16" s="743"/>
      <c r="Y16" s="744"/>
    </row>
    <row r="17" spans="3:25">
      <c r="C17" s="703" t="s">
        <v>1306</v>
      </c>
      <c r="D17" s="704"/>
      <c r="E17" s="705" t="s">
        <v>697</v>
      </c>
      <c r="F17" s="703" t="s">
        <v>868</v>
      </c>
      <c r="G17" s="706"/>
      <c r="H17" s="722" t="s">
        <v>56</v>
      </c>
      <c r="I17" s="743" t="s">
        <v>416</v>
      </c>
      <c r="J17" s="723" t="s">
        <v>56</v>
      </c>
      <c r="K17" s="743" t="s">
        <v>415</v>
      </c>
      <c r="L17" s="723" t="s">
        <v>56</v>
      </c>
      <c r="M17" s="743" t="s">
        <v>410</v>
      </c>
      <c r="N17" s="723" t="s">
        <v>56</v>
      </c>
      <c r="O17" s="743" t="s">
        <v>412</v>
      </c>
      <c r="P17" s="723" t="s">
        <v>56</v>
      </c>
      <c r="Q17" s="743" t="s">
        <v>413</v>
      </c>
      <c r="R17" s="743"/>
      <c r="S17" s="743"/>
      <c r="T17" s="743"/>
      <c r="U17" s="743"/>
      <c r="V17" s="743"/>
      <c r="W17" s="743"/>
      <c r="X17" s="743"/>
      <c r="Y17" s="744"/>
    </row>
    <row r="18" spans="3:25">
      <c r="C18" s="703" t="s">
        <v>1307</v>
      </c>
      <c r="D18" s="704"/>
      <c r="E18" s="705" t="s">
        <v>602</v>
      </c>
      <c r="F18" s="703" t="s">
        <v>404</v>
      </c>
      <c r="G18" s="706" t="s">
        <v>419</v>
      </c>
      <c r="H18" s="722" t="s">
        <v>56</v>
      </c>
      <c r="I18" s="743" t="s">
        <v>416</v>
      </c>
      <c r="J18" s="723" t="s">
        <v>56</v>
      </c>
      <c r="K18" s="743" t="s">
        <v>417</v>
      </c>
      <c r="L18" s="743"/>
      <c r="M18" s="743"/>
      <c r="N18" s="743"/>
      <c r="O18" s="743"/>
      <c r="P18" s="743"/>
      <c r="Q18" s="743"/>
      <c r="R18" s="743"/>
      <c r="S18" s="743"/>
      <c r="T18" s="743"/>
      <c r="U18" s="743"/>
      <c r="V18" s="743"/>
      <c r="W18" s="743"/>
      <c r="X18" s="743"/>
      <c r="Y18" s="744"/>
    </row>
    <row r="19" spans="3:25">
      <c r="C19" s="703" t="s">
        <v>863</v>
      </c>
      <c r="D19" s="704"/>
      <c r="E19" s="705" t="s">
        <v>597</v>
      </c>
      <c r="F19" s="703" t="s">
        <v>405</v>
      </c>
      <c r="G19" s="706"/>
      <c r="H19" s="722" t="s">
        <v>56</v>
      </c>
      <c r="I19" s="743" t="s">
        <v>416</v>
      </c>
      <c r="J19" s="723" t="s">
        <v>56</v>
      </c>
      <c r="K19" s="743" t="s">
        <v>417</v>
      </c>
      <c r="L19" s="743"/>
      <c r="M19" s="743"/>
      <c r="N19" s="743"/>
      <c r="O19" s="743"/>
      <c r="P19" s="743"/>
      <c r="Q19" s="743"/>
      <c r="R19" s="743"/>
      <c r="S19" s="743"/>
      <c r="T19" s="743"/>
      <c r="U19" s="743"/>
      <c r="V19" s="743"/>
      <c r="W19" s="743"/>
      <c r="X19" s="743"/>
      <c r="Y19" s="744"/>
    </row>
    <row r="20" spans="3:25" ht="26.4">
      <c r="C20" s="703" t="s">
        <v>1309</v>
      </c>
      <c r="D20" s="704"/>
      <c r="E20" s="705" t="s">
        <v>597</v>
      </c>
      <c r="F20" s="896" t="s">
        <v>661</v>
      </c>
      <c r="G20" s="706"/>
      <c r="H20" s="722" t="s">
        <v>56</v>
      </c>
      <c r="I20" s="743" t="s">
        <v>416</v>
      </c>
      <c r="J20" s="723" t="s">
        <v>56</v>
      </c>
      <c r="K20" s="743" t="s">
        <v>417</v>
      </c>
      <c r="L20" s="743"/>
      <c r="M20" s="743"/>
      <c r="N20" s="743"/>
      <c r="O20" s="743"/>
      <c r="P20" s="743"/>
      <c r="Q20" s="743"/>
      <c r="R20" s="743"/>
      <c r="S20" s="743"/>
      <c r="T20" s="743"/>
      <c r="U20" s="743"/>
      <c r="V20" s="743"/>
      <c r="W20" s="743"/>
      <c r="X20" s="743"/>
      <c r="Y20" s="744"/>
    </row>
    <row r="21" spans="3:25" ht="26.4">
      <c r="C21" s="703" t="s">
        <v>1310</v>
      </c>
      <c r="D21" s="704"/>
      <c r="E21" s="705" t="s">
        <v>697</v>
      </c>
      <c r="F21" s="896" t="s">
        <v>864</v>
      </c>
      <c r="G21" s="706"/>
      <c r="H21" s="722" t="s">
        <v>56</v>
      </c>
      <c r="I21" s="743" t="s">
        <v>416</v>
      </c>
      <c r="J21" s="723" t="s">
        <v>56</v>
      </c>
      <c r="K21" s="743" t="s">
        <v>417</v>
      </c>
      <c r="L21" s="743"/>
      <c r="M21" s="743"/>
      <c r="N21" s="743"/>
      <c r="O21" s="743"/>
      <c r="P21" s="743"/>
      <c r="Q21" s="743"/>
      <c r="R21" s="743"/>
      <c r="S21" s="743"/>
      <c r="T21" s="743"/>
      <c r="U21" s="743"/>
      <c r="V21" s="743"/>
      <c r="W21" s="743"/>
      <c r="X21" s="743"/>
      <c r="Y21" s="744"/>
    </row>
    <row r="22" spans="3:25">
      <c r="C22" s="703" t="s">
        <v>1308</v>
      </c>
      <c r="D22" s="704"/>
      <c r="E22" s="705" t="s">
        <v>620</v>
      </c>
      <c r="F22" s="703" t="s">
        <v>586</v>
      </c>
      <c r="G22" s="706"/>
      <c r="H22" s="722" t="s">
        <v>56</v>
      </c>
      <c r="I22" s="743" t="s">
        <v>416</v>
      </c>
      <c r="J22" s="723" t="s">
        <v>56</v>
      </c>
      <c r="K22" s="743" t="s">
        <v>417</v>
      </c>
      <c r="L22" s="743"/>
      <c r="M22" s="743"/>
      <c r="N22" s="743"/>
      <c r="O22" s="743"/>
      <c r="P22" s="743"/>
      <c r="Q22" s="743"/>
      <c r="R22" s="743"/>
      <c r="S22" s="743"/>
      <c r="T22" s="743"/>
      <c r="U22" s="743"/>
      <c r="V22" s="743"/>
      <c r="W22" s="743"/>
      <c r="X22" s="743"/>
      <c r="Y22" s="744"/>
    </row>
    <row r="23" spans="3:25">
      <c r="C23" s="703" t="s">
        <v>1308</v>
      </c>
      <c r="D23" s="704"/>
      <c r="E23" s="705" t="s">
        <v>604</v>
      </c>
      <c r="F23" s="703" t="s">
        <v>587</v>
      </c>
      <c r="G23" s="706"/>
      <c r="H23" s="722" t="s">
        <v>56</v>
      </c>
      <c r="I23" s="743" t="s">
        <v>416</v>
      </c>
      <c r="J23" s="723" t="s">
        <v>56</v>
      </c>
      <c r="K23" s="743" t="s">
        <v>417</v>
      </c>
      <c r="L23" s="743"/>
      <c r="M23" s="743"/>
      <c r="N23" s="743"/>
      <c r="O23" s="743"/>
      <c r="P23" s="743"/>
      <c r="Q23" s="743"/>
      <c r="R23" s="743"/>
      <c r="S23" s="743"/>
      <c r="T23" s="743"/>
      <c r="U23" s="743"/>
      <c r="V23" s="743"/>
      <c r="W23" s="743"/>
      <c r="X23" s="743"/>
      <c r="Y23" s="744"/>
    </row>
    <row r="24" spans="3:25">
      <c r="C24" s="703" t="s">
        <v>746</v>
      </c>
      <c r="D24" s="704"/>
      <c r="E24" s="705" t="s">
        <v>597</v>
      </c>
      <c r="F24" s="703" t="s">
        <v>49</v>
      </c>
      <c r="G24" s="706"/>
      <c r="H24" s="722" t="s">
        <v>56</v>
      </c>
      <c r="I24" s="743" t="s">
        <v>416</v>
      </c>
      <c r="J24" s="723" t="s">
        <v>56</v>
      </c>
      <c r="K24" s="743" t="s">
        <v>417</v>
      </c>
      <c r="L24" s="743"/>
      <c r="M24" s="743"/>
      <c r="N24" s="743"/>
      <c r="O24" s="743"/>
      <c r="P24" s="743"/>
      <c r="Q24" s="743"/>
      <c r="R24" s="743"/>
      <c r="S24" s="743"/>
      <c r="T24" s="743"/>
      <c r="U24" s="743"/>
      <c r="V24" s="743"/>
      <c r="W24" s="743"/>
      <c r="X24" s="743"/>
      <c r="Y24" s="744"/>
    </row>
    <row r="25" spans="3:25">
      <c r="C25" s="825" t="s">
        <v>747</v>
      </c>
      <c r="D25" s="399"/>
      <c r="E25" s="381"/>
      <c r="F25" s="825" t="s">
        <v>1234</v>
      </c>
      <c r="G25" s="384"/>
      <c r="H25" s="385" t="s">
        <v>56</v>
      </c>
      <c r="I25" s="386" t="s">
        <v>416</v>
      </c>
      <c r="J25" s="392" t="s">
        <v>56</v>
      </c>
      <c r="K25" s="386" t="s">
        <v>417</v>
      </c>
      <c r="L25" s="386"/>
      <c r="M25" s="743"/>
      <c r="N25" s="743"/>
      <c r="O25" s="743"/>
      <c r="P25" s="743"/>
      <c r="Q25" s="743"/>
      <c r="R25" s="743"/>
      <c r="S25" s="743"/>
      <c r="T25" s="743"/>
      <c r="U25" s="743"/>
      <c r="V25" s="743"/>
      <c r="W25" s="743"/>
      <c r="X25" s="743"/>
      <c r="Y25" s="744"/>
    </row>
    <row r="26" spans="3:25">
      <c r="C26" s="703" t="s">
        <v>823</v>
      </c>
      <c r="D26" s="704"/>
      <c r="E26" s="705" t="s">
        <v>620</v>
      </c>
      <c r="F26" s="703" t="s">
        <v>662</v>
      </c>
      <c r="G26" s="706"/>
      <c r="H26" s="722" t="s">
        <v>56</v>
      </c>
      <c r="I26" s="743" t="s">
        <v>416</v>
      </c>
      <c r="J26" s="723" t="s">
        <v>56</v>
      </c>
      <c r="K26" s="743" t="s">
        <v>417</v>
      </c>
      <c r="L26" s="743"/>
      <c r="M26" s="743"/>
      <c r="N26" s="743"/>
      <c r="O26" s="743"/>
      <c r="P26" s="743"/>
      <c r="Q26" s="743"/>
      <c r="R26" s="743"/>
      <c r="S26" s="743"/>
      <c r="T26" s="743"/>
      <c r="U26" s="743"/>
      <c r="V26" s="743"/>
      <c r="W26" s="743"/>
      <c r="X26" s="743"/>
      <c r="Y26" s="744"/>
    </row>
    <row r="27" spans="3:25">
      <c r="C27" s="721" t="s">
        <v>781</v>
      </c>
      <c r="D27" s="897"/>
      <c r="E27" s="898" t="s">
        <v>597</v>
      </c>
      <c r="F27" s="721" t="s">
        <v>970</v>
      </c>
      <c r="G27" s="706"/>
      <c r="H27" s="722" t="s">
        <v>56</v>
      </c>
      <c r="I27" s="743" t="s">
        <v>416</v>
      </c>
      <c r="J27" s="723" t="s">
        <v>56</v>
      </c>
      <c r="K27" s="743" t="s">
        <v>417</v>
      </c>
      <c r="L27" s="743"/>
      <c r="M27" s="743"/>
      <c r="N27" s="743"/>
      <c r="O27" s="743"/>
      <c r="P27" s="743"/>
      <c r="Q27" s="743"/>
      <c r="R27" s="743"/>
      <c r="S27" s="743"/>
      <c r="T27" s="743"/>
      <c r="U27" s="743"/>
      <c r="V27" s="743"/>
      <c r="W27" s="743"/>
      <c r="X27" s="743"/>
      <c r="Y27" s="744"/>
    </row>
    <row r="28" spans="3:25">
      <c r="C28" s="721" t="s">
        <v>781</v>
      </c>
      <c r="D28" s="897"/>
      <c r="E28" s="898" t="s">
        <v>597</v>
      </c>
      <c r="F28" s="721" t="s">
        <v>971</v>
      </c>
      <c r="G28" s="706"/>
      <c r="H28" s="722" t="s">
        <v>56</v>
      </c>
      <c r="I28" s="743" t="s">
        <v>416</v>
      </c>
      <c r="J28" s="723" t="s">
        <v>56</v>
      </c>
      <c r="K28" s="743" t="s">
        <v>417</v>
      </c>
      <c r="L28" s="743"/>
      <c r="M28" s="743"/>
      <c r="N28" s="743"/>
      <c r="O28" s="743"/>
      <c r="P28" s="743"/>
      <c r="Q28" s="743"/>
      <c r="R28" s="743"/>
      <c r="S28" s="743"/>
      <c r="T28" s="743"/>
      <c r="U28" s="743"/>
      <c r="V28" s="743"/>
      <c r="W28" s="743"/>
      <c r="X28" s="743"/>
      <c r="Y28" s="744"/>
    </row>
    <row r="29" spans="3:25">
      <c r="C29" s="825" t="s">
        <v>824</v>
      </c>
      <c r="D29" s="313"/>
      <c r="E29" s="278"/>
      <c r="F29" s="825" t="s">
        <v>1237</v>
      </c>
      <c r="G29" s="185"/>
      <c r="H29" s="390" t="s">
        <v>56</v>
      </c>
      <c r="I29" s="388" t="s">
        <v>416</v>
      </c>
      <c r="J29" s="387" t="s">
        <v>56</v>
      </c>
      <c r="K29" s="388" t="s">
        <v>417</v>
      </c>
      <c r="L29" s="826"/>
      <c r="M29" s="826"/>
      <c r="N29" s="826"/>
      <c r="O29" s="826"/>
      <c r="P29" s="826"/>
      <c r="Q29" s="826"/>
      <c r="R29" s="826"/>
      <c r="S29" s="826"/>
      <c r="T29" s="826"/>
      <c r="U29" s="826"/>
      <c r="V29" s="826"/>
      <c r="W29" s="826"/>
      <c r="X29" s="826"/>
      <c r="Y29" s="313"/>
    </row>
    <row r="30" spans="3:25">
      <c r="C30" s="703" t="s">
        <v>825</v>
      </c>
      <c r="D30" s="704"/>
      <c r="E30" s="705" t="s">
        <v>620</v>
      </c>
      <c r="F30" s="703" t="s">
        <v>1236</v>
      </c>
      <c r="G30" s="706" t="s">
        <v>419</v>
      </c>
      <c r="H30" s="722" t="s">
        <v>56</v>
      </c>
      <c r="I30" s="743" t="s">
        <v>416</v>
      </c>
      <c r="J30" s="723" t="s">
        <v>56</v>
      </c>
      <c r="K30" s="743" t="s">
        <v>417</v>
      </c>
      <c r="L30" s="743"/>
      <c r="M30" s="743"/>
      <c r="N30" s="743"/>
      <c r="O30" s="743"/>
      <c r="P30" s="743"/>
      <c r="Q30" s="743"/>
      <c r="R30" s="743"/>
      <c r="S30" s="743"/>
      <c r="T30" s="743"/>
      <c r="U30" s="743"/>
      <c r="V30" s="743"/>
      <c r="W30" s="743"/>
      <c r="X30" s="743"/>
      <c r="Y30" s="744"/>
    </row>
    <row r="31" spans="3:25">
      <c r="C31" s="703" t="s">
        <v>826</v>
      </c>
      <c r="D31" s="704"/>
      <c r="E31" s="705" t="s">
        <v>602</v>
      </c>
      <c r="F31" s="703" t="s">
        <v>50</v>
      </c>
      <c r="G31" s="706"/>
      <c r="H31" s="722" t="s">
        <v>56</v>
      </c>
      <c r="I31" s="743" t="s">
        <v>416</v>
      </c>
      <c r="J31" s="723" t="s">
        <v>56</v>
      </c>
      <c r="K31" s="743" t="s">
        <v>417</v>
      </c>
      <c r="L31" s="743"/>
      <c r="M31" s="743"/>
      <c r="N31" s="743"/>
      <c r="O31" s="743"/>
      <c r="P31" s="743"/>
      <c r="Q31" s="743"/>
      <c r="R31" s="743"/>
      <c r="S31" s="743"/>
      <c r="T31" s="743"/>
      <c r="U31" s="743"/>
      <c r="V31" s="743"/>
      <c r="W31" s="743"/>
      <c r="X31" s="743"/>
      <c r="Y31" s="744"/>
    </row>
    <row r="32" spans="3:25">
      <c r="C32" s="703" t="s">
        <v>827</v>
      </c>
      <c r="D32" s="704"/>
      <c r="E32" s="705" t="s">
        <v>602</v>
      </c>
      <c r="F32" s="703" t="s">
        <v>51</v>
      </c>
      <c r="G32" s="706"/>
      <c r="H32" s="722" t="s">
        <v>56</v>
      </c>
      <c r="I32" s="743" t="s">
        <v>416</v>
      </c>
      <c r="J32" s="709" t="s">
        <v>56</v>
      </c>
      <c r="K32" s="708" t="s">
        <v>415</v>
      </c>
      <c r="L32" s="709" t="s">
        <v>56</v>
      </c>
      <c r="M32" s="708" t="s">
        <v>410</v>
      </c>
      <c r="N32" s="743"/>
      <c r="O32" s="743"/>
      <c r="P32" s="743"/>
      <c r="Q32" s="743"/>
      <c r="R32" s="743"/>
      <c r="S32" s="743"/>
      <c r="T32" s="743"/>
      <c r="U32" s="743"/>
      <c r="V32" s="743"/>
      <c r="W32" s="743"/>
      <c r="X32" s="743"/>
      <c r="Y32" s="744"/>
    </row>
    <row r="33" spans="3:28">
      <c r="C33" s="703" t="s">
        <v>828</v>
      </c>
      <c r="D33" s="704"/>
      <c r="E33" s="705" t="s">
        <v>602</v>
      </c>
      <c r="F33" s="703" t="s">
        <v>52</v>
      </c>
      <c r="G33" s="706"/>
      <c r="H33" s="722" t="s">
        <v>56</v>
      </c>
      <c r="I33" s="743" t="s">
        <v>416</v>
      </c>
      <c r="J33" s="709" t="s">
        <v>56</v>
      </c>
      <c r="K33" s="708" t="s">
        <v>415</v>
      </c>
      <c r="L33" s="709" t="s">
        <v>56</v>
      </c>
      <c r="M33" s="708" t="s">
        <v>410</v>
      </c>
      <c r="N33" s="743"/>
      <c r="O33" s="743"/>
      <c r="P33" s="743"/>
      <c r="Q33" s="743"/>
      <c r="R33" s="743"/>
      <c r="S33" s="743"/>
      <c r="T33" s="743"/>
      <c r="U33" s="743"/>
      <c r="V33" s="743"/>
      <c r="W33" s="743"/>
      <c r="X33" s="743"/>
      <c r="Y33" s="744"/>
    </row>
    <row r="34" spans="3:28">
      <c r="C34" s="703" t="s">
        <v>829</v>
      </c>
      <c r="D34" s="704"/>
      <c r="E34" s="705" t="s">
        <v>620</v>
      </c>
      <c r="F34" s="703" t="s">
        <v>573</v>
      </c>
      <c r="G34" s="706" t="s">
        <v>419</v>
      </c>
      <c r="H34" s="722" t="s">
        <v>56</v>
      </c>
      <c r="I34" s="743" t="s">
        <v>416</v>
      </c>
      <c r="J34" s="723" t="s">
        <v>56</v>
      </c>
      <c r="K34" s="743" t="s">
        <v>417</v>
      </c>
      <c r="L34" s="743"/>
      <c r="M34" s="743"/>
      <c r="N34" s="743"/>
      <c r="O34" s="743"/>
      <c r="P34" s="743"/>
      <c r="Q34" s="743"/>
      <c r="R34" s="743"/>
      <c r="S34" s="743"/>
      <c r="T34" s="743"/>
      <c r="U34" s="743"/>
      <c r="V34" s="743"/>
      <c r="W34" s="743"/>
      <c r="X34" s="743"/>
      <c r="Y34" s="744"/>
    </row>
    <row r="35" spans="3:28">
      <c r="C35" s="703" t="s">
        <v>830</v>
      </c>
      <c r="D35" s="704"/>
      <c r="E35" s="705" t="s">
        <v>602</v>
      </c>
      <c r="F35" s="703" t="s">
        <v>53</v>
      </c>
      <c r="G35" s="706"/>
      <c r="H35" s="722" t="s">
        <v>56</v>
      </c>
      <c r="I35" s="743" t="s">
        <v>416</v>
      </c>
      <c r="J35" s="723" t="s">
        <v>56</v>
      </c>
      <c r="K35" s="743" t="s">
        <v>417</v>
      </c>
      <c r="L35" s="743"/>
      <c r="M35" s="743"/>
      <c r="N35" s="743"/>
      <c r="O35" s="743"/>
      <c r="P35" s="743"/>
      <c r="Q35" s="743"/>
      <c r="R35" s="743"/>
      <c r="S35" s="743"/>
      <c r="T35" s="743"/>
      <c r="U35" s="743"/>
      <c r="V35" s="743"/>
      <c r="W35" s="743"/>
      <c r="X35" s="743"/>
      <c r="Y35" s="744"/>
    </row>
    <row r="36" spans="3:28">
      <c r="C36" s="703" t="s">
        <v>831</v>
      </c>
      <c r="D36" s="704"/>
      <c r="E36" s="705" t="s">
        <v>602</v>
      </c>
      <c r="F36" s="703" t="s">
        <v>927</v>
      </c>
      <c r="G36" s="706" t="s">
        <v>419</v>
      </c>
      <c r="H36" s="722" t="s">
        <v>56</v>
      </c>
      <c r="I36" s="743" t="s">
        <v>693</v>
      </c>
      <c r="J36" s="745"/>
      <c r="K36" s="743"/>
      <c r="L36" s="879" t="s">
        <v>55</v>
      </c>
      <c r="M36" s="743" t="s">
        <v>694</v>
      </c>
      <c r="N36" s="743"/>
      <c r="O36" s="743"/>
      <c r="P36" s="879" t="s">
        <v>55</v>
      </c>
      <c r="Q36" s="743" t="s">
        <v>756</v>
      </c>
      <c r="R36" s="743"/>
      <c r="S36" s="743"/>
      <c r="T36" s="743"/>
      <c r="U36" s="743"/>
      <c r="V36" s="743"/>
      <c r="W36" s="743"/>
      <c r="X36" s="743"/>
      <c r="Y36" s="744"/>
    </row>
    <row r="37" spans="3:28">
      <c r="C37" s="703">
        <v>1</v>
      </c>
      <c r="D37" s="704"/>
      <c r="E37" s="705" t="s">
        <v>602</v>
      </c>
      <c r="F37" s="703" t="s">
        <v>917</v>
      </c>
      <c r="G37" s="706"/>
      <c r="H37" s="722" t="s">
        <v>56</v>
      </c>
      <c r="I37" s="743" t="s">
        <v>416</v>
      </c>
      <c r="J37" s="723" t="s">
        <v>56</v>
      </c>
      <c r="K37" s="743" t="s">
        <v>417</v>
      </c>
      <c r="L37" s="743"/>
      <c r="M37" s="743"/>
      <c r="N37" s="743"/>
      <c r="O37" s="743"/>
      <c r="P37" s="743"/>
      <c r="Q37" s="743"/>
      <c r="R37" s="743"/>
      <c r="S37" s="743"/>
      <c r="T37" s="743"/>
      <c r="U37" s="743"/>
      <c r="V37" s="743"/>
      <c r="W37" s="743"/>
      <c r="X37" s="743"/>
      <c r="Y37" s="744"/>
    </row>
    <row r="38" spans="3:28">
      <c r="C38" s="703">
        <v>2</v>
      </c>
      <c r="D38" s="704"/>
      <c r="E38" s="705" t="s">
        <v>602</v>
      </c>
      <c r="F38" s="703" t="s">
        <v>918</v>
      </c>
      <c r="G38" s="706"/>
      <c r="H38" s="722" t="s">
        <v>56</v>
      </c>
      <c r="I38" s="743" t="s">
        <v>416</v>
      </c>
      <c r="J38" s="723" t="s">
        <v>56</v>
      </c>
      <c r="K38" s="743" t="s">
        <v>417</v>
      </c>
      <c r="L38" s="743"/>
      <c r="M38" s="743"/>
      <c r="N38" s="743"/>
      <c r="O38" s="743"/>
      <c r="P38" s="743"/>
      <c r="Q38" s="743"/>
      <c r="R38" s="743"/>
      <c r="S38" s="743"/>
      <c r="T38" s="743"/>
      <c r="U38" s="743"/>
      <c r="V38" s="743"/>
      <c r="W38" s="743"/>
      <c r="X38" s="743"/>
      <c r="Y38" s="744"/>
    </row>
    <row r="39" spans="3:28">
      <c r="C39" s="703">
        <v>3</v>
      </c>
      <c r="D39" s="704"/>
      <c r="E39" s="705" t="s">
        <v>697</v>
      </c>
      <c r="F39" s="703" t="s">
        <v>919</v>
      </c>
      <c r="G39" s="706"/>
      <c r="H39" s="722" t="s">
        <v>56</v>
      </c>
      <c r="I39" s="743" t="s">
        <v>416</v>
      </c>
      <c r="J39" s="723" t="s">
        <v>56</v>
      </c>
      <c r="K39" s="743" t="s">
        <v>417</v>
      </c>
      <c r="L39" s="743"/>
      <c r="M39" s="743"/>
      <c r="N39" s="743"/>
      <c r="O39" s="743"/>
      <c r="P39" s="743"/>
      <c r="Q39" s="743"/>
      <c r="R39" s="743"/>
      <c r="S39" s="743"/>
      <c r="T39" s="743"/>
      <c r="U39" s="743"/>
      <c r="V39" s="743"/>
      <c r="W39" s="743"/>
      <c r="X39" s="743"/>
      <c r="Y39" s="744"/>
    </row>
    <row r="40" spans="3:28">
      <c r="C40" s="703">
        <v>4</v>
      </c>
      <c r="D40" s="704"/>
      <c r="E40" s="705" t="s">
        <v>697</v>
      </c>
      <c r="F40" s="703" t="s">
        <v>920</v>
      </c>
      <c r="G40" s="706"/>
      <c r="H40" s="722" t="s">
        <v>56</v>
      </c>
      <c r="I40" s="743" t="s">
        <v>416</v>
      </c>
      <c r="J40" s="723" t="s">
        <v>56</v>
      </c>
      <c r="K40" s="743" t="s">
        <v>417</v>
      </c>
      <c r="L40" s="743"/>
      <c r="M40" s="743"/>
      <c r="N40" s="743"/>
      <c r="O40" s="743"/>
      <c r="P40" s="743"/>
      <c r="Q40" s="743"/>
      <c r="R40" s="743"/>
      <c r="S40" s="743"/>
      <c r="T40" s="743"/>
      <c r="U40" s="743"/>
      <c r="V40" s="743"/>
      <c r="W40" s="743"/>
      <c r="X40" s="743"/>
      <c r="Y40" s="744"/>
    </row>
    <row r="41" spans="3:28">
      <c r="C41" s="703">
        <v>5</v>
      </c>
      <c r="D41" s="704"/>
      <c r="E41" s="705" t="s">
        <v>602</v>
      </c>
      <c r="F41" s="703" t="s">
        <v>921</v>
      </c>
      <c r="G41" s="706"/>
      <c r="H41" s="722" t="s">
        <v>56</v>
      </c>
      <c r="I41" s="743" t="s">
        <v>416</v>
      </c>
      <c r="J41" s="723" t="s">
        <v>56</v>
      </c>
      <c r="K41" s="743" t="s">
        <v>417</v>
      </c>
      <c r="L41" s="743"/>
      <c r="M41" s="743"/>
      <c r="N41" s="743"/>
      <c r="O41" s="743"/>
      <c r="P41" s="743"/>
      <c r="Q41" s="743"/>
      <c r="R41" s="743"/>
      <c r="S41" s="743"/>
      <c r="T41" s="743"/>
      <c r="U41" s="743"/>
      <c r="V41" s="743"/>
      <c r="W41" s="743"/>
      <c r="X41" s="743"/>
      <c r="Y41" s="744"/>
    </row>
    <row r="42" spans="3:28">
      <c r="C42" s="703">
        <v>6</v>
      </c>
      <c r="D42" s="704"/>
      <c r="E42" s="705" t="s">
        <v>602</v>
      </c>
      <c r="F42" s="703" t="s">
        <v>902</v>
      </c>
      <c r="G42" s="706" t="s">
        <v>414</v>
      </c>
      <c r="H42" s="722" t="s">
        <v>56</v>
      </c>
      <c r="I42" s="743" t="s">
        <v>416</v>
      </c>
      <c r="J42" s="723" t="s">
        <v>56</v>
      </c>
      <c r="K42" s="743" t="s">
        <v>417</v>
      </c>
      <c r="L42" s="743"/>
      <c r="M42" s="743"/>
      <c r="N42" s="743"/>
      <c r="O42" s="743"/>
      <c r="P42" s="743"/>
      <c r="Q42" s="743"/>
      <c r="R42" s="743"/>
      <c r="S42" s="743"/>
      <c r="T42" s="743"/>
      <c r="U42" s="743"/>
      <c r="V42" s="743"/>
      <c r="W42" s="743"/>
      <c r="X42" s="743"/>
      <c r="Y42" s="744"/>
    </row>
    <row r="43" spans="3:28" ht="28.8">
      <c r="C43" s="1060" t="s">
        <v>1321</v>
      </c>
      <c r="D43" s="1061"/>
      <c r="E43" s="277" t="s">
        <v>642</v>
      </c>
      <c r="F43" s="400" t="s">
        <v>47</v>
      </c>
      <c r="G43" s="182" t="s">
        <v>418</v>
      </c>
      <c r="H43" s="1028" t="s">
        <v>561</v>
      </c>
      <c r="I43" s="1029"/>
      <c r="J43" s="1029"/>
      <c r="K43" s="1029"/>
      <c r="L43" s="1029"/>
      <c r="M43" s="1029"/>
      <c r="N43" s="1029"/>
      <c r="O43" s="1029"/>
      <c r="P43" s="1029"/>
      <c r="Q43" s="1029"/>
      <c r="R43" s="1029"/>
      <c r="S43" s="1029"/>
      <c r="T43" s="1029"/>
      <c r="U43" s="1029"/>
      <c r="V43" s="1029"/>
      <c r="W43" s="1029"/>
      <c r="X43" s="1029"/>
      <c r="Y43" s="1030"/>
      <c r="AB43" s="829"/>
    </row>
    <row r="44" spans="3:28">
      <c r="C44" s="703">
        <v>7</v>
      </c>
      <c r="D44" s="704"/>
      <c r="E44" s="705" t="s">
        <v>697</v>
      </c>
      <c r="F44" s="703" t="s">
        <v>922</v>
      </c>
      <c r="G44" s="706" t="s">
        <v>414</v>
      </c>
      <c r="H44" s="722" t="s">
        <v>56</v>
      </c>
      <c r="I44" s="743" t="s">
        <v>416</v>
      </c>
      <c r="J44" s="723" t="s">
        <v>56</v>
      </c>
      <c r="K44" s="743" t="s">
        <v>417</v>
      </c>
      <c r="L44" s="743"/>
      <c r="M44" s="743"/>
      <c r="N44" s="743"/>
      <c r="O44" s="743"/>
      <c r="P44" s="743"/>
      <c r="Q44" s="743"/>
      <c r="R44" s="743"/>
      <c r="S44" s="743"/>
      <c r="T44" s="743"/>
      <c r="U44" s="743"/>
      <c r="V44" s="743"/>
      <c r="W44" s="743"/>
      <c r="X44" s="743"/>
      <c r="Y44" s="744"/>
    </row>
    <row r="45" spans="3:28">
      <c r="C45" s="703">
        <v>8</v>
      </c>
      <c r="D45" s="704"/>
      <c r="E45" s="705" t="s">
        <v>697</v>
      </c>
      <c r="F45" s="703" t="s">
        <v>923</v>
      </c>
      <c r="G45" s="706"/>
      <c r="H45" s="722" t="s">
        <v>56</v>
      </c>
      <c r="I45" s="743" t="s">
        <v>416</v>
      </c>
      <c r="J45" s="723" t="s">
        <v>56</v>
      </c>
      <c r="K45" s="743" t="s">
        <v>417</v>
      </c>
      <c r="L45" s="743"/>
      <c r="M45" s="743"/>
      <c r="N45" s="743"/>
      <c r="O45" s="743"/>
      <c r="P45" s="743"/>
      <c r="Q45" s="743"/>
      <c r="R45" s="743"/>
      <c r="S45" s="743"/>
      <c r="T45" s="743"/>
      <c r="U45" s="743"/>
      <c r="V45" s="743"/>
      <c r="W45" s="743"/>
      <c r="X45" s="743"/>
      <c r="Y45" s="744"/>
    </row>
    <row r="46" spans="3:28">
      <c r="C46" s="1062" t="s">
        <v>926</v>
      </c>
      <c r="D46" s="1063"/>
      <c r="E46" s="705" t="s">
        <v>602</v>
      </c>
      <c r="F46" s="703" t="s">
        <v>711</v>
      </c>
      <c r="G46" s="706" t="s">
        <v>414</v>
      </c>
      <c r="H46" s="722" t="s">
        <v>56</v>
      </c>
      <c r="I46" s="893" t="s">
        <v>757</v>
      </c>
      <c r="J46" s="723" t="s">
        <v>56</v>
      </c>
      <c r="K46" s="899" t="s">
        <v>913</v>
      </c>
      <c r="L46" s="723" t="s">
        <v>56</v>
      </c>
      <c r="M46" s="743" t="s">
        <v>914</v>
      </c>
      <c r="N46" s="894"/>
      <c r="O46" s="743"/>
      <c r="P46" s="879" t="s">
        <v>55</v>
      </c>
      <c r="Q46" s="743" t="s">
        <v>915</v>
      </c>
      <c r="R46" s="743"/>
      <c r="S46" s="743"/>
      <c r="T46" s="879" t="s">
        <v>55</v>
      </c>
      <c r="U46" s="743" t="s">
        <v>896</v>
      </c>
      <c r="V46" s="743"/>
      <c r="W46" s="743"/>
      <c r="X46" s="743"/>
      <c r="Y46" s="744"/>
    </row>
    <row r="47" spans="3:28">
      <c r="C47" s="703">
        <v>14</v>
      </c>
      <c r="D47" s="704"/>
      <c r="E47" s="705" t="s">
        <v>602</v>
      </c>
      <c r="F47" s="703" t="s">
        <v>924</v>
      </c>
      <c r="G47" s="706"/>
      <c r="H47" s="722" t="s">
        <v>56</v>
      </c>
      <c r="I47" s="743" t="s">
        <v>416</v>
      </c>
      <c r="J47" s="723" t="s">
        <v>56</v>
      </c>
      <c r="K47" s="743" t="s">
        <v>417</v>
      </c>
      <c r="L47" s="743"/>
      <c r="M47" s="743"/>
      <c r="N47" s="743"/>
      <c r="O47" s="743"/>
      <c r="P47" s="743"/>
      <c r="Q47" s="743"/>
      <c r="R47" s="743"/>
      <c r="S47" s="743"/>
      <c r="T47" s="743"/>
      <c r="U47" s="743"/>
      <c r="V47" s="743"/>
      <c r="W47" s="743"/>
      <c r="X47" s="743"/>
      <c r="Y47" s="744"/>
    </row>
    <row r="48" spans="3:28">
      <c r="C48" s="703">
        <v>15</v>
      </c>
      <c r="D48" s="704"/>
      <c r="E48" s="705" t="s">
        <v>602</v>
      </c>
      <c r="F48" s="703" t="s">
        <v>925</v>
      </c>
      <c r="G48" s="706" t="s">
        <v>414</v>
      </c>
      <c r="H48" s="722" t="s">
        <v>56</v>
      </c>
      <c r="I48" s="743" t="s">
        <v>416</v>
      </c>
      <c r="J48" s="723" t="s">
        <v>56</v>
      </c>
      <c r="K48" s="743" t="s">
        <v>417</v>
      </c>
      <c r="L48" s="743"/>
      <c r="M48" s="743"/>
      <c r="N48" s="743"/>
      <c r="O48" s="743"/>
      <c r="P48" s="743"/>
      <c r="Q48" s="743"/>
      <c r="R48" s="743"/>
      <c r="S48" s="743"/>
      <c r="T48" s="743"/>
      <c r="U48" s="743"/>
      <c r="V48" s="743"/>
      <c r="W48" s="743"/>
      <c r="X48" s="743"/>
      <c r="Y48" s="744"/>
    </row>
    <row r="49" spans="3:28">
      <c r="C49" s="703" t="s">
        <v>832</v>
      </c>
      <c r="D49" s="704"/>
      <c r="E49" s="705" t="s">
        <v>602</v>
      </c>
      <c r="F49" s="703" t="s">
        <v>667</v>
      </c>
      <c r="G49" s="706"/>
      <c r="H49" s="722" t="s">
        <v>56</v>
      </c>
      <c r="I49" s="743" t="s">
        <v>416</v>
      </c>
      <c r="J49" s="723" t="s">
        <v>56</v>
      </c>
      <c r="K49" s="743" t="s">
        <v>417</v>
      </c>
      <c r="L49" s="743"/>
      <c r="M49" s="743"/>
      <c r="N49" s="743"/>
      <c r="O49" s="743"/>
      <c r="P49" s="743"/>
      <c r="Q49" s="743"/>
      <c r="R49" s="743"/>
      <c r="S49" s="743"/>
      <c r="T49" s="743"/>
      <c r="U49" s="743"/>
      <c r="V49" s="743"/>
      <c r="W49" s="743"/>
      <c r="X49" s="743"/>
      <c r="Y49" s="744"/>
    </row>
    <row r="50" spans="3:28">
      <c r="C50" s="703" t="s">
        <v>832</v>
      </c>
      <c r="D50" s="704"/>
      <c r="E50" s="705" t="s">
        <v>602</v>
      </c>
      <c r="F50" s="703" t="s">
        <v>668</v>
      </c>
      <c r="G50" s="706"/>
      <c r="H50" s="722" t="s">
        <v>56</v>
      </c>
      <c r="I50" s="743" t="s">
        <v>416</v>
      </c>
      <c r="J50" s="723" t="s">
        <v>56</v>
      </c>
      <c r="K50" s="743" t="s">
        <v>417</v>
      </c>
      <c r="L50" s="743"/>
      <c r="M50" s="743"/>
      <c r="N50" s="743"/>
      <c r="O50" s="743"/>
      <c r="P50" s="743"/>
      <c r="Q50" s="743"/>
      <c r="R50" s="743"/>
      <c r="S50" s="743"/>
      <c r="T50" s="743"/>
      <c r="U50" s="743"/>
      <c r="V50" s="743"/>
      <c r="W50" s="743"/>
      <c r="X50" s="743"/>
      <c r="Y50" s="744"/>
    </row>
    <row r="51" spans="3:28">
      <c r="C51" s="703" t="s">
        <v>833</v>
      </c>
      <c r="D51" s="704"/>
      <c r="E51" s="705" t="s">
        <v>597</v>
      </c>
      <c r="F51" s="703" t="s">
        <v>719</v>
      </c>
      <c r="G51" s="706" t="s">
        <v>419</v>
      </c>
      <c r="H51" s="722" t="s">
        <v>56</v>
      </c>
      <c r="I51" s="743" t="s">
        <v>416</v>
      </c>
      <c r="J51" s="709" t="s">
        <v>56</v>
      </c>
      <c r="K51" s="708" t="s">
        <v>415</v>
      </c>
      <c r="L51" s="709" t="s">
        <v>56</v>
      </c>
      <c r="M51" s="708" t="s">
        <v>410</v>
      </c>
      <c r="N51" s="743"/>
      <c r="O51" s="743"/>
      <c r="P51" s="743"/>
      <c r="Q51" s="743"/>
      <c r="R51" s="743"/>
      <c r="S51" s="743"/>
      <c r="T51" s="743"/>
      <c r="U51" s="743"/>
      <c r="V51" s="743"/>
      <c r="W51" s="743"/>
      <c r="X51" s="743"/>
      <c r="Y51" s="744"/>
    </row>
    <row r="52" spans="3:28">
      <c r="C52" s="825" t="s">
        <v>836</v>
      </c>
      <c r="D52" s="704"/>
      <c r="E52" s="705" t="s">
        <v>597</v>
      </c>
      <c r="F52" s="825" t="s">
        <v>1239</v>
      </c>
      <c r="G52" s="384" t="s">
        <v>714</v>
      </c>
      <c r="H52" s="390" t="s">
        <v>56</v>
      </c>
      <c r="I52" s="388" t="s">
        <v>416</v>
      </c>
      <c r="J52" s="387" t="s">
        <v>56</v>
      </c>
      <c r="K52" s="388" t="s">
        <v>415</v>
      </c>
      <c r="L52" s="387" t="s">
        <v>56</v>
      </c>
      <c r="M52" s="388" t="s">
        <v>410</v>
      </c>
      <c r="N52" s="710"/>
      <c r="O52" s="708"/>
      <c r="P52" s="710"/>
      <c r="Q52" s="708"/>
      <c r="R52" s="708"/>
      <c r="S52" s="708"/>
      <c r="T52" s="708"/>
      <c r="U52" s="826"/>
      <c r="V52" s="826"/>
      <c r="W52" s="826"/>
      <c r="X52" s="826"/>
      <c r="Y52" s="313"/>
    </row>
    <row r="53" spans="3:28">
      <c r="C53" s="703" t="s">
        <v>838</v>
      </c>
      <c r="D53" s="704"/>
      <c r="E53" s="705" t="s">
        <v>602</v>
      </c>
      <c r="F53" s="703" t="s">
        <v>54</v>
      </c>
      <c r="G53" s="706"/>
      <c r="H53" s="707" t="s">
        <v>56</v>
      </c>
      <c r="I53" s="743" t="s">
        <v>416</v>
      </c>
      <c r="J53" s="709" t="s">
        <v>56</v>
      </c>
      <c r="K53" s="743" t="s">
        <v>417</v>
      </c>
      <c r="L53" s="743"/>
      <c r="M53" s="743"/>
      <c r="N53" s="743"/>
      <c r="O53" s="743"/>
      <c r="P53" s="743"/>
      <c r="Q53" s="743"/>
      <c r="R53" s="743"/>
      <c r="S53" s="743"/>
      <c r="T53" s="743"/>
      <c r="U53" s="743"/>
      <c r="V53" s="743"/>
      <c r="W53" s="743"/>
      <c r="X53" s="743"/>
      <c r="Y53" s="744"/>
    </row>
    <row r="54" spans="3:28">
      <c r="C54" s="700" t="s">
        <v>839</v>
      </c>
      <c r="D54" s="701"/>
      <c r="E54" s="702" t="s">
        <v>602</v>
      </c>
      <c r="F54" s="700" t="s">
        <v>865</v>
      </c>
      <c r="G54" s="706" t="s">
        <v>414</v>
      </c>
      <c r="H54" s="886" t="s">
        <v>56</v>
      </c>
      <c r="I54" s="761" t="s">
        <v>416</v>
      </c>
      <c r="J54" s="879" t="s">
        <v>56</v>
      </c>
      <c r="K54" s="761" t="s">
        <v>415</v>
      </c>
      <c r="L54" s="725" t="s">
        <v>56</v>
      </c>
      <c r="M54" s="724" t="s">
        <v>410</v>
      </c>
      <c r="N54" s="761"/>
      <c r="O54" s="761"/>
      <c r="P54" s="761"/>
      <c r="Q54" s="761"/>
      <c r="R54" s="761"/>
      <c r="S54" s="761"/>
      <c r="T54" s="761"/>
      <c r="U54" s="761"/>
      <c r="V54" s="761"/>
      <c r="W54" s="761"/>
      <c r="X54" s="761"/>
      <c r="Y54" s="763"/>
    </row>
    <row r="55" spans="3:28">
      <c r="C55" s="703" t="s">
        <v>840</v>
      </c>
      <c r="D55" s="704"/>
      <c r="E55" s="705" t="s">
        <v>602</v>
      </c>
      <c r="F55" s="703" t="s">
        <v>670</v>
      </c>
      <c r="G55" s="706" t="s">
        <v>414</v>
      </c>
      <c r="H55" s="722" t="s">
        <v>56</v>
      </c>
      <c r="I55" s="743" t="s">
        <v>416</v>
      </c>
      <c r="J55" s="723" t="s">
        <v>56</v>
      </c>
      <c r="K55" s="743" t="s">
        <v>417</v>
      </c>
      <c r="L55" s="743"/>
      <c r="M55" s="743"/>
      <c r="N55" s="743"/>
      <c r="O55" s="743"/>
      <c r="P55" s="743"/>
      <c r="Q55" s="743"/>
      <c r="R55" s="743"/>
      <c r="S55" s="743"/>
      <c r="T55" s="743"/>
      <c r="U55" s="743"/>
      <c r="V55" s="743"/>
      <c r="W55" s="743"/>
      <c r="X55" s="743"/>
      <c r="Y55" s="744"/>
    </row>
    <row r="56" spans="3:28">
      <c r="C56" s="703" t="s">
        <v>842</v>
      </c>
      <c r="D56" s="704"/>
      <c r="E56" s="705" t="s">
        <v>602</v>
      </c>
      <c r="F56" s="703" t="s">
        <v>843</v>
      </c>
      <c r="G56" s="706" t="s">
        <v>414</v>
      </c>
      <c r="H56" s="722" t="s">
        <v>56</v>
      </c>
      <c r="I56" s="743" t="s">
        <v>416</v>
      </c>
      <c r="J56" s="723" t="s">
        <v>56</v>
      </c>
      <c r="K56" s="743" t="s">
        <v>417</v>
      </c>
      <c r="L56" s="743"/>
      <c r="M56" s="743"/>
      <c r="N56" s="743"/>
      <c r="O56" s="743"/>
      <c r="P56" s="743"/>
      <c r="Q56" s="743"/>
      <c r="R56" s="743"/>
      <c r="S56" s="743"/>
      <c r="T56" s="743"/>
      <c r="U56" s="743"/>
      <c r="V56" s="743"/>
      <c r="W56" s="743"/>
      <c r="X56" s="743"/>
      <c r="Y56" s="744"/>
      <c r="Z56" s="828"/>
      <c r="AA56" s="828"/>
      <c r="AB56" s="828"/>
    </row>
    <row r="57" spans="3:28">
      <c r="C57" s="703" t="s">
        <v>779</v>
      </c>
      <c r="D57" s="704"/>
      <c r="E57" s="705" t="s">
        <v>754</v>
      </c>
      <c r="F57" s="703" t="s">
        <v>866</v>
      </c>
      <c r="G57" s="706" t="s">
        <v>414</v>
      </c>
      <c r="H57" s="722" t="s">
        <v>56</v>
      </c>
      <c r="I57" s="743" t="s">
        <v>416</v>
      </c>
      <c r="J57" s="879" t="s">
        <v>56</v>
      </c>
      <c r="K57" s="761" t="s">
        <v>415</v>
      </c>
      <c r="L57" s="725" t="s">
        <v>56</v>
      </c>
      <c r="M57" s="724" t="s">
        <v>410</v>
      </c>
      <c r="N57" s="743"/>
      <c r="O57" s="743"/>
      <c r="P57" s="743"/>
      <c r="Q57" s="743"/>
      <c r="R57" s="743"/>
      <c r="S57" s="743"/>
      <c r="T57" s="743"/>
      <c r="U57" s="743"/>
      <c r="V57" s="743"/>
      <c r="W57" s="743"/>
      <c r="X57" s="743"/>
      <c r="Y57" s="744"/>
      <c r="Z57" s="828"/>
      <c r="AA57" s="828"/>
      <c r="AB57" s="828"/>
    </row>
    <row r="58" spans="3:28">
      <c r="C58" s="703" t="s">
        <v>846</v>
      </c>
      <c r="D58" s="704"/>
      <c r="E58" s="705" t="s">
        <v>754</v>
      </c>
      <c r="F58" s="703" t="s">
        <v>867</v>
      </c>
      <c r="G58" s="706" t="s">
        <v>414</v>
      </c>
      <c r="H58" s="722" t="s">
        <v>56</v>
      </c>
      <c r="I58" s="743" t="s">
        <v>416</v>
      </c>
      <c r="J58" s="723" t="s">
        <v>56</v>
      </c>
      <c r="K58" s="743" t="s">
        <v>417</v>
      </c>
      <c r="L58" s="743"/>
      <c r="M58" s="743"/>
      <c r="N58" s="743"/>
      <c r="O58" s="743"/>
      <c r="P58" s="743"/>
      <c r="Q58" s="743"/>
      <c r="R58" s="743"/>
      <c r="S58" s="743"/>
      <c r="T58" s="743"/>
      <c r="U58" s="743"/>
      <c r="V58" s="743"/>
      <c r="W58" s="743"/>
      <c r="X58" s="743"/>
      <c r="Y58" s="744"/>
      <c r="Z58" s="828"/>
      <c r="AA58" s="828"/>
      <c r="AB58" s="828"/>
    </row>
    <row r="59" spans="3:28">
      <c r="C59" s="825" t="s">
        <v>847</v>
      </c>
      <c r="D59" s="704"/>
      <c r="E59" s="705"/>
      <c r="F59" s="825" t="s">
        <v>1240</v>
      </c>
      <c r="G59" s="185" t="s">
        <v>714</v>
      </c>
      <c r="H59" s="390" t="s">
        <v>56</v>
      </c>
      <c r="I59" s="388" t="s">
        <v>416</v>
      </c>
      <c r="J59" s="387" t="s">
        <v>56</v>
      </c>
      <c r="K59" s="388" t="s">
        <v>415</v>
      </c>
      <c r="L59" s="387" t="s">
        <v>56</v>
      </c>
      <c r="M59" s="388" t="s">
        <v>410</v>
      </c>
      <c r="N59" s="710"/>
      <c r="O59" s="708"/>
      <c r="P59" s="710"/>
      <c r="Q59" s="708"/>
      <c r="R59" s="710"/>
      <c r="S59" s="708"/>
      <c r="T59" s="710"/>
      <c r="U59" s="826"/>
      <c r="V59" s="181"/>
      <c r="W59" s="826"/>
      <c r="X59" s="181"/>
      <c r="Y59" s="313"/>
    </row>
    <row r="60" spans="3:28">
      <c r="C60" s="825" t="s">
        <v>1247</v>
      </c>
      <c r="D60" s="704"/>
      <c r="E60" s="705"/>
      <c r="F60" s="825" t="s">
        <v>1241</v>
      </c>
      <c r="G60" s="706"/>
      <c r="H60" s="390" t="s">
        <v>56</v>
      </c>
      <c r="I60" s="388" t="s">
        <v>416</v>
      </c>
      <c r="J60" s="387" t="s">
        <v>56</v>
      </c>
      <c r="K60" s="388" t="s">
        <v>417</v>
      </c>
      <c r="L60" s="710"/>
      <c r="M60" s="708"/>
      <c r="N60" s="710"/>
      <c r="O60" s="708"/>
      <c r="P60" s="710"/>
      <c r="Q60" s="708"/>
      <c r="R60" s="710"/>
      <c r="S60" s="708"/>
      <c r="T60" s="710"/>
      <c r="U60" s="826"/>
      <c r="V60" s="181"/>
      <c r="W60" s="826"/>
      <c r="X60" s="181"/>
      <c r="Y60" s="313"/>
    </row>
    <row r="61" spans="3:28">
      <c r="C61" s="825" t="s">
        <v>1248</v>
      </c>
      <c r="D61" s="704"/>
      <c r="E61" s="705"/>
      <c r="F61" s="825" t="s">
        <v>1242</v>
      </c>
      <c r="G61" s="384" t="s">
        <v>714</v>
      </c>
      <c r="H61" s="390" t="s">
        <v>56</v>
      </c>
      <c r="I61" s="388" t="s">
        <v>416</v>
      </c>
      <c r="J61" s="387" t="s">
        <v>56</v>
      </c>
      <c r="K61" s="388" t="s">
        <v>415</v>
      </c>
      <c r="L61" s="387" t="s">
        <v>56</v>
      </c>
      <c r="M61" s="388" t="s">
        <v>410</v>
      </c>
      <c r="N61" s="710"/>
      <c r="O61" s="708"/>
      <c r="P61" s="710"/>
      <c r="Q61" s="708"/>
      <c r="R61" s="710"/>
      <c r="S61" s="708"/>
      <c r="T61" s="710"/>
      <c r="U61" s="826"/>
      <c r="V61" s="181"/>
      <c r="W61" s="826"/>
      <c r="X61" s="181"/>
      <c r="Y61" s="313"/>
    </row>
    <row r="62" spans="3:28">
      <c r="C62" s="703" t="s">
        <v>1322</v>
      </c>
      <c r="D62" s="704"/>
      <c r="E62" s="705" t="s">
        <v>597</v>
      </c>
      <c r="F62" s="703" t="s">
        <v>574</v>
      </c>
      <c r="G62" s="706" t="s">
        <v>419</v>
      </c>
      <c r="H62" s="722" t="s">
        <v>56</v>
      </c>
      <c r="I62" s="743" t="s">
        <v>416</v>
      </c>
      <c r="J62" s="709" t="s">
        <v>56</v>
      </c>
      <c r="K62" s="708" t="s">
        <v>415</v>
      </c>
      <c r="L62" s="709" t="s">
        <v>56</v>
      </c>
      <c r="M62" s="708" t="s">
        <v>410</v>
      </c>
      <c r="N62" s="709" t="s">
        <v>56</v>
      </c>
      <c r="O62" s="708" t="s">
        <v>412</v>
      </c>
      <c r="P62" s="877"/>
      <c r="Q62" s="895"/>
      <c r="R62" s="710"/>
      <c r="S62" s="708"/>
      <c r="T62" s="743"/>
      <c r="U62" s="743"/>
      <c r="V62" s="743"/>
      <c r="W62" s="743"/>
      <c r="X62" s="743"/>
      <c r="Y62" s="744"/>
      <c r="Z62" s="828"/>
      <c r="AA62" s="828"/>
      <c r="AB62" s="828"/>
    </row>
    <row r="63" spans="3:28">
      <c r="C63" s="1045" t="s">
        <v>1268</v>
      </c>
      <c r="D63" s="712"/>
      <c r="E63" s="705" t="s">
        <v>597</v>
      </c>
      <c r="F63" s="1036" t="s">
        <v>1243</v>
      </c>
      <c r="G63" s="1048" t="s">
        <v>714</v>
      </c>
      <c r="H63" s="779" t="s">
        <v>56</v>
      </c>
      <c r="I63" s="780" t="s">
        <v>416</v>
      </c>
      <c r="J63" s="781" t="s">
        <v>56</v>
      </c>
      <c r="K63" s="780" t="s">
        <v>415</v>
      </c>
      <c r="L63" s="781" t="s">
        <v>56</v>
      </c>
      <c r="M63" s="780" t="s">
        <v>410</v>
      </c>
      <c r="N63" s="781" t="s">
        <v>56</v>
      </c>
      <c r="O63" s="780" t="s">
        <v>412</v>
      </c>
      <c r="P63" s="781" t="s">
        <v>56</v>
      </c>
      <c r="Q63" s="780" t="s">
        <v>413</v>
      </c>
      <c r="R63" s="781" t="s">
        <v>56</v>
      </c>
      <c r="S63" s="780" t="s">
        <v>1252</v>
      </c>
      <c r="T63" s="781" t="s">
        <v>56</v>
      </c>
      <c r="U63" s="780" t="s">
        <v>1253</v>
      </c>
      <c r="V63" s="781" t="s">
        <v>56</v>
      </c>
      <c r="W63" s="780" t="s">
        <v>1254</v>
      </c>
      <c r="X63" s="781" t="s">
        <v>56</v>
      </c>
      <c r="Y63" s="782" t="s">
        <v>1255</v>
      </c>
    </row>
    <row r="64" spans="3:28">
      <c r="C64" s="1046"/>
      <c r="D64" s="734"/>
      <c r="E64" s="705" t="s">
        <v>597</v>
      </c>
      <c r="F64" s="1037"/>
      <c r="G64" s="1049"/>
      <c r="H64" s="783"/>
      <c r="I64" s="784"/>
      <c r="J64" s="785" t="s">
        <v>56</v>
      </c>
      <c r="K64" s="786" t="s">
        <v>1256</v>
      </c>
      <c r="L64" s="785" t="s">
        <v>56</v>
      </c>
      <c r="M64" s="787" t="s">
        <v>1257</v>
      </c>
      <c r="N64" s="785" t="s">
        <v>56</v>
      </c>
      <c r="O64" s="787" t="s">
        <v>1258</v>
      </c>
      <c r="P64" s="785" t="s">
        <v>56</v>
      </c>
      <c r="Q64" s="787" t="s">
        <v>1259</v>
      </c>
      <c r="R64" s="785" t="s">
        <v>56</v>
      </c>
      <c r="S64" s="787" t="s">
        <v>1260</v>
      </c>
      <c r="T64" s="785" t="s">
        <v>56</v>
      </c>
      <c r="U64" s="787" t="s">
        <v>1261</v>
      </c>
      <c r="V64" s="785" t="s">
        <v>56</v>
      </c>
      <c r="W64" s="787" t="s">
        <v>1262</v>
      </c>
      <c r="X64" s="785" t="s">
        <v>56</v>
      </c>
      <c r="Y64" s="788" t="s">
        <v>1263</v>
      </c>
    </row>
    <row r="65" spans="2:25">
      <c r="C65" s="1047"/>
      <c r="D65" s="701"/>
      <c r="E65" s="705" t="s">
        <v>597</v>
      </c>
      <c r="F65" s="1038"/>
      <c r="G65" s="1050"/>
      <c r="H65" s="789"/>
      <c r="I65" s="790"/>
      <c r="J65" s="791" t="s">
        <v>56</v>
      </c>
      <c r="K65" s="792" t="s">
        <v>1264</v>
      </c>
      <c r="L65" s="791" t="s">
        <v>56</v>
      </c>
      <c r="M65" s="793" t="s">
        <v>1265</v>
      </c>
      <c r="N65" s="794"/>
      <c r="O65" s="790"/>
      <c r="P65" s="794"/>
      <c r="Q65" s="790"/>
      <c r="R65" s="794"/>
      <c r="S65" s="790"/>
      <c r="T65" s="794"/>
      <c r="U65" s="790"/>
      <c r="V65" s="794"/>
      <c r="W65" s="790"/>
      <c r="X65" s="794"/>
      <c r="Y65" s="795"/>
    </row>
    <row r="66" spans="2:25" ht="18.600000000000001" customHeight="1">
      <c r="C66" s="714"/>
      <c r="D66" s="715"/>
      <c r="E66" s="716" t="s">
        <v>620</v>
      </c>
      <c r="F66" s="716" t="s">
        <v>575</v>
      </c>
      <c r="G66" s="717" t="s">
        <v>414</v>
      </c>
      <c r="H66" s="718" t="s">
        <v>56</v>
      </c>
      <c r="I66" s="719" t="s">
        <v>416</v>
      </c>
      <c r="J66" s="720" t="s">
        <v>56</v>
      </c>
      <c r="K66" s="719" t="s">
        <v>417</v>
      </c>
      <c r="L66" s="746"/>
      <c r="M66" s="746"/>
      <c r="N66" s="746"/>
      <c r="O66" s="746"/>
      <c r="P66" s="746"/>
      <c r="Q66" s="746"/>
      <c r="R66" s="746"/>
      <c r="S66" s="746"/>
      <c r="T66" s="746"/>
      <c r="U66" s="746"/>
      <c r="V66" s="746"/>
      <c r="W66" s="746"/>
      <c r="X66" s="746"/>
      <c r="Y66" s="747"/>
    </row>
    <row r="67" spans="2:25" ht="3.75" customHeight="1"/>
    <row r="68" spans="2:25" ht="14.4">
      <c r="B68" s="830" t="s">
        <v>1313</v>
      </c>
      <c r="C68" s="830"/>
      <c r="D68" s="830"/>
      <c r="E68" s="830"/>
    </row>
    <row r="69" spans="2:25" ht="28.8">
      <c r="C69" s="317" t="s">
        <v>16</v>
      </c>
      <c r="D69" s="317" t="s">
        <v>706</v>
      </c>
      <c r="E69" s="277" t="s">
        <v>642</v>
      </c>
      <c r="F69" s="276" t="s">
        <v>47</v>
      </c>
      <c r="G69" s="270" t="s">
        <v>418</v>
      </c>
      <c r="H69" s="1028" t="s">
        <v>561</v>
      </c>
      <c r="I69" s="1029"/>
      <c r="J69" s="1029"/>
      <c r="K69" s="1029"/>
      <c r="L69" s="1029"/>
      <c r="M69" s="1029"/>
      <c r="N69" s="1029"/>
      <c r="O69" s="1029"/>
      <c r="P69" s="1029"/>
      <c r="Q69" s="1029"/>
      <c r="R69" s="1029"/>
      <c r="S69" s="1029"/>
      <c r="T69" s="1029"/>
      <c r="U69" s="1029"/>
      <c r="V69" s="1029"/>
      <c r="W69" s="1029"/>
      <c r="X69" s="1029"/>
      <c r="Y69" s="1030"/>
    </row>
    <row r="70" spans="2:25" s="828" customFormat="1">
      <c r="C70" s="751"/>
      <c r="D70" s="751"/>
      <c r="E70" s="751" t="s">
        <v>597</v>
      </c>
      <c r="F70" s="752" t="s">
        <v>402</v>
      </c>
      <c r="G70" s="753" t="s">
        <v>419</v>
      </c>
      <c r="H70" s="754" t="s">
        <v>56</v>
      </c>
      <c r="I70" s="755" t="s">
        <v>752</v>
      </c>
      <c r="J70" s="756" t="s">
        <v>56</v>
      </c>
      <c r="K70" s="755" t="s">
        <v>753</v>
      </c>
      <c r="L70" s="756" t="s">
        <v>56</v>
      </c>
      <c r="M70" s="755" t="s">
        <v>885</v>
      </c>
      <c r="N70" s="756" t="s">
        <v>56</v>
      </c>
      <c r="O70" s="755" t="s">
        <v>886</v>
      </c>
      <c r="P70" s="755"/>
      <c r="Q70" s="755"/>
      <c r="R70" s="756" t="s">
        <v>56</v>
      </c>
      <c r="S70" s="755" t="s">
        <v>887</v>
      </c>
      <c r="T70" s="755"/>
      <c r="U70" s="755"/>
      <c r="V70" s="880" t="s">
        <v>56</v>
      </c>
      <c r="W70" s="881" t="s">
        <v>897</v>
      </c>
      <c r="X70" s="882"/>
      <c r="Y70" s="758"/>
    </row>
    <row r="71" spans="2:25" s="828" customFormat="1">
      <c r="C71" s="702"/>
      <c r="D71" s="702"/>
      <c r="E71" s="702" t="s">
        <v>597</v>
      </c>
      <c r="F71" s="700" t="s">
        <v>677</v>
      </c>
      <c r="G71" s="759" t="s">
        <v>419</v>
      </c>
      <c r="H71" s="760" t="s">
        <v>56</v>
      </c>
      <c r="I71" s="761" t="s">
        <v>752</v>
      </c>
      <c r="J71" s="725" t="s">
        <v>56</v>
      </c>
      <c r="K71" s="761" t="s">
        <v>888</v>
      </c>
      <c r="L71" s="761"/>
      <c r="M71" s="761"/>
      <c r="N71" s="761"/>
      <c r="O71" s="761"/>
      <c r="P71" s="724"/>
      <c r="Q71" s="724"/>
      <c r="R71" s="724"/>
      <c r="S71" s="724"/>
      <c r="T71" s="724"/>
      <c r="U71" s="724"/>
      <c r="V71" s="724"/>
      <c r="W71" s="724"/>
      <c r="X71" s="724"/>
      <c r="Y71" s="701"/>
    </row>
    <row r="72" spans="2:25" s="828" customFormat="1">
      <c r="C72" s="702" t="s">
        <v>742</v>
      </c>
      <c r="D72" s="702" t="s">
        <v>742</v>
      </c>
      <c r="E72" s="702" t="s">
        <v>597</v>
      </c>
      <c r="F72" s="700" t="s">
        <v>898</v>
      </c>
      <c r="G72" s="759" t="s">
        <v>414</v>
      </c>
      <c r="H72" s="760" t="s">
        <v>56</v>
      </c>
      <c r="I72" s="761" t="s">
        <v>752</v>
      </c>
      <c r="J72" s="709" t="s">
        <v>56</v>
      </c>
      <c r="K72" s="761" t="s">
        <v>753</v>
      </c>
      <c r="L72" s="725" t="s">
        <v>56</v>
      </c>
      <c r="M72" s="761" t="s">
        <v>885</v>
      </c>
      <c r="N72" s="725" t="s">
        <v>56</v>
      </c>
      <c r="O72" s="761" t="s">
        <v>886</v>
      </c>
      <c r="P72" s="724"/>
      <c r="Q72" s="724"/>
      <c r="R72" s="725" t="s">
        <v>56</v>
      </c>
      <c r="S72" s="761" t="s">
        <v>887</v>
      </c>
      <c r="T72" s="724"/>
      <c r="U72" s="724"/>
      <c r="V72" s="725" t="s">
        <v>56</v>
      </c>
      <c r="W72" s="761" t="s">
        <v>897</v>
      </c>
      <c r="X72" s="724"/>
      <c r="Y72" s="701"/>
    </row>
    <row r="73" spans="2:25" s="828" customFormat="1">
      <c r="C73" s="702" t="s">
        <v>899</v>
      </c>
      <c r="D73" s="764"/>
      <c r="E73" s="705" t="s">
        <v>597</v>
      </c>
      <c r="F73" s="703" t="s">
        <v>900</v>
      </c>
      <c r="G73" s="706" t="s">
        <v>419</v>
      </c>
      <c r="H73" s="722" t="s">
        <v>56</v>
      </c>
      <c r="I73" s="743" t="s">
        <v>416</v>
      </c>
      <c r="J73" s="723" t="s">
        <v>56</v>
      </c>
      <c r="K73" s="743" t="s">
        <v>417</v>
      </c>
      <c r="L73" s="708"/>
      <c r="M73" s="708"/>
      <c r="N73" s="708"/>
      <c r="O73" s="708"/>
      <c r="P73" s="708"/>
      <c r="Q73" s="708"/>
      <c r="R73" s="708"/>
      <c r="S73" s="708"/>
      <c r="T73" s="708"/>
      <c r="U73" s="708"/>
      <c r="V73" s="708"/>
      <c r="W73" s="708"/>
      <c r="X73" s="708"/>
      <c r="Y73" s="704"/>
    </row>
    <row r="74" spans="2:25" s="828" customFormat="1">
      <c r="C74" s="702" t="s">
        <v>676</v>
      </c>
      <c r="D74" s="702" t="s">
        <v>676</v>
      </c>
      <c r="E74" s="702" t="s">
        <v>597</v>
      </c>
      <c r="F74" s="700" t="s">
        <v>655</v>
      </c>
      <c r="G74" s="706" t="s">
        <v>419</v>
      </c>
      <c r="H74" s="707" t="s">
        <v>56</v>
      </c>
      <c r="I74" s="708" t="s">
        <v>653</v>
      </c>
      <c r="J74" s="709" t="s">
        <v>56</v>
      </c>
      <c r="K74" s="708" t="s">
        <v>652</v>
      </c>
      <c r="L74" s="761"/>
      <c r="M74" s="761"/>
      <c r="N74" s="761"/>
      <c r="O74" s="761"/>
      <c r="P74" s="761"/>
      <c r="Q74" s="761"/>
      <c r="R74" s="761"/>
      <c r="S74" s="761"/>
      <c r="T74" s="761"/>
      <c r="U74" s="761"/>
      <c r="V74" s="761"/>
      <c r="W74" s="761"/>
      <c r="X74" s="761"/>
      <c r="Y74" s="763"/>
    </row>
    <row r="75" spans="2:25" s="828" customFormat="1">
      <c r="C75" s="1036" t="s">
        <v>1314</v>
      </c>
      <c r="D75" s="1036" t="s">
        <v>852</v>
      </c>
      <c r="E75" s="765" t="s">
        <v>597</v>
      </c>
      <c r="F75" s="1036" t="s">
        <v>656</v>
      </c>
      <c r="G75" s="823" t="s">
        <v>419</v>
      </c>
      <c r="H75" s="722" t="s">
        <v>56</v>
      </c>
      <c r="I75" s="713" t="s">
        <v>416</v>
      </c>
      <c r="J75" s="723" t="s">
        <v>56</v>
      </c>
      <c r="K75" s="767" t="s">
        <v>680</v>
      </c>
      <c r="L75" s="713"/>
      <c r="M75" s="713"/>
      <c r="N75" s="723" t="s">
        <v>56</v>
      </c>
      <c r="O75" s="767" t="s">
        <v>681</v>
      </c>
      <c r="P75" s="713"/>
      <c r="Q75" s="713"/>
      <c r="R75" s="723" t="s">
        <v>56</v>
      </c>
      <c r="S75" s="767" t="s">
        <v>659</v>
      </c>
      <c r="T75" s="713"/>
      <c r="U75" s="713"/>
      <c r="V75" s="723" t="s">
        <v>56</v>
      </c>
      <c r="W75" s="767" t="s">
        <v>682</v>
      </c>
      <c r="X75" s="749"/>
      <c r="Y75" s="750"/>
    </row>
    <row r="76" spans="2:25" s="828" customFormat="1">
      <c r="C76" s="1038"/>
      <c r="D76" s="1038"/>
      <c r="E76" s="702"/>
      <c r="F76" s="1038"/>
      <c r="G76" s="759"/>
      <c r="H76" s="760"/>
      <c r="I76" s="724"/>
      <c r="J76" s="725" t="s">
        <v>55</v>
      </c>
      <c r="K76" s="768" t="s">
        <v>685</v>
      </c>
      <c r="L76" s="724"/>
      <c r="M76" s="724"/>
      <c r="N76" s="769"/>
      <c r="O76" s="768"/>
      <c r="P76" s="724"/>
      <c r="Q76" s="724"/>
      <c r="R76" s="725" t="s">
        <v>55</v>
      </c>
      <c r="S76" s="768" t="s">
        <v>684</v>
      </c>
      <c r="T76" s="724"/>
      <c r="U76" s="724"/>
      <c r="V76" s="769"/>
      <c r="W76" s="768"/>
      <c r="X76" s="761"/>
      <c r="Y76" s="763"/>
    </row>
    <row r="77" spans="2:25" s="828" customFormat="1">
      <c r="C77" s="705" t="s">
        <v>1315</v>
      </c>
      <c r="D77" s="705" t="s">
        <v>599</v>
      </c>
      <c r="E77" s="705" t="s">
        <v>597</v>
      </c>
      <c r="F77" s="703" t="s">
        <v>576</v>
      </c>
      <c r="G77" s="706"/>
      <c r="H77" s="722" t="s">
        <v>56</v>
      </c>
      <c r="I77" s="743" t="s">
        <v>627</v>
      </c>
      <c r="J77" s="723" t="s">
        <v>56</v>
      </c>
      <c r="K77" s="743" t="s">
        <v>624</v>
      </c>
      <c r="L77" s="769"/>
      <c r="M77" s="768"/>
      <c r="N77" s="724"/>
      <c r="O77" s="724"/>
      <c r="P77" s="724"/>
      <c r="Q77" s="724"/>
      <c r="R77" s="724"/>
      <c r="S77" s="724"/>
      <c r="T77" s="724"/>
      <c r="U77" s="724"/>
      <c r="V77" s="724"/>
      <c r="W77" s="724"/>
      <c r="X77" s="724"/>
      <c r="Y77" s="701"/>
    </row>
    <row r="78" spans="2:25">
      <c r="C78" s="796" t="s">
        <v>601</v>
      </c>
      <c r="D78" s="379" t="s">
        <v>600</v>
      </c>
      <c r="E78" s="797" t="s">
        <v>602</v>
      </c>
      <c r="F78" s="796" t="s">
        <v>48</v>
      </c>
      <c r="G78" s="798"/>
      <c r="H78" s="779" t="s">
        <v>56</v>
      </c>
      <c r="I78" s="799" t="s">
        <v>688</v>
      </c>
      <c r="J78" s="781" t="s">
        <v>56</v>
      </c>
      <c r="K78" s="799" t="s">
        <v>689</v>
      </c>
      <c r="L78" s="293"/>
      <c r="M78" s="293"/>
      <c r="N78" s="293"/>
      <c r="O78" s="293"/>
      <c r="P78" s="293"/>
      <c r="Q78" s="293"/>
      <c r="R78" s="293"/>
      <c r="S78" s="293"/>
      <c r="T78" s="293"/>
      <c r="U78" s="293"/>
      <c r="V78" s="293"/>
      <c r="W78" s="293"/>
      <c r="X78" s="293"/>
      <c r="Y78" s="294"/>
    </row>
    <row r="79" spans="2:25" s="741" customFormat="1">
      <c r="C79" s="825" t="s">
        <v>603</v>
      </c>
      <c r="D79" s="379" t="s">
        <v>601</v>
      </c>
      <c r="E79" s="381"/>
      <c r="F79" s="825" t="s">
        <v>1249</v>
      </c>
      <c r="G79" s="384" t="s">
        <v>714</v>
      </c>
      <c r="H79" s="390" t="s">
        <v>56</v>
      </c>
      <c r="I79" s="388" t="s">
        <v>652</v>
      </c>
      <c r="J79" s="387" t="s">
        <v>56</v>
      </c>
      <c r="K79" s="388" t="s">
        <v>653</v>
      </c>
      <c r="L79" s="742"/>
      <c r="M79" s="388"/>
      <c r="N79" s="742"/>
      <c r="O79" s="388"/>
      <c r="P79" s="742"/>
      <c r="Q79" s="388"/>
      <c r="R79" s="388"/>
      <c r="S79" s="388"/>
      <c r="T79" s="388"/>
      <c r="U79" s="388"/>
      <c r="V79" s="388"/>
      <c r="W79" s="388"/>
      <c r="X79" s="388"/>
      <c r="Y79" s="399"/>
    </row>
    <row r="80" spans="2:25" s="741" customFormat="1">
      <c r="C80" s="825" t="s">
        <v>605</v>
      </c>
      <c r="D80" s="379" t="s">
        <v>603</v>
      </c>
      <c r="E80" s="381"/>
      <c r="F80" s="825" t="s">
        <v>1250</v>
      </c>
      <c r="G80" s="384" t="s">
        <v>714</v>
      </c>
      <c r="H80" s="390" t="s">
        <v>55</v>
      </c>
      <c r="I80" s="388" t="s">
        <v>652</v>
      </c>
      <c r="J80" s="387" t="s">
        <v>56</v>
      </c>
      <c r="K80" s="388" t="s">
        <v>653</v>
      </c>
      <c r="L80" s="742"/>
      <c r="M80" s="388"/>
      <c r="N80" s="742"/>
      <c r="O80" s="388"/>
      <c r="P80" s="742"/>
      <c r="Q80" s="388"/>
      <c r="R80" s="388"/>
      <c r="S80" s="388"/>
      <c r="T80" s="388"/>
      <c r="U80" s="388"/>
      <c r="V80" s="388"/>
      <c r="W80" s="388"/>
      <c r="X80" s="388"/>
      <c r="Y80" s="399"/>
    </row>
    <row r="81" spans="3:25">
      <c r="C81" s="705" t="s">
        <v>606</v>
      </c>
      <c r="D81" s="702" t="s">
        <v>1304</v>
      </c>
      <c r="E81" s="705" t="s">
        <v>597</v>
      </c>
      <c r="F81" s="703" t="s">
        <v>901</v>
      </c>
      <c r="G81" s="706" t="s">
        <v>419</v>
      </c>
      <c r="H81" s="707" t="s">
        <v>56</v>
      </c>
      <c r="I81" s="743" t="s">
        <v>653</v>
      </c>
      <c r="J81" s="709" t="s">
        <v>56</v>
      </c>
      <c r="K81" s="743" t="s">
        <v>893</v>
      </c>
      <c r="L81" s="745"/>
      <c r="M81" s="876"/>
      <c r="N81" s="724"/>
      <c r="O81" s="724"/>
      <c r="P81" s="724"/>
      <c r="Q81" s="724"/>
      <c r="R81" s="724"/>
      <c r="S81" s="724"/>
      <c r="T81" s="724"/>
      <c r="U81" s="724"/>
      <c r="V81" s="724"/>
      <c r="W81" s="724"/>
      <c r="X81" s="724"/>
      <c r="Y81" s="701"/>
    </row>
    <row r="82" spans="3:25">
      <c r="C82" s="705" t="s">
        <v>606</v>
      </c>
      <c r="D82" s="702" t="s">
        <v>1304</v>
      </c>
      <c r="E82" s="702" t="s">
        <v>697</v>
      </c>
      <c r="F82" s="703" t="s">
        <v>928</v>
      </c>
      <c r="G82" s="706" t="s">
        <v>419</v>
      </c>
      <c r="H82" s="707" t="s">
        <v>56</v>
      </c>
      <c r="I82" s="743" t="s">
        <v>653</v>
      </c>
      <c r="J82" s="709" t="s">
        <v>56</v>
      </c>
      <c r="K82" s="743" t="s">
        <v>893</v>
      </c>
      <c r="L82" s="745"/>
      <c r="M82" s="876"/>
      <c r="N82" s="724"/>
      <c r="O82" s="724"/>
      <c r="P82" s="724"/>
      <c r="Q82" s="724"/>
      <c r="R82" s="724"/>
      <c r="S82" s="724"/>
      <c r="T82" s="724"/>
      <c r="U82" s="724"/>
      <c r="V82" s="724"/>
      <c r="W82" s="724"/>
      <c r="X82" s="724"/>
      <c r="Y82" s="701"/>
    </row>
    <row r="83" spans="3:25">
      <c r="C83" s="705" t="s">
        <v>1305</v>
      </c>
      <c r="D83" s="702" t="s">
        <v>606</v>
      </c>
      <c r="E83" s="702" t="s">
        <v>879</v>
      </c>
      <c r="F83" s="700" t="s">
        <v>868</v>
      </c>
      <c r="G83" s="706"/>
      <c r="H83" s="722" t="s">
        <v>56</v>
      </c>
      <c r="I83" s="743" t="s">
        <v>416</v>
      </c>
      <c r="J83" s="709" t="s">
        <v>56</v>
      </c>
      <c r="K83" s="708" t="s">
        <v>415</v>
      </c>
      <c r="L83" s="709" t="s">
        <v>56</v>
      </c>
      <c r="M83" s="708" t="s">
        <v>410</v>
      </c>
      <c r="N83" s="709" t="s">
        <v>56</v>
      </c>
      <c r="O83" s="708" t="s">
        <v>412</v>
      </c>
      <c r="P83" s="709" t="s">
        <v>56</v>
      </c>
      <c r="Q83" s="708" t="s">
        <v>413</v>
      </c>
      <c r="R83" s="724"/>
      <c r="S83" s="724"/>
      <c r="T83" s="724"/>
      <c r="U83" s="724"/>
      <c r="V83" s="724"/>
      <c r="W83" s="724"/>
      <c r="X83" s="724"/>
      <c r="Y83" s="701"/>
    </row>
    <row r="84" spans="3:25" s="828" customFormat="1">
      <c r="C84" s="705" t="s">
        <v>608</v>
      </c>
      <c r="D84" s="702" t="s">
        <v>607</v>
      </c>
      <c r="E84" s="702" t="s">
        <v>602</v>
      </c>
      <c r="F84" s="700" t="s">
        <v>54</v>
      </c>
      <c r="G84" s="759"/>
      <c r="H84" s="707" t="s">
        <v>56</v>
      </c>
      <c r="I84" s="743" t="s">
        <v>416</v>
      </c>
      <c r="J84" s="709" t="s">
        <v>56</v>
      </c>
      <c r="K84" s="743" t="s">
        <v>417</v>
      </c>
      <c r="L84" s="769"/>
      <c r="M84" s="768"/>
      <c r="N84" s="724"/>
      <c r="O84" s="724"/>
      <c r="P84" s="724"/>
      <c r="Q84" s="724"/>
      <c r="R84" s="724"/>
      <c r="S84" s="724"/>
      <c r="T84" s="724"/>
      <c r="U84" s="724"/>
      <c r="V84" s="724"/>
      <c r="W84" s="724"/>
      <c r="X84" s="724"/>
      <c r="Y84" s="701"/>
    </row>
    <row r="85" spans="3:25" s="828" customFormat="1">
      <c r="C85" s="705" t="s">
        <v>609</v>
      </c>
      <c r="D85" s="770"/>
      <c r="E85" s="702" t="s">
        <v>597</v>
      </c>
      <c r="F85" s="700" t="s">
        <v>579</v>
      </c>
      <c r="G85" s="759"/>
      <c r="H85" s="707" t="s">
        <v>56</v>
      </c>
      <c r="I85" s="743" t="s">
        <v>416</v>
      </c>
      <c r="J85" s="709" t="s">
        <v>56</v>
      </c>
      <c r="K85" s="743" t="s">
        <v>417</v>
      </c>
      <c r="L85" s="769"/>
      <c r="M85" s="768"/>
      <c r="N85" s="724"/>
      <c r="O85" s="724"/>
      <c r="P85" s="724"/>
      <c r="Q85" s="724"/>
      <c r="R85" s="724"/>
      <c r="S85" s="724"/>
      <c r="T85" s="724"/>
      <c r="U85" s="724"/>
      <c r="V85" s="724"/>
      <c r="W85" s="724"/>
      <c r="X85" s="724"/>
      <c r="Y85" s="701"/>
    </row>
    <row r="86" spans="3:25" s="828" customFormat="1">
      <c r="C86" s="705" t="s">
        <v>610</v>
      </c>
      <c r="D86" s="702" t="s">
        <v>608</v>
      </c>
      <c r="E86" s="702" t="s">
        <v>602</v>
      </c>
      <c r="F86" s="700" t="s">
        <v>577</v>
      </c>
      <c r="G86" s="759" t="s">
        <v>419</v>
      </c>
      <c r="H86" s="707" t="s">
        <v>56</v>
      </c>
      <c r="I86" s="743" t="s">
        <v>416</v>
      </c>
      <c r="J86" s="709" t="s">
        <v>56</v>
      </c>
      <c r="K86" s="743" t="s">
        <v>417</v>
      </c>
      <c r="L86" s="769"/>
      <c r="M86" s="768"/>
      <c r="N86" s="724"/>
      <c r="O86" s="724"/>
      <c r="P86" s="724"/>
      <c r="Q86" s="724"/>
      <c r="R86" s="724"/>
      <c r="S86" s="724"/>
      <c r="T86" s="724"/>
      <c r="U86" s="724"/>
      <c r="V86" s="724"/>
      <c r="W86" s="724"/>
      <c r="X86" s="724"/>
      <c r="Y86" s="701"/>
    </row>
    <row r="87" spans="3:25" s="828" customFormat="1">
      <c r="C87" s="705" t="s">
        <v>611</v>
      </c>
      <c r="D87" s="702" t="s">
        <v>609</v>
      </c>
      <c r="E87" s="702" t="s">
        <v>597</v>
      </c>
      <c r="F87" s="700" t="s">
        <v>578</v>
      </c>
      <c r="G87" s="759" t="s">
        <v>419</v>
      </c>
      <c r="H87" s="722" t="s">
        <v>56</v>
      </c>
      <c r="I87" s="743" t="s">
        <v>627</v>
      </c>
      <c r="J87" s="723" t="s">
        <v>56</v>
      </c>
      <c r="K87" s="743" t="s">
        <v>624</v>
      </c>
      <c r="L87" s="769"/>
      <c r="M87" s="768"/>
      <c r="N87" s="724"/>
      <c r="O87" s="724"/>
      <c r="P87" s="724"/>
      <c r="Q87" s="724"/>
      <c r="R87" s="724"/>
      <c r="S87" s="724"/>
      <c r="T87" s="724"/>
      <c r="U87" s="724"/>
      <c r="V87" s="724"/>
      <c r="W87" s="724"/>
      <c r="X87" s="724"/>
      <c r="Y87" s="701"/>
    </row>
    <row r="88" spans="3:25" s="828" customFormat="1">
      <c r="C88" s="705" t="s">
        <v>612</v>
      </c>
      <c r="D88" s="702" t="s">
        <v>610</v>
      </c>
      <c r="E88" s="705" t="s">
        <v>597</v>
      </c>
      <c r="F88" s="703" t="s">
        <v>701</v>
      </c>
      <c r="G88" s="706"/>
      <c r="H88" s="707" t="s">
        <v>56</v>
      </c>
      <c r="I88" s="743" t="s">
        <v>416</v>
      </c>
      <c r="J88" s="709" t="s">
        <v>56</v>
      </c>
      <c r="K88" s="743" t="s">
        <v>417</v>
      </c>
      <c r="L88" s="769"/>
      <c r="M88" s="768"/>
      <c r="N88" s="724"/>
      <c r="O88" s="724"/>
      <c r="P88" s="724"/>
      <c r="Q88" s="724"/>
      <c r="R88" s="724"/>
      <c r="S88" s="724"/>
      <c r="T88" s="724"/>
      <c r="U88" s="724"/>
      <c r="V88" s="724"/>
      <c r="W88" s="724"/>
      <c r="X88" s="724"/>
      <c r="Y88" s="701"/>
    </row>
    <row r="89" spans="3:25" s="828" customFormat="1">
      <c r="C89" s="705" t="s">
        <v>614</v>
      </c>
      <c r="D89" s="702" t="s">
        <v>612</v>
      </c>
      <c r="E89" s="702" t="s">
        <v>597</v>
      </c>
      <c r="F89" s="700" t="s">
        <v>702</v>
      </c>
      <c r="G89" s="759"/>
      <c r="H89" s="707" t="s">
        <v>56</v>
      </c>
      <c r="I89" s="743" t="s">
        <v>416</v>
      </c>
      <c r="J89" s="709" t="s">
        <v>56</v>
      </c>
      <c r="K89" s="743" t="s">
        <v>417</v>
      </c>
      <c r="L89" s="769"/>
      <c r="M89" s="768"/>
      <c r="N89" s="724"/>
      <c r="O89" s="724"/>
      <c r="P89" s="724"/>
      <c r="Q89" s="724"/>
      <c r="R89" s="724"/>
      <c r="S89" s="724"/>
      <c r="T89" s="724"/>
      <c r="U89" s="724"/>
      <c r="V89" s="724"/>
      <c r="W89" s="724"/>
      <c r="X89" s="724"/>
      <c r="Y89" s="701"/>
    </row>
    <row r="90" spans="3:25" s="828" customFormat="1">
      <c r="C90" s="379" t="s">
        <v>1316</v>
      </c>
      <c r="D90" s="379" t="s">
        <v>899</v>
      </c>
      <c r="E90" s="379"/>
      <c r="F90" s="380" t="s">
        <v>1271</v>
      </c>
      <c r="G90" s="389" t="s">
        <v>714</v>
      </c>
      <c r="H90" s="390" t="s">
        <v>56</v>
      </c>
      <c r="I90" s="386" t="s">
        <v>416</v>
      </c>
      <c r="J90" s="387" t="s">
        <v>56</v>
      </c>
      <c r="K90" s="386" t="s">
        <v>417</v>
      </c>
      <c r="L90" s="769"/>
      <c r="M90" s="768"/>
      <c r="N90" s="724"/>
      <c r="O90" s="724"/>
      <c r="P90" s="724"/>
      <c r="Q90" s="724"/>
      <c r="R90" s="724"/>
      <c r="S90" s="724"/>
      <c r="T90" s="724"/>
      <c r="U90" s="724"/>
      <c r="V90" s="724"/>
      <c r="W90" s="724"/>
      <c r="X90" s="724"/>
      <c r="Y90" s="701"/>
    </row>
    <row r="91" spans="3:25" s="828" customFormat="1">
      <c r="C91" s="702" t="s">
        <v>1317</v>
      </c>
      <c r="D91" s="702" t="s">
        <v>869</v>
      </c>
      <c r="E91" s="702" t="s">
        <v>620</v>
      </c>
      <c r="F91" s="700" t="s">
        <v>718</v>
      </c>
      <c r="G91" s="759" t="s">
        <v>419</v>
      </c>
      <c r="H91" s="707" t="s">
        <v>56</v>
      </c>
      <c r="I91" s="743" t="s">
        <v>416</v>
      </c>
      <c r="J91" s="709" t="s">
        <v>56</v>
      </c>
      <c r="K91" s="743" t="s">
        <v>417</v>
      </c>
      <c r="L91" s="769"/>
      <c r="M91" s="768"/>
      <c r="N91" s="724"/>
      <c r="O91" s="724"/>
      <c r="P91" s="724"/>
      <c r="Q91" s="724"/>
      <c r="R91" s="724"/>
      <c r="S91" s="724"/>
      <c r="T91" s="724"/>
      <c r="U91" s="724"/>
      <c r="V91" s="724"/>
      <c r="W91" s="724"/>
      <c r="X91" s="724"/>
      <c r="Y91" s="701"/>
    </row>
    <row r="92" spans="3:25" s="828" customFormat="1">
      <c r="C92" s="702" t="s">
        <v>1318</v>
      </c>
      <c r="D92" s="702" t="s">
        <v>870</v>
      </c>
      <c r="E92" s="705" t="s">
        <v>602</v>
      </c>
      <c r="F92" s="703" t="s">
        <v>720</v>
      </c>
      <c r="G92" s="706"/>
      <c r="H92" s="707" t="s">
        <v>56</v>
      </c>
      <c r="I92" s="743" t="s">
        <v>416</v>
      </c>
      <c r="J92" s="709" t="s">
        <v>56</v>
      </c>
      <c r="K92" s="743" t="s">
        <v>417</v>
      </c>
      <c r="L92" s="710"/>
      <c r="M92" s="708"/>
      <c r="N92" s="710"/>
      <c r="O92" s="708"/>
      <c r="P92" s="710"/>
      <c r="Q92" s="708"/>
      <c r="R92" s="710"/>
      <c r="S92" s="708"/>
      <c r="T92" s="710"/>
      <c r="U92" s="708"/>
      <c r="V92" s="710"/>
      <c r="W92" s="708"/>
      <c r="X92" s="710"/>
      <c r="Y92" s="704"/>
    </row>
    <row r="93" spans="3:25" s="828" customFormat="1">
      <c r="C93" s="702" t="s">
        <v>1319</v>
      </c>
      <c r="D93" s="702" t="s">
        <v>871</v>
      </c>
      <c r="E93" s="702" t="s">
        <v>597</v>
      </c>
      <c r="F93" s="700" t="s">
        <v>719</v>
      </c>
      <c r="G93" s="759" t="s">
        <v>419</v>
      </c>
      <c r="H93" s="707" t="s">
        <v>56</v>
      </c>
      <c r="I93" s="743" t="s">
        <v>416</v>
      </c>
      <c r="J93" s="709" t="s">
        <v>56</v>
      </c>
      <c r="K93" s="708" t="s">
        <v>415</v>
      </c>
      <c r="L93" s="709" t="s">
        <v>56</v>
      </c>
      <c r="M93" s="708" t="s">
        <v>410</v>
      </c>
      <c r="N93" s="724"/>
      <c r="O93" s="724"/>
      <c r="P93" s="724"/>
      <c r="Q93" s="724"/>
      <c r="R93" s="724"/>
      <c r="S93" s="724"/>
      <c r="T93" s="724"/>
      <c r="U93" s="724"/>
      <c r="V93" s="724"/>
      <c r="W93" s="724"/>
      <c r="X93" s="724"/>
      <c r="Y93" s="701"/>
    </row>
    <row r="94" spans="3:25">
      <c r="C94" s="702" t="s">
        <v>873</v>
      </c>
      <c r="D94" s="770"/>
      <c r="E94" s="705" t="s">
        <v>602</v>
      </c>
      <c r="F94" s="703" t="s">
        <v>865</v>
      </c>
      <c r="G94" s="706" t="s">
        <v>414</v>
      </c>
      <c r="H94" s="722" t="s">
        <v>56</v>
      </c>
      <c r="I94" s="743" t="s">
        <v>416</v>
      </c>
      <c r="J94" s="709" t="s">
        <v>56</v>
      </c>
      <c r="K94" s="708" t="s">
        <v>415</v>
      </c>
      <c r="L94" s="709" t="s">
        <v>56</v>
      </c>
      <c r="M94" s="708" t="s">
        <v>410</v>
      </c>
      <c r="N94" s="710"/>
      <c r="O94" s="708"/>
      <c r="P94" s="710"/>
      <c r="Q94" s="708"/>
      <c r="R94" s="710"/>
      <c r="S94" s="708"/>
      <c r="T94" s="710"/>
      <c r="U94" s="708"/>
      <c r="V94" s="710"/>
      <c r="W94" s="708"/>
      <c r="X94" s="710"/>
      <c r="Y94" s="704"/>
    </row>
    <row r="95" spans="3:25">
      <c r="C95" s="702" t="s">
        <v>874</v>
      </c>
      <c r="D95" s="702" t="s">
        <v>872</v>
      </c>
      <c r="E95" s="705" t="s">
        <v>602</v>
      </c>
      <c r="F95" s="703" t="s">
        <v>931</v>
      </c>
      <c r="G95" s="706" t="s">
        <v>414</v>
      </c>
      <c r="H95" s="722" t="s">
        <v>56</v>
      </c>
      <c r="I95" s="743" t="s">
        <v>902</v>
      </c>
      <c r="J95" s="877"/>
      <c r="K95" s="708"/>
      <c r="L95" s="709" t="s">
        <v>56</v>
      </c>
      <c r="M95" s="878" t="s">
        <v>903</v>
      </c>
      <c r="N95" s="710"/>
      <c r="O95" s="708"/>
      <c r="P95" s="879" t="s">
        <v>55</v>
      </c>
      <c r="Q95" s="743" t="s">
        <v>756</v>
      </c>
      <c r="R95" s="743"/>
      <c r="S95" s="743"/>
      <c r="T95" s="743"/>
      <c r="U95" s="708"/>
      <c r="V95" s="710"/>
      <c r="W95" s="708"/>
      <c r="X95" s="710"/>
      <c r="Y95" s="704"/>
    </row>
    <row r="96" spans="3:25">
      <c r="C96" s="379" t="s">
        <v>875</v>
      </c>
      <c r="D96" s="379" t="s">
        <v>873</v>
      </c>
      <c r="E96" s="381"/>
      <c r="F96" s="825" t="s">
        <v>1242</v>
      </c>
      <c r="G96" s="384" t="s">
        <v>714</v>
      </c>
      <c r="H96" s="390" t="s">
        <v>56</v>
      </c>
      <c r="I96" s="388" t="s">
        <v>416</v>
      </c>
      <c r="J96" s="387" t="s">
        <v>56</v>
      </c>
      <c r="K96" s="388" t="s">
        <v>415</v>
      </c>
      <c r="L96" s="387" t="s">
        <v>56</v>
      </c>
      <c r="M96" s="388" t="s">
        <v>410</v>
      </c>
      <c r="N96" s="742"/>
      <c r="O96" s="708"/>
      <c r="P96" s="710"/>
      <c r="Q96" s="708"/>
      <c r="R96" s="710"/>
      <c r="S96" s="708"/>
      <c r="T96" s="710"/>
      <c r="U96" s="708"/>
      <c r="V96" s="710"/>
      <c r="W96" s="708"/>
      <c r="X96" s="710"/>
      <c r="Y96" s="704"/>
    </row>
    <row r="97" spans="2:25" s="828" customFormat="1">
      <c r="C97" s="705" t="s">
        <v>876</v>
      </c>
      <c r="D97" s="705" t="s">
        <v>874</v>
      </c>
      <c r="E97" s="705" t="s">
        <v>597</v>
      </c>
      <c r="F97" s="703" t="s">
        <v>574</v>
      </c>
      <c r="G97" s="706" t="s">
        <v>419</v>
      </c>
      <c r="H97" s="722" t="s">
        <v>56</v>
      </c>
      <c r="I97" s="743" t="s">
        <v>416</v>
      </c>
      <c r="J97" s="709" t="s">
        <v>56</v>
      </c>
      <c r="K97" s="708" t="s">
        <v>415</v>
      </c>
      <c r="L97" s="709" t="s">
        <v>56</v>
      </c>
      <c r="M97" s="708" t="s">
        <v>410</v>
      </c>
      <c r="N97" s="709" t="s">
        <v>56</v>
      </c>
      <c r="O97" s="708" t="s">
        <v>412</v>
      </c>
      <c r="P97" s="711"/>
      <c r="Q97" s="708"/>
      <c r="R97" s="710"/>
      <c r="S97" s="708"/>
      <c r="T97" s="743"/>
      <c r="U97" s="708"/>
      <c r="V97" s="708"/>
      <c r="W97" s="708"/>
      <c r="X97" s="708"/>
      <c r="Y97" s="704"/>
    </row>
    <row r="98" spans="2:25">
      <c r="C98" s="1045" t="s">
        <v>1320</v>
      </c>
      <c r="D98" s="1045" t="s">
        <v>875</v>
      </c>
      <c r="E98" s="705" t="s">
        <v>597</v>
      </c>
      <c r="F98" s="1036" t="s">
        <v>1243</v>
      </c>
      <c r="G98" s="1048" t="s">
        <v>714</v>
      </c>
      <c r="H98" s="779" t="s">
        <v>56</v>
      </c>
      <c r="I98" s="780" t="s">
        <v>416</v>
      </c>
      <c r="J98" s="781" t="s">
        <v>56</v>
      </c>
      <c r="K98" s="780" t="s">
        <v>415</v>
      </c>
      <c r="L98" s="781" t="s">
        <v>56</v>
      </c>
      <c r="M98" s="780" t="s">
        <v>410</v>
      </c>
      <c r="N98" s="781" t="s">
        <v>56</v>
      </c>
      <c r="O98" s="780" t="s">
        <v>412</v>
      </c>
      <c r="P98" s="781" t="s">
        <v>56</v>
      </c>
      <c r="Q98" s="780" t="s">
        <v>413</v>
      </c>
      <c r="R98" s="781" t="s">
        <v>56</v>
      </c>
      <c r="S98" s="780" t="s">
        <v>1252</v>
      </c>
      <c r="T98" s="781" t="s">
        <v>56</v>
      </c>
      <c r="U98" s="780" t="s">
        <v>1253</v>
      </c>
      <c r="V98" s="781" t="s">
        <v>56</v>
      </c>
      <c r="W98" s="780" t="s">
        <v>1254</v>
      </c>
      <c r="X98" s="781" t="s">
        <v>56</v>
      </c>
      <c r="Y98" s="782" t="s">
        <v>1255</v>
      </c>
    </row>
    <row r="99" spans="2:25">
      <c r="C99" s="1046"/>
      <c r="D99" s="1046"/>
      <c r="E99" s="705" t="s">
        <v>597</v>
      </c>
      <c r="F99" s="1037"/>
      <c r="G99" s="1049"/>
      <c r="H99" s="783"/>
      <c r="I99" s="784"/>
      <c r="J99" s="785" t="s">
        <v>56</v>
      </c>
      <c r="K99" s="786" t="s">
        <v>1256</v>
      </c>
      <c r="L99" s="785" t="s">
        <v>56</v>
      </c>
      <c r="M99" s="787" t="s">
        <v>1257</v>
      </c>
      <c r="N99" s="785" t="s">
        <v>56</v>
      </c>
      <c r="O99" s="787" t="s">
        <v>1258</v>
      </c>
      <c r="P99" s="785" t="s">
        <v>56</v>
      </c>
      <c r="Q99" s="787" t="s">
        <v>1259</v>
      </c>
      <c r="R99" s="785" t="s">
        <v>56</v>
      </c>
      <c r="S99" s="787" t="s">
        <v>1260</v>
      </c>
      <c r="T99" s="785" t="s">
        <v>56</v>
      </c>
      <c r="U99" s="787" t="s">
        <v>1261</v>
      </c>
      <c r="V99" s="785" t="s">
        <v>56</v>
      </c>
      <c r="W99" s="787" t="s">
        <v>1262</v>
      </c>
      <c r="X99" s="785" t="s">
        <v>56</v>
      </c>
      <c r="Y99" s="788" t="s">
        <v>1263</v>
      </c>
    </row>
    <row r="100" spans="2:25">
      <c r="C100" s="1051"/>
      <c r="D100" s="1051"/>
      <c r="E100" s="716" t="s">
        <v>597</v>
      </c>
      <c r="F100" s="1052"/>
      <c r="G100" s="1053"/>
      <c r="H100" s="808"/>
      <c r="I100" s="809"/>
      <c r="J100" s="810" t="s">
        <v>56</v>
      </c>
      <c r="K100" s="811" t="s">
        <v>1264</v>
      </c>
      <c r="L100" s="810" t="s">
        <v>56</v>
      </c>
      <c r="M100" s="812" t="s">
        <v>1265</v>
      </c>
      <c r="N100" s="813"/>
      <c r="O100" s="809"/>
      <c r="P100" s="813"/>
      <c r="Q100" s="809"/>
      <c r="R100" s="813"/>
      <c r="S100" s="809"/>
      <c r="T100" s="813"/>
      <c r="U100" s="809"/>
      <c r="V100" s="813"/>
      <c r="W100" s="809"/>
      <c r="X100" s="813"/>
      <c r="Y100" s="814"/>
    </row>
    <row r="101" spans="2:25" s="828" customFormat="1" ht="7.5" customHeight="1">
      <c r="G101" s="771"/>
    </row>
    <row r="102" spans="2:25" s="828" customFormat="1" ht="14.4">
      <c r="B102" s="465" t="s">
        <v>749</v>
      </c>
      <c r="G102" s="771"/>
    </row>
    <row r="103" spans="2:25" s="828" customFormat="1" ht="28.8">
      <c r="C103" s="772" t="s">
        <v>723</v>
      </c>
      <c r="D103" s="772" t="s">
        <v>706</v>
      </c>
      <c r="E103" s="773" t="s">
        <v>642</v>
      </c>
      <c r="F103" s="774" t="s">
        <v>47</v>
      </c>
      <c r="G103" s="775" t="s">
        <v>418</v>
      </c>
      <c r="H103" s="1042" t="s">
        <v>561</v>
      </c>
      <c r="I103" s="1043"/>
      <c r="J103" s="1043"/>
      <c r="K103" s="1043"/>
      <c r="L103" s="1043"/>
      <c r="M103" s="1043"/>
      <c r="N103" s="1043"/>
      <c r="O103" s="1043"/>
      <c r="P103" s="1043"/>
      <c r="Q103" s="1043"/>
      <c r="R103" s="1043"/>
      <c r="S103" s="1043"/>
      <c r="T103" s="1043"/>
      <c r="U103" s="1043"/>
      <c r="V103" s="1043"/>
      <c r="W103" s="1043"/>
      <c r="X103" s="1043"/>
      <c r="Y103" s="1044"/>
    </row>
    <row r="104" spans="2:25" s="828" customFormat="1">
      <c r="C104" s="818" t="s">
        <v>1281</v>
      </c>
      <c r="D104" s="751"/>
      <c r="E104" s="751" t="s">
        <v>597</v>
      </c>
      <c r="F104" s="752" t="s">
        <v>725</v>
      </c>
      <c r="G104" s="753" t="s">
        <v>419</v>
      </c>
      <c r="H104" s="707" t="s">
        <v>56</v>
      </c>
      <c r="I104" s="755" t="s">
        <v>738</v>
      </c>
      <c r="J104" s="755"/>
      <c r="K104" s="755"/>
      <c r="L104" s="395" t="s">
        <v>56</v>
      </c>
      <c r="M104" s="393" t="s">
        <v>1280</v>
      </c>
      <c r="N104" s="393"/>
      <c r="O104" s="393"/>
      <c r="P104" s="757"/>
      <c r="Q104" s="757"/>
      <c r="R104" s="815"/>
      <c r="S104" s="816"/>
      <c r="T104" s="817"/>
      <c r="U104" s="817"/>
      <c r="V104" s="817"/>
      <c r="W104" s="817"/>
      <c r="X104" s="757"/>
      <c r="Y104" s="758"/>
    </row>
    <row r="105" spans="2:25" s="828" customFormat="1">
      <c r="C105" s="702" t="s">
        <v>598</v>
      </c>
      <c r="D105" s="702" t="s">
        <v>598</v>
      </c>
      <c r="E105" s="702" t="s">
        <v>620</v>
      </c>
      <c r="F105" s="700" t="s">
        <v>732</v>
      </c>
      <c r="G105" s="759"/>
      <c r="H105" s="722" t="s">
        <v>56</v>
      </c>
      <c r="I105" s="743" t="s">
        <v>416</v>
      </c>
      <c r="J105" s="709" t="s">
        <v>56</v>
      </c>
      <c r="K105" s="743" t="s">
        <v>417</v>
      </c>
      <c r="L105" s="761"/>
      <c r="M105" s="761"/>
      <c r="N105" s="761"/>
      <c r="O105" s="761"/>
      <c r="P105" s="761"/>
      <c r="Q105" s="761"/>
      <c r="R105" s="761"/>
      <c r="S105" s="761"/>
      <c r="T105" s="761"/>
      <c r="U105" s="761"/>
      <c r="V105" s="761"/>
      <c r="W105" s="761"/>
      <c r="X105" s="761"/>
      <c r="Y105" s="763"/>
    </row>
    <row r="106" spans="2:25" s="828" customFormat="1">
      <c r="C106" s="765" t="s">
        <v>598</v>
      </c>
      <c r="D106" s="765" t="s">
        <v>598</v>
      </c>
      <c r="E106" s="765" t="s">
        <v>597</v>
      </c>
      <c r="F106" s="748" t="s">
        <v>739</v>
      </c>
      <c r="G106" s="823" t="s">
        <v>714</v>
      </c>
      <c r="H106" s="722" t="s">
        <v>56</v>
      </c>
      <c r="I106" s="749" t="s">
        <v>416</v>
      </c>
      <c r="J106" s="723" t="s">
        <v>56</v>
      </c>
      <c r="K106" s="767" t="s">
        <v>680</v>
      </c>
      <c r="L106" s="713"/>
      <c r="M106" s="713"/>
      <c r="N106" s="723" t="s">
        <v>56</v>
      </c>
      <c r="O106" s="767" t="s">
        <v>681</v>
      </c>
      <c r="P106" s="713"/>
      <c r="Q106" s="713"/>
      <c r="R106" s="723" t="s">
        <v>56</v>
      </c>
      <c r="S106" s="767" t="s">
        <v>659</v>
      </c>
      <c r="T106" s="713"/>
      <c r="U106" s="713"/>
      <c r="V106" s="723" t="s">
        <v>56</v>
      </c>
      <c r="W106" s="767" t="s">
        <v>682</v>
      </c>
      <c r="X106" s="749"/>
      <c r="Y106" s="750"/>
    </row>
    <row r="107" spans="2:25" s="828" customFormat="1">
      <c r="C107" s="702"/>
      <c r="D107" s="702"/>
      <c r="E107" s="702"/>
      <c r="F107" s="700"/>
      <c r="G107" s="759"/>
      <c r="H107" s="776"/>
      <c r="I107" s="761"/>
      <c r="J107" s="725" t="s">
        <v>55</v>
      </c>
      <c r="K107" s="768" t="s">
        <v>685</v>
      </c>
      <c r="L107" s="724"/>
      <c r="M107" s="724"/>
      <c r="N107" s="769"/>
      <c r="O107" s="768"/>
      <c r="P107" s="724"/>
      <c r="Q107" s="724"/>
      <c r="R107" s="725" t="s">
        <v>55</v>
      </c>
      <c r="S107" s="768" t="s">
        <v>684</v>
      </c>
      <c r="T107" s="724"/>
      <c r="U107" s="724"/>
      <c r="V107" s="769"/>
      <c r="W107" s="768"/>
      <c r="X107" s="761"/>
      <c r="Y107" s="763"/>
    </row>
    <row r="108" spans="2:25" s="741" customFormat="1">
      <c r="C108" s="796" t="s">
        <v>599</v>
      </c>
      <c r="D108" s="796" t="s">
        <v>599</v>
      </c>
      <c r="E108" s="381"/>
      <c r="F108" s="825" t="s">
        <v>1249</v>
      </c>
      <c r="G108" s="384" t="s">
        <v>714</v>
      </c>
      <c r="H108" s="390" t="s">
        <v>56</v>
      </c>
      <c r="I108" s="388" t="s">
        <v>652</v>
      </c>
      <c r="J108" s="387" t="s">
        <v>56</v>
      </c>
      <c r="K108" s="388" t="s">
        <v>653</v>
      </c>
      <c r="L108" s="742"/>
      <c r="M108" s="388"/>
      <c r="N108" s="742"/>
      <c r="O108" s="388"/>
      <c r="P108" s="742"/>
      <c r="Q108" s="388"/>
      <c r="R108" s="388"/>
      <c r="S108" s="388"/>
      <c r="T108" s="388"/>
      <c r="U108" s="388"/>
      <c r="V108" s="388"/>
      <c r="W108" s="388"/>
      <c r="X108" s="388"/>
      <c r="Y108" s="399"/>
    </row>
    <row r="109" spans="2:25" s="741" customFormat="1">
      <c r="C109" s="796" t="s">
        <v>600</v>
      </c>
      <c r="D109" s="796" t="s">
        <v>600</v>
      </c>
      <c r="E109" s="381"/>
      <c r="F109" s="825" t="s">
        <v>1250</v>
      </c>
      <c r="G109" s="384" t="s">
        <v>714</v>
      </c>
      <c r="H109" s="390" t="s">
        <v>55</v>
      </c>
      <c r="I109" s="388" t="s">
        <v>652</v>
      </c>
      <c r="J109" s="387" t="s">
        <v>56</v>
      </c>
      <c r="K109" s="388" t="s">
        <v>653</v>
      </c>
      <c r="L109" s="742"/>
      <c r="M109" s="388"/>
      <c r="N109" s="742"/>
      <c r="O109" s="388"/>
      <c r="P109" s="742"/>
      <c r="Q109" s="388"/>
      <c r="R109" s="388"/>
      <c r="S109" s="388"/>
      <c r="T109" s="388"/>
      <c r="U109" s="388"/>
      <c r="V109" s="388"/>
      <c r="W109" s="388"/>
      <c r="X109" s="388"/>
      <c r="Y109" s="399"/>
    </row>
    <row r="110" spans="2:25" s="828" customFormat="1" ht="26.25" customHeight="1">
      <c r="C110" s="703" t="s">
        <v>601</v>
      </c>
      <c r="D110" s="770"/>
      <c r="E110" s="702" t="s">
        <v>697</v>
      </c>
      <c r="F110" s="777" t="s">
        <v>854</v>
      </c>
      <c r="G110" s="759" t="s">
        <v>414</v>
      </c>
      <c r="H110" s="722" t="s">
        <v>56</v>
      </c>
      <c r="I110" s="743" t="s">
        <v>416</v>
      </c>
      <c r="J110" s="709" t="s">
        <v>56</v>
      </c>
      <c r="K110" s="743" t="s">
        <v>417</v>
      </c>
      <c r="L110" s="724"/>
      <c r="M110" s="724"/>
      <c r="N110" s="769"/>
      <c r="O110" s="768"/>
      <c r="P110" s="724"/>
      <c r="Q110" s="724"/>
      <c r="R110" s="735"/>
      <c r="S110" s="768"/>
      <c r="T110" s="724"/>
      <c r="U110" s="724"/>
      <c r="V110" s="769"/>
      <c r="W110" s="768"/>
      <c r="X110" s="761"/>
      <c r="Y110" s="763"/>
    </row>
    <row r="111" spans="2:25" s="828" customFormat="1">
      <c r="C111" s="703" t="s">
        <v>603</v>
      </c>
      <c r="D111" s="770"/>
      <c r="E111" s="702" t="s">
        <v>597</v>
      </c>
      <c r="F111" s="700" t="s">
        <v>726</v>
      </c>
      <c r="G111" s="759"/>
      <c r="H111" s="722" t="s">
        <v>56</v>
      </c>
      <c r="I111" s="743" t="s">
        <v>416</v>
      </c>
      <c r="J111" s="709" t="s">
        <v>56</v>
      </c>
      <c r="K111" s="743" t="s">
        <v>417</v>
      </c>
      <c r="L111" s="761"/>
      <c r="M111" s="761"/>
      <c r="N111" s="761"/>
      <c r="O111" s="761"/>
      <c r="P111" s="761"/>
      <c r="Q111" s="761"/>
      <c r="R111" s="761"/>
      <c r="S111" s="761"/>
      <c r="T111" s="761"/>
      <c r="U111" s="761"/>
      <c r="V111" s="761"/>
      <c r="W111" s="761"/>
      <c r="X111" s="761"/>
      <c r="Y111" s="763"/>
    </row>
    <row r="112" spans="2:25" s="828" customFormat="1">
      <c r="C112" s="703" t="s">
        <v>605</v>
      </c>
      <c r="D112" s="770"/>
      <c r="E112" s="702" t="s">
        <v>597</v>
      </c>
      <c r="F112" s="700" t="s">
        <v>724</v>
      </c>
      <c r="G112" s="759" t="s">
        <v>419</v>
      </c>
      <c r="H112" s="722" t="s">
        <v>56</v>
      </c>
      <c r="I112" s="743" t="s">
        <v>627</v>
      </c>
      <c r="J112" s="723" t="s">
        <v>56</v>
      </c>
      <c r="K112" s="743" t="s">
        <v>624</v>
      </c>
      <c r="L112" s="761"/>
      <c r="M112" s="761"/>
      <c r="N112" s="761"/>
      <c r="O112" s="761"/>
      <c r="P112" s="761"/>
      <c r="Q112" s="761"/>
      <c r="R112" s="761"/>
      <c r="S112" s="761"/>
      <c r="T112" s="761"/>
      <c r="U112" s="761"/>
      <c r="V112" s="761"/>
      <c r="W112" s="761"/>
      <c r="X112" s="761"/>
      <c r="Y112" s="763"/>
    </row>
    <row r="113" spans="3:25" s="828" customFormat="1">
      <c r="C113" s="703" t="s">
        <v>606</v>
      </c>
      <c r="D113" s="770"/>
      <c r="E113" s="702" t="s">
        <v>597</v>
      </c>
      <c r="F113" s="700" t="s">
        <v>733</v>
      </c>
      <c r="G113" s="759" t="s">
        <v>419</v>
      </c>
      <c r="H113" s="722" t="s">
        <v>56</v>
      </c>
      <c r="I113" s="743" t="s">
        <v>416</v>
      </c>
      <c r="J113" s="709" t="s">
        <v>56</v>
      </c>
      <c r="K113" s="743" t="s">
        <v>417</v>
      </c>
      <c r="L113" s="761"/>
      <c r="M113" s="761"/>
      <c r="N113" s="761"/>
      <c r="O113" s="761"/>
      <c r="P113" s="761"/>
      <c r="Q113" s="761"/>
      <c r="R113" s="761"/>
      <c r="S113" s="761"/>
      <c r="T113" s="761"/>
      <c r="U113" s="761"/>
      <c r="V113" s="761"/>
      <c r="W113" s="761"/>
      <c r="X113" s="761"/>
      <c r="Y113" s="763"/>
    </row>
    <row r="114" spans="3:25" s="828" customFormat="1" ht="26.4">
      <c r="C114" s="703" t="s">
        <v>607</v>
      </c>
      <c r="D114" s="702" t="s">
        <v>1292</v>
      </c>
      <c r="E114" s="702" t="s">
        <v>597</v>
      </c>
      <c r="F114" s="777" t="s">
        <v>1282</v>
      </c>
      <c r="G114" s="759"/>
      <c r="H114" s="722" t="s">
        <v>56</v>
      </c>
      <c r="I114" s="743" t="s">
        <v>416</v>
      </c>
      <c r="J114" s="709" t="s">
        <v>56</v>
      </c>
      <c r="K114" s="743" t="s">
        <v>417</v>
      </c>
      <c r="L114" s="761"/>
      <c r="M114" s="761"/>
      <c r="N114" s="761"/>
      <c r="O114" s="761"/>
      <c r="P114" s="761"/>
      <c r="Q114" s="761"/>
      <c r="R114" s="761"/>
      <c r="S114" s="761"/>
      <c r="T114" s="761"/>
      <c r="U114" s="761"/>
      <c r="V114" s="761"/>
      <c r="W114" s="761"/>
      <c r="X114" s="761"/>
      <c r="Y114" s="763"/>
    </row>
    <row r="115" spans="3:25" s="828" customFormat="1">
      <c r="C115" s="703" t="s">
        <v>608</v>
      </c>
      <c r="D115" s="770"/>
      <c r="E115" s="702" t="s">
        <v>597</v>
      </c>
      <c r="F115" s="700" t="s">
        <v>727</v>
      </c>
      <c r="G115" s="759" t="s">
        <v>419</v>
      </c>
      <c r="H115" s="707" t="s">
        <v>56</v>
      </c>
      <c r="I115" s="743" t="s">
        <v>416</v>
      </c>
      <c r="J115" s="709" t="s">
        <v>56</v>
      </c>
      <c r="K115" s="743" t="s">
        <v>415</v>
      </c>
      <c r="L115" s="709" t="s">
        <v>56</v>
      </c>
      <c r="M115" s="708" t="s">
        <v>410</v>
      </c>
      <c r="N115" s="761"/>
      <c r="O115" s="761"/>
      <c r="P115" s="761"/>
      <c r="Q115" s="761"/>
      <c r="R115" s="761"/>
      <c r="S115" s="761"/>
      <c r="T115" s="761"/>
      <c r="U115" s="761"/>
      <c r="V115" s="761"/>
      <c r="W115" s="761"/>
      <c r="X115" s="761"/>
      <c r="Y115" s="763"/>
    </row>
    <row r="116" spans="3:25" s="828" customFormat="1">
      <c r="C116" s="703" t="s">
        <v>609</v>
      </c>
      <c r="D116" s="770"/>
      <c r="E116" s="702" t="s">
        <v>602</v>
      </c>
      <c r="F116" s="700" t="s">
        <v>409</v>
      </c>
      <c r="G116" s="759" t="s">
        <v>419</v>
      </c>
      <c r="H116" s="722" t="s">
        <v>56</v>
      </c>
      <c r="I116" s="743" t="s">
        <v>416</v>
      </c>
      <c r="J116" s="387" t="s">
        <v>56</v>
      </c>
      <c r="K116" s="388" t="s">
        <v>1283</v>
      </c>
      <c r="L116" s="387" t="s">
        <v>56</v>
      </c>
      <c r="M116" s="388" t="s">
        <v>1284</v>
      </c>
      <c r="N116" s="387" t="s">
        <v>56</v>
      </c>
      <c r="O116" s="388" t="s">
        <v>1285</v>
      </c>
      <c r="P116" s="711"/>
      <c r="Q116" s="708"/>
      <c r="R116" s="761"/>
      <c r="S116" s="761"/>
      <c r="T116" s="761"/>
      <c r="U116" s="761"/>
      <c r="V116" s="761"/>
      <c r="W116" s="761"/>
      <c r="X116" s="761"/>
      <c r="Y116" s="763"/>
    </row>
    <row r="117" spans="3:25" s="828" customFormat="1" ht="26.4">
      <c r="C117" s="825" t="s">
        <v>609</v>
      </c>
      <c r="D117" s="819"/>
      <c r="E117" s="379"/>
      <c r="F117" s="382" t="s">
        <v>1286</v>
      </c>
      <c r="G117" s="389" t="s">
        <v>419</v>
      </c>
      <c r="H117" s="385" t="s">
        <v>56</v>
      </c>
      <c r="I117" s="386" t="s">
        <v>416</v>
      </c>
      <c r="J117" s="387" t="s">
        <v>56</v>
      </c>
      <c r="K117" s="386" t="s">
        <v>417</v>
      </c>
      <c r="L117" s="397"/>
      <c r="M117" s="820"/>
      <c r="N117" s="821"/>
      <c r="O117" s="822"/>
      <c r="P117" s="735"/>
      <c r="Q117" s="724"/>
      <c r="R117" s="761"/>
      <c r="S117" s="761"/>
      <c r="T117" s="761"/>
      <c r="U117" s="761"/>
      <c r="V117" s="761"/>
      <c r="W117" s="761"/>
      <c r="X117" s="761"/>
      <c r="Y117" s="763"/>
    </row>
    <row r="118" spans="3:25" s="828" customFormat="1">
      <c r="C118" s="703" t="s">
        <v>610</v>
      </c>
      <c r="D118" s="770"/>
      <c r="E118" s="702" t="s">
        <v>602</v>
      </c>
      <c r="F118" s="700" t="s">
        <v>728</v>
      </c>
      <c r="G118" s="759"/>
      <c r="H118" s="707" t="s">
        <v>56</v>
      </c>
      <c r="I118" s="743" t="s">
        <v>416</v>
      </c>
      <c r="J118" s="709" t="s">
        <v>56</v>
      </c>
      <c r="K118" s="743" t="s">
        <v>415</v>
      </c>
      <c r="L118" s="709" t="s">
        <v>56</v>
      </c>
      <c r="M118" s="708" t="s">
        <v>410</v>
      </c>
      <c r="N118" s="761"/>
      <c r="O118" s="761"/>
      <c r="P118" s="761"/>
      <c r="Q118" s="761"/>
      <c r="R118" s="761"/>
      <c r="S118" s="761"/>
      <c r="T118" s="761"/>
      <c r="U118" s="761"/>
      <c r="V118" s="761"/>
      <c r="W118" s="761"/>
      <c r="X118" s="761"/>
      <c r="Y118" s="763"/>
    </row>
    <row r="119" spans="3:25" s="828" customFormat="1">
      <c r="C119" s="703" t="s">
        <v>611</v>
      </c>
      <c r="D119" s="770"/>
      <c r="E119" s="702" t="s">
        <v>602</v>
      </c>
      <c r="F119" s="700" t="s">
        <v>729</v>
      </c>
      <c r="G119" s="759" t="s">
        <v>414</v>
      </c>
      <c r="H119" s="722" t="s">
        <v>56</v>
      </c>
      <c r="I119" s="743" t="s">
        <v>416</v>
      </c>
      <c r="J119" s="709" t="s">
        <v>56</v>
      </c>
      <c r="K119" s="708" t="s">
        <v>415</v>
      </c>
      <c r="L119" s="709" t="s">
        <v>56</v>
      </c>
      <c r="M119" s="708" t="s">
        <v>410</v>
      </c>
      <c r="N119" s="761"/>
      <c r="O119" s="761"/>
      <c r="P119" s="761"/>
      <c r="Q119" s="761"/>
      <c r="R119" s="761"/>
      <c r="S119" s="761"/>
      <c r="T119" s="761"/>
      <c r="U119" s="761"/>
      <c r="V119" s="761"/>
      <c r="W119" s="761"/>
      <c r="X119" s="761"/>
      <c r="Y119" s="763"/>
    </row>
    <row r="120" spans="3:25" s="828" customFormat="1">
      <c r="C120" s="703" t="s">
        <v>612</v>
      </c>
      <c r="D120" s="702" t="s">
        <v>603</v>
      </c>
      <c r="E120" s="702" t="s">
        <v>602</v>
      </c>
      <c r="F120" s="700" t="s">
        <v>730</v>
      </c>
      <c r="G120" s="759" t="s">
        <v>419</v>
      </c>
      <c r="H120" s="707" t="s">
        <v>56</v>
      </c>
      <c r="I120" s="743" t="s">
        <v>416</v>
      </c>
      <c r="J120" s="709" t="s">
        <v>56</v>
      </c>
      <c r="K120" s="743" t="s">
        <v>417</v>
      </c>
      <c r="L120" s="761"/>
      <c r="M120" s="761"/>
      <c r="N120" s="761"/>
      <c r="O120" s="761"/>
      <c r="P120" s="761"/>
      <c r="Q120" s="761"/>
      <c r="R120" s="761"/>
      <c r="S120" s="761"/>
      <c r="T120" s="761"/>
      <c r="U120" s="761"/>
      <c r="V120" s="761"/>
      <c r="W120" s="761"/>
      <c r="X120" s="761"/>
      <c r="Y120" s="763"/>
    </row>
    <row r="121" spans="3:25" s="828" customFormat="1">
      <c r="C121" s="703" t="s">
        <v>613</v>
      </c>
      <c r="D121" s="702" t="s">
        <v>605</v>
      </c>
      <c r="E121" s="702" t="s">
        <v>602</v>
      </c>
      <c r="F121" s="700" t="s">
        <v>577</v>
      </c>
      <c r="G121" s="759" t="s">
        <v>419</v>
      </c>
      <c r="H121" s="707" t="s">
        <v>56</v>
      </c>
      <c r="I121" s="743" t="s">
        <v>416</v>
      </c>
      <c r="J121" s="709" t="s">
        <v>56</v>
      </c>
      <c r="K121" s="743" t="s">
        <v>417</v>
      </c>
      <c r="L121" s="761"/>
      <c r="M121" s="761"/>
      <c r="N121" s="761"/>
      <c r="O121" s="761"/>
      <c r="P121" s="761"/>
      <c r="Q121" s="761"/>
      <c r="R121" s="761"/>
      <c r="S121" s="761"/>
      <c r="T121" s="761"/>
      <c r="U121" s="761"/>
      <c r="V121" s="761"/>
      <c r="W121" s="761"/>
      <c r="X121" s="761"/>
      <c r="Y121" s="763"/>
    </row>
    <row r="122" spans="3:25" s="828" customFormat="1">
      <c r="C122" s="702" t="s">
        <v>614</v>
      </c>
      <c r="D122" s="702" t="s">
        <v>860</v>
      </c>
      <c r="E122" s="702" t="s">
        <v>754</v>
      </c>
      <c r="F122" s="700" t="s">
        <v>855</v>
      </c>
      <c r="G122" s="759" t="s">
        <v>414</v>
      </c>
      <c r="H122" s="707" t="s">
        <v>56</v>
      </c>
      <c r="I122" s="743" t="s">
        <v>416</v>
      </c>
      <c r="J122" s="709" t="s">
        <v>56</v>
      </c>
      <c r="K122" s="743" t="s">
        <v>417</v>
      </c>
      <c r="L122" s="761"/>
      <c r="M122" s="761"/>
      <c r="N122" s="761"/>
      <c r="O122" s="761"/>
      <c r="P122" s="761"/>
      <c r="Q122" s="761"/>
      <c r="R122" s="761"/>
      <c r="S122" s="761"/>
      <c r="T122" s="761"/>
      <c r="U122" s="761"/>
      <c r="V122" s="761"/>
      <c r="W122" s="761"/>
      <c r="X122" s="761"/>
      <c r="Y122" s="763"/>
    </row>
    <row r="123" spans="3:25" s="828" customFormat="1">
      <c r="C123" s="702" t="s">
        <v>615</v>
      </c>
      <c r="D123" s="702" t="s">
        <v>861</v>
      </c>
      <c r="E123" s="702" t="s">
        <v>620</v>
      </c>
      <c r="F123" s="700" t="s">
        <v>1287</v>
      </c>
      <c r="G123" s="759" t="s">
        <v>419</v>
      </c>
      <c r="H123" s="707" t="s">
        <v>56</v>
      </c>
      <c r="I123" s="743" t="s">
        <v>416</v>
      </c>
      <c r="J123" s="709" t="s">
        <v>56</v>
      </c>
      <c r="K123" s="743" t="s">
        <v>417</v>
      </c>
      <c r="L123" s="761"/>
      <c r="M123" s="761"/>
      <c r="N123" s="761"/>
      <c r="O123" s="761"/>
      <c r="P123" s="761"/>
      <c r="Q123" s="761"/>
      <c r="R123" s="761"/>
      <c r="S123" s="761"/>
      <c r="T123" s="761"/>
      <c r="U123" s="761"/>
      <c r="V123" s="761"/>
      <c r="W123" s="761"/>
      <c r="X123" s="761"/>
      <c r="Y123" s="763"/>
    </row>
    <row r="124" spans="3:25" s="828" customFormat="1">
      <c r="C124" s="702" t="s">
        <v>616</v>
      </c>
      <c r="D124" s="702" t="s">
        <v>745</v>
      </c>
      <c r="E124" s="702" t="s">
        <v>620</v>
      </c>
      <c r="F124" s="700" t="s">
        <v>856</v>
      </c>
      <c r="G124" s="759"/>
      <c r="H124" s="707" t="s">
        <v>56</v>
      </c>
      <c r="I124" s="743" t="s">
        <v>416</v>
      </c>
      <c r="J124" s="709" t="s">
        <v>56</v>
      </c>
      <c r="K124" s="743" t="s">
        <v>415</v>
      </c>
      <c r="L124" s="709" t="s">
        <v>56</v>
      </c>
      <c r="M124" s="708" t="s">
        <v>410</v>
      </c>
      <c r="N124" s="761"/>
      <c r="O124" s="761"/>
      <c r="P124" s="761"/>
      <c r="Q124" s="761"/>
      <c r="R124" s="761"/>
      <c r="S124" s="761"/>
      <c r="T124" s="761"/>
      <c r="U124" s="761"/>
      <c r="V124" s="761"/>
      <c r="W124" s="761"/>
      <c r="X124" s="761"/>
      <c r="Y124" s="763"/>
    </row>
    <row r="125" spans="3:25" s="828" customFormat="1">
      <c r="C125" s="702" t="s">
        <v>617</v>
      </c>
      <c r="D125" s="702" t="s">
        <v>743</v>
      </c>
      <c r="E125" s="702" t="s">
        <v>602</v>
      </c>
      <c r="F125" s="700" t="s">
        <v>1288</v>
      </c>
      <c r="G125" s="759" t="s">
        <v>419</v>
      </c>
      <c r="H125" s="707" t="s">
        <v>56</v>
      </c>
      <c r="I125" s="743" t="s">
        <v>416</v>
      </c>
      <c r="J125" s="709" t="s">
        <v>56</v>
      </c>
      <c r="K125" s="743" t="s">
        <v>415</v>
      </c>
      <c r="L125" s="387" t="s">
        <v>56</v>
      </c>
      <c r="M125" s="388" t="s">
        <v>1289</v>
      </c>
      <c r="N125" s="387" t="s">
        <v>56</v>
      </c>
      <c r="O125" s="388" t="s">
        <v>1290</v>
      </c>
      <c r="P125" s="761"/>
      <c r="Q125" s="761"/>
      <c r="R125" s="761"/>
      <c r="S125" s="761"/>
      <c r="T125" s="761"/>
      <c r="U125" s="761"/>
      <c r="V125" s="761"/>
      <c r="W125" s="761"/>
      <c r="X125" s="761"/>
      <c r="Y125" s="763"/>
    </row>
    <row r="126" spans="3:25" s="828" customFormat="1">
      <c r="C126" s="702" t="s">
        <v>741</v>
      </c>
      <c r="D126" s="702" t="s">
        <v>603</v>
      </c>
      <c r="E126" s="702" t="s">
        <v>604</v>
      </c>
      <c r="F126" s="700" t="s">
        <v>734</v>
      </c>
      <c r="G126" s="759"/>
      <c r="H126" s="707" t="s">
        <v>56</v>
      </c>
      <c r="I126" s="743" t="s">
        <v>416</v>
      </c>
      <c r="J126" s="709" t="s">
        <v>56</v>
      </c>
      <c r="K126" s="743" t="s">
        <v>417</v>
      </c>
      <c r="L126" s="761"/>
      <c r="M126" s="761"/>
      <c r="N126" s="761"/>
      <c r="O126" s="761"/>
      <c r="P126" s="761"/>
      <c r="Q126" s="761"/>
      <c r="R126" s="761"/>
      <c r="S126" s="761"/>
      <c r="T126" s="761"/>
      <c r="U126" s="761"/>
      <c r="V126" s="761"/>
      <c r="W126" s="761"/>
      <c r="X126" s="761"/>
      <c r="Y126" s="763"/>
    </row>
    <row r="127" spans="3:25" s="828" customFormat="1">
      <c r="C127" s="702" t="s">
        <v>735</v>
      </c>
      <c r="D127" s="770"/>
      <c r="E127" s="702" t="s">
        <v>602</v>
      </c>
      <c r="F127" s="700" t="s">
        <v>700</v>
      </c>
      <c r="G127" s="759"/>
      <c r="H127" s="707" t="s">
        <v>56</v>
      </c>
      <c r="I127" s="743" t="s">
        <v>416</v>
      </c>
      <c r="J127" s="709" t="s">
        <v>56</v>
      </c>
      <c r="K127" s="743" t="s">
        <v>417</v>
      </c>
      <c r="L127" s="761"/>
      <c r="M127" s="761"/>
      <c r="N127" s="761"/>
      <c r="O127" s="761"/>
      <c r="P127" s="761"/>
      <c r="Q127" s="761"/>
      <c r="R127" s="761"/>
      <c r="S127" s="761"/>
      <c r="T127" s="761"/>
      <c r="U127" s="761"/>
      <c r="V127" s="761"/>
      <c r="W127" s="761"/>
      <c r="X127" s="761"/>
      <c r="Y127" s="763"/>
    </row>
    <row r="128" spans="3:25" s="828" customFormat="1">
      <c r="C128" s="702" t="s">
        <v>822</v>
      </c>
      <c r="D128" s="770"/>
      <c r="E128" s="702" t="s">
        <v>602</v>
      </c>
      <c r="F128" s="700" t="s">
        <v>731</v>
      </c>
      <c r="G128" s="759" t="s">
        <v>419</v>
      </c>
      <c r="H128" s="707" t="s">
        <v>56</v>
      </c>
      <c r="I128" s="743" t="s">
        <v>416</v>
      </c>
      <c r="J128" s="709" t="s">
        <v>56</v>
      </c>
      <c r="K128" s="743" t="s">
        <v>417</v>
      </c>
      <c r="L128" s="761"/>
      <c r="M128" s="761"/>
      <c r="N128" s="761"/>
      <c r="O128" s="761"/>
      <c r="P128" s="761"/>
      <c r="Q128" s="761"/>
      <c r="R128" s="761"/>
      <c r="S128" s="761"/>
      <c r="T128" s="761"/>
      <c r="U128" s="761"/>
      <c r="V128" s="761"/>
      <c r="W128" s="761"/>
      <c r="X128" s="761"/>
      <c r="Y128" s="763"/>
    </row>
    <row r="129" spans="2:25" s="828" customFormat="1">
      <c r="C129" s="702" t="s">
        <v>858</v>
      </c>
      <c r="D129" s="778" t="s">
        <v>747</v>
      </c>
      <c r="E129" s="702" t="s">
        <v>754</v>
      </c>
      <c r="F129" s="700" t="s">
        <v>857</v>
      </c>
      <c r="G129" s="759" t="s">
        <v>414</v>
      </c>
      <c r="H129" s="707" t="s">
        <v>56</v>
      </c>
      <c r="I129" s="743" t="s">
        <v>416</v>
      </c>
      <c r="J129" s="709" t="s">
        <v>56</v>
      </c>
      <c r="K129" s="743" t="s">
        <v>417</v>
      </c>
      <c r="L129" s="761"/>
      <c r="M129" s="761"/>
      <c r="N129" s="761"/>
      <c r="O129" s="761"/>
      <c r="P129" s="761"/>
      <c r="Q129" s="761"/>
      <c r="R129" s="761"/>
      <c r="S129" s="761"/>
      <c r="T129" s="761"/>
      <c r="U129" s="761"/>
      <c r="V129" s="761"/>
      <c r="W129" s="761"/>
      <c r="X129" s="761"/>
      <c r="Y129" s="763"/>
    </row>
    <row r="130" spans="2:25" s="828" customFormat="1" ht="26.4">
      <c r="C130" s="702" t="s">
        <v>1244</v>
      </c>
      <c r="D130" s="702" t="s">
        <v>608</v>
      </c>
      <c r="E130" s="702" t="s">
        <v>597</v>
      </c>
      <c r="F130" s="777" t="s">
        <v>748</v>
      </c>
      <c r="G130" s="759"/>
      <c r="H130" s="707" t="s">
        <v>56</v>
      </c>
      <c r="I130" s="743" t="s">
        <v>416</v>
      </c>
      <c r="J130" s="709" t="s">
        <v>56</v>
      </c>
      <c r="K130" s="743" t="s">
        <v>417</v>
      </c>
      <c r="L130" s="761"/>
      <c r="M130" s="761"/>
      <c r="N130" s="761"/>
      <c r="O130" s="761"/>
      <c r="P130" s="761"/>
      <c r="Q130" s="761"/>
      <c r="R130" s="761"/>
      <c r="S130" s="761"/>
      <c r="T130" s="761"/>
      <c r="U130" s="761"/>
      <c r="V130" s="761"/>
      <c r="W130" s="761"/>
      <c r="X130" s="761"/>
      <c r="Y130" s="763"/>
    </row>
    <row r="131" spans="2:25" s="828" customFormat="1">
      <c r="C131" s="702" t="s">
        <v>1267</v>
      </c>
      <c r="D131" s="770"/>
      <c r="E131" s="702" t="s">
        <v>597</v>
      </c>
      <c r="F131" s="700" t="s">
        <v>736</v>
      </c>
      <c r="G131" s="759"/>
      <c r="H131" s="707" t="s">
        <v>56</v>
      </c>
      <c r="I131" s="743" t="s">
        <v>416</v>
      </c>
      <c r="J131" s="709" t="s">
        <v>56</v>
      </c>
      <c r="K131" s="743" t="s">
        <v>417</v>
      </c>
      <c r="L131" s="761"/>
      <c r="M131" s="761"/>
      <c r="N131" s="761"/>
      <c r="O131" s="761"/>
      <c r="P131" s="761"/>
      <c r="Q131" s="761"/>
      <c r="R131" s="761"/>
      <c r="S131" s="761"/>
      <c r="T131" s="761"/>
      <c r="U131" s="761"/>
      <c r="V131" s="761"/>
      <c r="W131" s="761"/>
      <c r="X131" s="761"/>
      <c r="Y131" s="763"/>
    </row>
    <row r="132" spans="2:25" s="828" customFormat="1">
      <c r="C132" s="770"/>
      <c r="D132" s="702" t="s">
        <v>1293</v>
      </c>
      <c r="E132" s="702" t="s">
        <v>754</v>
      </c>
      <c r="F132" s="831" t="s">
        <v>909</v>
      </c>
      <c r="G132" s="759"/>
      <c r="H132" s="707" t="s">
        <v>56</v>
      </c>
      <c r="I132" s="743" t="s">
        <v>416</v>
      </c>
      <c r="J132" s="709" t="s">
        <v>56</v>
      </c>
      <c r="K132" s="743" t="s">
        <v>417</v>
      </c>
      <c r="L132" s="761"/>
      <c r="M132" s="761"/>
      <c r="N132" s="761"/>
      <c r="O132" s="761"/>
      <c r="P132" s="761"/>
      <c r="Q132" s="761"/>
      <c r="R132" s="761"/>
      <c r="S132" s="761"/>
      <c r="T132" s="761"/>
      <c r="U132" s="761"/>
      <c r="V132" s="761"/>
      <c r="W132" s="761"/>
      <c r="X132" s="761"/>
      <c r="Y132" s="763"/>
    </row>
    <row r="133" spans="2:25" s="828" customFormat="1">
      <c r="C133" s="379" t="s">
        <v>860</v>
      </c>
      <c r="D133" s="383" t="s">
        <v>744</v>
      </c>
      <c r="E133" s="379"/>
      <c r="F133" s="380" t="s">
        <v>1291</v>
      </c>
      <c r="G133" s="389"/>
      <c r="H133" s="390" t="s">
        <v>56</v>
      </c>
      <c r="I133" s="386" t="s">
        <v>416</v>
      </c>
      <c r="J133" s="387" t="s">
        <v>56</v>
      </c>
      <c r="K133" s="386" t="s">
        <v>417</v>
      </c>
      <c r="L133" s="761"/>
      <c r="M133" s="761"/>
      <c r="N133" s="761"/>
      <c r="O133" s="761"/>
      <c r="P133" s="761"/>
      <c r="Q133" s="761"/>
      <c r="R133" s="761"/>
      <c r="S133" s="761"/>
      <c r="T133" s="761"/>
      <c r="U133" s="761"/>
      <c r="V133" s="761"/>
      <c r="W133" s="761"/>
      <c r="X133" s="761"/>
      <c r="Y133" s="763"/>
    </row>
    <row r="134" spans="2:25" s="828" customFormat="1">
      <c r="C134" s="702" t="s">
        <v>619</v>
      </c>
      <c r="D134" s="770"/>
      <c r="E134" s="702" t="s">
        <v>602</v>
      </c>
      <c r="F134" s="700" t="s">
        <v>859</v>
      </c>
      <c r="G134" s="759" t="s">
        <v>419</v>
      </c>
      <c r="H134" s="707" t="s">
        <v>56</v>
      </c>
      <c r="I134" s="743" t="s">
        <v>416</v>
      </c>
      <c r="J134" s="709" t="s">
        <v>56</v>
      </c>
      <c r="K134" s="743" t="s">
        <v>417</v>
      </c>
      <c r="L134" s="761"/>
      <c r="M134" s="761"/>
      <c r="N134" s="761"/>
      <c r="O134" s="761"/>
      <c r="P134" s="761"/>
      <c r="Q134" s="761"/>
      <c r="R134" s="761"/>
      <c r="S134" s="761"/>
      <c r="T134" s="761"/>
      <c r="U134" s="761"/>
      <c r="V134" s="761"/>
      <c r="W134" s="761"/>
      <c r="X134" s="761"/>
      <c r="Y134" s="763"/>
    </row>
    <row r="135" spans="2:25" s="828" customFormat="1">
      <c r="C135" s="770"/>
      <c r="D135" s="379" t="s">
        <v>746</v>
      </c>
      <c r="E135" s="379" t="s">
        <v>602</v>
      </c>
      <c r="F135" s="832" t="s">
        <v>1294</v>
      </c>
      <c r="G135" s="389" t="s">
        <v>419</v>
      </c>
      <c r="H135" s="390" t="s">
        <v>56</v>
      </c>
      <c r="I135" s="386" t="s">
        <v>416</v>
      </c>
      <c r="J135" s="387" t="s">
        <v>56</v>
      </c>
      <c r="K135" s="386" t="s">
        <v>417</v>
      </c>
      <c r="L135" s="761"/>
      <c r="M135" s="761"/>
      <c r="N135" s="761"/>
      <c r="O135" s="761"/>
      <c r="P135" s="761"/>
      <c r="Q135" s="761"/>
      <c r="R135" s="761"/>
      <c r="S135" s="761"/>
      <c r="T135" s="761"/>
      <c r="U135" s="761"/>
      <c r="V135" s="761"/>
      <c r="W135" s="761"/>
      <c r="X135" s="761"/>
      <c r="Y135" s="763"/>
    </row>
    <row r="136" spans="2:25" s="828" customFormat="1">
      <c r="C136" s="702" t="s">
        <v>742</v>
      </c>
      <c r="D136" s="702" t="s">
        <v>823</v>
      </c>
      <c r="E136" s="702" t="s">
        <v>597</v>
      </c>
      <c r="F136" s="700" t="s">
        <v>574</v>
      </c>
      <c r="G136" s="706" t="s">
        <v>419</v>
      </c>
      <c r="H136" s="722" t="s">
        <v>56</v>
      </c>
      <c r="I136" s="743" t="s">
        <v>416</v>
      </c>
      <c r="J136" s="709" t="s">
        <v>56</v>
      </c>
      <c r="K136" s="708" t="s">
        <v>415</v>
      </c>
      <c r="L136" s="709" t="s">
        <v>56</v>
      </c>
      <c r="M136" s="708" t="s">
        <v>410</v>
      </c>
      <c r="N136" s="709" t="s">
        <v>56</v>
      </c>
      <c r="O136" s="708" t="s">
        <v>412</v>
      </c>
      <c r="P136" s="761"/>
      <c r="Q136" s="761"/>
      <c r="R136" s="710"/>
      <c r="S136" s="708"/>
      <c r="T136" s="761"/>
      <c r="U136" s="761"/>
      <c r="V136" s="761"/>
      <c r="W136" s="761"/>
      <c r="X136" s="761"/>
      <c r="Y136" s="763"/>
    </row>
    <row r="137" spans="2:25">
      <c r="C137" s="1045" t="s">
        <v>743</v>
      </c>
      <c r="D137" s="1054" t="s">
        <v>781</v>
      </c>
      <c r="E137" s="705" t="s">
        <v>597</v>
      </c>
      <c r="F137" s="1036" t="s">
        <v>1243</v>
      </c>
      <c r="G137" s="1048" t="s">
        <v>714</v>
      </c>
      <c r="H137" s="779" t="s">
        <v>56</v>
      </c>
      <c r="I137" s="780" t="s">
        <v>416</v>
      </c>
      <c r="J137" s="781" t="s">
        <v>56</v>
      </c>
      <c r="K137" s="780" t="s">
        <v>415</v>
      </c>
      <c r="L137" s="781" t="s">
        <v>56</v>
      </c>
      <c r="M137" s="780" t="s">
        <v>410</v>
      </c>
      <c r="N137" s="781" t="s">
        <v>56</v>
      </c>
      <c r="O137" s="780" t="s">
        <v>412</v>
      </c>
      <c r="P137" s="781" t="s">
        <v>56</v>
      </c>
      <c r="Q137" s="780" t="s">
        <v>413</v>
      </c>
      <c r="R137" s="781" t="s">
        <v>56</v>
      </c>
      <c r="S137" s="780" t="s">
        <v>1252</v>
      </c>
      <c r="T137" s="781" t="s">
        <v>56</v>
      </c>
      <c r="U137" s="780" t="s">
        <v>1253</v>
      </c>
      <c r="V137" s="781" t="s">
        <v>56</v>
      </c>
      <c r="W137" s="780" t="s">
        <v>1254</v>
      </c>
      <c r="X137" s="781" t="s">
        <v>56</v>
      </c>
      <c r="Y137" s="782" t="s">
        <v>1255</v>
      </c>
    </row>
    <row r="138" spans="2:25">
      <c r="C138" s="1046"/>
      <c r="D138" s="1055"/>
      <c r="E138" s="705" t="s">
        <v>597</v>
      </c>
      <c r="F138" s="1037"/>
      <c r="G138" s="1049"/>
      <c r="H138" s="783"/>
      <c r="I138" s="784"/>
      <c r="J138" s="785" t="s">
        <v>56</v>
      </c>
      <c r="K138" s="786" t="s">
        <v>1256</v>
      </c>
      <c r="L138" s="785" t="s">
        <v>56</v>
      </c>
      <c r="M138" s="787" t="s">
        <v>1257</v>
      </c>
      <c r="N138" s="785" t="s">
        <v>56</v>
      </c>
      <c r="O138" s="787" t="s">
        <v>1258</v>
      </c>
      <c r="P138" s="785" t="s">
        <v>56</v>
      </c>
      <c r="Q138" s="787" t="s">
        <v>1259</v>
      </c>
      <c r="R138" s="785" t="s">
        <v>56</v>
      </c>
      <c r="S138" s="787" t="s">
        <v>1260</v>
      </c>
      <c r="T138" s="785" t="s">
        <v>56</v>
      </c>
      <c r="U138" s="787" t="s">
        <v>1261</v>
      </c>
      <c r="V138" s="785" t="s">
        <v>56</v>
      </c>
      <c r="W138" s="787" t="s">
        <v>1262</v>
      </c>
      <c r="X138" s="785" t="s">
        <v>56</v>
      </c>
      <c r="Y138" s="788" t="s">
        <v>1263</v>
      </c>
    </row>
    <row r="139" spans="2:25">
      <c r="C139" s="1051"/>
      <c r="D139" s="1056"/>
      <c r="E139" s="716" t="s">
        <v>597</v>
      </c>
      <c r="F139" s="1052"/>
      <c r="G139" s="1053"/>
      <c r="H139" s="808"/>
      <c r="I139" s="809"/>
      <c r="J139" s="810" t="s">
        <v>56</v>
      </c>
      <c r="K139" s="811" t="s">
        <v>1264</v>
      </c>
      <c r="L139" s="810" t="s">
        <v>56</v>
      </c>
      <c r="M139" s="812" t="s">
        <v>1265</v>
      </c>
      <c r="N139" s="813"/>
      <c r="O139" s="809"/>
      <c r="P139" s="813"/>
      <c r="Q139" s="809"/>
      <c r="R139" s="813"/>
      <c r="S139" s="809"/>
      <c r="T139" s="813"/>
      <c r="U139" s="809"/>
      <c r="V139" s="813"/>
      <c r="W139" s="809"/>
      <c r="X139" s="813"/>
      <c r="Y139" s="814"/>
    </row>
    <row r="140" spans="2:25" ht="7.8" customHeight="1"/>
    <row r="141" spans="2:25" s="828" customFormat="1" ht="14.4">
      <c r="B141" s="465" t="s">
        <v>1295</v>
      </c>
      <c r="G141" s="771"/>
    </row>
    <row r="142" spans="2:25" s="828" customFormat="1" ht="28.8">
      <c r="C142" s="850" t="s">
        <v>1296</v>
      </c>
      <c r="D142" s="850" t="s">
        <v>706</v>
      </c>
      <c r="E142" s="851" t="s">
        <v>642</v>
      </c>
      <c r="F142" s="852" t="s">
        <v>47</v>
      </c>
      <c r="G142" s="853" t="s">
        <v>418</v>
      </c>
      <c r="H142" s="1057" t="s">
        <v>561</v>
      </c>
      <c r="I142" s="1058"/>
      <c r="J142" s="1058"/>
      <c r="K142" s="1058"/>
      <c r="L142" s="1058"/>
      <c r="M142" s="1058"/>
      <c r="N142" s="1058"/>
      <c r="O142" s="1058"/>
      <c r="P142" s="1058"/>
      <c r="Q142" s="1058"/>
      <c r="R142" s="1058"/>
      <c r="S142" s="1058"/>
      <c r="T142" s="1058"/>
      <c r="U142" s="1058"/>
      <c r="V142" s="1058"/>
      <c r="W142" s="1058"/>
      <c r="X142" s="1058"/>
      <c r="Y142" s="1059"/>
    </row>
    <row r="143" spans="2:25" s="828" customFormat="1" ht="17.399999999999999" customHeight="1">
      <c r="C143" s="862" t="s">
        <v>704</v>
      </c>
      <c r="D143" s="862" t="s">
        <v>704</v>
      </c>
      <c r="E143" s="818"/>
      <c r="F143" s="863" t="s">
        <v>1249</v>
      </c>
      <c r="G143" s="864" t="s">
        <v>714</v>
      </c>
      <c r="H143" s="394" t="s">
        <v>56</v>
      </c>
      <c r="I143" s="845" t="s">
        <v>652</v>
      </c>
      <c r="J143" s="395" t="s">
        <v>56</v>
      </c>
      <c r="K143" s="845" t="s">
        <v>653</v>
      </c>
      <c r="L143" s="844"/>
      <c r="M143" s="393"/>
      <c r="N143" s="393"/>
      <c r="O143" s="393"/>
      <c r="P143" s="845"/>
      <c r="Q143" s="845"/>
      <c r="R143" s="844"/>
      <c r="S143" s="846"/>
      <c r="T143" s="847"/>
      <c r="U143" s="847"/>
      <c r="V143" s="847"/>
      <c r="W143" s="847"/>
      <c r="X143" s="845"/>
      <c r="Y143" s="848"/>
    </row>
    <row r="144" spans="2:25" s="828" customFormat="1" ht="17.399999999999999" customHeight="1">
      <c r="C144" s="860" t="s">
        <v>930</v>
      </c>
      <c r="D144" s="860" t="s">
        <v>930</v>
      </c>
      <c r="E144" s="381"/>
      <c r="F144" s="849" t="s">
        <v>1250</v>
      </c>
      <c r="G144" s="384"/>
      <c r="H144" s="390" t="s">
        <v>55</v>
      </c>
      <c r="I144" s="388" t="s">
        <v>652</v>
      </c>
      <c r="J144" s="387" t="s">
        <v>56</v>
      </c>
      <c r="K144" s="388" t="s">
        <v>653</v>
      </c>
      <c r="L144" s="386"/>
      <c r="M144" s="386"/>
      <c r="N144" s="386"/>
      <c r="O144" s="386"/>
      <c r="P144" s="386"/>
      <c r="Q144" s="386"/>
      <c r="R144" s="386"/>
      <c r="S144" s="386"/>
      <c r="T144" s="386"/>
      <c r="U144" s="386"/>
      <c r="V144" s="386"/>
      <c r="W144" s="386"/>
      <c r="X144" s="386"/>
      <c r="Y144" s="865"/>
    </row>
    <row r="145" spans="3:25" s="828" customFormat="1" ht="39.6">
      <c r="C145" s="860" t="s">
        <v>929</v>
      </c>
      <c r="D145" s="860" t="s">
        <v>929</v>
      </c>
      <c r="E145" s="381" t="s">
        <v>597</v>
      </c>
      <c r="F145" s="849" t="s">
        <v>1297</v>
      </c>
      <c r="G145" s="384" t="s">
        <v>714</v>
      </c>
      <c r="H145" s="390" t="s">
        <v>56</v>
      </c>
      <c r="I145" s="386" t="s">
        <v>416</v>
      </c>
      <c r="J145" s="387" t="s">
        <v>56</v>
      </c>
      <c r="K145" s="386" t="s">
        <v>417</v>
      </c>
      <c r="L145" s="820"/>
      <c r="M145" s="820"/>
      <c r="N145" s="397"/>
      <c r="O145" s="866"/>
      <c r="P145" s="820"/>
      <c r="Q145" s="820"/>
      <c r="R145" s="397"/>
      <c r="S145" s="866"/>
      <c r="T145" s="820"/>
      <c r="U145" s="820"/>
      <c r="V145" s="397"/>
      <c r="W145" s="866"/>
      <c r="X145" s="867"/>
      <c r="Y145" s="868"/>
    </row>
    <row r="146" spans="3:25" s="741" customFormat="1" ht="17.399999999999999" customHeight="1">
      <c r="C146" s="860" t="s">
        <v>862</v>
      </c>
      <c r="D146" s="860" t="s">
        <v>862</v>
      </c>
      <c r="E146" s="381"/>
      <c r="F146" s="849" t="s">
        <v>1298</v>
      </c>
      <c r="G146" s="384" t="s">
        <v>714</v>
      </c>
      <c r="H146" s="390" t="s">
        <v>56</v>
      </c>
      <c r="I146" s="386" t="s">
        <v>416</v>
      </c>
      <c r="J146" s="387" t="s">
        <v>56</v>
      </c>
      <c r="K146" s="386" t="s">
        <v>417</v>
      </c>
      <c r="L146" s="742"/>
      <c r="M146" s="388"/>
      <c r="N146" s="742"/>
      <c r="O146" s="388"/>
      <c r="P146" s="742"/>
      <c r="Q146" s="388"/>
      <c r="R146" s="388"/>
      <c r="S146" s="388"/>
      <c r="T146" s="388"/>
      <c r="U146" s="388"/>
      <c r="V146" s="388"/>
      <c r="W146" s="388"/>
      <c r="X146" s="388"/>
      <c r="Y146" s="399"/>
    </row>
    <row r="147" spans="3:25" s="741" customFormat="1" ht="26.4">
      <c r="C147" s="860" t="s">
        <v>1304</v>
      </c>
      <c r="D147" s="860" t="s">
        <v>1304</v>
      </c>
      <c r="E147" s="381"/>
      <c r="F147" s="849" t="s">
        <v>1299</v>
      </c>
      <c r="G147" s="384" t="s">
        <v>714</v>
      </c>
      <c r="H147" s="390" t="s">
        <v>56</v>
      </c>
      <c r="I147" s="386" t="s">
        <v>416</v>
      </c>
      <c r="J147" s="387" t="s">
        <v>56</v>
      </c>
      <c r="K147" s="386" t="s">
        <v>417</v>
      </c>
      <c r="L147" s="742"/>
      <c r="M147" s="388"/>
      <c r="N147" s="742"/>
      <c r="O147" s="388"/>
      <c r="P147" s="742"/>
      <c r="Q147" s="388"/>
      <c r="R147" s="388"/>
      <c r="S147" s="388"/>
      <c r="T147" s="388"/>
      <c r="U147" s="388"/>
      <c r="V147" s="388"/>
      <c r="W147" s="388"/>
      <c r="X147" s="388"/>
      <c r="Y147" s="399"/>
    </row>
    <row r="148" spans="3:25" s="828" customFormat="1" ht="26.4">
      <c r="C148" s="860" t="s">
        <v>916</v>
      </c>
      <c r="D148" s="860" t="s">
        <v>916</v>
      </c>
      <c r="E148" s="381" t="s">
        <v>697</v>
      </c>
      <c r="F148" s="849" t="s">
        <v>1300</v>
      </c>
      <c r="G148" s="384" t="s">
        <v>714</v>
      </c>
      <c r="H148" s="390" t="s">
        <v>56</v>
      </c>
      <c r="I148" s="386" t="s">
        <v>416</v>
      </c>
      <c r="J148" s="387" t="s">
        <v>56</v>
      </c>
      <c r="K148" s="386" t="s">
        <v>417</v>
      </c>
      <c r="L148" s="388"/>
      <c r="M148" s="388"/>
      <c r="N148" s="742"/>
      <c r="O148" s="396"/>
      <c r="P148" s="388"/>
      <c r="Q148" s="388"/>
      <c r="R148" s="397"/>
      <c r="S148" s="396"/>
      <c r="T148" s="388"/>
      <c r="U148" s="388"/>
      <c r="V148" s="742"/>
      <c r="W148" s="396"/>
      <c r="X148" s="386"/>
      <c r="Y148" s="865"/>
    </row>
    <row r="149" spans="3:25" s="828" customFormat="1" ht="17.399999999999999" customHeight="1">
      <c r="C149" s="860" t="s">
        <v>1305</v>
      </c>
      <c r="D149" s="860" t="s">
        <v>1305</v>
      </c>
      <c r="E149" s="381" t="s">
        <v>597</v>
      </c>
      <c r="F149" s="849" t="s">
        <v>1301</v>
      </c>
      <c r="G149" s="384"/>
      <c r="H149" s="390" t="s">
        <v>56</v>
      </c>
      <c r="I149" s="386" t="s">
        <v>416</v>
      </c>
      <c r="J149" s="387" t="s">
        <v>56</v>
      </c>
      <c r="K149" s="386" t="s">
        <v>417</v>
      </c>
      <c r="L149" s="386"/>
      <c r="M149" s="386"/>
      <c r="N149" s="386"/>
      <c r="O149" s="386"/>
      <c r="P149" s="386"/>
      <c r="Q149" s="386"/>
      <c r="R149" s="386"/>
      <c r="S149" s="386"/>
      <c r="T149" s="386"/>
      <c r="U149" s="386"/>
      <c r="V149" s="386"/>
      <c r="W149" s="386"/>
      <c r="X149" s="386"/>
      <c r="Y149" s="865"/>
    </row>
    <row r="150" spans="3:25" s="828" customFormat="1" ht="17.399999999999999" customHeight="1">
      <c r="C150" s="860" t="s">
        <v>1306</v>
      </c>
      <c r="D150" s="764"/>
      <c r="E150" s="381" t="s">
        <v>597</v>
      </c>
      <c r="F150" s="849" t="s">
        <v>1302</v>
      </c>
      <c r="G150" s="384" t="s">
        <v>419</v>
      </c>
      <c r="H150" s="390" t="s">
        <v>56</v>
      </c>
      <c r="I150" s="386" t="s">
        <v>416</v>
      </c>
      <c r="J150" s="387" t="s">
        <v>56</v>
      </c>
      <c r="K150" s="388" t="s">
        <v>1283</v>
      </c>
      <c r="L150" s="387" t="s">
        <v>56</v>
      </c>
      <c r="M150" s="388" t="s">
        <v>1284</v>
      </c>
      <c r="N150" s="386"/>
      <c r="O150" s="386"/>
      <c r="P150" s="386"/>
      <c r="Q150" s="386"/>
      <c r="R150" s="386"/>
      <c r="S150" s="386"/>
      <c r="T150" s="386"/>
      <c r="U150" s="386"/>
      <c r="V150" s="386"/>
      <c r="W150" s="386"/>
      <c r="X150" s="386"/>
      <c r="Y150" s="865"/>
    </row>
    <row r="151" spans="3:25" s="828" customFormat="1" ht="26.4">
      <c r="C151" s="860" t="s">
        <v>1306</v>
      </c>
      <c r="D151" s="869"/>
      <c r="E151" s="381"/>
      <c r="F151" s="849" t="s">
        <v>1286</v>
      </c>
      <c r="G151" s="384" t="s">
        <v>419</v>
      </c>
      <c r="H151" s="390" t="s">
        <v>56</v>
      </c>
      <c r="I151" s="386" t="s">
        <v>416</v>
      </c>
      <c r="J151" s="387" t="s">
        <v>56</v>
      </c>
      <c r="K151" s="386" t="s">
        <v>417</v>
      </c>
      <c r="L151" s="397"/>
      <c r="M151" s="820"/>
      <c r="N151" s="397"/>
      <c r="O151" s="820"/>
      <c r="P151" s="711"/>
      <c r="Q151" s="708"/>
      <c r="R151" s="743"/>
      <c r="S151" s="743"/>
      <c r="T151" s="743"/>
      <c r="U151" s="743"/>
      <c r="V151" s="743"/>
      <c r="W151" s="743"/>
      <c r="X151" s="743"/>
      <c r="Y151" s="744"/>
    </row>
    <row r="152" spans="3:25" s="828" customFormat="1" ht="26.4">
      <c r="C152" s="860" t="s">
        <v>1307</v>
      </c>
      <c r="D152" s="764"/>
      <c r="E152" s="381" t="s">
        <v>597</v>
      </c>
      <c r="F152" s="849" t="s">
        <v>1270</v>
      </c>
      <c r="G152" s="384"/>
      <c r="H152" s="390" t="s">
        <v>56</v>
      </c>
      <c r="I152" s="386" t="s">
        <v>416</v>
      </c>
      <c r="J152" s="387" t="s">
        <v>56</v>
      </c>
      <c r="K152" s="386" t="s">
        <v>417</v>
      </c>
      <c r="L152" s="386"/>
      <c r="M152" s="386"/>
      <c r="N152" s="386"/>
      <c r="O152" s="386"/>
      <c r="P152" s="386"/>
      <c r="Q152" s="386"/>
      <c r="R152" s="386"/>
      <c r="S152" s="386"/>
      <c r="T152" s="386"/>
      <c r="U152" s="386"/>
      <c r="V152" s="386"/>
      <c r="W152" s="386"/>
      <c r="X152" s="386"/>
      <c r="Y152" s="865"/>
    </row>
    <row r="153" spans="3:25" s="828" customFormat="1" ht="17.399999999999999" customHeight="1">
      <c r="C153" s="860" t="s">
        <v>863</v>
      </c>
      <c r="D153" s="860" t="s">
        <v>1306</v>
      </c>
      <c r="E153" s="381" t="s">
        <v>597</v>
      </c>
      <c r="F153" s="849" t="s">
        <v>1271</v>
      </c>
      <c r="G153" s="384" t="s">
        <v>419</v>
      </c>
      <c r="H153" s="390" t="s">
        <v>56</v>
      </c>
      <c r="I153" s="386" t="s">
        <v>416</v>
      </c>
      <c r="J153" s="387" t="s">
        <v>56</v>
      </c>
      <c r="K153" s="386" t="s">
        <v>417</v>
      </c>
      <c r="L153" s="386"/>
      <c r="M153" s="386"/>
      <c r="N153" s="386"/>
      <c r="O153" s="386"/>
      <c r="P153" s="386"/>
      <c r="Q153" s="386"/>
      <c r="R153" s="386"/>
      <c r="S153" s="386"/>
      <c r="T153" s="386"/>
      <c r="U153" s="386"/>
      <c r="V153" s="386"/>
      <c r="W153" s="386"/>
      <c r="X153" s="386"/>
      <c r="Y153" s="865"/>
    </row>
    <row r="154" spans="3:25" s="828" customFormat="1" ht="26.4">
      <c r="C154" s="860" t="s">
        <v>1308</v>
      </c>
      <c r="D154" s="860" t="s">
        <v>1309</v>
      </c>
      <c r="E154" s="381" t="s">
        <v>597</v>
      </c>
      <c r="F154" s="849" t="s">
        <v>1303</v>
      </c>
      <c r="G154" s="384"/>
      <c r="H154" s="390" t="s">
        <v>56</v>
      </c>
      <c r="I154" s="386" t="s">
        <v>416</v>
      </c>
      <c r="J154" s="387" t="s">
        <v>56</v>
      </c>
      <c r="K154" s="386" t="s">
        <v>417</v>
      </c>
      <c r="L154" s="397"/>
      <c r="M154" s="388"/>
      <c r="N154" s="386"/>
      <c r="O154" s="386"/>
      <c r="P154" s="386"/>
      <c r="Q154" s="386"/>
      <c r="R154" s="386"/>
      <c r="S154" s="386"/>
      <c r="T154" s="386"/>
      <c r="U154" s="386"/>
      <c r="V154" s="386"/>
      <c r="W154" s="386"/>
      <c r="X154" s="386"/>
      <c r="Y154" s="865"/>
    </row>
    <row r="155" spans="3:25" s="828" customFormat="1" ht="17.399999999999999" customHeight="1">
      <c r="C155" s="764"/>
      <c r="D155" s="860" t="s">
        <v>1310</v>
      </c>
      <c r="E155" s="381" t="s">
        <v>597</v>
      </c>
      <c r="F155" s="860" t="s">
        <v>909</v>
      </c>
      <c r="G155" s="384"/>
      <c r="H155" s="390" t="s">
        <v>56</v>
      </c>
      <c r="I155" s="386" t="s">
        <v>416</v>
      </c>
      <c r="J155" s="387" t="s">
        <v>56</v>
      </c>
      <c r="K155" s="386" t="s">
        <v>417</v>
      </c>
      <c r="L155" s="397"/>
      <c r="M155" s="388"/>
      <c r="N155" s="386"/>
      <c r="O155" s="386"/>
      <c r="P155" s="386"/>
      <c r="Q155" s="386"/>
      <c r="R155" s="386"/>
      <c r="S155" s="386"/>
      <c r="T155" s="386"/>
      <c r="U155" s="386"/>
      <c r="V155" s="386"/>
      <c r="W155" s="386"/>
      <c r="X155" s="386"/>
      <c r="Y155" s="865"/>
    </row>
    <row r="156" spans="3:25" s="828" customFormat="1" ht="17.399999999999999" customHeight="1">
      <c r="C156" s="870" t="s">
        <v>744</v>
      </c>
      <c r="D156" s="870" t="s">
        <v>744</v>
      </c>
      <c r="E156" s="381"/>
      <c r="F156" s="825" t="s">
        <v>1291</v>
      </c>
      <c r="G156" s="384"/>
      <c r="H156" s="390" t="s">
        <v>56</v>
      </c>
      <c r="I156" s="386" t="s">
        <v>416</v>
      </c>
      <c r="J156" s="387" t="s">
        <v>56</v>
      </c>
      <c r="K156" s="386" t="s">
        <v>417</v>
      </c>
      <c r="L156" s="386"/>
      <c r="M156" s="386"/>
      <c r="N156" s="386"/>
      <c r="O156" s="386"/>
      <c r="P156" s="386"/>
      <c r="Q156" s="386"/>
      <c r="R156" s="386"/>
      <c r="S156" s="386"/>
      <c r="T156" s="386"/>
      <c r="U156" s="386"/>
      <c r="V156" s="386"/>
      <c r="W156" s="386"/>
      <c r="X156" s="386"/>
      <c r="Y156" s="865"/>
    </row>
    <row r="157" spans="3:25" s="828" customFormat="1" ht="17.399999999999999" customHeight="1">
      <c r="C157" s="870" t="s">
        <v>860</v>
      </c>
      <c r="D157" s="764"/>
      <c r="E157" s="381" t="s">
        <v>602</v>
      </c>
      <c r="F157" s="825" t="s">
        <v>859</v>
      </c>
      <c r="G157" s="384" t="s">
        <v>419</v>
      </c>
      <c r="H157" s="390" t="s">
        <v>56</v>
      </c>
      <c r="I157" s="386" t="s">
        <v>416</v>
      </c>
      <c r="J157" s="387" t="s">
        <v>56</v>
      </c>
      <c r="K157" s="386" t="s">
        <v>417</v>
      </c>
      <c r="L157" s="386"/>
      <c r="M157" s="386"/>
      <c r="N157" s="386"/>
      <c r="O157" s="386"/>
      <c r="P157" s="386"/>
      <c r="Q157" s="386"/>
      <c r="R157" s="386"/>
      <c r="S157" s="386"/>
      <c r="T157" s="386"/>
      <c r="U157" s="386"/>
      <c r="V157" s="386"/>
      <c r="W157" s="386"/>
      <c r="X157" s="386"/>
      <c r="Y157" s="865"/>
    </row>
    <row r="158" spans="3:25" s="828" customFormat="1" ht="17.399999999999999" customHeight="1">
      <c r="C158" s="871" t="s">
        <v>1245</v>
      </c>
      <c r="D158" s="871" t="s">
        <v>860</v>
      </c>
      <c r="E158" s="872" t="s">
        <v>597</v>
      </c>
      <c r="F158" s="873" t="s">
        <v>574</v>
      </c>
      <c r="G158" s="854" t="s">
        <v>419</v>
      </c>
      <c r="H158" s="855" t="s">
        <v>56</v>
      </c>
      <c r="I158" s="856" t="s">
        <v>416</v>
      </c>
      <c r="J158" s="857" t="s">
        <v>56</v>
      </c>
      <c r="K158" s="858" t="s">
        <v>415</v>
      </c>
      <c r="L158" s="857" t="s">
        <v>56</v>
      </c>
      <c r="M158" s="858" t="s">
        <v>410</v>
      </c>
      <c r="N158" s="861"/>
      <c r="O158" s="858"/>
      <c r="P158" s="856"/>
      <c r="Q158" s="856"/>
      <c r="R158" s="859"/>
      <c r="S158" s="858"/>
      <c r="T158" s="856"/>
      <c r="U158" s="856"/>
      <c r="V158" s="856"/>
      <c r="W158" s="856"/>
      <c r="X158" s="856"/>
      <c r="Y158" s="874"/>
    </row>
  </sheetData>
  <autoFilter ref="B103:AB139" xr:uid="{00000000-0001-0000-0200-00000000000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autoFilter>
  <mergeCells count="22">
    <mergeCell ref="H142:Y142"/>
    <mergeCell ref="C3:D3"/>
    <mergeCell ref="C46:D46"/>
    <mergeCell ref="C63:C65"/>
    <mergeCell ref="F63:F65"/>
    <mergeCell ref="G63:G65"/>
    <mergeCell ref="C43:D43"/>
    <mergeCell ref="H43:Y43"/>
    <mergeCell ref="G98:G100"/>
    <mergeCell ref="H103:Y103"/>
    <mergeCell ref="C137:C139"/>
    <mergeCell ref="D137:D139"/>
    <mergeCell ref="F137:F139"/>
    <mergeCell ref="G137:G139"/>
    <mergeCell ref="C75:C76"/>
    <mergeCell ref="D75:D76"/>
    <mergeCell ref="F75:F76"/>
    <mergeCell ref="C98:C100"/>
    <mergeCell ref="D98:D100"/>
    <mergeCell ref="F98:F100"/>
    <mergeCell ref="H3:Y3"/>
    <mergeCell ref="H69:Y69"/>
  </mergeCells>
  <phoneticPr fontId="1"/>
  <dataValidations count="1">
    <dataValidation type="list" allowBlank="1" showInputMessage="1" showErrorMessage="1" sqref="P146:P147 L146:L147 R158 L144 L152:L153 L156:L158 L149:L150 H143:H158 N70 R70 L70:L72 N72 V72 R72 N79:N80 L74 N75:N76 R75:R76 V75:V76 V98:V99 R110 N83 T98:T99 P83 R96:R99 T96 T92:T94 V92:V96 X92:X96 R92:R94 P92:P99 N92:N99 H70:H100 J70:J100 P36 L79:L100 L77 P79:P80 V70 J143:J158 X98:X99 L104:L105 R106:R107 N106:N110 V106:V107 V110 P108:P109 L108:L109 L111:L116 N116 N125 R136:R138 N136:N138 V137:V138 T137:T138 P137:P138 X137:X138 L118:L139 J105:J139 H104:H139 R148 N146:N148 V148 L31:L33 N6:N8 V7:V8 P6 X18 V18 R18 T18 N4 R4 R6:R8 L4:L6 V4 L17:L18 P16:P18 N16:N18 T46 L46 P46 N46 L36 P12:P13 L12:L13 N12:N13 T59:T61 V59:V61 X59:X61 L49:L65 P51:P64 N51:N64 R59:R64 X63:X64 T63:T64 V63:V64 J49:J66 J4:J48 H4:H48 H49:H66" xr:uid="{AD1CEBA9-6F6D-4115-9EEB-B25BD1C6558F}">
      <formula1>$AB$3:$AB$5</formula1>
    </dataValidation>
  </dataValidations>
  <printOptions horizontalCentered="1"/>
  <pageMargins left="0.19685039370078741" right="0.19685039370078741" top="0.59055118110236227" bottom="0.19685039370078741" header="0.31496062992125984" footer="0.31496062992125984"/>
  <pageSetup paperSize="9" scale="96" fitToHeight="4" orientation="landscape" blackAndWhite="1" r:id="rId1"/>
  <rowBreaks count="3" manualBreakCount="3">
    <brk id="67" max="25" man="1"/>
    <brk id="101" max="25" man="1"/>
    <brk id="140" max="25"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IR74"/>
  <sheetViews>
    <sheetView view="pageBreakPreview" zoomScale="85" zoomScaleNormal="85" zoomScaleSheetLayoutView="85" workbookViewId="0">
      <pane xSplit="5" ySplit="9" topLeftCell="F10" activePane="bottomRight" state="frozen"/>
      <selection activeCell="A11" sqref="A11"/>
      <selection pane="topRight" activeCell="A11" sqref="A11"/>
      <selection pane="bottomLeft" activeCell="A11" sqref="A11"/>
      <selection pane="bottomRight"/>
    </sheetView>
  </sheetViews>
  <sheetFormatPr defaultColWidth="10.21875" defaultRowHeight="13.2"/>
  <cols>
    <col min="1" max="1" width="1" style="407" customWidth="1"/>
    <col min="2" max="2" width="4.6640625" style="407" bestFit="1" customWidth="1"/>
    <col min="3" max="3" width="12.88671875" style="407" customWidth="1"/>
    <col min="4" max="4" width="3.44140625" style="407" customWidth="1"/>
    <col min="5" max="5" width="12" style="407" customWidth="1"/>
    <col min="6" max="33" width="3.77734375" style="407" customWidth="1"/>
    <col min="34" max="34" width="6.109375" style="407" customWidth="1"/>
    <col min="35" max="35" width="5.88671875" style="407" customWidth="1"/>
    <col min="36" max="36" width="6.33203125" style="407" customWidth="1"/>
    <col min="37" max="37" width="6.77734375" style="407" customWidth="1"/>
    <col min="38" max="38" width="1.88671875" style="407" customWidth="1"/>
    <col min="39" max="40" width="3.109375" style="407" bestFit="1" customWidth="1"/>
    <col min="41" max="41" width="15.33203125" style="407" bestFit="1" customWidth="1"/>
    <col min="42" max="42" width="5.6640625" style="407" bestFit="1" customWidth="1"/>
    <col min="43" max="252" width="10.21875" style="407"/>
    <col min="253" max="256" width="10.21875" style="335"/>
    <col min="257" max="257" width="1" style="335" customWidth="1"/>
    <col min="258" max="258" width="4.6640625" style="335" bestFit="1" customWidth="1"/>
    <col min="259" max="259" width="12.88671875" style="335" customWidth="1"/>
    <col min="260" max="260" width="3.44140625" style="335" customWidth="1"/>
    <col min="261" max="261" width="12" style="335" customWidth="1"/>
    <col min="262" max="289" width="3.77734375" style="335" customWidth="1"/>
    <col min="290" max="290" width="6.109375" style="335" customWidth="1"/>
    <col min="291" max="291" width="5.88671875" style="335" customWidth="1"/>
    <col min="292" max="292" width="6.33203125" style="335" customWidth="1"/>
    <col min="293" max="293" width="6.77734375" style="335" customWidth="1"/>
    <col min="294" max="294" width="1.88671875" style="335" customWidth="1"/>
    <col min="295" max="296" width="3.109375" style="335" bestFit="1" customWidth="1"/>
    <col min="297" max="297" width="15.33203125" style="335" bestFit="1" customWidth="1"/>
    <col min="298" max="298" width="5.6640625" style="335" bestFit="1" customWidth="1"/>
    <col min="299" max="512" width="10.21875" style="335"/>
    <col min="513" max="513" width="1" style="335" customWidth="1"/>
    <col min="514" max="514" width="4.6640625" style="335" bestFit="1" customWidth="1"/>
    <col min="515" max="515" width="12.88671875" style="335" customWidth="1"/>
    <col min="516" max="516" width="3.44140625" style="335" customWidth="1"/>
    <col min="517" max="517" width="12" style="335" customWidth="1"/>
    <col min="518" max="545" width="3.77734375" style="335" customWidth="1"/>
    <col min="546" max="546" width="6.109375" style="335" customWidth="1"/>
    <col min="547" max="547" width="5.88671875" style="335" customWidth="1"/>
    <col min="548" max="548" width="6.33203125" style="335" customWidth="1"/>
    <col min="549" max="549" width="6.77734375" style="335" customWidth="1"/>
    <col min="550" max="550" width="1.88671875" style="335" customWidth="1"/>
    <col min="551" max="552" width="3.109375" style="335" bestFit="1" customWidth="1"/>
    <col min="553" max="553" width="15.33203125" style="335" bestFit="1" customWidth="1"/>
    <col min="554" max="554" width="5.6640625" style="335" bestFit="1" customWidth="1"/>
    <col min="555" max="768" width="10.21875" style="335"/>
    <col min="769" max="769" width="1" style="335" customWidth="1"/>
    <col min="770" max="770" width="4.6640625" style="335" bestFit="1" customWidth="1"/>
    <col min="771" max="771" width="12.88671875" style="335" customWidth="1"/>
    <col min="772" max="772" width="3.44140625" style="335" customWidth="1"/>
    <col min="773" max="773" width="12" style="335" customWidth="1"/>
    <col min="774" max="801" width="3.77734375" style="335" customWidth="1"/>
    <col min="802" max="802" width="6.109375" style="335" customWidth="1"/>
    <col min="803" max="803" width="5.88671875" style="335" customWidth="1"/>
    <col min="804" max="804" width="6.33203125" style="335" customWidth="1"/>
    <col min="805" max="805" width="6.77734375" style="335" customWidth="1"/>
    <col min="806" max="806" width="1.88671875" style="335" customWidth="1"/>
    <col min="807" max="808" width="3.109375" style="335" bestFit="1" customWidth="1"/>
    <col min="809" max="809" width="15.33203125" style="335" bestFit="1" customWidth="1"/>
    <col min="810" max="810" width="5.6640625" style="335" bestFit="1" customWidth="1"/>
    <col min="811" max="1024" width="10.21875" style="335"/>
    <col min="1025" max="1025" width="1" style="335" customWidth="1"/>
    <col min="1026" max="1026" width="4.6640625" style="335" bestFit="1" customWidth="1"/>
    <col min="1027" max="1027" width="12.88671875" style="335" customWidth="1"/>
    <col min="1028" max="1028" width="3.44140625" style="335" customWidth="1"/>
    <col min="1029" max="1029" width="12" style="335" customWidth="1"/>
    <col min="1030" max="1057" width="3.77734375" style="335" customWidth="1"/>
    <col min="1058" max="1058" width="6.109375" style="335" customWidth="1"/>
    <col min="1059" max="1059" width="5.88671875" style="335" customWidth="1"/>
    <col min="1060" max="1060" width="6.33203125" style="335" customWidth="1"/>
    <col min="1061" max="1061" width="6.77734375" style="335" customWidth="1"/>
    <col min="1062" max="1062" width="1.88671875" style="335" customWidth="1"/>
    <col min="1063" max="1064" width="3.109375" style="335" bestFit="1" customWidth="1"/>
    <col min="1065" max="1065" width="15.33203125" style="335" bestFit="1" customWidth="1"/>
    <col min="1066" max="1066" width="5.6640625" style="335" bestFit="1" customWidth="1"/>
    <col min="1067" max="1280" width="10.21875" style="335"/>
    <col min="1281" max="1281" width="1" style="335" customWidth="1"/>
    <col min="1282" max="1282" width="4.6640625" style="335" bestFit="1" customWidth="1"/>
    <col min="1283" max="1283" width="12.88671875" style="335" customWidth="1"/>
    <col min="1284" max="1284" width="3.44140625" style="335" customWidth="1"/>
    <col min="1285" max="1285" width="12" style="335" customWidth="1"/>
    <col min="1286" max="1313" width="3.77734375" style="335" customWidth="1"/>
    <col min="1314" max="1314" width="6.109375" style="335" customWidth="1"/>
    <col min="1315" max="1315" width="5.88671875" style="335" customWidth="1"/>
    <col min="1316" max="1316" width="6.33203125" style="335" customWidth="1"/>
    <col min="1317" max="1317" width="6.77734375" style="335" customWidth="1"/>
    <col min="1318" max="1318" width="1.88671875" style="335" customWidth="1"/>
    <col min="1319" max="1320" width="3.109375" style="335" bestFit="1" customWidth="1"/>
    <col min="1321" max="1321" width="15.33203125" style="335" bestFit="1" customWidth="1"/>
    <col min="1322" max="1322" width="5.6640625" style="335" bestFit="1" customWidth="1"/>
    <col min="1323" max="1536" width="10.21875" style="335"/>
    <col min="1537" max="1537" width="1" style="335" customWidth="1"/>
    <col min="1538" max="1538" width="4.6640625" style="335" bestFit="1" customWidth="1"/>
    <col min="1539" max="1539" width="12.88671875" style="335" customWidth="1"/>
    <col min="1540" max="1540" width="3.44140625" style="335" customWidth="1"/>
    <col min="1541" max="1541" width="12" style="335" customWidth="1"/>
    <col min="1542" max="1569" width="3.77734375" style="335" customWidth="1"/>
    <col min="1570" max="1570" width="6.109375" style="335" customWidth="1"/>
    <col min="1571" max="1571" width="5.88671875" style="335" customWidth="1"/>
    <col min="1572" max="1572" width="6.33203125" style="335" customWidth="1"/>
    <col min="1573" max="1573" width="6.77734375" style="335" customWidth="1"/>
    <col min="1574" max="1574" width="1.88671875" style="335" customWidth="1"/>
    <col min="1575" max="1576" width="3.109375" style="335" bestFit="1" customWidth="1"/>
    <col min="1577" max="1577" width="15.33203125" style="335" bestFit="1" customWidth="1"/>
    <col min="1578" max="1578" width="5.6640625" style="335" bestFit="1" customWidth="1"/>
    <col min="1579" max="1792" width="10.21875" style="335"/>
    <col min="1793" max="1793" width="1" style="335" customWidth="1"/>
    <col min="1794" max="1794" width="4.6640625" style="335" bestFit="1" customWidth="1"/>
    <col min="1795" max="1795" width="12.88671875" style="335" customWidth="1"/>
    <col min="1796" max="1796" width="3.44140625" style="335" customWidth="1"/>
    <col min="1797" max="1797" width="12" style="335" customWidth="1"/>
    <col min="1798" max="1825" width="3.77734375" style="335" customWidth="1"/>
    <col min="1826" max="1826" width="6.109375" style="335" customWidth="1"/>
    <col min="1827" max="1827" width="5.88671875" style="335" customWidth="1"/>
    <col min="1828" max="1828" width="6.33203125" style="335" customWidth="1"/>
    <col min="1829" max="1829" width="6.77734375" style="335" customWidth="1"/>
    <col min="1830" max="1830" width="1.88671875" style="335" customWidth="1"/>
    <col min="1831" max="1832" width="3.109375" style="335" bestFit="1" customWidth="1"/>
    <col min="1833" max="1833" width="15.33203125" style="335" bestFit="1" customWidth="1"/>
    <col min="1834" max="1834" width="5.6640625" style="335" bestFit="1" customWidth="1"/>
    <col min="1835" max="2048" width="10.21875" style="335"/>
    <col min="2049" max="2049" width="1" style="335" customWidth="1"/>
    <col min="2050" max="2050" width="4.6640625" style="335" bestFit="1" customWidth="1"/>
    <col min="2051" max="2051" width="12.88671875" style="335" customWidth="1"/>
    <col min="2052" max="2052" width="3.44140625" style="335" customWidth="1"/>
    <col min="2053" max="2053" width="12" style="335" customWidth="1"/>
    <col min="2054" max="2081" width="3.77734375" style="335" customWidth="1"/>
    <col min="2082" max="2082" width="6.109375" style="335" customWidth="1"/>
    <col min="2083" max="2083" width="5.88671875" style="335" customWidth="1"/>
    <col min="2084" max="2084" width="6.33203125" style="335" customWidth="1"/>
    <col min="2085" max="2085" width="6.77734375" style="335" customWidth="1"/>
    <col min="2086" max="2086" width="1.88671875" style="335" customWidth="1"/>
    <col min="2087" max="2088" width="3.109375" style="335" bestFit="1" customWidth="1"/>
    <col min="2089" max="2089" width="15.33203125" style="335" bestFit="1" customWidth="1"/>
    <col min="2090" max="2090" width="5.6640625" style="335" bestFit="1" customWidth="1"/>
    <col min="2091" max="2304" width="10.21875" style="335"/>
    <col min="2305" max="2305" width="1" style="335" customWidth="1"/>
    <col min="2306" max="2306" width="4.6640625" style="335" bestFit="1" customWidth="1"/>
    <col min="2307" max="2307" width="12.88671875" style="335" customWidth="1"/>
    <col min="2308" max="2308" width="3.44140625" style="335" customWidth="1"/>
    <col min="2309" max="2309" width="12" style="335" customWidth="1"/>
    <col min="2310" max="2337" width="3.77734375" style="335" customWidth="1"/>
    <col min="2338" max="2338" width="6.109375" style="335" customWidth="1"/>
    <col min="2339" max="2339" width="5.88671875" style="335" customWidth="1"/>
    <col min="2340" max="2340" width="6.33203125" style="335" customWidth="1"/>
    <col min="2341" max="2341" width="6.77734375" style="335" customWidth="1"/>
    <col min="2342" max="2342" width="1.88671875" style="335" customWidth="1"/>
    <col min="2343" max="2344" width="3.109375" style="335" bestFit="1" customWidth="1"/>
    <col min="2345" max="2345" width="15.33203125" style="335" bestFit="1" customWidth="1"/>
    <col min="2346" max="2346" width="5.6640625" style="335" bestFit="1" customWidth="1"/>
    <col min="2347" max="2560" width="10.21875" style="335"/>
    <col min="2561" max="2561" width="1" style="335" customWidth="1"/>
    <col min="2562" max="2562" width="4.6640625" style="335" bestFit="1" customWidth="1"/>
    <col min="2563" max="2563" width="12.88671875" style="335" customWidth="1"/>
    <col min="2564" max="2564" width="3.44140625" style="335" customWidth="1"/>
    <col min="2565" max="2565" width="12" style="335" customWidth="1"/>
    <col min="2566" max="2593" width="3.77734375" style="335" customWidth="1"/>
    <col min="2594" max="2594" width="6.109375" style="335" customWidth="1"/>
    <col min="2595" max="2595" width="5.88671875" style="335" customWidth="1"/>
    <col min="2596" max="2596" width="6.33203125" style="335" customWidth="1"/>
    <col min="2597" max="2597" width="6.77734375" style="335" customWidth="1"/>
    <col min="2598" max="2598" width="1.88671875" style="335" customWidth="1"/>
    <col min="2599" max="2600" width="3.109375" style="335" bestFit="1" customWidth="1"/>
    <col min="2601" max="2601" width="15.33203125" style="335" bestFit="1" customWidth="1"/>
    <col min="2602" max="2602" width="5.6640625" style="335" bestFit="1" customWidth="1"/>
    <col min="2603" max="2816" width="10.21875" style="335"/>
    <col min="2817" max="2817" width="1" style="335" customWidth="1"/>
    <col min="2818" max="2818" width="4.6640625" style="335" bestFit="1" customWidth="1"/>
    <col min="2819" max="2819" width="12.88671875" style="335" customWidth="1"/>
    <col min="2820" max="2820" width="3.44140625" style="335" customWidth="1"/>
    <col min="2821" max="2821" width="12" style="335" customWidth="1"/>
    <col min="2822" max="2849" width="3.77734375" style="335" customWidth="1"/>
    <col min="2850" max="2850" width="6.109375" style="335" customWidth="1"/>
    <col min="2851" max="2851" width="5.88671875" style="335" customWidth="1"/>
    <col min="2852" max="2852" width="6.33203125" style="335" customWidth="1"/>
    <col min="2853" max="2853" width="6.77734375" style="335" customWidth="1"/>
    <col min="2854" max="2854" width="1.88671875" style="335" customWidth="1"/>
    <col min="2855" max="2856" width="3.109375" style="335" bestFit="1" customWidth="1"/>
    <col min="2857" max="2857" width="15.33203125" style="335" bestFit="1" customWidth="1"/>
    <col min="2858" max="2858" width="5.6640625" style="335" bestFit="1" customWidth="1"/>
    <col min="2859" max="3072" width="10.21875" style="335"/>
    <col min="3073" max="3073" width="1" style="335" customWidth="1"/>
    <col min="3074" max="3074" width="4.6640625" style="335" bestFit="1" customWidth="1"/>
    <col min="3075" max="3075" width="12.88671875" style="335" customWidth="1"/>
    <col min="3076" max="3076" width="3.44140625" style="335" customWidth="1"/>
    <col min="3077" max="3077" width="12" style="335" customWidth="1"/>
    <col min="3078" max="3105" width="3.77734375" style="335" customWidth="1"/>
    <col min="3106" max="3106" width="6.109375" style="335" customWidth="1"/>
    <col min="3107" max="3107" width="5.88671875" style="335" customWidth="1"/>
    <col min="3108" max="3108" width="6.33203125" style="335" customWidth="1"/>
    <col min="3109" max="3109" width="6.77734375" style="335" customWidth="1"/>
    <col min="3110" max="3110" width="1.88671875" style="335" customWidth="1"/>
    <col min="3111" max="3112" width="3.109375" style="335" bestFit="1" customWidth="1"/>
    <col min="3113" max="3113" width="15.33203125" style="335" bestFit="1" customWidth="1"/>
    <col min="3114" max="3114" width="5.6640625" style="335" bestFit="1" customWidth="1"/>
    <col min="3115" max="3328" width="10.21875" style="335"/>
    <col min="3329" max="3329" width="1" style="335" customWidth="1"/>
    <col min="3330" max="3330" width="4.6640625" style="335" bestFit="1" customWidth="1"/>
    <col min="3331" max="3331" width="12.88671875" style="335" customWidth="1"/>
    <col min="3332" max="3332" width="3.44140625" style="335" customWidth="1"/>
    <col min="3333" max="3333" width="12" style="335" customWidth="1"/>
    <col min="3334" max="3361" width="3.77734375" style="335" customWidth="1"/>
    <col min="3362" max="3362" width="6.109375" style="335" customWidth="1"/>
    <col min="3363" max="3363" width="5.88671875" style="335" customWidth="1"/>
    <col min="3364" max="3364" width="6.33203125" style="335" customWidth="1"/>
    <col min="3365" max="3365" width="6.77734375" style="335" customWidth="1"/>
    <col min="3366" max="3366" width="1.88671875" style="335" customWidth="1"/>
    <col min="3367" max="3368" width="3.109375" style="335" bestFit="1" customWidth="1"/>
    <col min="3369" max="3369" width="15.33203125" style="335" bestFit="1" customWidth="1"/>
    <col min="3370" max="3370" width="5.6640625" style="335" bestFit="1" customWidth="1"/>
    <col min="3371" max="3584" width="10.21875" style="335"/>
    <col min="3585" max="3585" width="1" style="335" customWidth="1"/>
    <col min="3586" max="3586" width="4.6640625" style="335" bestFit="1" customWidth="1"/>
    <col min="3587" max="3587" width="12.88671875" style="335" customWidth="1"/>
    <col min="3588" max="3588" width="3.44140625" style="335" customWidth="1"/>
    <col min="3589" max="3589" width="12" style="335" customWidth="1"/>
    <col min="3590" max="3617" width="3.77734375" style="335" customWidth="1"/>
    <col min="3618" max="3618" width="6.109375" style="335" customWidth="1"/>
    <col min="3619" max="3619" width="5.88671875" style="335" customWidth="1"/>
    <col min="3620" max="3620" width="6.33203125" style="335" customWidth="1"/>
    <col min="3621" max="3621" width="6.77734375" style="335" customWidth="1"/>
    <col min="3622" max="3622" width="1.88671875" style="335" customWidth="1"/>
    <col min="3623" max="3624" width="3.109375" style="335" bestFit="1" customWidth="1"/>
    <col min="3625" max="3625" width="15.33203125" style="335" bestFit="1" customWidth="1"/>
    <col min="3626" max="3626" width="5.6640625" style="335" bestFit="1" customWidth="1"/>
    <col min="3627" max="3840" width="10.21875" style="335"/>
    <col min="3841" max="3841" width="1" style="335" customWidth="1"/>
    <col min="3842" max="3842" width="4.6640625" style="335" bestFit="1" customWidth="1"/>
    <col min="3843" max="3843" width="12.88671875" style="335" customWidth="1"/>
    <col min="3844" max="3844" width="3.44140625" style="335" customWidth="1"/>
    <col min="3845" max="3845" width="12" style="335" customWidth="1"/>
    <col min="3846" max="3873" width="3.77734375" style="335" customWidth="1"/>
    <col min="3874" max="3874" width="6.109375" style="335" customWidth="1"/>
    <col min="3875" max="3875" width="5.88671875" style="335" customWidth="1"/>
    <col min="3876" max="3876" width="6.33203125" style="335" customWidth="1"/>
    <col min="3877" max="3877" width="6.77734375" style="335" customWidth="1"/>
    <col min="3878" max="3878" width="1.88671875" style="335" customWidth="1"/>
    <col min="3879" max="3880" width="3.109375" style="335" bestFit="1" customWidth="1"/>
    <col min="3881" max="3881" width="15.33203125" style="335" bestFit="1" customWidth="1"/>
    <col min="3882" max="3882" width="5.6640625" style="335" bestFit="1" customWidth="1"/>
    <col min="3883" max="4096" width="10.21875" style="335"/>
    <col min="4097" max="4097" width="1" style="335" customWidth="1"/>
    <col min="4098" max="4098" width="4.6640625" style="335" bestFit="1" customWidth="1"/>
    <col min="4099" max="4099" width="12.88671875" style="335" customWidth="1"/>
    <col min="4100" max="4100" width="3.44140625" style="335" customWidth="1"/>
    <col min="4101" max="4101" width="12" style="335" customWidth="1"/>
    <col min="4102" max="4129" width="3.77734375" style="335" customWidth="1"/>
    <col min="4130" max="4130" width="6.109375" style="335" customWidth="1"/>
    <col min="4131" max="4131" width="5.88671875" style="335" customWidth="1"/>
    <col min="4132" max="4132" width="6.33203125" style="335" customWidth="1"/>
    <col min="4133" max="4133" width="6.77734375" style="335" customWidth="1"/>
    <col min="4134" max="4134" width="1.88671875" style="335" customWidth="1"/>
    <col min="4135" max="4136" width="3.109375" style="335" bestFit="1" customWidth="1"/>
    <col min="4137" max="4137" width="15.33203125" style="335" bestFit="1" customWidth="1"/>
    <col min="4138" max="4138" width="5.6640625" style="335" bestFit="1" customWidth="1"/>
    <col min="4139" max="4352" width="10.21875" style="335"/>
    <col min="4353" max="4353" width="1" style="335" customWidth="1"/>
    <col min="4354" max="4354" width="4.6640625" style="335" bestFit="1" customWidth="1"/>
    <col min="4355" max="4355" width="12.88671875" style="335" customWidth="1"/>
    <col min="4356" max="4356" width="3.44140625" style="335" customWidth="1"/>
    <col min="4357" max="4357" width="12" style="335" customWidth="1"/>
    <col min="4358" max="4385" width="3.77734375" style="335" customWidth="1"/>
    <col min="4386" max="4386" width="6.109375" style="335" customWidth="1"/>
    <col min="4387" max="4387" width="5.88671875" style="335" customWidth="1"/>
    <col min="4388" max="4388" width="6.33203125" style="335" customWidth="1"/>
    <col min="4389" max="4389" width="6.77734375" style="335" customWidth="1"/>
    <col min="4390" max="4390" width="1.88671875" style="335" customWidth="1"/>
    <col min="4391" max="4392" width="3.109375" style="335" bestFit="1" customWidth="1"/>
    <col min="4393" max="4393" width="15.33203125" style="335" bestFit="1" customWidth="1"/>
    <col min="4394" max="4394" width="5.6640625" style="335" bestFit="1" customWidth="1"/>
    <col min="4395" max="4608" width="10.21875" style="335"/>
    <col min="4609" max="4609" width="1" style="335" customWidth="1"/>
    <col min="4610" max="4610" width="4.6640625" style="335" bestFit="1" customWidth="1"/>
    <col min="4611" max="4611" width="12.88671875" style="335" customWidth="1"/>
    <col min="4612" max="4612" width="3.44140625" style="335" customWidth="1"/>
    <col min="4613" max="4613" width="12" style="335" customWidth="1"/>
    <col min="4614" max="4641" width="3.77734375" style="335" customWidth="1"/>
    <col min="4642" max="4642" width="6.109375" style="335" customWidth="1"/>
    <col min="4643" max="4643" width="5.88671875" style="335" customWidth="1"/>
    <col min="4644" max="4644" width="6.33203125" style="335" customWidth="1"/>
    <col min="4645" max="4645" width="6.77734375" style="335" customWidth="1"/>
    <col min="4646" max="4646" width="1.88671875" style="335" customWidth="1"/>
    <col min="4647" max="4648" width="3.109375" style="335" bestFit="1" customWidth="1"/>
    <col min="4649" max="4649" width="15.33203125" style="335" bestFit="1" customWidth="1"/>
    <col min="4650" max="4650" width="5.6640625" style="335" bestFit="1" customWidth="1"/>
    <col min="4651" max="4864" width="10.21875" style="335"/>
    <col min="4865" max="4865" width="1" style="335" customWidth="1"/>
    <col min="4866" max="4866" width="4.6640625" style="335" bestFit="1" customWidth="1"/>
    <col min="4867" max="4867" width="12.88671875" style="335" customWidth="1"/>
    <col min="4868" max="4868" width="3.44140625" style="335" customWidth="1"/>
    <col min="4869" max="4869" width="12" style="335" customWidth="1"/>
    <col min="4870" max="4897" width="3.77734375" style="335" customWidth="1"/>
    <col min="4898" max="4898" width="6.109375" style="335" customWidth="1"/>
    <col min="4899" max="4899" width="5.88671875" style="335" customWidth="1"/>
    <col min="4900" max="4900" width="6.33203125" style="335" customWidth="1"/>
    <col min="4901" max="4901" width="6.77734375" style="335" customWidth="1"/>
    <col min="4902" max="4902" width="1.88671875" style="335" customWidth="1"/>
    <col min="4903" max="4904" width="3.109375" style="335" bestFit="1" customWidth="1"/>
    <col min="4905" max="4905" width="15.33203125" style="335" bestFit="1" customWidth="1"/>
    <col min="4906" max="4906" width="5.6640625" style="335" bestFit="1" customWidth="1"/>
    <col min="4907" max="5120" width="10.21875" style="335"/>
    <col min="5121" max="5121" width="1" style="335" customWidth="1"/>
    <col min="5122" max="5122" width="4.6640625" style="335" bestFit="1" customWidth="1"/>
    <col min="5123" max="5123" width="12.88671875" style="335" customWidth="1"/>
    <col min="5124" max="5124" width="3.44140625" style="335" customWidth="1"/>
    <col min="5125" max="5125" width="12" style="335" customWidth="1"/>
    <col min="5126" max="5153" width="3.77734375" style="335" customWidth="1"/>
    <col min="5154" max="5154" width="6.109375" style="335" customWidth="1"/>
    <col min="5155" max="5155" width="5.88671875" style="335" customWidth="1"/>
    <col min="5156" max="5156" width="6.33203125" style="335" customWidth="1"/>
    <col min="5157" max="5157" width="6.77734375" style="335" customWidth="1"/>
    <col min="5158" max="5158" width="1.88671875" style="335" customWidth="1"/>
    <col min="5159" max="5160" width="3.109375" style="335" bestFit="1" customWidth="1"/>
    <col min="5161" max="5161" width="15.33203125" style="335" bestFit="1" customWidth="1"/>
    <col min="5162" max="5162" width="5.6640625" style="335" bestFit="1" customWidth="1"/>
    <col min="5163" max="5376" width="10.21875" style="335"/>
    <col min="5377" max="5377" width="1" style="335" customWidth="1"/>
    <col min="5378" max="5378" width="4.6640625" style="335" bestFit="1" customWidth="1"/>
    <col min="5379" max="5379" width="12.88671875" style="335" customWidth="1"/>
    <col min="5380" max="5380" width="3.44140625" style="335" customWidth="1"/>
    <col min="5381" max="5381" width="12" style="335" customWidth="1"/>
    <col min="5382" max="5409" width="3.77734375" style="335" customWidth="1"/>
    <col min="5410" max="5410" width="6.109375" style="335" customWidth="1"/>
    <col min="5411" max="5411" width="5.88671875" style="335" customWidth="1"/>
    <col min="5412" max="5412" width="6.33203125" style="335" customWidth="1"/>
    <col min="5413" max="5413" width="6.77734375" style="335" customWidth="1"/>
    <col min="5414" max="5414" width="1.88671875" style="335" customWidth="1"/>
    <col min="5415" max="5416" width="3.109375" style="335" bestFit="1" customWidth="1"/>
    <col min="5417" max="5417" width="15.33203125" style="335" bestFit="1" customWidth="1"/>
    <col min="5418" max="5418" width="5.6640625" style="335" bestFit="1" customWidth="1"/>
    <col min="5419" max="5632" width="10.21875" style="335"/>
    <col min="5633" max="5633" width="1" style="335" customWidth="1"/>
    <col min="5634" max="5634" width="4.6640625" style="335" bestFit="1" customWidth="1"/>
    <col min="5635" max="5635" width="12.88671875" style="335" customWidth="1"/>
    <col min="5636" max="5636" width="3.44140625" style="335" customWidth="1"/>
    <col min="5637" max="5637" width="12" style="335" customWidth="1"/>
    <col min="5638" max="5665" width="3.77734375" style="335" customWidth="1"/>
    <col min="5666" max="5666" width="6.109375" style="335" customWidth="1"/>
    <col min="5667" max="5667" width="5.88671875" style="335" customWidth="1"/>
    <col min="5668" max="5668" width="6.33203125" style="335" customWidth="1"/>
    <col min="5669" max="5669" width="6.77734375" style="335" customWidth="1"/>
    <col min="5670" max="5670" width="1.88671875" style="335" customWidth="1"/>
    <col min="5671" max="5672" width="3.109375" style="335" bestFit="1" customWidth="1"/>
    <col min="5673" max="5673" width="15.33203125" style="335" bestFit="1" customWidth="1"/>
    <col min="5674" max="5674" width="5.6640625" style="335" bestFit="1" customWidth="1"/>
    <col min="5675" max="5888" width="10.21875" style="335"/>
    <col min="5889" max="5889" width="1" style="335" customWidth="1"/>
    <col min="5890" max="5890" width="4.6640625" style="335" bestFit="1" customWidth="1"/>
    <col min="5891" max="5891" width="12.88671875" style="335" customWidth="1"/>
    <col min="5892" max="5892" width="3.44140625" style="335" customWidth="1"/>
    <col min="5893" max="5893" width="12" style="335" customWidth="1"/>
    <col min="5894" max="5921" width="3.77734375" style="335" customWidth="1"/>
    <col min="5922" max="5922" width="6.109375" style="335" customWidth="1"/>
    <col min="5923" max="5923" width="5.88671875" style="335" customWidth="1"/>
    <col min="5924" max="5924" width="6.33203125" style="335" customWidth="1"/>
    <col min="5925" max="5925" width="6.77734375" style="335" customWidth="1"/>
    <col min="5926" max="5926" width="1.88671875" style="335" customWidth="1"/>
    <col min="5927" max="5928" width="3.109375" style="335" bestFit="1" customWidth="1"/>
    <col min="5929" max="5929" width="15.33203125" style="335" bestFit="1" customWidth="1"/>
    <col min="5930" max="5930" width="5.6640625" style="335" bestFit="1" customWidth="1"/>
    <col min="5931" max="6144" width="10.21875" style="335"/>
    <col min="6145" max="6145" width="1" style="335" customWidth="1"/>
    <col min="6146" max="6146" width="4.6640625" style="335" bestFit="1" customWidth="1"/>
    <col min="6147" max="6147" width="12.88671875" style="335" customWidth="1"/>
    <col min="6148" max="6148" width="3.44140625" style="335" customWidth="1"/>
    <col min="6149" max="6149" width="12" style="335" customWidth="1"/>
    <col min="6150" max="6177" width="3.77734375" style="335" customWidth="1"/>
    <col min="6178" max="6178" width="6.109375" style="335" customWidth="1"/>
    <col min="6179" max="6179" width="5.88671875" style="335" customWidth="1"/>
    <col min="6180" max="6180" width="6.33203125" style="335" customWidth="1"/>
    <col min="6181" max="6181" width="6.77734375" style="335" customWidth="1"/>
    <col min="6182" max="6182" width="1.88671875" style="335" customWidth="1"/>
    <col min="6183" max="6184" width="3.109375" style="335" bestFit="1" customWidth="1"/>
    <col min="6185" max="6185" width="15.33203125" style="335" bestFit="1" customWidth="1"/>
    <col min="6186" max="6186" width="5.6640625" style="335" bestFit="1" customWidth="1"/>
    <col min="6187" max="6400" width="10.21875" style="335"/>
    <col min="6401" max="6401" width="1" style="335" customWidth="1"/>
    <col min="6402" max="6402" width="4.6640625" style="335" bestFit="1" customWidth="1"/>
    <col min="6403" max="6403" width="12.88671875" style="335" customWidth="1"/>
    <col min="6404" max="6404" width="3.44140625" style="335" customWidth="1"/>
    <col min="6405" max="6405" width="12" style="335" customWidth="1"/>
    <col min="6406" max="6433" width="3.77734375" style="335" customWidth="1"/>
    <col min="6434" max="6434" width="6.109375" style="335" customWidth="1"/>
    <col min="6435" max="6435" width="5.88671875" style="335" customWidth="1"/>
    <col min="6436" max="6436" width="6.33203125" style="335" customWidth="1"/>
    <col min="6437" max="6437" width="6.77734375" style="335" customWidth="1"/>
    <col min="6438" max="6438" width="1.88671875" style="335" customWidth="1"/>
    <col min="6439" max="6440" width="3.109375" style="335" bestFit="1" customWidth="1"/>
    <col min="6441" max="6441" width="15.33203125" style="335" bestFit="1" customWidth="1"/>
    <col min="6442" max="6442" width="5.6640625" style="335" bestFit="1" customWidth="1"/>
    <col min="6443" max="6656" width="10.21875" style="335"/>
    <col min="6657" max="6657" width="1" style="335" customWidth="1"/>
    <col min="6658" max="6658" width="4.6640625" style="335" bestFit="1" customWidth="1"/>
    <col min="6659" max="6659" width="12.88671875" style="335" customWidth="1"/>
    <col min="6660" max="6660" width="3.44140625" style="335" customWidth="1"/>
    <col min="6661" max="6661" width="12" style="335" customWidth="1"/>
    <col min="6662" max="6689" width="3.77734375" style="335" customWidth="1"/>
    <col min="6690" max="6690" width="6.109375" style="335" customWidth="1"/>
    <col min="6691" max="6691" width="5.88671875" style="335" customWidth="1"/>
    <col min="6692" max="6692" width="6.33203125" style="335" customWidth="1"/>
    <col min="6693" max="6693" width="6.77734375" style="335" customWidth="1"/>
    <col min="6694" max="6694" width="1.88671875" style="335" customWidth="1"/>
    <col min="6695" max="6696" width="3.109375" style="335" bestFit="1" customWidth="1"/>
    <col min="6697" max="6697" width="15.33203125" style="335" bestFit="1" customWidth="1"/>
    <col min="6698" max="6698" width="5.6640625" style="335" bestFit="1" customWidth="1"/>
    <col min="6699" max="6912" width="10.21875" style="335"/>
    <col min="6913" max="6913" width="1" style="335" customWidth="1"/>
    <col min="6914" max="6914" width="4.6640625" style="335" bestFit="1" customWidth="1"/>
    <col min="6915" max="6915" width="12.88671875" style="335" customWidth="1"/>
    <col min="6916" max="6916" width="3.44140625" style="335" customWidth="1"/>
    <col min="6917" max="6917" width="12" style="335" customWidth="1"/>
    <col min="6918" max="6945" width="3.77734375" style="335" customWidth="1"/>
    <col min="6946" max="6946" width="6.109375" style="335" customWidth="1"/>
    <col min="6947" max="6947" width="5.88671875" style="335" customWidth="1"/>
    <col min="6948" max="6948" width="6.33203125" style="335" customWidth="1"/>
    <col min="6949" max="6949" width="6.77734375" style="335" customWidth="1"/>
    <col min="6950" max="6950" width="1.88671875" style="335" customWidth="1"/>
    <col min="6951" max="6952" width="3.109375" style="335" bestFit="1" customWidth="1"/>
    <col min="6953" max="6953" width="15.33203125" style="335" bestFit="1" customWidth="1"/>
    <col min="6954" max="6954" width="5.6640625" style="335" bestFit="1" customWidth="1"/>
    <col min="6955" max="7168" width="10.21875" style="335"/>
    <col min="7169" max="7169" width="1" style="335" customWidth="1"/>
    <col min="7170" max="7170" width="4.6640625" style="335" bestFit="1" customWidth="1"/>
    <col min="7171" max="7171" width="12.88671875" style="335" customWidth="1"/>
    <col min="7172" max="7172" width="3.44140625" style="335" customWidth="1"/>
    <col min="7173" max="7173" width="12" style="335" customWidth="1"/>
    <col min="7174" max="7201" width="3.77734375" style="335" customWidth="1"/>
    <col min="7202" max="7202" width="6.109375" style="335" customWidth="1"/>
    <col min="7203" max="7203" width="5.88671875" style="335" customWidth="1"/>
    <col min="7204" max="7204" width="6.33203125" style="335" customWidth="1"/>
    <col min="7205" max="7205" width="6.77734375" style="335" customWidth="1"/>
    <col min="7206" max="7206" width="1.88671875" style="335" customWidth="1"/>
    <col min="7207" max="7208" width="3.109375" style="335" bestFit="1" customWidth="1"/>
    <col min="7209" max="7209" width="15.33203125" style="335" bestFit="1" customWidth="1"/>
    <col min="7210" max="7210" width="5.6640625" style="335" bestFit="1" customWidth="1"/>
    <col min="7211" max="7424" width="10.21875" style="335"/>
    <col min="7425" max="7425" width="1" style="335" customWidth="1"/>
    <col min="7426" max="7426" width="4.6640625" style="335" bestFit="1" customWidth="1"/>
    <col min="7427" max="7427" width="12.88671875" style="335" customWidth="1"/>
    <col min="7428" max="7428" width="3.44140625" style="335" customWidth="1"/>
    <col min="7429" max="7429" width="12" style="335" customWidth="1"/>
    <col min="7430" max="7457" width="3.77734375" style="335" customWidth="1"/>
    <col min="7458" max="7458" width="6.109375" style="335" customWidth="1"/>
    <col min="7459" max="7459" width="5.88671875" style="335" customWidth="1"/>
    <col min="7460" max="7460" width="6.33203125" style="335" customWidth="1"/>
    <col min="7461" max="7461" width="6.77734375" style="335" customWidth="1"/>
    <col min="7462" max="7462" width="1.88671875" style="335" customWidth="1"/>
    <col min="7463" max="7464" width="3.109375" style="335" bestFit="1" customWidth="1"/>
    <col min="7465" max="7465" width="15.33203125" style="335" bestFit="1" customWidth="1"/>
    <col min="7466" max="7466" width="5.6640625" style="335" bestFit="1" customWidth="1"/>
    <col min="7467" max="7680" width="10.21875" style="335"/>
    <col min="7681" max="7681" width="1" style="335" customWidth="1"/>
    <col min="7682" max="7682" width="4.6640625" style="335" bestFit="1" customWidth="1"/>
    <col min="7683" max="7683" width="12.88671875" style="335" customWidth="1"/>
    <col min="7684" max="7684" width="3.44140625" style="335" customWidth="1"/>
    <col min="7685" max="7685" width="12" style="335" customWidth="1"/>
    <col min="7686" max="7713" width="3.77734375" style="335" customWidth="1"/>
    <col min="7714" max="7714" width="6.109375" style="335" customWidth="1"/>
    <col min="7715" max="7715" width="5.88671875" style="335" customWidth="1"/>
    <col min="7716" max="7716" width="6.33203125" style="335" customWidth="1"/>
    <col min="7717" max="7717" width="6.77734375" style="335" customWidth="1"/>
    <col min="7718" max="7718" width="1.88671875" style="335" customWidth="1"/>
    <col min="7719" max="7720" width="3.109375" style="335" bestFit="1" customWidth="1"/>
    <col min="7721" max="7721" width="15.33203125" style="335" bestFit="1" customWidth="1"/>
    <col min="7722" max="7722" width="5.6640625" style="335" bestFit="1" customWidth="1"/>
    <col min="7723" max="7936" width="10.21875" style="335"/>
    <col min="7937" max="7937" width="1" style="335" customWidth="1"/>
    <col min="7938" max="7938" width="4.6640625" style="335" bestFit="1" customWidth="1"/>
    <col min="7939" max="7939" width="12.88671875" style="335" customWidth="1"/>
    <col min="7940" max="7940" width="3.44140625" style="335" customWidth="1"/>
    <col min="7941" max="7941" width="12" style="335" customWidth="1"/>
    <col min="7942" max="7969" width="3.77734375" style="335" customWidth="1"/>
    <col min="7970" max="7970" width="6.109375" style="335" customWidth="1"/>
    <col min="7971" max="7971" width="5.88671875" style="335" customWidth="1"/>
    <col min="7972" max="7972" width="6.33203125" style="335" customWidth="1"/>
    <col min="7973" max="7973" width="6.77734375" style="335" customWidth="1"/>
    <col min="7974" max="7974" width="1.88671875" style="335" customWidth="1"/>
    <col min="7975" max="7976" width="3.109375" style="335" bestFit="1" customWidth="1"/>
    <col min="7977" max="7977" width="15.33203125" style="335" bestFit="1" customWidth="1"/>
    <col min="7978" max="7978" width="5.6640625" style="335" bestFit="1" customWidth="1"/>
    <col min="7979" max="8192" width="10.21875" style="335"/>
    <col min="8193" max="8193" width="1" style="335" customWidth="1"/>
    <col min="8194" max="8194" width="4.6640625" style="335" bestFit="1" customWidth="1"/>
    <col min="8195" max="8195" width="12.88671875" style="335" customWidth="1"/>
    <col min="8196" max="8196" width="3.44140625" style="335" customWidth="1"/>
    <col min="8197" max="8197" width="12" style="335" customWidth="1"/>
    <col min="8198" max="8225" width="3.77734375" style="335" customWidth="1"/>
    <col min="8226" max="8226" width="6.109375" style="335" customWidth="1"/>
    <col min="8227" max="8227" width="5.88671875" style="335" customWidth="1"/>
    <col min="8228" max="8228" width="6.33203125" style="335" customWidth="1"/>
    <col min="8229" max="8229" width="6.77734375" style="335" customWidth="1"/>
    <col min="8230" max="8230" width="1.88671875" style="335" customWidth="1"/>
    <col min="8231" max="8232" width="3.109375" style="335" bestFit="1" customWidth="1"/>
    <col min="8233" max="8233" width="15.33203125" style="335" bestFit="1" customWidth="1"/>
    <col min="8234" max="8234" width="5.6640625" style="335" bestFit="1" customWidth="1"/>
    <col min="8235" max="8448" width="10.21875" style="335"/>
    <col min="8449" max="8449" width="1" style="335" customWidth="1"/>
    <col min="8450" max="8450" width="4.6640625" style="335" bestFit="1" customWidth="1"/>
    <col min="8451" max="8451" width="12.88671875" style="335" customWidth="1"/>
    <col min="8452" max="8452" width="3.44140625" style="335" customWidth="1"/>
    <col min="8453" max="8453" width="12" style="335" customWidth="1"/>
    <col min="8454" max="8481" width="3.77734375" style="335" customWidth="1"/>
    <col min="8482" max="8482" width="6.109375" style="335" customWidth="1"/>
    <col min="8483" max="8483" width="5.88671875" style="335" customWidth="1"/>
    <col min="8484" max="8484" width="6.33203125" style="335" customWidth="1"/>
    <col min="8485" max="8485" width="6.77734375" style="335" customWidth="1"/>
    <col min="8486" max="8486" width="1.88671875" style="335" customWidth="1"/>
    <col min="8487" max="8488" width="3.109375" style="335" bestFit="1" customWidth="1"/>
    <col min="8489" max="8489" width="15.33203125" style="335" bestFit="1" customWidth="1"/>
    <col min="8490" max="8490" width="5.6640625" style="335" bestFit="1" customWidth="1"/>
    <col min="8491" max="8704" width="10.21875" style="335"/>
    <col min="8705" max="8705" width="1" style="335" customWidth="1"/>
    <col min="8706" max="8706" width="4.6640625" style="335" bestFit="1" customWidth="1"/>
    <col min="8707" max="8707" width="12.88671875" style="335" customWidth="1"/>
    <col min="8708" max="8708" width="3.44140625" style="335" customWidth="1"/>
    <col min="8709" max="8709" width="12" style="335" customWidth="1"/>
    <col min="8710" max="8737" width="3.77734375" style="335" customWidth="1"/>
    <col min="8738" max="8738" width="6.109375" style="335" customWidth="1"/>
    <col min="8739" max="8739" width="5.88671875" style="335" customWidth="1"/>
    <col min="8740" max="8740" width="6.33203125" style="335" customWidth="1"/>
    <col min="8741" max="8741" width="6.77734375" style="335" customWidth="1"/>
    <col min="8742" max="8742" width="1.88671875" style="335" customWidth="1"/>
    <col min="8743" max="8744" width="3.109375" style="335" bestFit="1" customWidth="1"/>
    <col min="8745" max="8745" width="15.33203125" style="335" bestFit="1" customWidth="1"/>
    <col min="8746" max="8746" width="5.6640625" style="335" bestFit="1" customWidth="1"/>
    <col min="8747" max="8960" width="10.21875" style="335"/>
    <col min="8961" max="8961" width="1" style="335" customWidth="1"/>
    <col min="8962" max="8962" width="4.6640625" style="335" bestFit="1" customWidth="1"/>
    <col min="8963" max="8963" width="12.88671875" style="335" customWidth="1"/>
    <col min="8964" max="8964" width="3.44140625" style="335" customWidth="1"/>
    <col min="8965" max="8965" width="12" style="335" customWidth="1"/>
    <col min="8966" max="8993" width="3.77734375" style="335" customWidth="1"/>
    <col min="8994" max="8994" width="6.109375" style="335" customWidth="1"/>
    <col min="8995" max="8995" width="5.88671875" style="335" customWidth="1"/>
    <col min="8996" max="8996" width="6.33203125" style="335" customWidth="1"/>
    <col min="8997" max="8997" width="6.77734375" style="335" customWidth="1"/>
    <col min="8998" max="8998" width="1.88671875" style="335" customWidth="1"/>
    <col min="8999" max="9000" width="3.109375" style="335" bestFit="1" customWidth="1"/>
    <col min="9001" max="9001" width="15.33203125" style="335" bestFit="1" customWidth="1"/>
    <col min="9002" max="9002" width="5.6640625" style="335" bestFit="1" customWidth="1"/>
    <col min="9003" max="9216" width="10.21875" style="335"/>
    <col min="9217" max="9217" width="1" style="335" customWidth="1"/>
    <col min="9218" max="9218" width="4.6640625" style="335" bestFit="1" customWidth="1"/>
    <col min="9219" max="9219" width="12.88671875" style="335" customWidth="1"/>
    <col min="9220" max="9220" width="3.44140625" style="335" customWidth="1"/>
    <col min="9221" max="9221" width="12" style="335" customWidth="1"/>
    <col min="9222" max="9249" width="3.77734375" style="335" customWidth="1"/>
    <col min="9250" max="9250" width="6.109375" style="335" customWidth="1"/>
    <col min="9251" max="9251" width="5.88671875" style="335" customWidth="1"/>
    <col min="9252" max="9252" width="6.33203125" style="335" customWidth="1"/>
    <col min="9253" max="9253" width="6.77734375" style="335" customWidth="1"/>
    <col min="9254" max="9254" width="1.88671875" style="335" customWidth="1"/>
    <col min="9255" max="9256" width="3.109375" style="335" bestFit="1" customWidth="1"/>
    <col min="9257" max="9257" width="15.33203125" style="335" bestFit="1" customWidth="1"/>
    <col min="9258" max="9258" width="5.6640625" style="335" bestFit="1" customWidth="1"/>
    <col min="9259" max="9472" width="10.21875" style="335"/>
    <col min="9473" max="9473" width="1" style="335" customWidth="1"/>
    <col min="9474" max="9474" width="4.6640625" style="335" bestFit="1" customWidth="1"/>
    <col min="9475" max="9475" width="12.88671875" style="335" customWidth="1"/>
    <col min="9476" max="9476" width="3.44140625" style="335" customWidth="1"/>
    <col min="9477" max="9477" width="12" style="335" customWidth="1"/>
    <col min="9478" max="9505" width="3.77734375" style="335" customWidth="1"/>
    <col min="9506" max="9506" width="6.109375" style="335" customWidth="1"/>
    <col min="9507" max="9507" width="5.88671875" style="335" customWidth="1"/>
    <col min="9508" max="9508" width="6.33203125" style="335" customWidth="1"/>
    <col min="9509" max="9509" width="6.77734375" style="335" customWidth="1"/>
    <col min="9510" max="9510" width="1.88671875" style="335" customWidth="1"/>
    <col min="9511" max="9512" width="3.109375" style="335" bestFit="1" customWidth="1"/>
    <col min="9513" max="9513" width="15.33203125" style="335" bestFit="1" customWidth="1"/>
    <col min="9514" max="9514" width="5.6640625" style="335" bestFit="1" customWidth="1"/>
    <col min="9515" max="9728" width="10.21875" style="335"/>
    <col min="9729" max="9729" width="1" style="335" customWidth="1"/>
    <col min="9730" max="9730" width="4.6640625" style="335" bestFit="1" customWidth="1"/>
    <col min="9731" max="9731" width="12.88671875" style="335" customWidth="1"/>
    <col min="9732" max="9732" width="3.44140625" style="335" customWidth="1"/>
    <col min="9733" max="9733" width="12" style="335" customWidth="1"/>
    <col min="9734" max="9761" width="3.77734375" style="335" customWidth="1"/>
    <col min="9762" max="9762" width="6.109375" style="335" customWidth="1"/>
    <col min="9763" max="9763" width="5.88671875" style="335" customWidth="1"/>
    <col min="9764" max="9764" width="6.33203125" style="335" customWidth="1"/>
    <col min="9765" max="9765" width="6.77734375" style="335" customWidth="1"/>
    <col min="9766" max="9766" width="1.88671875" style="335" customWidth="1"/>
    <col min="9767" max="9768" width="3.109375" style="335" bestFit="1" customWidth="1"/>
    <col min="9769" max="9769" width="15.33203125" style="335" bestFit="1" customWidth="1"/>
    <col min="9770" max="9770" width="5.6640625" style="335" bestFit="1" customWidth="1"/>
    <col min="9771" max="9984" width="10.21875" style="335"/>
    <col min="9985" max="9985" width="1" style="335" customWidth="1"/>
    <col min="9986" max="9986" width="4.6640625" style="335" bestFit="1" customWidth="1"/>
    <col min="9987" max="9987" width="12.88671875" style="335" customWidth="1"/>
    <col min="9988" max="9988" width="3.44140625" style="335" customWidth="1"/>
    <col min="9989" max="9989" width="12" style="335" customWidth="1"/>
    <col min="9990" max="10017" width="3.77734375" style="335" customWidth="1"/>
    <col min="10018" max="10018" width="6.109375" style="335" customWidth="1"/>
    <col min="10019" max="10019" width="5.88671875" style="335" customWidth="1"/>
    <col min="10020" max="10020" width="6.33203125" style="335" customWidth="1"/>
    <col min="10021" max="10021" width="6.77734375" style="335" customWidth="1"/>
    <col min="10022" max="10022" width="1.88671875" style="335" customWidth="1"/>
    <col min="10023" max="10024" width="3.109375" style="335" bestFit="1" customWidth="1"/>
    <col min="10025" max="10025" width="15.33203125" style="335" bestFit="1" customWidth="1"/>
    <col min="10026" max="10026" width="5.6640625" style="335" bestFit="1" customWidth="1"/>
    <col min="10027" max="10240" width="10.21875" style="335"/>
    <col min="10241" max="10241" width="1" style="335" customWidth="1"/>
    <col min="10242" max="10242" width="4.6640625" style="335" bestFit="1" customWidth="1"/>
    <col min="10243" max="10243" width="12.88671875" style="335" customWidth="1"/>
    <col min="10244" max="10244" width="3.44140625" style="335" customWidth="1"/>
    <col min="10245" max="10245" width="12" style="335" customWidth="1"/>
    <col min="10246" max="10273" width="3.77734375" style="335" customWidth="1"/>
    <col min="10274" max="10274" width="6.109375" style="335" customWidth="1"/>
    <col min="10275" max="10275" width="5.88671875" style="335" customWidth="1"/>
    <col min="10276" max="10276" width="6.33203125" style="335" customWidth="1"/>
    <col min="10277" max="10277" width="6.77734375" style="335" customWidth="1"/>
    <col min="10278" max="10278" width="1.88671875" style="335" customWidth="1"/>
    <col min="10279" max="10280" width="3.109375" style="335" bestFit="1" customWidth="1"/>
    <col min="10281" max="10281" width="15.33203125" style="335" bestFit="1" customWidth="1"/>
    <col min="10282" max="10282" width="5.6640625" style="335" bestFit="1" customWidth="1"/>
    <col min="10283" max="10496" width="10.21875" style="335"/>
    <col min="10497" max="10497" width="1" style="335" customWidth="1"/>
    <col min="10498" max="10498" width="4.6640625" style="335" bestFit="1" customWidth="1"/>
    <col min="10499" max="10499" width="12.88671875" style="335" customWidth="1"/>
    <col min="10500" max="10500" width="3.44140625" style="335" customWidth="1"/>
    <col min="10501" max="10501" width="12" style="335" customWidth="1"/>
    <col min="10502" max="10529" width="3.77734375" style="335" customWidth="1"/>
    <col min="10530" max="10530" width="6.109375" style="335" customWidth="1"/>
    <col min="10531" max="10531" width="5.88671875" style="335" customWidth="1"/>
    <col min="10532" max="10532" width="6.33203125" style="335" customWidth="1"/>
    <col min="10533" max="10533" width="6.77734375" style="335" customWidth="1"/>
    <col min="10534" max="10534" width="1.88671875" style="335" customWidth="1"/>
    <col min="10535" max="10536" width="3.109375" style="335" bestFit="1" customWidth="1"/>
    <col min="10537" max="10537" width="15.33203125" style="335" bestFit="1" customWidth="1"/>
    <col min="10538" max="10538" width="5.6640625" style="335" bestFit="1" customWidth="1"/>
    <col min="10539" max="10752" width="10.21875" style="335"/>
    <col min="10753" max="10753" width="1" style="335" customWidth="1"/>
    <col min="10754" max="10754" width="4.6640625" style="335" bestFit="1" customWidth="1"/>
    <col min="10755" max="10755" width="12.88671875" style="335" customWidth="1"/>
    <col min="10756" max="10756" width="3.44140625" style="335" customWidth="1"/>
    <col min="10757" max="10757" width="12" style="335" customWidth="1"/>
    <col min="10758" max="10785" width="3.77734375" style="335" customWidth="1"/>
    <col min="10786" max="10786" width="6.109375" style="335" customWidth="1"/>
    <col min="10787" max="10787" width="5.88671875" style="335" customWidth="1"/>
    <col min="10788" max="10788" width="6.33203125" style="335" customWidth="1"/>
    <col min="10789" max="10789" width="6.77734375" style="335" customWidth="1"/>
    <col min="10790" max="10790" width="1.88671875" style="335" customWidth="1"/>
    <col min="10791" max="10792" width="3.109375" style="335" bestFit="1" customWidth="1"/>
    <col min="10793" max="10793" width="15.33203125" style="335" bestFit="1" customWidth="1"/>
    <col min="10794" max="10794" width="5.6640625" style="335" bestFit="1" customWidth="1"/>
    <col min="10795" max="11008" width="10.21875" style="335"/>
    <col min="11009" max="11009" width="1" style="335" customWidth="1"/>
    <col min="11010" max="11010" width="4.6640625" style="335" bestFit="1" customWidth="1"/>
    <col min="11011" max="11011" width="12.88671875" style="335" customWidth="1"/>
    <col min="11012" max="11012" width="3.44140625" style="335" customWidth="1"/>
    <col min="11013" max="11013" width="12" style="335" customWidth="1"/>
    <col min="11014" max="11041" width="3.77734375" style="335" customWidth="1"/>
    <col min="11042" max="11042" width="6.109375" style="335" customWidth="1"/>
    <col min="11043" max="11043" width="5.88671875" style="335" customWidth="1"/>
    <col min="11044" max="11044" width="6.33203125" style="335" customWidth="1"/>
    <col min="11045" max="11045" width="6.77734375" style="335" customWidth="1"/>
    <col min="11046" max="11046" width="1.88671875" style="335" customWidth="1"/>
    <col min="11047" max="11048" width="3.109375" style="335" bestFit="1" customWidth="1"/>
    <col min="11049" max="11049" width="15.33203125" style="335" bestFit="1" customWidth="1"/>
    <col min="11050" max="11050" width="5.6640625" style="335" bestFit="1" customWidth="1"/>
    <col min="11051" max="11264" width="10.21875" style="335"/>
    <col min="11265" max="11265" width="1" style="335" customWidth="1"/>
    <col min="11266" max="11266" width="4.6640625" style="335" bestFit="1" customWidth="1"/>
    <col min="11267" max="11267" width="12.88671875" style="335" customWidth="1"/>
    <col min="11268" max="11268" width="3.44140625" style="335" customWidth="1"/>
    <col min="11269" max="11269" width="12" style="335" customWidth="1"/>
    <col min="11270" max="11297" width="3.77734375" style="335" customWidth="1"/>
    <col min="11298" max="11298" width="6.109375" style="335" customWidth="1"/>
    <col min="11299" max="11299" width="5.88671875" style="335" customWidth="1"/>
    <col min="11300" max="11300" width="6.33203125" style="335" customWidth="1"/>
    <col min="11301" max="11301" width="6.77734375" style="335" customWidth="1"/>
    <col min="11302" max="11302" width="1.88671875" style="335" customWidth="1"/>
    <col min="11303" max="11304" width="3.109375" style="335" bestFit="1" customWidth="1"/>
    <col min="11305" max="11305" width="15.33203125" style="335" bestFit="1" customWidth="1"/>
    <col min="11306" max="11306" width="5.6640625" style="335" bestFit="1" customWidth="1"/>
    <col min="11307" max="11520" width="10.21875" style="335"/>
    <col min="11521" max="11521" width="1" style="335" customWidth="1"/>
    <col min="11522" max="11522" width="4.6640625" style="335" bestFit="1" customWidth="1"/>
    <col min="11523" max="11523" width="12.88671875" style="335" customWidth="1"/>
    <col min="11524" max="11524" width="3.44140625" style="335" customWidth="1"/>
    <col min="11525" max="11525" width="12" style="335" customWidth="1"/>
    <col min="11526" max="11553" width="3.77734375" style="335" customWidth="1"/>
    <col min="11554" max="11554" width="6.109375" style="335" customWidth="1"/>
    <col min="11555" max="11555" width="5.88671875" style="335" customWidth="1"/>
    <col min="11556" max="11556" width="6.33203125" style="335" customWidth="1"/>
    <col min="11557" max="11557" width="6.77734375" style="335" customWidth="1"/>
    <col min="11558" max="11558" width="1.88671875" style="335" customWidth="1"/>
    <col min="11559" max="11560" width="3.109375" style="335" bestFit="1" customWidth="1"/>
    <col min="11561" max="11561" width="15.33203125" style="335" bestFit="1" customWidth="1"/>
    <col min="11562" max="11562" width="5.6640625" style="335" bestFit="1" customWidth="1"/>
    <col min="11563" max="11776" width="10.21875" style="335"/>
    <col min="11777" max="11777" width="1" style="335" customWidth="1"/>
    <col min="11778" max="11778" width="4.6640625" style="335" bestFit="1" customWidth="1"/>
    <col min="11779" max="11779" width="12.88671875" style="335" customWidth="1"/>
    <col min="11780" max="11780" width="3.44140625" style="335" customWidth="1"/>
    <col min="11781" max="11781" width="12" style="335" customWidth="1"/>
    <col min="11782" max="11809" width="3.77734375" style="335" customWidth="1"/>
    <col min="11810" max="11810" width="6.109375" style="335" customWidth="1"/>
    <col min="11811" max="11811" width="5.88671875" style="335" customWidth="1"/>
    <col min="11812" max="11812" width="6.33203125" style="335" customWidth="1"/>
    <col min="11813" max="11813" width="6.77734375" style="335" customWidth="1"/>
    <col min="11814" max="11814" width="1.88671875" style="335" customWidth="1"/>
    <col min="11815" max="11816" width="3.109375" style="335" bestFit="1" customWidth="1"/>
    <col min="11817" max="11817" width="15.33203125" style="335" bestFit="1" customWidth="1"/>
    <col min="11818" max="11818" width="5.6640625" style="335" bestFit="1" customWidth="1"/>
    <col min="11819" max="12032" width="10.21875" style="335"/>
    <col min="12033" max="12033" width="1" style="335" customWidth="1"/>
    <col min="12034" max="12034" width="4.6640625" style="335" bestFit="1" customWidth="1"/>
    <col min="12035" max="12035" width="12.88671875" style="335" customWidth="1"/>
    <col min="12036" max="12036" width="3.44140625" style="335" customWidth="1"/>
    <col min="12037" max="12037" width="12" style="335" customWidth="1"/>
    <col min="12038" max="12065" width="3.77734375" style="335" customWidth="1"/>
    <col min="12066" max="12066" width="6.109375" style="335" customWidth="1"/>
    <col min="12067" max="12067" width="5.88671875" style="335" customWidth="1"/>
    <col min="12068" max="12068" width="6.33203125" style="335" customWidth="1"/>
    <col min="12069" max="12069" width="6.77734375" style="335" customWidth="1"/>
    <col min="12070" max="12070" width="1.88671875" style="335" customWidth="1"/>
    <col min="12071" max="12072" width="3.109375" style="335" bestFit="1" customWidth="1"/>
    <col min="12073" max="12073" width="15.33203125" style="335" bestFit="1" customWidth="1"/>
    <col min="12074" max="12074" width="5.6640625" style="335" bestFit="1" customWidth="1"/>
    <col min="12075" max="12288" width="10.21875" style="335"/>
    <col min="12289" max="12289" width="1" style="335" customWidth="1"/>
    <col min="12290" max="12290" width="4.6640625" style="335" bestFit="1" customWidth="1"/>
    <col min="12291" max="12291" width="12.88671875" style="335" customWidth="1"/>
    <col min="12292" max="12292" width="3.44140625" style="335" customWidth="1"/>
    <col min="12293" max="12293" width="12" style="335" customWidth="1"/>
    <col min="12294" max="12321" width="3.77734375" style="335" customWidth="1"/>
    <col min="12322" max="12322" width="6.109375" style="335" customWidth="1"/>
    <col min="12323" max="12323" width="5.88671875" style="335" customWidth="1"/>
    <col min="12324" max="12324" width="6.33203125" style="335" customWidth="1"/>
    <col min="12325" max="12325" width="6.77734375" style="335" customWidth="1"/>
    <col min="12326" max="12326" width="1.88671875" style="335" customWidth="1"/>
    <col min="12327" max="12328" width="3.109375" style="335" bestFit="1" customWidth="1"/>
    <col min="12329" max="12329" width="15.33203125" style="335" bestFit="1" customWidth="1"/>
    <col min="12330" max="12330" width="5.6640625" style="335" bestFit="1" customWidth="1"/>
    <col min="12331" max="12544" width="10.21875" style="335"/>
    <col min="12545" max="12545" width="1" style="335" customWidth="1"/>
    <col min="12546" max="12546" width="4.6640625" style="335" bestFit="1" customWidth="1"/>
    <col min="12547" max="12547" width="12.88671875" style="335" customWidth="1"/>
    <col min="12548" max="12548" width="3.44140625" style="335" customWidth="1"/>
    <col min="12549" max="12549" width="12" style="335" customWidth="1"/>
    <col min="12550" max="12577" width="3.77734375" style="335" customWidth="1"/>
    <col min="12578" max="12578" width="6.109375" style="335" customWidth="1"/>
    <col min="12579" max="12579" width="5.88671875" style="335" customWidth="1"/>
    <col min="12580" max="12580" width="6.33203125" style="335" customWidth="1"/>
    <col min="12581" max="12581" width="6.77734375" style="335" customWidth="1"/>
    <col min="12582" max="12582" width="1.88671875" style="335" customWidth="1"/>
    <col min="12583" max="12584" width="3.109375" style="335" bestFit="1" customWidth="1"/>
    <col min="12585" max="12585" width="15.33203125" style="335" bestFit="1" customWidth="1"/>
    <col min="12586" max="12586" width="5.6640625" style="335" bestFit="1" customWidth="1"/>
    <col min="12587" max="12800" width="10.21875" style="335"/>
    <col min="12801" max="12801" width="1" style="335" customWidth="1"/>
    <col min="12802" max="12802" width="4.6640625" style="335" bestFit="1" customWidth="1"/>
    <col min="12803" max="12803" width="12.88671875" style="335" customWidth="1"/>
    <col min="12804" max="12804" width="3.44140625" style="335" customWidth="1"/>
    <col min="12805" max="12805" width="12" style="335" customWidth="1"/>
    <col min="12806" max="12833" width="3.77734375" style="335" customWidth="1"/>
    <col min="12834" max="12834" width="6.109375" style="335" customWidth="1"/>
    <col min="12835" max="12835" width="5.88671875" style="335" customWidth="1"/>
    <col min="12836" max="12836" width="6.33203125" style="335" customWidth="1"/>
    <col min="12837" max="12837" width="6.77734375" style="335" customWidth="1"/>
    <col min="12838" max="12838" width="1.88671875" style="335" customWidth="1"/>
    <col min="12839" max="12840" width="3.109375" style="335" bestFit="1" customWidth="1"/>
    <col min="12841" max="12841" width="15.33203125" style="335" bestFit="1" customWidth="1"/>
    <col min="12842" max="12842" width="5.6640625" style="335" bestFit="1" customWidth="1"/>
    <col min="12843" max="13056" width="10.21875" style="335"/>
    <col min="13057" max="13057" width="1" style="335" customWidth="1"/>
    <col min="13058" max="13058" width="4.6640625" style="335" bestFit="1" customWidth="1"/>
    <col min="13059" max="13059" width="12.88671875" style="335" customWidth="1"/>
    <col min="13060" max="13060" width="3.44140625" style="335" customWidth="1"/>
    <col min="13061" max="13061" width="12" style="335" customWidth="1"/>
    <col min="13062" max="13089" width="3.77734375" style="335" customWidth="1"/>
    <col min="13090" max="13090" width="6.109375" style="335" customWidth="1"/>
    <col min="13091" max="13091" width="5.88671875" style="335" customWidth="1"/>
    <col min="13092" max="13092" width="6.33203125" style="335" customWidth="1"/>
    <col min="13093" max="13093" width="6.77734375" style="335" customWidth="1"/>
    <col min="13094" max="13094" width="1.88671875" style="335" customWidth="1"/>
    <col min="13095" max="13096" width="3.109375" style="335" bestFit="1" customWidth="1"/>
    <col min="13097" max="13097" width="15.33203125" style="335" bestFit="1" customWidth="1"/>
    <col min="13098" max="13098" width="5.6640625" style="335" bestFit="1" customWidth="1"/>
    <col min="13099" max="13312" width="10.21875" style="335"/>
    <col min="13313" max="13313" width="1" style="335" customWidth="1"/>
    <col min="13314" max="13314" width="4.6640625" style="335" bestFit="1" customWidth="1"/>
    <col min="13315" max="13315" width="12.88671875" style="335" customWidth="1"/>
    <col min="13316" max="13316" width="3.44140625" style="335" customWidth="1"/>
    <col min="13317" max="13317" width="12" style="335" customWidth="1"/>
    <col min="13318" max="13345" width="3.77734375" style="335" customWidth="1"/>
    <col min="13346" max="13346" width="6.109375" style="335" customWidth="1"/>
    <col min="13347" max="13347" width="5.88671875" style="335" customWidth="1"/>
    <col min="13348" max="13348" width="6.33203125" style="335" customWidth="1"/>
    <col min="13349" max="13349" width="6.77734375" style="335" customWidth="1"/>
    <col min="13350" max="13350" width="1.88671875" style="335" customWidth="1"/>
    <col min="13351" max="13352" width="3.109375" style="335" bestFit="1" customWidth="1"/>
    <col min="13353" max="13353" width="15.33203125" style="335" bestFit="1" customWidth="1"/>
    <col min="13354" max="13354" width="5.6640625" style="335" bestFit="1" customWidth="1"/>
    <col min="13355" max="13568" width="10.21875" style="335"/>
    <col min="13569" max="13569" width="1" style="335" customWidth="1"/>
    <col min="13570" max="13570" width="4.6640625" style="335" bestFit="1" customWidth="1"/>
    <col min="13571" max="13571" width="12.88671875" style="335" customWidth="1"/>
    <col min="13572" max="13572" width="3.44140625" style="335" customWidth="1"/>
    <col min="13573" max="13573" width="12" style="335" customWidth="1"/>
    <col min="13574" max="13601" width="3.77734375" style="335" customWidth="1"/>
    <col min="13602" max="13602" width="6.109375" style="335" customWidth="1"/>
    <col min="13603" max="13603" width="5.88671875" style="335" customWidth="1"/>
    <col min="13604" max="13604" width="6.33203125" style="335" customWidth="1"/>
    <col min="13605" max="13605" width="6.77734375" style="335" customWidth="1"/>
    <col min="13606" max="13606" width="1.88671875" style="335" customWidth="1"/>
    <col min="13607" max="13608" width="3.109375" style="335" bestFit="1" customWidth="1"/>
    <col min="13609" max="13609" width="15.33203125" style="335" bestFit="1" customWidth="1"/>
    <col min="13610" max="13610" width="5.6640625" style="335" bestFit="1" customWidth="1"/>
    <col min="13611" max="13824" width="10.21875" style="335"/>
    <col min="13825" max="13825" width="1" style="335" customWidth="1"/>
    <col min="13826" max="13826" width="4.6640625" style="335" bestFit="1" customWidth="1"/>
    <col min="13827" max="13827" width="12.88671875" style="335" customWidth="1"/>
    <col min="13828" max="13828" width="3.44140625" style="335" customWidth="1"/>
    <col min="13829" max="13829" width="12" style="335" customWidth="1"/>
    <col min="13830" max="13857" width="3.77734375" style="335" customWidth="1"/>
    <col min="13858" max="13858" width="6.109375" style="335" customWidth="1"/>
    <col min="13859" max="13859" width="5.88671875" style="335" customWidth="1"/>
    <col min="13860" max="13860" width="6.33203125" style="335" customWidth="1"/>
    <col min="13861" max="13861" width="6.77734375" style="335" customWidth="1"/>
    <col min="13862" max="13862" width="1.88671875" style="335" customWidth="1"/>
    <col min="13863" max="13864" width="3.109375" style="335" bestFit="1" customWidth="1"/>
    <col min="13865" max="13865" width="15.33203125" style="335" bestFit="1" customWidth="1"/>
    <col min="13866" max="13866" width="5.6640625" style="335" bestFit="1" customWidth="1"/>
    <col min="13867" max="14080" width="10.21875" style="335"/>
    <col min="14081" max="14081" width="1" style="335" customWidth="1"/>
    <col min="14082" max="14082" width="4.6640625" style="335" bestFit="1" customWidth="1"/>
    <col min="14083" max="14083" width="12.88671875" style="335" customWidth="1"/>
    <col min="14084" max="14084" width="3.44140625" style="335" customWidth="1"/>
    <col min="14085" max="14085" width="12" style="335" customWidth="1"/>
    <col min="14086" max="14113" width="3.77734375" style="335" customWidth="1"/>
    <col min="14114" max="14114" width="6.109375" style="335" customWidth="1"/>
    <col min="14115" max="14115" width="5.88671875" style="335" customWidth="1"/>
    <col min="14116" max="14116" width="6.33203125" style="335" customWidth="1"/>
    <col min="14117" max="14117" width="6.77734375" style="335" customWidth="1"/>
    <col min="14118" max="14118" width="1.88671875" style="335" customWidth="1"/>
    <col min="14119" max="14120" width="3.109375" style="335" bestFit="1" customWidth="1"/>
    <col min="14121" max="14121" width="15.33203125" style="335" bestFit="1" customWidth="1"/>
    <col min="14122" max="14122" width="5.6640625" style="335" bestFit="1" customWidth="1"/>
    <col min="14123" max="14336" width="10.21875" style="335"/>
    <col min="14337" max="14337" width="1" style="335" customWidth="1"/>
    <col min="14338" max="14338" width="4.6640625" style="335" bestFit="1" customWidth="1"/>
    <col min="14339" max="14339" width="12.88671875" style="335" customWidth="1"/>
    <col min="14340" max="14340" width="3.44140625" style="335" customWidth="1"/>
    <col min="14341" max="14341" width="12" style="335" customWidth="1"/>
    <col min="14342" max="14369" width="3.77734375" style="335" customWidth="1"/>
    <col min="14370" max="14370" width="6.109375" style="335" customWidth="1"/>
    <col min="14371" max="14371" width="5.88671875" style="335" customWidth="1"/>
    <col min="14372" max="14372" width="6.33203125" style="335" customWidth="1"/>
    <col min="14373" max="14373" width="6.77734375" style="335" customWidth="1"/>
    <col min="14374" max="14374" width="1.88671875" style="335" customWidth="1"/>
    <col min="14375" max="14376" width="3.109375" style="335" bestFit="1" customWidth="1"/>
    <col min="14377" max="14377" width="15.33203125" style="335" bestFit="1" customWidth="1"/>
    <col min="14378" max="14378" width="5.6640625" style="335" bestFit="1" customWidth="1"/>
    <col min="14379" max="14592" width="10.21875" style="335"/>
    <col min="14593" max="14593" width="1" style="335" customWidth="1"/>
    <col min="14594" max="14594" width="4.6640625" style="335" bestFit="1" customWidth="1"/>
    <col min="14595" max="14595" width="12.88671875" style="335" customWidth="1"/>
    <col min="14596" max="14596" width="3.44140625" style="335" customWidth="1"/>
    <col min="14597" max="14597" width="12" style="335" customWidth="1"/>
    <col min="14598" max="14625" width="3.77734375" style="335" customWidth="1"/>
    <col min="14626" max="14626" width="6.109375" style="335" customWidth="1"/>
    <col min="14627" max="14627" width="5.88671875" style="335" customWidth="1"/>
    <col min="14628" max="14628" width="6.33203125" style="335" customWidth="1"/>
    <col min="14629" max="14629" width="6.77734375" style="335" customWidth="1"/>
    <col min="14630" max="14630" width="1.88671875" style="335" customWidth="1"/>
    <col min="14631" max="14632" width="3.109375" style="335" bestFit="1" customWidth="1"/>
    <col min="14633" max="14633" width="15.33203125" style="335" bestFit="1" customWidth="1"/>
    <col min="14634" max="14634" width="5.6640625" style="335" bestFit="1" customWidth="1"/>
    <col min="14635" max="14848" width="10.21875" style="335"/>
    <col min="14849" max="14849" width="1" style="335" customWidth="1"/>
    <col min="14850" max="14850" width="4.6640625" style="335" bestFit="1" customWidth="1"/>
    <col min="14851" max="14851" width="12.88671875" style="335" customWidth="1"/>
    <col min="14852" max="14852" width="3.44140625" style="335" customWidth="1"/>
    <col min="14853" max="14853" width="12" style="335" customWidth="1"/>
    <col min="14854" max="14881" width="3.77734375" style="335" customWidth="1"/>
    <col min="14882" max="14882" width="6.109375" style="335" customWidth="1"/>
    <col min="14883" max="14883" width="5.88671875" style="335" customWidth="1"/>
    <col min="14884" max="14884" width="6.33203125" style="335" customWidth="1"/>
    <col min="14885" max="14885" width="6.77734375" style="335" customWidth="1"/>
    <col min="14886" max="14886" width="1.88671875" style="335" customWidth="1"/>
    <col min="14887" max="14888" width="3.109375" style="335" bestFit="1" customWidth="1"/>
    <col min="14889" max="14889" width="15.33203125" style="335" bestFit="1" customWidth="1"/>
    <col min="14890" max="14890" width="5.6640625" style="335" bestFit="1" customWidth="1"/>
    <col min="14891" max="15104" width="10.21875" style="335"/>
    <col min="15105" max="15105" width="1" style="335" customWidth="1"/>
    <col min="15106" max="15106" width="4.6640625" style="335" bestFit="1" customWidth="1"/>
    <col min="15107" max="15107" width="12.88671875" style="335" customWidth="1"/>
    <col min="15108" max="15108" width="3.44140625" style="335" customWidth="1"/>
    <col min="15109" max="15109" width="12" style="335" customWidth="1"/>
    <col min="15110" max="15137" width="3.77734375" style="335" customWidth="1"/>
    <col min="15138" max="15138" width="6.109375" style="335" customWidth="1"/>
    <col min="15139" max="15139" width="5.88671875" style="335" customWidth="1"/>
    <col min="15140" max="15140" width="6.33203125" style="335" customWidth="1"/>
    <col min="15141" max="15141" width="6.77734375" style="335" customWidth="1"/>
    <col min="15142" max="15142" width="1.88671875" style="335" customWidth="1"/>
    <col min="15143" max="15144" width="3.109375" style="335" bestFit="1" customWidth="1"/>
    <col min="15145" max="15145" width="15.33203125" style="335" bestFit="1" customWidth="1"/>
    <col min="15146" max="15146" width="5.6640625" style="335" bestFit="1" customWidth="1"/>
    <col min="15147" max="15360" width="10.21875" style="335"/>
    <col min="15361" max="15361" width="1" style="335" customWidth="1"/>
    <col min="15362" max="15362" width="4.6640625" style="335" bestFit="1" customWidth="1"/>
    <col min="15363" max="15363" width="12.88671875" style="335" customWidth="1"/>
    <col min="15364" max="15364" width="3.44140625" style="335" customWidth="1"/>
    <col min="15365" max="15365" width="12" style="335" customWidth="1"/>
    <col min="15366" max="15393" width="3.77734375" style="335" customWidth="1"/>
    <col min="15394" max="15394" width="6.109375" style="335" customWidth="1"/>
    <col min="15395" max="15395" width="5.88671875" style="335" customWidth="1"/>
    <col min="15396" max="15396" width="6.33203125" style="335" customWidth="1"/>
    <col min="15397" max="15397" width="6.77734375" style="335" customWidth="1"/>
    <col min="15398" max="15398" width="1.88671875" style="335" customWidth="1"/>
    <col min="15399" max="15400" width="3.109375" style="335" bestFit="1" customWidth="1"/>
    <col min="15401" max="15401" width="15.33203125" style="335" bestFit="1" customWidth="1"/>
    <col min="15402" max="15402" width="5.6640625" style="335" bestFit="1" customWidth="1"/>
    <col min="15403" max="15616" width="10.21875" style="335"/>
    <col min="15617" max="15617" width="1" style="335" customWidth="1"/>
    <col min="15618" max="15618" width="4.6640625" style="335" bestFit="1" customWidth="1"/>
    <col min="15619" max="15619" width="12.88671875" style="335" customWidth="1"/>
    <col min="15620" max="15620" width="3.44140625" style="335" customWidth="1"/>
    <col min="15621" max="15621" width="12" style="335" customWidth="1"/>
    <col min="15622" max="15649" width="3.77734375" style="335" customWidth="1"/>
    <col min="15650" max="15650" width="6.109375" style="335" customWidth="1"/>
    <col min="15651" max="15651" width="5.88671875" style="335" customWidth="1"/>
    <col min="15652" max="15652" width="6.33203125" style="335" customWidth="1"/>
    <col min="15653" max="15653" width="6.77734375" style="335" customWidth="1"/>
    <col min="15654" max="15654" width="1.88671875" style="335" customWidth="1"/>
    <col min="15655" max="15656" width="3.109375" style="335" bestFit="1" customWidth="1"/>
    <col min="15657" max="15657" width="15.33203125" style="335" bestFit="1" customWidth="1"/>
    <col min="15658" max="15658" width="5.6640625" style="335" bestFit="1" customWidth="1"/>
    <col min="15659" max="15872" width="10.21875" style="335"/>
    <col min="15873" max="15873" width="1" style="335" customWidth="1"/>
    <col min="15874" max="15874" width="4.6640625" style="335" bestFit="1" customWidth="1"/>
    <col min="15875" max="15875" width="12.88671875" style="335" customWidth="1"/>
    <col min="15876" max="15876" width="3.44140625" style="335" customWidth="1"/>
    <col min="15877" max="15877" width="12" style="335" customWidth="1"/>
    <col min="15878" max="15905" width="3.77734375" style="335" customWidth="1"/>
    <col min="15906" max="15906" width="6.109375" style="335" customWidth="1"/>
    <col min="15907" max="15907" width="5.88671875" style="335" customWidth="1"/>
    <col min="15908" max="15908" width="6.33203125" style="335" customWidth="1"/>
    <col min="15909" max="15909" width="6.77734375" style="335" customWidth="1"/>
    <col min="15910" max="15910" width="1.88671875" style="335" customWidth="1"/>
    <col min="15911" max="15912" width="3.109375" style="335" bestFit="1" customWidth="1"/>
    <col min="15913" max="15913" width="15.33203125" style="335" bestFit="1" customWidth="1"/>
    <col min="15914" max="15914" width="5.6640625" style="335" bestFit="1" customWidth="1"/>
    <col min="15915" max="16128" width="10.21875" style="335"/>
    <col min="16129" max="16129" width="1" style="335" customWidth="1"/>
    <col min="16130" max="16130" width="4.6640625" style="335" bestFit="1" customWidth="1"/>
    <col min="16131" max="16131" width="12.88671875" style="335" customWidth="1"/>
    <col min="16132" max="16132" width="3.44140625" style="335" customWidth="1"/>
    <col min="16133" max="16133" width="12" style="335" customWidth="1"/>
    <col min="16134" max="16161" width="3.77734375" style="335" customWidth="1"/>
    <col min="16162" max="16162" width="6.109375" style="335" customWidth="1"/>
    <col min="16163" max="16163" width="5.88671875" style="335" customWidth="1"/>
    <col min="16164" max="16164" width="6.33203125" style="335" customWidth="1"/>
    <col min="16165" max="16165" width="6.77734375" style="335" customWidth="1"/>
    <col min="16166" max="16166" width="1.88671875" style="335" customWidth="1"/>
    <col min="16167" max="16168" width="3.109375" style="335" bestFit="1" customWidth="1"/>
    <col min="16169" max="16169" width="15.33203125" style="335" bestFit="1" customWidth="1"/>
    <col min="16170" max="16170" width="5.6640625" style="335" bestFit="1" customWidth="1"/>
    <col min="16171" max="16384" width="10.21875" style="335"/>
  </cols>
  <sheetData>
    <row r="1" spans="2:42" ht="16.2">
      <c r="B1" s="332"/>
      <c r="AI1" s="1099" t="s">
        <v>253</v>
      </c>
      <c r="AJ1" s="1099"/>
    </row>
    <row r="2" spans="2:42" ht="16.2">
      <c r="C2" s="38" t="s">
        <v>310</v>
      </c>
      <c r="L2" s="1097" t="s">
        <v>651</v>
      </c>
      <c r="M2" s="1097"/>
      <c r="N2" s="334"/>
      <c r="O2" s="406" t="s">
        <v>256</v>
      </c>
      <c r="P2" s="34"/>
      <c r="Q2" s="1098" t="s">
        <v>257</v>
      </c>
      <c r="R2" s="1098"/>
      <c r="S2" s="39"/>
      <c r="T2" s="39"/>
      <c r="V2" s="1100" t="s">
        <v>790</v>
      </c>
      <c r="W2" s="1100"/>
      <c r="X2" s="1100"/>
      <c r="Y2" s="1100"/>
      <c r="Z2" s="1101"/>
      <c r="AA2" s="1101"/>
      <c r="AB2" s="1101"/>
      <c r="AC2" s="1101"/>
      <c r="AD2" s="1101"/>
      <c r="AE2" s="1101"/>
      <c r="AF2" s="1102" t="s">
        <v>791</v>
      </c>
      <c r="AG2" s="1102"/>
      <c r="AH2" s="1102"/>
      <c r="AI2" s="1102"/>
      <c r="AJ2" s="35" t="s">
        <v>258</v>
      </c>
      <c r="AN2" s="36" t="s">
        <v>254</v>
      </c>
      <c r="AO2" s="336" t="s">
        <v>791</v>
      </c>
      <c r="AP2" s="288" t="s">
        <v>792</v>
      </c>
    </row>
    <row r="3" spans="2:42" ht="18.75" customHeight="1">
      <c r="C3" s="43"/>
      <c r="L3" s="408"/>
      <c r="M3" s="333"/>
      <c r="N3" s="333"/>
      <c r="P3" s="40"/>
      <c r="Q3" s="39"/>
      <c r="R3" s="39"/>
      <c r="S3" s="39"/>
      <c r="T3" s="39"/>
      <c r="V3" s="1100" t="s">
        <v>260</v>
      </c>
      <c r="W3" s="1100"/>
      <c r="X3" s="1100"/>
      <c r="Y3" s="1100"/>
      <c r="Z3" s="1103" t="str">
        <f>IF([1]更新申請!H46="","",[1]更新申請!H46)</f>
        <v/>
      </c>
      <c r="AA3" s="1103"/>
      <c r="AB3" s="1103"/>
      <c r="AC3" s="1103"/>
      <c r="AD3" s="1103"/>
      <c r="AE3" s="1103"/>
      <c r="AF3" s="1103"/>
      <c r="AG3" s="1103"/>
      <c r="AH3" s="1103"/>
      <c r="AI3" s="1103"/>
      <c r="AJ3" s="35" t="s">
        <v>258</v>
      </c>
      <c r="AN3" s="36" t="s">
        <v>259</v>
      </c>
      <c r="AO3" s="336" t="s">
        <v>793</v>
      </c>
      <c r="AP3" s="288" t="s">
        <v>283</v>
      </c>
    </row>
    <row r="4" spans="2:42" ht="18.75" customHeight="1">
      <c r="C4" s="43"/>
      <c r="L4" s="408"/>
      <c r="M4" s="333"/>
      <c r="N4" s="333"/>
      <c r="P4" s="40"/>
      <c r="Q4" s="39"/>
      <c r="R4" s="39"/>
      <c r="S4" s="39"/>
      <c r="T4" s="39"/>
      <c r="V4" s="403"/>
      <c r="W4" s="403"/>
      <c r="X4" s="403"/>
      <c r="Y4" s="403"/>
      <c r="Z4" s="402"/>
      <c r="AA4" s="402"/>
      <c r="AB4" s="402"/>
      <c r="AC4" s="402"/>
      <c r="AD4" s="402"/>
      <c r="AE4" s="402"/>
      <c r="AF4" s="402"/>
      <c r="AG4" s="402"/>
      <c r="AH4" s="402"/>
      <c r="AI4" s="402"/>
      <c r="AJ4" s="35"/>
      <c r="AN4" s="36" t="s">
        <v>261</v>
      </c>
      <c r="AO4" s="336"/>
      <c r="AP4" s="288" t="s">
        <v>284</v>
      </c>
    </row>
    <row r="5" spans="2:42" ht="18.75" customHeight="1">
      <c r="C5" s="1107" t="s">
        <v>794</v>
      </c>
      <c r="D5" s="1107"/>
      <c r="E5" s="1107"/>
      <c r="F5" s="1109"/>
      <c r="G5" s="1109"/>
      <c r="H5" s="1109"/>
      <c r="I5" s="1109"/>
      <c r="J5" s="1109"/>
      <c r="K5" s="1109"/>
      <c r="L5" s="1109"/>
      <c r="M5" s="1109"/>
      <c r="N5" s="1109"/>
      <c r="O5" s="1109"/>
      <c r="P5" s="1109"/>
      <c r="Q5" s="1109"/>
      <c r="R5" s="1109"/>
      <c r="S5" s="1109"/>
      <c r="T5" s="1109"/>
      <c r="V5" s="1111" t="s">
        <v>262</v>
      </c>
      <c r="W5" s="1111"/>
      <c r="X5" s="1111"/>
      <c r="Y5" s="1111"/>
      <c r="Z5" s="1112">
        <f>AD5+AI5</f>
        <v>0</v>
      </c>
      <c r="AA5" s="1112"/>
      <c r="AB5" s="1064" t="s">
        <v>263</v>
      </c>
      <c r="AC5" s="1064"/>
      <c r="AD5" s="1104"/>
      <c r="AE5" s="1104"/>
      <c r="AF5" s="1105" t="s">
        <v>308</v>
      </c>
      <c r="AG5" s="1105"/>
      <c r="AH5" s="1105"/>
      <c r="AI5" s="404"/>
      <c r="AJ5" s="407" t="s">
        <v>795</v>
      </c>
      <c r="AN5" s="36" t="s">
        <v>264</v>
      </c>
      <c r="AP5" s="288" t="s">
        <v>285</v>
      </c>
    </row>
    <row r="6" spans="2:42" ht="18.75" customHeight="1">
      <c r="C6" s="1108"/>
      <c r="D6" s="1108"/>
      <c r="E6" s="1108"/>
      <c r="F6" s="1110"/>
      <c r="G6" s="1110"/>
      <c r="H6" s="1110"/>
      <c r="I6" s="1110"/>
      <c r="J6" s="1110"/>
      <c r="K6" s="1110"/>
      <c r="L6" s="1110"/>
      <c r="M6" s="1110"/>
      <c r="N6" s="1110"/>
      <c r="O6" s="1110"/>
      <c r="P6" s="1110"/>
      <c r="Q6" s="1110"/>
      <c r="R6" s="1110"/>
      <c r="S6" s="1110"/>
      <c r="T6" s="1110"/>
      <c r="U6" s="337" t="s">
        <v>796</v>
      </c>
      <c r="V6" s="1113" t="s">
        <v>265</v>
      </c>
      <c r="W6" s="1113"/>
      <c r="X6" s="1113"/>
      <c r="Y6" s="1113"/>
      <c r="Z6" s="1104"/>
      <c r="AA6" s="1104"/>
      <c r="AB6" s="1083" t="s">
        <v>797</v>
      </c>
      <c r="AC6" s="1083"/>
      <c r="AD6" s="1083"/>
      <c r="AE6" s="1083"/>
      <c r="AF6" s="1106" t="s">
        <v>309</v>
      </c>
      <c r="AG6" s="1106"/>
      <c r="AH6" s="1106"/>
      <c r="AI6" s="404"/>
      <c r="AJ6" s="407" t="s">
        <v>798</v>
      </c>
      <c r="AN6" s="36"/>
      <c r="AP6" s="288" t="s">
        <v>286</v>
      </c>
    </row>
    <row r="7" spans="2:42" ht="18.75" customHeight="1">
      <c r="C7" s="1084" t="s">
        <v>271</v>
      </c>
      <c r="D7" s="1094" t="s">
        <v>266</v>
      </c>
      <c r="E7" s="338"/>
      <c r="F7" s="1095" t="s">
        <v>314</v>
      </c>
      <c r="G7" s="1095"/>
      <c r="H7" s="1095"/>
      <c r="I7" s="1095"/>
      <c r="J7" s="1095"/>
      <c r="K7" s="1095"/>
      <c r="L7" s="1095"/>
      <c r="M7" s="1095" t="s">
        <v>315</v>
      </c>
      <c r="N7" s="1095"/>
      <c r="O7" s="1095"/>
      <c r="P7" s="1095"/>
      <c r="Q7" s="1095"/>
      <c r="R7" s="1095"/>
      <c r="S7" s="1095"/>
      <c r="T7" s="1095" t="s">
        <v>316</v>
      </c>
      <c r="U7" s="1095"/>
      <c r="V7" s="1095"/>
      <c r="W7" s="1095"/>
      <c r="X7" s="1095"/>
      <c r="Y7" s="1095"/>
      <c r="Z7" s="1095"/>
      <c r="AA7" s="1095" t="s">
        <v>317</v>
      </c>
      <c r="AB7" s="1095"/>
      <c r="AC7" s="1095"/>
      <c r="AD7" s="1095"/>
      <c r="AE7" s="1095"/>
      <c r="AF7" s="1095"/>
      <c r="AG7" s="1096"/>
      <c r="AH7" s="339" t="s">
        <v>268</v>
      </c>
      <c r="AI7" s="340" t="s">
        <v>269</v>
      </c>
      <c r="AJ7" s="340" t="s">
        <v>270</v>
      </c>
      <c r="AK7" s="1087" t="s">
        <v>799</v>
      </c>
      <c r="AP7" s="288" t="s">
        <v>287</v>
      </c>
    </row>
    <row r="8" spans="2:42" ht="18" customHeight="1">
      <c r="C8" s="1085"/>
      <c r="D8" s="1094"/>
      <c r="E8" s="341" t="s">
        <v>272</v>
      </c>
      <c r="F8" s="410">
        <v>1</v>
      </c>
      <c r="G8" s="410">
        <v>2</v>
      </c>
      <c r="H8" s="410">
        <v>3</v>
      </c>
      <c r="I8" s="410">
        <v>4</v>
      </c>
      <c r="J8" s="410">
        <v>5</v>
      </c>
      <c r="K8" s="410">
        <v>6</v>
      </c>
      <c r="L8" s="410">
        <v>7</v>
      </c>
      <c r="M8" s="410">
        <v>8</v>
      </c>
      <c r="N8" s="410">
        <v>9</v>
      </c>
      <c r="O8" s="410">
        <v>10</v>
      </c>
      <c r="P8" s="410">
        <v>11</v>
      </c>
      <c r="Q8" s="410">
        <v>12</v>
      </c>
      <c r="R8" s="410">
        <v>13</v>
      </c>
      <c r="S8" s="410">
        <v>14</v>
      </c>
      <c r="T8" s="410">
        <v>15</v>
      </c>
      <c r="U8" s="410">
        <v>16</v>
      </c>
      <c r="V8" s="410">
        <v>17</v>
      </c>
      <c r="W8" s="410">
        <v>18</v>
      </c>
      <c r="X8" s="410">
        <v>19</v>
      </c>
      <c r="Y8" s="410">
        <v>20</v>
      </c>
      <c r="Z8" s="410">
        <v>21</v>
      </c>
      <c r="AA8" s="410">
        <v>22</v>
      </c>
      <c r="AB8" s="410">
        <v>23</v>
      </c>
      <c r="AC8" s="410">
        <v>24</v>
      </c>
      <c r="AD8" s="410">
        <v>25</v>
      </c>
      <c r="AE8" s="410">
        <v>26</v>
      </c>
      <c r="AF8" s="410">
        <v>27</v>
      </c>
      <c r="AG8" s="411">
        <v>28</v>
      </c>
      <c r="AH8" s="342"/>
      <c r="AI8" s="343" t="s">
        <v>273</v>
      </c>
      <c r="AJ8" s="343" t="s">
        <v>274</v>
      </c>
      <c r="AK8" s="1087"/>
      <c r="AP8" s="288" t="s">
        <v>800</v>
      </c>
    </row>
    <row r="9" spans="2:42" ht="18" customHeight="1">
      <c r="C9" s="1086"/>
      <c r="D9" s="1094"/>
      <c r="E9" s="344" t="s">
        <v>801</v>
      </c>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45"/>
      <c r="AH9" s="346" t="s">
        <v>275</v>
      </c>
      <c r="AI9" s="347" t="s">
        <v>276</v>
      </c>
      <c r="AJ9" s="347" t="s">
        <v>277</v>
      </c>
      <c r="AK9" s="1087"/>
      <c r="AP9" s="288"/>
    </row>
    <row r="10" spans="2:42">
      <c r="B10" s="42" t="s">
        <v>802</v>
      </c>
      <c r="C10" s="348"/>
      <c r="D10" s="349"/>
      <c r="E10" s="350"/>
      <c r="F10" s="351"/>
      <c r="G10" s="352"/>
      <c r="H10" s="352"/>
      <c r="I10" s="352"/>
      <c r="J10" s="352"/>
      <c r="K10" s="352"/>
      <c r="L10" s="351"/>
      <c r="M10" s="351"/>
      <c r="N10" s="352"/>
      <c r="O10" s="352"/>
      <c r="P10" s="352"/>
      <c r="Q10" s="352"/>
      <c r="R10" s="352"/>
      <c r="S10" s="351"/>
      <c r="T10" s="351"/>
      <c r="U10" s="352"/>
      <c r="V10" s="352"/>
      <c r="W10" s="352"/>
      <c r="X10" s="352"/>
      <c r="Y10" s="352"/>
      <c r="Z10" s="351"/>
      <c r="AA10" s="351"/>
      <c r="AB10" s="352"/>
      <c r="AC10" s="352"/>
      <c r="AD10" s="352"/>
      <c r="AE10" s="352"/>
      <c r="AF10" s="352"/>
      <c r="AG10" s="353"/>
      <c r="AH10" s="354"/>
      <c r="AI10" s="355"/>
      <c r="AJ10" s="356"/>
      <c r="AK10" s="357">
        <f t="shared" ref="AK10:AK48" si="0">ROUNDDOWN(AI10/$T$52,1)</f>
        <v>0</v>
      </c>
    </row>
    <row r="11" spans="2:42">
      <c r="B11" s="42" t="s">
        <v>4</v>
      </c>
      <c r="C11" s="358"/>
      <c r="D11" s="359"/>
      <c r="E11" s="358"/>
      <c r="F11" s="360"/>
      <c r="G11" s="360"/>
      <c r="H11" s="361"/>
      <c r="I11" s="360"/>
      <c r="J11" s="360"/>
      <c r="K11" s="360"/>
      <c r="L11" s="360"/>
      <c r="M11" s="360"/>
      <c r="N11" s="360"/>
      <c r="O11" s="361"/>
      <c r="P11" s="360"/>
      <c r="Q11" s="360"/>
      <c r="R11" s="360"/>
      <c r="S11" s="360"/>
      <c r="T11" s="360"/>
      <c r="U11" s="360"/>
      <c r="V11" s="361"/>
      <c r="W11" s="360"/>
      <c r="X11" s="360"/>
      <c r="Y11" s="360"/>
      <c r="Z11" s="360"/>
      <c r="AA11" s="360"/>
      <c r="AB11" s="360"/>
      <c r="AC11" s="361"/>
      <c r="AD11" s="360"/>
      <c r="AE11" s="360"/>
      <c r="AF11" s="360"/>
      <c r="AG11" s="362"/>
      <c r="AH11" s="363"/>
      <c r="AI11" s="355"/>
      <c r="AJ11" s="360"/>
      <c r="AK11" s="357">
        <f t="shared" si="0"/>
        <v>0</v>
      </c>
    </row>
    <row r="12" spans="2:42">
      <c r="B12" s="42" t="s">
        <v>5</v>
      </c>
      <c r="C12" s="358"/>
      <c r="D12" s="359"/>
      <c r="E12" s="358"/>
      <c r="F12" s="360"/>
      <c r="G12" s="360"/>
      <c r="H12" s="360"/>
      <c r="I12" s="360"/>
      <c r="J12" s="360"/>
      <c r="K12" s="360"/>
      <c r="L12" s="360"/>
      <c r="M12" s="360"/>
      <c r="N12" s="360"/>
      <c r="O12" s="360"/>
      <c r="P12" s="360"/>
      <c r="Q12" s="360"/>
      <c r="R12" s="360"/>
      <c r="S12" s="360"/>
      <c r="T12" s="360"/>
      <c r="U12" s="360"/>
      <c r="V12" s="360"/>
      <c r="W12" s="360"/>
      <c r="X12" s="360"/>
      <c r="Y12" s="360"/>
      <c r="Z12" s="360"/>
      <c r="AA12" s="360"/>
      <c r="AB12" s="360"/>
      <c r="AC12" s="360"/>
      <c r="AD12" s="360"/>
      <c r="AE12" s="360"/>
      <c r="AF12" s="360"/>
      <c r="AG12" s="362"/>
      <c r="AH12" s="363"/>
      <c r="AI12" s="355"/>
      <c r="AJ12" s="360"/>
      <c r="AK12" s="357">
        <f t="shared" si="0"/>
        <v>0</v>
      </c>
    </row>
    <row r="13" spans="2:42">
      <c r="B13" s="42" t="s">
        <v>6</v>
      </c>
      <c r="C13" s="358"/>
      <c r="D13" s="359"/>
      <c r="E13" s="358"/>
      <c r="F13" s="361"/>
      <c r="G13" s="360"/>
      <c r="H13" s="360"/>
      <c r="I13" s="360"/>
      <c r="J13" s="360"/>
      <c r="K13" s="360"/>
      <c r="L13" s="361"/>
      <c r="M13" s="361"/>
      <c r="N13" s="360"/>
      <c r="O13" s="360"/>
      <c r="P13" s="360"/>
      <c r="Q13" s="360"/>
      <c r="R13" s="360"/>
      <c r="S13" s="361"/>
      <c r="T13" s="361"/>
      <c r="U13" s="360"/>
      <c r="V13" s="360"/>
      <c r="W13" s="360"/>
      <c r="X13" s="360"/>
      <c r="Y13" s="360"/>
      <c r="Z13" s="361"/>
      <c r="AA13" s="361"/>
      <c r="AB13" s="360"/>
      <c r="AC13" s="360"/>
      <c r="AD13" s="360"/>
      <c r="AE13" s="360"/>
      <c r="AF13" s="360"/>
      <c r="AG13" s="364"/>
      <c r="AH13" s="363"/>
      <c r="AI13" s="355"/>
      <c r="AJ13" s="360"/>
      <c r="AK13" s="357">
        <f t="shared" si="0"/>
        <v>0</v>
      </c>
    </row>
    <row r="14" spans="2:42">
      <c r="B14" s="42" t="s">
        <v>7</v>
      </c>
      <c r="C14" s="358"/>
      <c r="D14" s="359"/>
      <c r="E14" s="358"/>
      <c r="F14" s="361"/>
      <c r="G14" s="360"/>
      <c r="H14" s="360"/>
      <c r="I14" s="360"/>
      <c r="J14" s="360"/>
      <c r="K14" s="360"/>
      <c r="L14" s="361"/>
      <c r="M14" s="361"/>
      <c r="N14" s="360"/>
      <c r="O14" s="360"/>
      <c r="P14" s="360"/>
      <c r="Q14" s="360"/>
      <c r="R14" s="360"/>
      <c r="S14" s="361"/>
      <c r="T14" s="361"/>
      <c r="U14" s="360"/>
      <c r="V14" s="360"/>
      <c r="W14" s="360"/>
      <c r="X14" s="360"/>
      <c r="Y14" s="360"/>
      <c r="Z14" s="361"/>
      <c r="AA14" s="361"/>
      <c r="AB14" s="360"/>
      <c r="AC14" s="360"/>
      <c r="AD14" s="360"/>
      <c r="AE14" s="360"/>
      <c r="AF14" s="360"/>
      <c r="AG14" s="364"/>
      <c r="AH14" s="363"/>
      <c r="AI14" s="355"/>
      <c r="AJ14" s="365"/>
      <c r="AK14" s="357">
        <f t="shared" si="0"/>
        <v>0</v>
      </c>
    </row>
    <row r="15" spans="2:42">
      <c r="B15" s="42" t="s">
        <v>8</v>
      </c>
      <c r="C15" s="358"/>
      <c r="D15" s="359"/>
      <c r="E15" s="358"/>
      <c r="F15" s="360"/>
      <c r="G15" s="360"/>
      <c r="H15" s="360"/>
      <c r="I15" s="360"/>
      <c r="J15" s="361"/>
      <c r="K15" s="361"/>
      <c r="L15" s="361"/>
      <c r="M15" s="360"/>
      <c r="N15" s="360"/>
      <c r="O15" s="360"/>
      <c r="P15" s="360"/>
      <c r="Q15" s="361"/>
      <c r="R15" s="361"/>
      <c r="S15" s="361"/>
      <c r="T15" s="360"/>
      <c r="U15" s="360"/>
      <c r="V15" s="360"/>
      <c r="W15" s="360"/>
      <c r="X15" s="361"/>
      <c r="Y15" s="361"/>
      <c r="Z15" s="361"/>
      <c r="AA15" s="360"/>
      <c r="AB15" s="360"/>
      <c r="AC15" s="360"/>
      <c r="AD15" s="360"/>
      <c r="AE15" s="361"/>
      <c r="AF15" s="361"/>
      <c r="AG15" s="364"/>
      <c r="AH15" s="363"/>
      <c r="AI15" s="355"/>
      <c r="AJ15" s="360"/>
      <c r="AK15" s="357">
        <f t="shared" si="0"/>
        <v>0</v>
      </c>
    </row>
    <row r="16" spans="2:42">
      <c r="B16" s="42" t="s">
        <v>9</v>
      </c>
      <c r="C16" s="358"/>
      <c r="D16" s="359"/>
      <c r="E16" s="358"/>
      <c r="F16" s="361"/>
      <c r="G16" s="360"/>
      <c r="H16" s="360"/>
      <c r="I16" s="360"/>
      <c r="J16" s="360"/>
      <c r="K16" s="361"/>
      <c r="L16" s="361"/>
      <c r="M16" s="361"/>
      <c r="N16" s="360"/>
      <c r="O16" s="360"/>
      <c r="P16" s="360"/>
      <c r="Q16" s="360"/>
      <c r="R16" s="361"/>
      <c r="S16" s="361"/>
      <c r="T16" s="361"/>
      <c r="U16" s="360"/>
      <c r="V16" s="360"/>
      <c r="W16" s="360"/>
      <c r="X16" s="360"/>
      <c r="Y16" s="361"/>
      <c r="Z16" s="361"/>
      <c r="AA16" s="361"/>
      <c r="AB16" s="360"/>
      <c r="AC16" s="360"/>
      <c r="AD16" s="360"/>
      <c r="AE16" s="360"/>
      <c r="AF16" s="361"/>
      <c r="AG16" s="364"/>
      <c r="AH16" s="363"/>
      <c r="AI16" s="355"/>
      <c r="AJ16" s="360"/>
      <c r="AK16" s="357">
        <f t="shared" si="0"/>
        <v>0</v>
      </c>
    </row>
    <row r="17" spans="2:37">
      <c r="B17" s="42" t="s">
        <v>10</v>
      </c>
      <c r="C17" s="358"/>
      <c r="D17" s="359"/>
      <c r="E17" s="358"/>
      <c r="F17" s="361"/>
      <c r="G17" s="361"/>
      <c r="H17" s="360"/>
      <c r="I17" s="360"/>
      <c r="J17" s="360"/>
      <c r="K17" s="360"/>
      <c r="L17" s="361"/>
      <c r="M17" s="361"/>
      <c r="N17" s="361"/>
      <c r="O17" s="360"/>
      <c r="P17" s="360"/>
      <c r="Q17" s="360"/>
      <c r="R17" s="360"/>
      <c r="S17" s="361"/>
      <c r="T17" s="361"/>
      <c r="U17" s="361"/>
      <c r="V17" s="360"/>
      <c r="W17" s="360"/>
      <c r="X17" s="360"/>
      <c r="Y17" s="360"/>
      <c r="Z17" s="361"/>
      <c r="AA17" s="361"/>
      <c r="AB17" s="361"/>
      <c r="AC17" s="360"/>
      <c r="AD17" s="360"/>
      <c r="AE17" s="360"/>
      <c r="AF17" s="360"/>
      <c r="AG17" s="364"/>
      <c r="AH17" s="363"/>
      <c r="AI17" s="355"/>
      <c r="AJ17" s="360"/>
      <c r="AK17" s="357">
        <f t="shared" si="0"/>
        <v>0</v>
      </c>
    </row>
    <row r="18" spans="2:37">
      <c r="B18" s="42" t="s">
        <v>11</v>
      </c>
      <c r="C18" s="358"/>
      <c r="D18" s="359"/>
      <c r="E18" s="358"/>
      <c r="F18" s="360"/>
      <c r="G18" s="360"/>
      <c r="H18" s="360"/>
      <c r="I18" s="360"/>
      <c r="J18" s="360"/>
      <c r="K18" s="360"/>
      <c r="L18" s="360"/>
      <c r="M18" s="360"/>
      <c r="N18" s="360"/>
      <c r="O18" s="360"/>
      <c r="P18" s="360"/>
      <c r="Q18" s="360"/>
      <c r="R18" s="360"/>
      <c r="S18" s="360"/>
      <c r="T18" s="360"/>
      <c r="U18" s="360"/>
      <c r="V18" s="360"/>
      <c r="W18" s="360"/>
      <c r="X18" s="360"/>
      <c r="Y18" s="360"/>
      <c r="Z18" s="360"/>
      <c r="AA18" s="360"/>
      <c r="AB18" s="360"/>
      <c r="AC18" s="360"/>
      <c r="AD18" s="360"/>
      <c r="AE18" s="360"/>
      <c r="AF18" s="360"/>
      <c r="AG18" s="362"/>
      <c r="AH18" s="363"/>
      <c r="AI18" s="355"/>
      <c r="AJ18" s="360"/>
      <c r="AK18" s="357">
        <f t="shared" si="0"/>
        <v>0</v>
      </c>
    </row>
    <row r="19" spans="2:37">
      <c r="B19" s="42" t="s">
        <v>12</v>
      </c>
      <c r="C19" s="358"/>
      <c r="D19" s="359"/>
      <c r="E19" s="358"/>
      <c r="F19" s="360"/>
      <c r="G19" s="360"/>
      <c r="H19" s="360"/>
      <c r="I19" s="360"/>
      <c r="J19" s="360"/>
      <c r="K19" s="360"/>
      <c r="L19" s="360"/>
      <c r="M19" s="360"/>
      <c r="N19" s="360"/>
      <c r="O19" s="360"/>
      <c r="P19" s="360"/>
      <c r="Q19" s="360"/>
      <c r="R19" s="360"/>
      <c r="S19" s="360"/>
      <c r="T19" s="360"/>
      <c r="U19" s="360"/>
      <c r="V19" s="360"/>
      <c r="W19" s="360"/>
      <c r="X19" s="360"/>
      <c r="Y19" s="360"/>
      <c r="Z19" s="360"/>
      <c r="AA19" s="360"/>
      <c r="AB19" s="360"/>
      <c r="AC19" s="360"/>
      <c r="AD19" s="360"/>
      <c r="AE19" s="360"/>
      <c r="AF19" s="360"/>
      <c r="AG19" s="362"/>
      <c r="AH19" s="363"/>
      <c r="AI19" s="355"/>
      <c r="AJ19" s="360"/>
      <c r="AK19" s="357">
        <f t="shared" si="0"/>
        <v>0</v>
      </c>
    </row>
    <row r="20" spans="2:37">
      <c r="B20" s="42" t="s">
        <v>13</v>
      </c>
      <c r="C20" s="358"/>
      <c r="D20" s="359"/>
      <c r="E20" s="358"/>
      <c r="F20" s="360"/>
      <c r="G20" s="360"/>
      <c r="H20" s="360"/>
      <c r="I20" s="360"/>
      <c r="J20" s="360"/>
      <c r="K20" s="360"/>
      <c r="L20" s="360"/>
      <c r="M20" s="360"/>
      <c r="N20" s="360"/>
      <c r="O20" s="360"/>
      <c r="P20" s="360"/>
      <c r="Q20" s="360"/>
      <c r="R20" s="360"/>
      <c r="S20" s="360"/>
      <c r="T20" s="360"/>
      <c r="U20" s="360"/>
      <c r="V20" s="360"/>
      <c r="W20" s="360"/>
      <c r="X20" s="360"/>
      <c r="Y20" s="360"/>
      <c r="Z20" s="360"/>
      <c r="AA20" s="360"/>
      <c r="AB20" s="360"/>
      <c r="AC20" s="360"/>
      <c r="AD20" s="360"/>
      <c r="AE20" s="360"/>
      <c r="AF20" s="360"/>
      <c r="AG20" s="362"/>
      <c r="AH20" s="363"/>
      <c r="AI20" s="355"/>
      <c r="AJ20" s="360"/>
      <c r="AK20" s="357">
        <f t="shared" si="0"/>
        <v>0</v>
      </c>
    </row>
    <row r="21" spans="2:37">
      <c r="B21" s="42" t="s">
        <v>18</v>
      </c>
      <c r="C21" s="358"/>
      <c r="D21" s="359"/>
      <c r="E21" s="358"/>
      <c r="F21" s="360"/>
      <c r="G21" s="360"/>
      <c r="H21" s="360"/>
      <c r="I21" s="360"/>
      <c r="J21" s="360"/>
      <c r="K21" s="360"/>
      <c r="L21" s="360"/>
      <c r="M21" s="360"/>
      <c r="N21" s="360"/>
      <c r="O21" s="360"/>
      <c r="P21" s="360"/>
      <c r="Q21" s="360"/>
      <c r="R21" s="360"/>
      <c r="S21" s="360"/>
      <c r="T21" s="360"/>
      <c r="U21" s="360"/>
      <c r="V21" s="360"/>
      <c r="W21" s="360"/>
      <c r="X21" s="360"/>
      <c r="Y21" s="360"/>
      <c r="Z21" s="360"/>
      <c r="AA21" s="360"/>
      <c r="AB21" s="360"/>
      <c r="AC21" s="360"/>
      <c r="AD21" s="360"/>
      <c r="AE21" s="360"/>
      <c r="AF21" s="360"/>
      <c r="AG21" s="362"/>
      <c r="AH21" s="363"/>
      <c r="AI21" s="355"/>
      <c r="AJ21" s="360"/>
      <c r="AK21" s="357">
        <f t="shared" si="0"/>
        <v>0</v>
      </c>
    </row>
    <row r="22" spans="2:37">
      <c r="B22" s="42" t="s">
        <v>19</v>
      </c>
      <c r="C22" s="358"/>
      <c r="D22" s="359"/>
      <c r="E22" s="358"/>
      <c r="F22" s="360"/>
      <c r="G22" s="360"/>
      <c r="H22" s="360"/>
      <c r="I22" s="360"/>
      <c r="J22" s="360"/>
      <c r="K22" s="360"/>
      <c r="L22" s="360"/>
      <c r="M22" s="360"/>
      <c r="N22" s="360"/>
      <c r="O22" s="360"/>
      <c r="P22" s="360"/>
      <c r="Q22" s="360"/>
      <c r="R22" s="360"/>
      <c r="S22" s="360"/>
      <c r="T22" s="360"/>
      <c r="U22" s="360"/>
      <c r="V22" s="360"/>
      <c r="W22" s="360"/>
      <c r="X22" s="360"/>
      <c r="Y22" s="360"/>
      <c r="Z22" s="360"/>
      <c r="AA22" s="360"/>
      <c r="AB22" s="360"/>
      <c r="AC22" s="360"/>
      <c r="AD22" s="360"/>
      <c r="AE22" s="360"/>
      <c r="AF22" s="360"/>
      <c r="AG22" s="362"/>
      <c r="AH22" s="363"/>
      <c r="AI22" s="355"/>
      <c r="AJ22" s="360"/>
      <c r="AK22" s="357">
        <f t="shared" si="0"/>
        <v>0</v>
      </c>
    </row>
    <row r="23" spans="2:37">
      <c r="B23" s="42" t="s">
        <v>20</v>
      </c>
      <c r="C23" s="358"/>
      <c r="D23" s="359"/>
      <c r="E23" s="358"/>
      <c r="F23" s="360"/>
      <c r="G23" s="360"/>
      <c r="H23" s="360"/>
      <c r="I23" s="360"/>
      <c r="J23" s="360"/>
      <c r="K23" s="360"/>
      <c r="L23" s="360"/>
      <c r="M23" s="360"/>
      <c r="N23" s="360"/>
      <c r="O23" s="360"/>
      <c r="P23" s="360"/>
      <c r="Q23" s="360"/>
      <c r="R23" s="360"/>
      <c r="S23" s="360"/>
      <c r="T23" s="360"/>
      <c r="U23" s="360"/>
      <c r="V23" s="360"/>
      <c r="W23" s="360"/>
      <c r="X23" s="360"/>
      <c r="Y23" s="360"/>
      <c r="Z23" s="360"/>
      <c r="AA23" s="360"/>
      <c r="AB23" s="360"/>
      <c r="AC23" s="360"/>
      <c r="AD23" s="360"/>
      <c r="AE23" s="360"/>
      <c r="AF23" s="360"/>
      <c r="AG23" s="362"/>
      <c r="AH23" s="363"/>
      <c r="AI23" s="355"/>
      <c r="AJ23" s="360"/>
      <c r="AK23" s="357">
        <f t="shared" si="0"/>
        <v>0</v>
      </c>
    </row>
    <row r="24" spans="2:37">
      <c r="B24" s="42" t="s">
        <v>21</v>
      </c>
      <c r="C24" s="358"/>
      <c r="D24" s="359"/>
      <c r="E24" s="358"/>
      <c r="F24" s="360"/>
      <c r="G24" s="360"/>
      <c r="H24" s="360"/>
      <c r="I24" s="360"/>
      <c r="J24" s="360"/>
      <c r="K24" s="360"/>
      <c r="L24" s="360"/>
      <c r="M24" s="360"/>
      <c r="N24" s="360"/>
      <c r="O24" s="360"/>
      <c r="P24" s="360"/>
      <c r="Q24" s="360"/>
      <c r="R24" s="360"/>
      <c r="S24" s="360"/>
      <c r="T24" s="360"/>
      <c r="U24" s="360"/>
      <c r="V24" s="360"/>
      <c r="W24" s="360"/>
      <c r="X24" s="360"/>
      <c r="Y24" s="360"/>
      <c r="Z24" s="360"/>
      <c r="AA24" s="360"/>
      <c r="AB24" s="360"/>
      <c r="AC24" s="360"/>
      <c r="AD24" s="360"/>
      <c r="AE24" s="360"/>
      <c r="AF24" s="360"/>
      <c r="AG24" s="362"/>
      <c r="AH24" s="363"/>
      <c r="AI24" s="355"/>
      <c r="AJ24" s="360"/>
      <c r="AK24" s="357">
        <f t="shared" si="0"/>
        <v>0</v>
      </c>
    </row>
    <row r="25" spans="2:37">
      <c r="B25" s="42" t="s">
        <v>22</v>
      </c>
      <c r="C25" s="358"/>
      <c r="D25" s="359"/>
      <c r="E25" s="358"/>
      <c r="F25" s="360"/>
      <c r="G25" s="360"/>
      <c r="H25" s="360"/>
      <c r="I25" s="360"/>
      <c r="J25" s="360"/>
      <c r="K25" s="360"/>
      <c r="L25" s="360"/>
      <c r="M25" s="360"/>
      <c r="N25" s="360"/>
      <c r="O25" s="360"/>
      <c r="P25" s="360"/>
      <c r="Q25" s="360"/>
      <c r="R25" s="360"/>
      <c r="S25" s="360"/>
      <c r="T25" s="360"/>
      <c r="U25" s="360"/>
      <c r="V25" s="360"/>
      <c r="W25" s="360"/>
      <c r="X25" s="360"/>
      <c r="Y25" s="360"/>
      <c r="Z25" s="360"/>
      <c r="AA25" s="360"/>
      <c r="AB25" s="360"/>
      <c r="AC25" s="360"/>
      <c r="AD25" s="360"/>
      <c r="AE25" s="360"/>
      <c r="AF25" s="360"/>
      <c r="AG25" s="362"/>
      <c r="AH25" s="363"/>
      <c r="AI25" s="355"/>
      <c r="AJ25" s="360"/>
      <c r="AK25" s="357">
        <f t="shared" si="0"/>
        <v>0</v>
      </c>
    </row>
    <row r="26" spans="2:37">
      <c r="B26" s="42" t="s">
        <v>23</v>
      </c>
      <c r="C26" s="358"/>
      <c r="D26" s="359"/>
      <c r="E26" s="358"/>
      <c r="F26" s="360"/>
      <c r="G26" s="360"/>
      <c r="H26" s="360"/>
      <c r="I26" s="360"/>
      <c r="J26" s="360"/>
      <c r="K26" s="360"/>
      <c r="L26" s="360"/>
      <c r="M26" s="360"/>
      <c r="N26" s="360"/>
      <c r="O26" s="360"/>
      <c r="P26" s="360"/>
      <c r="Q26" s="360"/>
      <c r="R26" s="360"/>
      <c r="S26" s="360"/>
      <c r="T26" s="360"/>
      <c r="U26" s="360"/>
      <c r="V26" s="360"/>
      <c r="W26" s="360"/>
      <c r="X26" s="360"/>
      <c r="Y26" s="360"/>
      <c r="Z26" s="360"/>
      <c r="AA26" s="360"/>
      <c r="AB26" s="360"/>
      <c r="AC26" s="360"/>
      <c r="AD26" s="360"/>
      <c r="AE26" s="360"/>
      <c r="AF26" s="360"/>
      <c r="AG26" s="362"/>
      <c r="AH26" s="363"/>
      <c r="AI26" s="355"/>
      <c r="AJ26" s="360"/>
      <c r="AK26" s="357">
        <f t="shared" si="0"/>
        <v>0</v>
      </c>
    </row>
    <row r="27" spans="2:37">
      <c r="B27" s="42" t="s">
        <v>24</v>
      </c>
      <c r="C27" s="358"/>
      <c r="D27" s="359"/>
      <c r="E27" s="358"/>
      <c r="F27" s="360"/>
      <c r="G27" s="360"/>
      <c r="H27" s="360"/>
      <c r="I27" s="360"/>
      <c r="J27" s="360"/>
      <c r="K27" s="360"/>
      <c r="L27" s="360"/>
      <c r="M27" s="360"/>
      <c r="N27" s="360"/>
      <c r="O27" s="360"/>
      <c r="P27" s="360"/>
      <c r="Q27" s="360"/>
      <c r="R27" s="360"/>
      <c r="S27" s="360"/>
      <c r="T27" s="360"/>
      <c r="U27" s="360"/>
      <c r="V27" s="360"/>
      <c r="W27" s="360"/>
      <c r="X27" s="360"/>
      <c r="Y27" s="360"/>
      <c r="Z27" s="360"/>
      <c r="AA27" s="360"/>
      <c r="AB27" s="360"/>
      <c r="AC27" s="360"/>
      <c r="AD27" s="360"/>
      <c r="AE27" s="360"/>
      <c r="AF27" s="360"/>
      <c r="AG27" s="362"/>
      <c r="AH27" s="363"/>
      <c r="AI27" s="355"/>
      <c r="AJ27" s="360"/>
      <c r="AK27" s="357">
        <f t="shared" si="0"/>
        <v>0</v>
      </c>
    </row>
    <row r="28" spans="2:37">
      <c r="B28" s="42" t="s">
        <v>25</v>
      </c>
      <c r="C28" s="358"/>
      <c r="D28" s="359"/>
      <c r="E28" s="358"/>
      <c r="F28" s="360"/>
      <c r="G28" s="360"/>
      <c r="H28" s="360"/>
      <c r="I28" s="360"/>
      <c r="J28" s="360"/>
      <c r="K28" s="360"/>
      <c r="L28" s="360"/>
      <c r="M28" s="360"/>
      <c r="N28" s="360"/>
      <c r="O28" s="360"/>
      <c r="P28" s="360"/>
      <c r="Q28" s="360"/>
      <c r="R28" s="360"/>
      <c r="S28" s="360"/>
      <c r="T28" s="360"/>
      <c r="U28" s="360"/>
      <c r="V28" s="360"/>
      <c r="W28" s="360"/>
      <c r="X28" s="360"/>
      <c r="Y28" s="360"/>
      <c r="Z28" s="360"/>
      <c r="AA28" s="360"/>
      <c r="AB28" s="360"/>
      <c r="AC28" s="360"/>
      <c r="AD28" s="360"/>
      <c r="AE28" s="360"/>
      <c r="AF28" s="360"/>
      <c r="AG28" s="362"/>
      <c r="AH28" s="363"/>
      <c r="AI28" s="355"/>
      <c r="AJ28" s="360"/>
      <c r="AK28" s="357">
        <f t="shared" si="0"/>
        <v>0</v>
      </c>
    </row>
    <row r="29" spans="2:37">
      <c r="B29" s="42" t="s">
        <v>26</v>
      </c>
      <c r="C29" s="358"/>
      <c r="D29" s="359"/>
      <c r="E29" s="358"/>
      <c r="F29" s="360"/>
      <c r="G29" s="360"/>
      <c r="H29" s="360"/>
      <c r="I29" s="360"/>
      <c r="J29" s="360"/>
      <c r="K29" s="360"/>
      <c r="L29" s="360"/>
      <c r="M29" s="360"/>
      <c r="N29" s="360"/>
      <c r="O29" s="360"/>
      <c r="P29" s="360"/>
      <c r="Q29" s="360"/>
      <c r="R29" s="360"/>
      <c r="S29" s="360"/>
      <c r="T29" s="360"/>
      <c r="U29" s="360"/>
      <c r="V29" s="360"/>
      <c r="W29" s="360"/>
      <c r="X29" s="360"/>
      <c r="Y29" s="360"/>
      <c r="Z29" s="360"/>
      <c r="AA29" s="360"/>
      <c r="AB29" s="360"/>
      <c r="AC29" s="360"/>
      <c r="AD29" s="360"/>
      <c r="AE29" s="360"/>
      <c r="AF29" s="360"/>
      <c r="AG29" s="362"/>
      <c r="AH29" s="363"/>
      <c r="AI29" s="355"/>
      <c r="AJ29" s="360"/>
      <c r="AK29" s="357">
        <f t="shared" si="0"/>
        <v>0</v>
      </c>
    </row>
    <row r="30" spans="2:37">
      <c r="B30" s="42" t="s">
        <v>27</v>
      </c>
      <c r="C30" s="358"/>
      <c r="D30" s="359"/>
      <c r="E30" s="358"/>
      <c r="F30" s="360"/>
      <c r="G30" s="360"/>
      <c r="H30" s="360"/>
      <c r="I30" s="360"/>
      <c r="J30" s="360"/>
      <c r="K30" s="360"/>
      <c r="L30" s="360"/>
      <c r="M30" s="360"/>
      <c r="N30" s="360"/>
      <c r="O30" s="360"/>
      <c r="P30" s="360"/>
      <c r="Q30" s="360"/>
      <c r="R30" s="360"/>
      <c r="S30" s="360"/>
      <c r="T30" s="360"/>
      <c r="U30" s="360"/>
      <c r="V30" s="360"/>
      <c r="W30" s="360"/>
      <c r="X30" s="360"/>
      <c r="Y30" s="360"/>
      <c r="Z30" s="360"/>
      <c r="AA30" s="360"/>
      <c r="AB30" s="360"/>
      <c r="AC30" s="360"/>
      <c r="AD30" s="360"/>
      <c r="AE30" s="360"/>
      <c r="AF30" s="360"/>
      <c r="AG30" s="362"/>
      <c r="AH30" s="363"/>
      <c r="AI30" s="355"/>
      <c r="AJ30" s="360"/>
      <c r="AK30" s="357">
        <f t="shared" si="0"/>
        <v>0</v>
      </c>
    </row>
    <row r="31" spans="2:37">
      <c r="B31" s="42" t="s">
        <v>28</v>
      </c>
      <c r="C31" s="358"/>
      <c r="D31" s="359"/>
      <c r="E31" s="358"/>
      <c r="F31" s="360"/>
      <c r="G31" s="360"/>
      <c r="H31" s="360"/>
      <c r="I31" s="360"/>
      <c r="J31" s="360"/>
      <c r="K31" s="360"/>
      <c r="L31" s="360"/>
      <c r="M31" s="360"/>
      <c r="N31" s="360"/>
      <c r="O31" s="360"/>
      <c r="P31" s="360"/>
      <c r="Q31" s="360"/>
      <c r="R31" s="360"/>
      <c r="S31" s="360"/>
      <c r="T31" s="360"/>
      <c r="U31" s="360"/>
      <c r="V31" s="360"/>
      <c r="W31" s="360"/>
      <c r="X31" s="360"/>
      <c r="Y31" s="360"/>
      <c r="Z31" s="360"/>
      <c r="AA31" s="360"/>
      <c r="AB31" s="360"/>
      <c r="AC31" s="360"/>
      <c r="AD31" s="360"/>
      <c r="AE31" s="360"/>
      <c r="AF31" s="360"/>
      <c r="AG31" s="362"/>
      <c r="AH31" s="363"/>
      <c r="AI31" s="355"/>
      <c r="AJ31" s="360"/>
      <c r="AK31" s="357">
        <f t="shared" si="0"/>
        <v>0</v>
      </c>
    </row>
    <row r="32" spans="2:37">
      <c r="B32" s="42" t="s">
        <v>29</v>
      </c>
      <c r="C32" s="358"/>
      <c r="D32" s="359"/>
      <c r="E32" s="358"/>
      <c r="F32" s="360"/>
      <c r="G32" s="360"/>
      <c r="H32" s="360"/>
      <c r="I32" s="360"/>
      <c r="J32" s="360"/>
      <c r="K32" s="360"/>
      <c r="L32" s="360"/>
      <c r="M32" s="360"/>
      <c r="N32" s="360"/>
      <c r="O32" s="360"/>
      <c r="P32" s="360"/>
      <c r="Q32" s="360"/>
      <c r="R32" s="360"/>
      <c r="S32" s="360"/>
      <c r="T32" s="360"/>
      <c r="U32" s="360"/>
      <c r="V32" s="360"/>
      <c r="W32" s="360"/>
      <c r="X32" s="360"/>
      <c r="Y32" s="360"/>
      <c r="Z32" s="360"/>
      <c r="AA32" s="360"/>
      <c r="AB32" s="360"/>
      <c r="AC32" s="360"/>
      <c r="AD32" s="360"/>
      <c r="AE32" s="360"/>
      <c r="AF32" s="360"/>
      <c r="AG32" s="362"/>
      <c r="AH32" s="363"/>
      <c r="AI32" s="355"/>
      <c r="AJ32" s="360"/>
      <c r="AK32" s="357">
        <f t="shared" si="0"/>
        <v>0</v>
      </c>
    </row>
    <row r="33" spans="2:37">
      <c r="B33" s="42" t="s">
        <v>30</v>
      </c>
      <c r="C33" s="358"/>
      <c r="D33" s="359"/>
      <c r="E33" s="358"/>
      <c r="F33" s="360"/>
      <c r="G33" s="360"/>
      <c r="H33" s="360"/>
      <c r="I33" s="360"/>
      <c r="J33" s="360"/>
      <c r="K33" s="360"/>
      <c r="L33" s="360"/>
      <c r="M33" s="360"/>
      <c r="N33" s="360"/>
      <c r="O33" s="360"/>
      <c r="P33" s="360"/>
      <c r="Q33" s="360"/>
      <c r="R33" s="360"/>
      <c r="S33" s="360"/>
      <c r="T33" s="360"/>
      <c r="U33" s="360"/>
      <c r="V33" s="360"/>
      <c r="W33" s="360"/>
      <c r="X33" s="360"/>
      <c r="Y33" s="360"/>
      <c r="Z33" s="360"/>
      <c r="AA33" s="360"/>
      <c r="AB33" s="360"/>
      <c r="AC33" s="360"/>
      <c r="AD33" s="360"/>
      <c r="AE33" s="360"/>
      <c r="AF33" s="360"/>
      <c r="AG33" s="362"/>
      <c r="AH33" s="363"/>
      <c r="AI33" s="355"/>
      <c r="AJ33" s="360"/>
      <c r="AK33" s="357">
        <f t="shared" si="0"/>
        <v>0</v>
      </c>
    </row>
    <row r="34" spans="2:37">
      <c r="B34" s="42" t="s">
        <v>31</v>
      </c>
      <c r="C34" s="358"/>
      <c r="D34" s="359"/>
      <c r="E34" s="358"/>
      <c r="F34" s="360"/>
      <c r="G34" s="360"/>
      <c r="H34" s="360"/>
      <c r="I34" s="360"/>
      <c r="J34" s="360"/>
      <c r="K34" s="360"/>
      <c r="L34" s="360"/>
      <c r="M34" s="360"/>
      <c r="N34" s="360"/>
      <c r="O34" s="360"/>
      <c r="P34" s="360"/>
      <c r="Q34" s="360"/>
      <c r="R34" s="360"/>
      <c r="S34" s="360"/>
      <c r="T34" s="360"/>
      <c r="U34" s="360"/>
      <c r="V34" s="360"/>
      <c r="W34" s="360"/>
      <c r="X34" s="360"/>
      <c r="Y34" s="360"/>
      <c r="Z34" s="360"/>
      <c r="AA34" s="360"/>
      <c r="AB34" s="360"/>
      <c r="AC34" s="360"/>
      <c r="AD34" s="360"/>
      <c r="AE34" s="360"/>
      <c r="AF34" s="360"/>
      <c r="AG34" s="362"/>
      <c r="AH34" s="363"/>
      <c r="AI34" s="355"/>
      <c r="AJ34" s="360"/>
      <c r="AK34" s="357">
        <f t="shared" si="0"/>
        <v>0</v>
      </c>
    </row>
    <row r="35" spans="2:37">
      <c r="B35" s="42" t="s">
        <v>32</v>
      </c>
      <c r="C35" s="358"/>
      <c r="D35" s="359"/>
      <c r="E35" s="358"/>
      <c r="F35" s="360"/>
      <c r="G35" s="360"/>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2"/>
      <c r="AH35" s="363"/>
      <c r="AI35" s="355"/>
      <c r="AJ35" s="360"/>
      <c r="AK35" s="357">
        <f t="shared" si="0"/>
        <v>0</v>
      </c>
    </row>
    <row r="36" spans="2:37">
      <c r="B36" s="42" t="s">
        <v>33</v>
      </c>
      <c r="C36" s="358"/>
      <c r="D36" s="359"/>
      <c r="E36" s="358"/>
      <c r="F36" s="360"/>
      <c r="G36" s="360"/>
      <c r="H36" s="360"/>
      <c r="I36" s="360"/>
      <c r="J36" s="360"/>
      <c r="K36" s="360"/>
      <c r="L36" s="360"/>
      <c r="M36" s="360"/>
      <c r="N36" s="360"/>
      <c r="O36" s="360"/>
      <c r="P36" s="360"/>
      <c r="Q36" s="360"/>
      <c r="R36" s="360"/>
      <c r="S36" s="360"/>
      <c r="T36" s="360"/>
      <c r="U36" s="360"/>
      <c r="V36" s="360"/>
      <c r="W36" s="360"/>
      <c r="X36" s="360"/>
      <c r="Y36" s="360"/>
      <c r="Z36" s="360"/>
      <c r="AA36" s="360"/>
      <c r="AB36" s="360"/>
      <c r="AC36" s="360"/>
      <c r="AD36" s="360"/>
      <c r="AE36" s="360"/>
      <c r="AF36" s="360"/>
      <c r="AG36" s="362"/>
      <c r="AH36" s="363"/>
      <c r="AI36" s="355"/>
      <c r="AJ36" s="360"/>
      <c r="AK36" s="357">
        <f t="shared" si="0"/>
        <v>0</v>
      </c>
    </row>
    <row r="37" spans="2:37">
      <c r="B37" s="42" t="s">
        <v>34</v>
      </c>
      <c r="C37" s="358"/>
      <c r="D37" s="359"/>
      <c r="E37" s="358"/>
      <c r="F37" s="360"/>
      <c r="G37" s="360"/>
      <c r="H37" s="360"/>
      <c r="I37" s="360"/>
      <c r="J37" s="360"/>
      <c r="K37" s="360"/>
      <c r="L37" s="360"/>
      <c r="M37" s="360"/>
      <c r="N37" s="360"/>
      <c r="O37" s="360"/>
      <c r="P37" s="360"/>
      <c r="Q37" s="360"/>
      <c r="R37" s="360"/>
      <c r="S37" s="360"/>
      <c r="T37" s="360"/>
      <c r="U37" s="360"/>
      <c r="V37" s="360"/>
      <c r="W37" s="360"/>
      <c r="X37" s="360"/>
      <c r="Y37" s="360"/>
      <c r="Z37" s="360"/>
      <c r="AA37" s="360"/>
      <c r="AB37" s="360"/>
      <c r="AC37" s="360"/>
      <c r="AD37" s="360"/>
      <c r="AE37" s="360"/>
      <c r="AF37" s="360"/>
      <c r="AG37" s="362"/>
      <c r="AH37" s="363"/>
      <c r="AI37" s="355"/>
      <c r="AJ37" s="360"/>
      <c r="AK37" s="357">
        <f t="shared" si="0"/>
        <v>0</v>
      </c>
    </row>
    <row r="38" spans="2:37">
      <c r="B38" s="42" t="s">
        <v>35</v>
      </c>
      <c r="C38" s="358"/>
      <c r="D38" s="359"/>
      <c r="E38" s="358"/>
      <c r="F38" s="360"/>
      <c r="G38" s="360"/>
      <c r="H38" s="360"/>
      <c r="I38" s="360"/>
      <c r="J38" s="360"/>
      <c r="K38" s="360"/>
      <c r="L38" s="360"/>
      <c r="M38" s="360"/>
      <c r="N38" s="360"/>
      <c r="O38" s="360"/>
      <c r="P38" s="360"/>
      <c r="Q38" s="360"/>
      <c r="R38" s="360"/>
      <c r="S38" s="360"/>
      <c r="T38" s="360"/>
      <c r="U38" s="360"/>
      <c r="V38" s="360"/>
      <c r="W38" s="360"/>
      <c r="X38" s="360"/>
      <c r="Y38" s="360"/>
      <c r="Z38" s="360"/>
      <c r="AA38" s="360"/>
      <c r="AB38" s="360"/>
      <c r="AC38" s="360"/>
      <c r="AD38" s="360"/>
      <c r="AE38" s="360"/>
      <c r="AF38" s="360"/>
      <c r="AG38" s="362"/>
      <c r="AH38" s="363"/>
      <c r="AI38" s="355"/>
      <c r="AJ38" s="360"/>
      <c r="AK38" s="357">
        <f t="shared" si="0"/>
        <v>0</v>
      </c>
    </row>
    <row r="39" spans="2:37">
      <c r="B39" s="42" t="s">
        <v>36</v>
      </c>
      <c r="C39" s="358"/>
      <c r="D39" s="359"/>
      <c r="E39" s="358"/>
      <c r="F39" s="360"/>
      <c r="G39" s="360"/>
      <c r="H39" s="360"/>
      <c r="I39" s="360"/>
      <c r="J39" s="360"/>
      <c r="K39" s="360"/>
      <c r="L39" s="360"/>
      <c r="M39" s="360"/>
      <c r="N39" s="360"/>
      <c r="O39" s="360"/>
      <c r="P39" s="360"/>
      <c r="Q39" s="360"/>
      <c r="R39" s="360"/>
      <c r="S39" s="360"/>
      <c r="T39" s="360"/>
      <c r="U39" s="360"/>
      <c r="V39" s="360"/>
      <c r="W39" s="360"/>
      <c r="X39" s="360"/>
      <c r="Y39" s="360"/>
      <c r="Z39" s="360"/>
      <c r="AA39" s="360"/>
      <c r="AB39" s="360"/>
      <c r="AC39" s="360"/>
      <c r="AD39" s="360"/>
      <c r="AE39" s="360"/>
      <c r="AF39" s="360"/>
      <c r="AG39" s="362"/>
      <c r="AH39" s="363"/>
      <c r="AI39" s="355"/>
      <c r="AJ39" s="360"/>
      <c r="AK39" s="357">
        <f t="shared" si="0"/>
        <v>0</v>
      </c>
    </row>
    <row r="40" spans="2:37">
      <c r="B40" s="42" t="s">
        <v>37</v>
      </c>
      <c r="C40" s="358"/>
      <c r="D40" s="359"/>
      <c r="E40" s="358"/>
      <c r="F40" s="360"/>
      <c r="G40" s="360"/>
      <c r="H40" s="360"/>
      <c r="I40" s="360"/>
      <c r="J40" s="360"/>
      <c r="K40" s="360"/>
      <c r="L40" s="360"/>
      <c r="M40" s="360"/>
      <c r="N40" s="360"/>
      <c r="O40" s="360"/>
      <c r="P40" s="360"/>
      <c r="Q40" s="360"/>
      <c r="R40" s="360"/>
      <c r="S40" s="360"/>
      <c r="T40" s="360"/>
      <c r="U40" s="360"/>
      <c r="V40" s="360"/>
      <c r="W40" s="360"/>
      <c r="X40" s="360"/>
      <c r="Y40" s="360"/>
      <c r="Z40" s="360"/>
      <c r="AA40" s="360"/>
      <c r="AB40" s="360"/>
      <c r="AC40" s="360"/>
      <c r="AD40" s="360"/>
      <c r="AE40" s="360"/>
      <c r="AF40" s="360"/>
      <c r="AG40" s="362"/>
      <c r="AH40" s="363"/>
      <c r="AI40" s="355"/>
      <c r="AJ40" s="360"/>
      <c r="AK40" s="357">
        <f t="shared" si="0"/>
        <v>0</v>
      </c>
    </row>
    <row r="41" spans="2:37">
      <c r="B41" s="42" t="s">
        <v>38</v>
      </c>
      <c r="C41" s="358"/>
      <c r="D41" s="359"/>
      <c r="E41" s="358"/>
      <c r="F41" s="360"/>
      <c r="G41" s="360"/>
      <c r="H41" s="360"/>
      <c r="I41" s="360"/>
      <c r="J41" s="360"/>
      <c r="K41" s="360"/>
      <c r="L41" s="360"/>
      <c r="M41" s="360"/>
      <c r="N41" s="360"/>
      <c r="O41" s="360"/>
      <c r="P41" s="360"/>
      <c r="Q41" s="360"/>
      <c r="R41" s="360"/>
      <c r="S41" s="360"/>
      <c r="T41" s="360"/>
      <c r="U41" s="360"/>
      <c r="V41" s="360"/>
      <c r="W41" s="360"/>
      <c r="X41" s="360"/>
      <c r="Y41" s="360"/>
      <c r="Z41" s="360"/>
      <c r="AA41" s="360"/>
      <c r="AB41" s="360"/>
      <c r="AC41" s="360"/>
      <c r="AD41" s="360"/>
      <c r="AE41" s="360"/>
      <c r="AF41" s="360"/>
      <c r="AG41" s="362"/>
      <c r="AH41" s="363"/>
      <c r="AI41" s="355"/>
      <c r="AJ41" s="360"/>
      <c r="AK41" s="357">
        <f t="shared" si="0"/>
        <v>0</v>
      </c>
    </row>
    <row r="42" spans="2:37">
      <c r="B42" s="42" t="s">
        <v>39</v>
      </c>
      <c r="C42" s="358"/>
      <c r="D42" s="359"/>
      <c r="E42" s="358"/>
      <c r="F42" s="360"/>
      <c r="G42" s="360"/>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2"/>
      <c r="AH42" s="363"/>
      <c r="AI42" s="355"/>
      <c r="AJ42" s="360"/>
      <c r="AK42" s="357">
        <f t="shared" si="0"/>
        <v>0</v>
      </c>
    </row>
    <row r="43" spans="2:37">
      <c r="B43" s="42" t="s">
        <v>40</v>
      </c>
      <c r="C43" s="358"/>
      <c r="D43" s="359"/>
      <c r="E43" s="358"/>
      <c r="F43" s="360"/>
      <c r="G43" s="360"/>
      <c r="H43" s="360"/>
      <c r="I43" s="360"/>
      <c r="J43" s="360"/>
      <c r="K43" s="360"/>
      <c r="L43" s="360"/>
      <c r="M43" s="360"/>
      <c r="N43" s="360"/>
      <c r="O43" s="360"/>
      <c r="P43" s="360"/>
      <c r="Q43" s="360"/>
      <c r="R43" s="360"/>
      <c r="S43" s="360"/>
      <c r="T43" s="360"/>
      <c r="U43" s="360"/>
      <c r="V43" s="360"/>
      <c r="W43" s="360"/>
      <c r="X43" s="360"/>
      <c r="Y43" s="360"/>
      <c r="Z43" s="360"/>
      <c r="AA43" s="360"/>
      <c r="AB43" s="360"/>
      <c r="AC43" s="360"/>
      <c r="AD43" s="360"/>
      <c r="AE43" s="360"/>
      <c r="AF43" s="360"/>
      <c r="AG43" s="362"/>
      <c r="AH43" s="363"/>
      <c r="AI43" s="355"/>
      <c r="AJ43" s="360"/>
      <c r="AK43" s="357">
        <f t="shared" si="0"/>
        <v>0</v>
      </c>
    </row>
    <row r="44" spans="2:37">
      <c r="B44" s="42" t="s">
        <v>41</v>
      </c>
      <c r="C44" s="358"/>
      <c r="D44" s="359"/>
      <c r="E44" s="358"/>
      <c r="F44" s="360"/>
      <c r="G44" s="360"/>
      <c r="H44" s="360"/>
      <c r="I44" s="360"/>
      <c r="J44" s="360"/>
      <c r="K44" s="360"/>
      <c r="L44" s="360"/>
      <c r="M44" s="360"/>
      <c r="N44" s="360"/>
      <c r="O44" s="360"/>
      <c r="P44" s="360"/>
      <c r="Q44" s="360"/>
      <c r="R44" s="360"/>
      <c r="S44" s="360"/>
      <c r="T44" s="360"/>
      <c r="U44" s="360"/>
      <c r="V44" s="360"/>
      <c r="W44" s="360"/>
      <c r="X44" s="360"/>
      <c r="Y44" s="360"/>
      <c r="Z44" s="360"/>
      <c r="AA44" s="360"/>
      <c r="AB44" s="360"/>
      <c r="AC44" s="360"/>
      <c r="AD44" s="360"/>
      <c r="AE44" s="360"/>
      <c r="AF44" s="360"/>
      <c r="AG44" s="362"/>
      <c r="AH44" s="363"/>
      <c r="AI44" s="355"/>
      <c r="AJ44" s="360"/>
      <c r="AK44" s="357">
        <f t="shared" si="0"/>
        <v>0</v>
      </c>
    </row>
    <row r="45" spans="2:37">
      <c r="B45" s="42" t="s">
        <v>42</v>
      </c>
      <c r="C45" s="358"/>
      <c r="D45" s="359"/>
      <c r="E45" s="358"/>
      <c r="F45" s="360"/>
      <c r="G45" s="360"/>
      <c r="H45" s="360"/>
      <c r="I45" s="360"/>
      <c r="J45" s="360"/>
      <c r="K45" s="360"/>
      <c r="L45" s="360"/>
      <c r="M45" s="360"/>
      <c r="N45" s="360"/>
      <c r="O45" s="360"/>
      <c r="P45" s="360"/>
      <c r="Q45" s="360"/>
      <c r="R45" s="360"/>
      <c r="S45" s="360"/>
      <c r="T45" s="360"/>
      <c r="U45" s="360"/>
      <c r="V45" s="360"/>
      <c r="W45" s="360"/>
      <c r="X45" s="360"/>
      <c r="Y45" s="360"/>
      <c r="Z45" s="360"/>
      <c r="AA45" s="360"/>
      <c r="AB45" s="360"/>
      <c r="AC45" s="360"/>
      <c r="AD45" s="360"/>
      <c r="AE45" s="360"/>
      <c r="AF45" s="360"/>
      <c r="AG45" s="362"/>
      <c r="AH45" s="363"/>
      <c r="AI45" s="355"/>
      <c r="AJ45" s="360"/>
      <c r="AK45" s="357">
        <f t="shared" si="0"/>
        <v>0</v>
      </c>
    </row>
    <row r="46" spans="2:37">
      <c r="B46" s="42" t="s">
        <v>43</v>
      </c>
      <c r="C46" s="358"/>
      <c r="D46" s="359"/>
      <c r="E46" s="358"/>
      <c r="F46" s="360"/>
      <c r="G46" s="360"/>
      <c r="H46" s="360"/>
      <c r="I46" s="360"/>
      <c r="J46" s="360"/>
      <c r="K46" s="360"/>
      <c r="L46" s="360"/>
      <c r="M46" s="360"/>
      <c r="N46" s="360"/>
      <c r="O46" s="360"/>
      <c r="P46" s="360"/>
      <c r="Q46" s="360"/>
      <c r="R46" s="360"/>
      <c r="S46" s="360"/>
      <c r="T46" s="360"/>
      <c r="U46" s="360"/>
      <c r="V46" s="360"/>
      <c r="W46" s="360"/>
      <c r="X46" s="360"/>
      <c r="Y46" s="360"/>
      <c r="Z46" s="360"/>
      <c r="AA46" s="360"/>
      <c r="AB46" s="360"/>
      <c r="AC46" s="360"/>
      <c r="AD46" s="360"/>
      <c r="AE46" s="360"/>
      <c r="AF46" s="360"/>
      <c r="AG46" s="362"/>
      <c r="AH46" s="363"/>
      <c r="AI46" s="355"/>
      <c r="AJ46" s="360"/>
      <c r="AK46" s="357">
        <f t="shared" si="0"/>
        <v>0</v>
      </c>
    </row>
    <row r="47" spans="2:37">
      <c r="B47" s="42" t="s">
        <v>44</v>
      </c>
      <c r="C47" s="358"/>
      <c r="D47" s="359"/>
      <c r="E47" s="358"/>
      <c r="F47" s="360"/>
      <c r="G47" s="360"/>
      <c r="H47" s="360"/>
      <c r="I47" s="360"/>
      <c r="J47" s="360"/>
      <c r="K47" s="360"/>
      <c r="L47" s="360"/>
      <c r="M47" s="360"/>
      <c r="N47" s="360"/>
      <c r="O47" s="360"/>
      <c r="P47" s="360"/>
      <c r="Q47" s="360"/>
      <c r="R47" s="360"/>
      <c r="S47" s="360"/>
      <c r="T47" s="360"/>
      <c r="U47" s="360"/>
      <c r="V47" s="360"/>
      <c r="W47" s="360"/>
      <c r="X47" s="360"/>
      <c r="Y47" s="360"/>
      <c r="Z47" s="360"/>
      <c r="AA47" s="360"/>
      <c r="AB47" s="360"/>
      <c r="AC47" s="360"/>
      <c r="AD47" s="360"/>
      <c r="AE47" s="360"/>
      <c r="AF47" s="360"/>
      <c r="AG47" s="362"/>
      <c r="AH47" s="363"/>
      <c r="AI47" s="355"/>
      <c r="AJ47" s="360"/>
      <c r="AK47" s="357">
        <f t="shared" si="0"/>
        <v>0</v>
      </c>
    </row>
    <row r="48" spans="2:37">
      <c r="B48" s="42" t="s">
        <v>45</v>
      </c>
      <c r="C48" s="358"/>
      <c r="D48" s="359"/>
      <c r="E48" s="358"/>
      <c r="F48" s="360"/>
      <c r="G48" s="360"/>
      <c r="H48" s="360"/>
      <c r="I48" s="360"/>
      <c r="J48" s="360"/>
      <c r="K48" s="360"/>
      <c r="L48" s="360"/>
      <c r="M48" s="360"/>
      <c r="N48" s="360"/>
      <c r="O48" s="360"/>
      <c r="P48" s="360"/>
      <c r="Q48" s="360"/>
      <c r="R48" s="360"/>
      <c r="S48" s="360"/>
      <c r="T48" s="360"/>
      <c r="U48" s="360"/>
      <c r="V48" s="360"/>
      <c r="W48" s="360"/>
      <c r="X48" s="360"/>
      <c r="Y48" s="360"/>
      <c r="Z48" s="360"/>
      <c r="AA48" s="360"/>
      <c r="AB48" s="360"/>
      <c r="AC48" s="360"/>
      <c r="AD48" s="360"/>
      <c r="AE48" s="360"/>
      <c r="AF48" s="360"/>
      <c r="AG48" s="362"/>
      <c r="AH48" s="363"/>
      <c r="AI48" s="355"/>
      <c r="AJ48" s="360"/>
      <c r="AK48" s="357">
        <f t="shared" si="0"/>
        <v>0</v>
      </c>
    </row>
    <row r="49" spans="2:37">
      <c r="B49" s="42" t="s">
        <v>46</v>
      </c>
      <c r="C49" s="358"/>
      <c r="D49" s="359"/>
      <c r="E49" s="358"/>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2"/>
      <c r="AH49" s="363"/>
      <c r="AI49" s="355"/>
      <c r="AJ49" s="360"/>
      <c r="AK49" s="357">
        <f>ROUNDDOWN(AI49/$T$52,1)</f>
        <v>0</v>
      </c>
    </row>
    <row r="50" spans="2:37" ht="13.5" customHeight="1">
      <c r="C50" s="366" t="s">
        <v>803</v>
      </c>
      <c r="D50" s="367"/>
      <c r="E50" s="368"/>
      <c r="F50" s="1088" t="s">
        <v>763</v>
      </c>
      <c r="G50" s="1089"/>
      <c r="H50" s="1089"/>
      <c r="I50" s="1089"/>
      <c r="J50" s="1089"/>
      <c r="K50" s="1089"/>
      <c r="L50" s="1089"/>
      <c r="M50" s="1089"/>
      <c r="N50" s="1089"/>
      <c r="O50" s="1089"/>
      <c r="P50" s="1089"/>
      <c r="Q50" s="1089"/>
      <c r="R50" s="1089"/>
      <c r="S50" s="1089"/>
      <c r="T50" s="1089"/>
      <c r="U50" s="1089"/>
      <c r="V50" s="1089"/>
      <c r="W50" s="1089"/>
      <c r="X50" s="1089"/>
      <c r="Y50" s="1089"/>
      <c r="Z50" s="1089"/>
      <c r="AA50" s="1089"/>
      <c r="AB50" s="1089"/>
      <c r="AC50" s="1089"/>
      <c r="AD50" s="1089"/>
      <c r="AE50" s="1089"/>
      <c r="AF50" s="1089"/>
      <c r="AG50" s="1089"/>
      <c r="AH50" s="1089"/>
      <c r="AI50" s="1089"/>
      <c r="AJ50" s="1090"/>
    </row>
    <row r="51" spans="2:37" ht="13.5" customHeight="1" thickBot="1">
      <c r="C51" s="1076" t="s">
        <v>804</v>
      </c>
      <c r="D51" s="1077"/>
      <c r="E51" s="1078"/>
      <c r="F51" s="1091" t="s">
        <v>805</v>
      </c>
      <c r="G51" s="1092"/>
      <c r="H51" s="1092"/>
      <c r="I51" s="369"/>
      <c r="J51" s="370" t="s">
        <v>806</v>
      </c>
      <c r="K51" s="369" t="s">
        <v>807</v>
      </c>
      <c r="L51" s="370" t="s">
        <v>762</v>
      </c>
      <c r="M51" s="369"/>
      <c r="N51" s="370" t="s">
        <v>806</v>
      </c>
      <c r="O51" s="369" t="s">
        <v>807</v>
      </c>
      <c r="P51" s="1092" t="s">
        <v>808</v>
      </c>
      <c r="Q51" s="1092"/>
      <c r="R51" s="1092"/>
      <c r="S51" s="1092"/>
      <c r="T51" s="1092"/>
      <c r="U51" s="1092"/>
      <c r="V51" s="1092"/>
      <c r="W51" s="1092"/>
      <c r="X51" s="1092"/>
      <c r="Y51" s="1092"/>
      <c r="Z51" s="1092"/>
      <c r="AA51" s="1092"/>
      <c r="AB51" s="1092"/>
      <c r="AC51" s="1092"/>
      <c r="AD51" s="1092"/>
      <c r="AE51" s="1092"/>
      <c r="AF51" s="1092"/>
      <c r="AG51" s="1092"/>
      <c r="AH51" s="1092"/>
      <c r="AI51" s="1092"/>
      <c r="AJ51" s="1093"/>
    </row>
    <row r="52" spans="2:37" ht="13.5" customHeight="1" thickBot="1">
      <c r="C52" s="1070" t="s">
        <v>809</v>
      </c>
      <c r="D52" s="1071"/>
      <c r="E52" s="1072"/>
      <c r="F52" s="1119" t="s">
        <v>810</v>
      </c>
      <c r="G52" s="1120"/>
      <c r="H52" s="1120"/>
      <c r="I52" s="1120"/>
      <c r="J52" s="1120"/>
      <c r="K52" s="1120"/>
      <c r="L52" s="1120"/>
      <c r="M52" s="1121">
        <v>8</v>
      </c>
      <c r="N52" s="1122"/>
      <c r="O52" s="1092" t="s">
        <v>811</v>
      </c>
      <c r="P52" s="1092"/>
      <c r="Q52" s="371">
        <v>5</v>
      </c>
      <c r="R52" s="401" t="s">
        <v>812</v>
      </c>
      <c r="S52" s="401"/>
      <c r="T52" s="1123">
        <f>M52*Q52</f>
        <v>40</v>
      </c>
      <c r="U52" s="1124"/>
      <c r="V52" s="1092" t="s">
        <v>813</v>
      </c>
      <c r="W52" s="1092"/>
      <c r="X52" s="371">
        <v>4</v>
      </c>
      <c r="Y52" s="401" t="s">
        <v>814</v>
      </c>
      <c r="Z52" s="1117">
        <f>T52*X52</f>
        <v>160</v>
      </c>
      <c r="AA52" s="1117"/>
      <c r="AB52" s="1092" t="s">
        <v>815</v>
      </c>
      <c r="AC52" s="1092"/>
      <c r="AI52" s="401"/>
      <c r="AJ52" s="409"/>
    </row>
    <row r="53" spans="2:37">
      <c r="C53" s="1076" t="s">
        <v>816</v>
      </c>
      <c r="D53" s="1077"/>
      <c r="E53" s="1078"/>
      <c r="F53" s="1073"/>
      <c r="G53" s="1074"/>
      <c r="H53" s="1074"/>
      <c r="I53" s="1074"/>
      <c r="J53" s="1074"/>
      <c r="K53" s="1074"/>
      <c r="L53" s="1074"/>
      <c r="M53" s="1074"/>
      <c r="N53" s="1074"/>
      <c r="O53" s="1074"/>
      <c r="P53" s="1074"/>
      <c r="Q53" s="1074"/>
      <c r="R53" s="1074"/>
      <c r="S53" s="1074"/>
      <c r="T53" s="1074"/>
      <c r="U53" s="1074"/>
      <c r="V53" s="1074"/>
      <c r="W53" s="1074"/>
      <c r="X53" s="1074"/>
      <c r="Y53" s="1074"/>
      <c r="Z53" s="1074"/>
      <c r="AA53" s="1074"/>
      <c r="AB53" s="1074"/>
      <c r="AC53" s="1074"/>
      <c r="AD53" s="1074"/>
      <c r="AE53" s="1074"/>
      <c r="AF53" s="1074"/>
      <c r="AG53" s="1074"/>
      <c r="AH53" s="1074"/>
      <c r="AI53" s="1074"/>
      <c r="AJ53" s="1075"/>
    </row>
    <row r="54" spans="2:37">
      <c r="C54" s="1070" t="s">
        <v>809</v>
      </c>
      <c r="D54" s="1071"/>
      <c r="E54" s="1072"/>
      <c r="F54" s="1073" t="s">
        <v>932</v>
      </c>
      <c r="G54" s="1074"/>
      <c r="H54" s="1074"/>
      <c r="I54" s="1074"/>
      <c r="J54" s="1074"/>
      <c r="K54" s="1074"/>
      <c r="L54" s="1074"/>
      <c r="M54" s="1074"/>
      <c r="N54" s="1074"/>
      <c r="O54" s="1074"/>
      <c r="P54" s="1074"/>
      <c r="Q54" s="1074"/>
      <c r="R54" s="1074"/>
      <c r="S54" s="1074"/>
      <c r="T54" s="1074"/>
      <c r="U54" s="1074"/>
      <c r="V54" s="1074"/>
      <c r="W54" s="1074"/>
      <c r="X54" s="1074"/>
      <c r="Y54" s="1074"/>
      <c r="Z54" s="1074"/>
      <c r="AA54" s="1074"/>
      <c r="AB54" s="1074"/>
      <c r="AC54" s="1074"/>
      <c r="AD54" s="1074"/>
      <c r="AE54" s="1074"/>
      <c r="AF54" s="1074"/>
      <c r="AG54" s="1074"/>
      <c r="AH54" s="1074"/>
      <c r="AI54" s="1074"/>
      <c r="AJ54" s="1075"/>
    </row>
    <row r="55" spans="2:37" ht="13.5" customHeight="1">
      <c r="C55" s="1076" t="s">
        <v>817</v>
      </c>
      <c r="D55" s="1077"/>
      <c r="E55" s="1078"/>
      <c r="F55" s="1073"/>
      <c r="G55" s="1074"/>
      <c r="H55" s="1074"/>
      <c r="I55" s="1074"/>
      <c r="J55" s="1074"/>
      <c r="K55" s="1074"/>
      <c r="L55" s="1074"/>
      <c r="M55" s="1074"/>
      <c r="N55" s="1074"/>
      <c r="O55" s="1074"/>
      <c r="P55" s="1074"/>
      <c r="Q55" s="1074"/>
      <c r="R55" s="1074"/>
      <c r="S55" s="1074"/>
      <c r="T55" s="1074"/>
      <c r="U55" s="1074"/>
      <c r="V55" s="1074"/>
      <c r="W55" s="1074"/>
      <c r="X55" s="1074"/>
      <c r="Y55" s="1074"/>
      <c r="Z55" s="1074"/>
      <c r="AA55" s="1074"/>
      <c r="AB55" s="1074"/>
      <c r="AC55" s="1074"/>
      <c r="AD55" s="1074"/>
      <c r="AE55" s="1074"/>
      <c r="AF55" s="1074"/>
      <c r="AG55" s="1074"/>
      <c r="AH55" s="1074"/>
      <c r="AI55" s="1074"/>
      <c r="AJ55" s="1075"/>
    </row>
    <row r="56" spans="2:37">
      <c r="C56" s="1070" t="s">
        <v>809</v>
      </c>
      <c r="D56" s="1071"/>
      <c r="E56" s="1072"/>
      <c r="F56" s="1073"/>
      <c r="G56" s="1074"/>
      <c r="H56" s="1074"/>
      <c r="I56" s="1074"/>
      <c r="J56" s="1074"/>
      <c r="K56" s="1074"/>
      <c r="L56" s="1074"/>
      <c r="M56" s="1074"/>
      <c r="N56" s="1074"/>
      <c r="O56" s="1074"/>
      <c r="P56" s="1074"/>
      <c r="Q56" s="1074"/>
      <c r="R56" s="1074"/>
      <c r="S56" s="1074"/>
      <c r="T56" s="1074"/>
      <c r="U56" s="1074"/>
      <c r="V56" s="1074"/>
      <c r="W56" s="1074"/>
      <c r="X56" s="1074"/>
      <c r="Y56" s="1074"/>
      <c r="Z56" s="1074"/>
      <c r="AA56" s="1074"/>
      <c r="AB56" s="1074"/>
      <c r="AC56" s="1074"/>
      <c r="AD56" s="1074"/>
      <c r="AE56" s="1074"/>
      <c r="AF56" s="1074"/>
      <c r="AG56" s="1074"/>
      <c r="AH56" s="1074"/>
      <c r="AI56" s="1074"/>
      <c r="AJ56" s="1075"/>
    </row>
    <row r="57" spans="2:37">
      <c r="C57" s="1076"/>
      <c r="D57" s="1077"/>
      <c r="E57" s="1078"/>
      <c r="F57" s="1079"/>
      <c r="G57" s="1080"/>
      <c r="H57" s="1080"/>
      <c r="I57" s="1080"/>
      <c r="J57" s="1080"/>
      <c r="K57" s="1080"/>
      <c r="L57" s="1080"/>
      <c r="M57" s="1080"/>
      <c r="N57" s="1080"/>
      <c r="O57" s="1080"/>
      <c r="P57" s="1080"/>
      <c r="Q57" s="1080"/>
      <c r="R57" s="1080"/>
      <c r="S57" s="1080"/>
      <c r="T57" s="1080"/>
      <c r="U57" s="1080"/>
      <c r="V57" s="1080"/>
      <c r="W57" s="1080"/>
      <c r="X57" s="1080"/>
      <c r="Y57" s="1080"/>
      <c r="Z57" s="1080"/>
      <c r="AA57" s="1080"/>
      <c r="AB57" s="1080"/>
      <c r="AC57" s="1080"/>
      <c r="AD57" s="1080"/>
      <c r="AE57" s="1080"/>
      <c r="AF57" s="1080"/>
      <c r="AG57" s="1080"/>
      <c r="AH57" s="1080"/>
      <c r="AI57" s="1080"/>
      <c r="AJ57" s="1081"/>
    </row>
    <row r="58" spans="2:37">
      <c r="C58" s="1082" t="s">
        <v>818</v>
      </c>
      <c r="D58" s="1082"/>
      <c r="E58" s="1082"/>
      <c r="F58" s="1082"/>
      <c r="G58" s="1082"/>
      <c r="H58" s="1082"/>
      <c r="I58" s="1082"/>
      <c r="J58" s="1082"/>
      <c r="K58" s="1082"/>
      <c r="L58" s="1082"/>
      <c r="M58" s="1082"/>
      <c r="N58" s="1082"/>
      <c r="O58" s="1082"/>
      <c r="P58" s="1082"/>
      <c r="Q58" s="1082"/>
      <c r="R58" s="1082"/>
      <c r="S58" s="1082"/>
      <c r="T58" s="1082"/>
      <c r="U58" s="1082"/>
      <c r="V58" s="1082"/>
      <c r="W58" s="1082"/>
      <c r="X58" s="1082"/>
      <c r="Y58" s="1082"/>
      <c r="Z58" s="1082"/>
      <c r="AA58" s="1082"/>
      <c r="AB58" s="1082"/>
      <c r="AC58" s="1082"/>
      <c r="AD58" s="1082"/>
      <c r="AE58" s="1082"/>
      <c r="AF58" s="1082"/>
      <c r="AG58" s="1082"/>
      <c r="AH58" s="1082"/>
      <c r="AI58" s="1082"/>
      <c r="AJ58" s="1082"/>
    </row>
    <row r="59" spans="2:37">
      <c r="C59" s="372" t="s">
        <v>819</v>
      </c>
      <c r="D59" s="406">
        <v>1</v>
      </c>
      <c r="E59" s="1118" t="s">
        <v>820</v>
      </c>
      <c r="F59" s="1118"/>
      <c r="G59" s="1118"/>
      <c r="H59" s="1118"/>
      <c r="I59" s="1118"/>
      <c r="J59" s="1118"/>
      <c r="K59" s="1118"/>
      <c r="L59" s="1118"/>
      <c r="M59" s="1118"/>
      <c r="N59" s="1118"/>
      <c r="O59" s="1118"/>
      <c r="P59" s="1118"/>
      <c r="Q59" s="1118"/>
      <c r="R59" s="1118"/>
      <c r="S59" s="1118"/>
      <c r="T59" s="1118"/>
      <c r="U59" s="1118"/>
      <c r="V59" s="1118"/>
      <c r="W59" s="1118"/>
      <c r="X59" s="1118"/>
      <c r="Y59" s="1118"/>
      <c r="Z59" s="1118"/>
      <c r="AA59" s="1118"/>
      <c r="AB59" s="1118"/>
      <c r="AC59" s="1118"/>
      <c r="AD59" s="1118"/>
      <c r="AE59" s="1118"/>
      <c r="AF59" s="1118"/>
      <c r="AG59" s="1118"/>
      <c r="AH59" s="1118"/>
      <c r="AI59" s="1118"/>
      <c r="AJ59" s="1118"/>
    </row>
    <row r="60" spans="2:37">
      <c r="D60" s="315">
        <v>2</v>
      </c>
      <c r="E60" s="1066" t="s">
        <v>933</v>
      </c>
      <c r="F60" s="1066"/>
      <c r="G60" s="1066"/>
      <c r="H60" s="1066"/>
      <c r="I60" s="1066"/>
      <c r="J60" s="1066"/>
      <c r="K60" s="1066"/>
      <c r="L60" s="1066"/>
      <c r="M60" s="1066"/>
      <c r="N60" s="1066"/>
      <c r="O60" s="1066"/>
      <c r="P60" s="1066"/>
      <c r="Q60" s="1066"/>
      <c r="R60" s="1066"/>
      <c r="S60" s="1066"/>
      <c r="T60" s="1066"/>
      <c r="U60" s="1066"/>
      <c r="V60" s="1066"/>
      <c r="W60" s="1066"/>
      <c r="X60" s="1066"/>
      <c r="Y60" s="1066"/>
      <c r="Z60" s="1066"/>
      <c r="AA60" s="1066"/>
      <c r="AB60" s="1066"/>
      <c r="AC60" s="1066"/>
      <c r="AD60" s="1066"/>
      <c r="AE60" s="1066"/>
      <c r="AF60" s="1066"/>
      <c r="AG60" s="1066"/>
      <c r="AH60" s="1066"/>
      <c r="AI60" s="1066"/>
      <c r="AJ60" s="1066"/>
    </row>
    <row r="61" spans="2:37">
      <c r="D61" s="373">
        <v>3</v>
      </c>
      <c r="E61" s="1067" t="s">
        <v>934</v>
      </c>
      <c r="F61" s="1067"/>
      <c r="G61" s="1067"/>
      <c r="H61" s="1067"/>
      <c r="I61" s="1067"/>
      <c r="J61" s="1067"/>
      <c r="K61" s="1067"/>
      <c r="L61" s="1067"/>
      <c r="M61" s="1067"/>
      <c r="N61" s="1067"/>
      <c r="O61" s="1067"/>
      <c r="P61" s="1067"/>
      <c r="Q61" s="1067"/>
      <c r="R61" s="1067"/>
      <c r="S61" s="1067"/>
      <c r="T61" s="1067"/>
      <c r="U61" s="1067"/>
      <c r="V61" s="1067"/>
      <c r="W61" s="1067"/>
      <c r="X61" s="1067"/>
      <c r="Y61" s="1067"/>
      <c r="Z61" s="1067"/>
      <c r="AA61" s="1067"/>
      <c r="AB61" s="1067"/>
      <c r="AC61" s="1067"/>
      <c r="AD61" s="1067"/>
      <c r="AE61" s="1067"/>
      <c r="AF61" s="1067"/>
      <c r="AG61" s="1067"/>
      <c r="AH61" s="1067"/>
      <c r="AI61" s="1067"/>
      <c r="AJ61" s="1067"/>
    </row>
    <row r="62" spans="2:37">
      <c r="D62" s="405"/>
      <c r="E62" s="1064" t="s">
        <v>935</v>
      </c>
      <c r="F62" s="1064"/>
      <c r="G62" s="1064"/>
      <c r="H62" s="1064"/>
      <c r="I62" s="1064"/>
      <c r="J62" s="1064"/>
      <c r="K62" s="1064"/>
      <c r="L62" s="1064"/>
      <c r="M62" s="1064"/>
      <c r="N62" s="1064"/>
      <c r="O62" s="1064"/>
      <c r="P62" s="1064"/>
      <c r="Q62" s="1064"/>
      <c r="R62" s="1064"/>
      <c r="S62" s="1064"/>
      <c r="T62" s="1064"/>
      <c r="U62" s="1064"/>
      <c r="V62" s="1064"/>
      <c r="W62" s="1064"/>
      <c r="X62" s="1064"/>
      <c r="Y62" s="1064"/>
      <c r="Z62" s="1064"/>
      <c r="AA62" s="1064"/>
      <c r="AB62" s="1064"/>
      <c r="AC62" s="1064"/>
      <c r="AD62" s="1064"/>
      <c r="AE62" s="1064"/>
      <c r="AF62" s="1064"/>
      <c r="AG62" s="1064"/>
      <c r="AH62" s="1064"/>
      <c r="AI62" s="1064"/>
      <c r="AJ62" s="1064"/>
    </row>
    <row r="63" spans="2:37" ht="13.5" customHeight="1">
      <c r="D63" s="405"/>
      <c r="E63" s="1064" t="s">
        <v>936</v>
      </c>
      <c r="F63" s="1064"/>
      <c r="G63" s="1064"/>
      <c r="H63" s="1064"/>
      <c r="I63" s="1064"/>
      <c r="J63" s="1064"/>
      <c r="K63" s="1064"/>
      <c r="L63" s="1064"/>
      <c r="M63" s="1064"/>
      <c r="N63" s="1064"/>
      <c r="O63" s="1064"/>
      <c r="P63" s="1064"/>
      <c r="Q63" s="1064"/>
      <c r="R63" s="1064"/>
      <c r="S63" s="1064"/>
      <c r="T63" s="1064"/>
      <c r="U63" s="1064"/>
      <c r="V63" s="1064"/>
      <c r="W63" s="1064"/>
      <c r="X63" s="1064"/>
      <c r="Y63" s="1064"/>
      <c r="Z63" s="1064"/>
      <c r="AA63" s="1064"/>
      <c r="AB63" s="1064"/>
      <c r="AC63" s="1064"/>
      <c r="AD63" s="1064"/>
      <c r="AE63" s="1064"/>
      <c r="AF63" s="1064"/>
      <c r="AG63" s="1064"/>
      <c r="AH63" s="1064"/>
      <c r="AI63" s="1064"/>
      <c r="AJ63" s="1064"/>
    </row>
    <row r="64" spans="2:37">
      <c r="D64" s="405"/>
      <c r="E64" s="1068" t="s">
        <v>937</v>
      </c>
      <c r="F64" s="1068"/>
      <c r="G64" s="1068"/>
      <c r="H64" s="1068"/>
      <c r="I64" s="1068"/>
      <c r="J64" s="1068"/>
      <c r="K64" s="1068"/>
      <c r="L64" s="1068"/>
      <c r="M64" s="1068"/>
      <c r="N64" s="1068"/>
      <c r="O64" s="1068"/>
      <c r="P64" s="1068"/>
      <c r="Q64" s="1068"/>
      <c r="R64" s="1068"/>
      <c r="S64" s="1068"/>
      <c r="T64" s="1068"/>
      <c r="U64" s="1068"/>
      <c r="V64" s="1068"/>
      <c r="W64" s="1068"/>
      <c r="X64" s="1068"/>
      <c r="Y64" s="1068"/>
      <c r="Z64" s="1068"/>
      <c r="AA64" s="1068"/>
      <c r="AB64" s="1068"/>
      <c r="AC64" s="1068"/>
      <c r="AD64" s="1068"/>
      <c r="AE64" s="1068"/>
      <c r="AF64" s="1068"/>
      <c r="AG64" s="1068"/>
      <c r="AH64" s="1068"/>
      <c r="AI64" s="1068"/>
      <c r="AJ64" s="1068"/>
    </row>
    <row r="65" spans="4:36">
      <c r="D65" s="373">
        <v>4</v>
      </c>
      <c r="E65" s="1069" t="s">
        <v>938</v>
      </c>
      <c r="F65" s="1069"/>
      <c r="G65" s="1069"/>
      <c r="H65" s="1069"/>
      <c r="I65" s="1069"/>
      <c r="J65" s="1069"/>
      <c r="K65" s="1069"/>
      <c r="L65" s="1069"/>
      <c r="M65" s="1069"/>
      <c r="N65" s="1069"/>
      <c r="O65" s="1069"/>
      <c r="P65" s="1069"/>
      <c r="Q65" s="1069"/>
      <c r="R65" s="1069"/>
      <c r="S65" s="1069"/>
      <c r="T65" s="1069"/>
      <c r="U65" s="1069"/>
      <c r="V65" s="1069"/>
      <c r="W65" s="1069"/>
      <c r="X65" s="1069"/>
      <c r="Y65" s="1069"/>
      <c r="Z65" s="1069"/>
      <c r="AA65" s="1069"/>
      <c r="AB65" s="1069"/>
      <c r="AC65" s="1069"/>
      <c r="AD65" s="1069"/>
      <c r="AE65" s="1069"/>
      <c r="AF65" s="1069"/>
      <c r="AG65" s="1069"/>
      <c r="AH65" s="1069"/>
      <c r="AI65" s="1069"/>
      <c r="AJ65" s="1069"/>
    </row>
    <row r="66" spans="4:36">
      <c r="D66" s="374"/>
      <c r="E66" s="1065" t="s">
        <v>362</v>
      </c>
      <c r="F66" s="1065"/>
      <c r="G66" s="1065"/>
      <c r="H66" s="1065"/>
      <c r="I66" s="1065"/>
      <c r="J66" s="1065"/>
      <c r="K66" s="1065"/>
      <c r="L66" s="1065"/>
      <c r="M66" s="1065"/>
      <c r="N66" s="1065"/>
      <c r="O66" s="1065"/>
      <c r="P66" s="1065"/>
      <c r="Q66" s="1065"/>
      <c r="R66" s="1065"/>
      <c r="S66" s="1065"/>
      <c r="T66" s="1065"/>
      <c r="U66" s="1065"/>
      <c r="V66" s="1065"/>
      <c r="W66" s="1065"/>
      <c r="X66" s="1065"/>
      <c r="Y66" s="1065"/>
      <c r="Z66" s="1065"/>
      <c r="AA66" s="1065"/>
      <c r="AB66" s="1065"/>
      <c r="AC66" s="1065"/>
      <c r="AD66" s="1065"/>
      <c r="AE66" s="1065"/>
      <c r="AF66" s="1065"/>
      <c r="AG66" s="1065"/>
      <c r="AH66" s="1065"/>
      <c r="AI66" s="1065"/>
      <c r="AJ66" s="1065"/>
    </row>
    <row r="67" spans="4:36">
      <c r="D67" s="315">
        <v>5</v>
      </c>
      <c r="E67" s="1066" t="s">
        <v>939</v>
      </c>
      <c r="F67" s="1066"/>
      <c r="G67" s="1066"/>
      <c r="H67" s="1066"/>
      <c r="I67" s="1066"/>
      <c r="J67" s="1066"/>
      <c r="K67" s="1066"/>
      <c r="L67" s="1066"/>
      <c r="M67" s="1066"/>
      <c r="N67" s="1066"/>
      <c r="O67" s="1066"/>
      <c r="P67" s="1066"/>
      <c r="Q67" s="1066"/>
      <c r="R67" s="1066"/>
      <c r="S67" s="1066"/>
      <c r="T67" s="1066"/>
      <c r="U67" s="1066"/>
      <c r="V67" s="1066"/>
      <c r="W67" s="1066"/>
      <c r="X67" s="1066"/>
      <c r="Y67" s="1066"/>
      <c r="Z67" s="1066"/>
      <c r="AA67" s="1066"/>
      <c r="AB67" s="1066"/>
      <c r="AC67" s="1066"/>
      <c r="AD67" s="1066"/>
      <c r="AE67" s="1066"/>
      <c r="AF67" s="1066"/>
      <c r="AG67" s="1066"/>
      <c r="AH67" s="1066"/>
      <c r="AI67" s="1066"/>
      <c r="AJ67" s="1066"/>
    </row>
    <row r="68" spans="4:36">
      <c r="D68" s="373">
        <v>6</v>
      </c>
      <c r="E68" s="1067" t="s">
        <v>940</v>
      </c>
      <c r="F68" s="1067"/>
      <c r="G68" s="1067"/>
      <c r="H68" s="1067"/>
      <c r="I68" s="1067"/>
      <c r="J68" s="1067"/>
      <c r="K68" s="1067"/>
      <c r="L68" s="1067"/>
      <c r="M68" s="1067"/>
      <c r="N68" s="1067"/>
      <c r="O68" s="1067"/>
      <c r="P68" s="1067"/>
      <c r="Q68" s="1067"/>
      <c r="R68" s="1067"/>
      <c r="S68" s="1067"/>
      <c r="T68" s="1067"/>
      <c r="U68" s="1067"/>
      <c r="V68" s="1067"/>
      <c r="W68" s="1067"/>
      <c r="X68" s="1067"/>
      <c r="Y68" s="1067"/>
      <c r="Z68" s="1067"/>
      <c r="AA68" s="1067"/>
      <c r="AB68" s="1067"/>
      <c r="AC68" s="1067"/>
      <c r="AD68" s="1067"/>
      <c r="AE68" s="1067"/>
      <c r="AF68" s="1067"/>
      <c r="AG68" s="1067"/>
      <c r="AH68" s="1067"/>
      <c r="AI68" s="1067"/>
      <c r="AJ68" s="1067"/>
    </row>
    <row r="69" spans="4:36" ht="13.5" customHeight="1">
      <c r="D69" s="405"/>
      <c r="E69" s="1064" t="s">
        <v>941</v>
      </c>
      <c r="F69" s="1064"/>
      <c r="G69" s="1064"/>
      <c r="H69" s="1064"/>
      <c r="I69" s="1064"/>
      <c r="J69" s="1064"/>
      <c r="K69" s="1064"/>
      <c r="L69" s="1064"/>
      <c r="M69" s="1064"/>
      <c r="N69" s="1064"/>
      <c r="O69" s="1064"/>
      <c r="P69" s="1064"/>
      <c r="Q69" s="1064"/>
      <c r="R69" s="1064"/>
      <c r="S69" s="1064"/>
      <c r="T69" s="1064"/>
      <c r="U69" s="1064"/>
      <c r="V69" s="1064"/>
      <c r="W69" s="1064"/>
      <c r="X69" s="1064"/>
      <c r="Y69" s="1064"/>
      <c r="Z69" s="1064"/>
      <c r="AA69" s="1064"/>
      <c r="AB69" s="1064"/>
      <c r="AC69" s="1064"/>
      <c r="AD69" s="1064"/>
      <c r="AE69" s="1064"/>
      <c r="AF69" s="1064"/>
      <c r="AG69" s="1064"/>
      <c r="AH69" s="1064"/>
      <c r="AI69" s="1064"/>
      <c r="AJ69" s="1064"/>
    </row>
    <row r="70" spans="4:36">
      <c r="D70" s="374"/>
      <c r="E70" s="1031" t="s">
        <v>942</v>
      </c>
      <c r="F70" s="1031"/>
      <c r="G70" s="1031"/>
      <c r="H70" s="1031"/>
      <c r="I70" s="1031"/>
      <c r="J70" s="1031"/>
      <c r="K70" s="1031"/>
      <c r="L70" s="1031"/>
      <c r="M70" s="1031"/>
      <c r="N70" s="1031"/>
      <c r="O70" s="1031"/>
      <c r="P70" s="1031"/>
      <c r="Q70" s="1031"/>
      <c r="R70" s="1031"/>
      <c r="S70" s="1031"/>
      <c r="T70" s="1031"/>
      <c r="U70" s="1031"/>
      <c r="V70" s="1031"/>
      <c r="W70" s="1031"/>
      <c r="X70" s="1031"/>
      <c r="Y70" s="1031"/>
      <c r="Z70" s="1031"/>
      <c r="AA70" s="1031"/>
      <c r="AB70" s="1031"/>
      <c r="AC70" s="1031"/>
      <c r="AD70" s="1031"/>
      <c r="AE70" s="1031"/>
      <c r="AF70" s="1031"/>
      <c r="AG70" s="1031"/>
      <c r="AH70" s="1031"/>
      <c r="AI70" s="1031"/>
      <c r="AJ70" s="1031"/>
    </row>
    <row r="71" spans="4:36">
      <c r="D71" s="374">
        <v>7</v>
      </c>
      <c r="E71" s="1114" t="s">
        <v>943</v>
      </c>
      <c r="F71" s="1114"/>
      <c r="G71" s="1114"/>
      <c r="H71" s="1114"/>
      <c r="I71" s="1114"/>
      <c r="J71" s="1114"/>
      <c r="K71" s="1114"/>
      <c r="L71" s="1114"/>
      <c r="M71" s="1114"/>
      <c r="N71" s="1114"/>
      <c r="O71" s="1114"/>
      <c r="P71" s="1114"/>
      <c r="Q71" s="1114"/>
      <c r="R71" s="1114"/>
      <c r="S71" s="1114"/>
      <c r="T71" s="1114"/>
      <c r="U71" s="1114"/>
      <c r="V71" s="1114"/>
      <c r="W71" s="1114"/>
      <c r="X71" s="1114"/>
      <c r="Y71" s="1114"/>
      <c r="Z71" s="1114"/>
      <c r="AA71" s="1114"/>
      <c r="AB71" s="1114"/>
      <c r="AC71" s="1114"/>
      <c r="AD71" s="1114"/>
      <c r="AE71" s="1114"/>
      <c r="AF71" s="1114"/>
      <c r="AG71" s="1114"/>
      <c r="AH71" s="1114"/>
      <c r="AI71" s="1114"/>
      <c r="AJ71" s="1114"/>
    </row>
    <row r="72" spans="4:36">
      <c r="D72" s="315">
        <v>8</v>
      </c>
      <c r="E72" s="1066" t="s">
        <v>944</v>
      </c>
      <c r="F72" s="1066"/>
      <c r="G72" s="1066"/>
      <c r="H72" s="1066"/>
      <c r="I72" s="1066"/>
      <c r="J72" s="1066"/>
      <c r="K72" s="1066"/>
      <c r="L72" s="1066"/>
      <c r="M72" s="1066"/>
      <c r="N72" s="1066"/>
      <c r="O72" s="1066"/>
      <c r="P72" s="1066"/>
      <c r="Q72" s="1066"/>
      <c r="R72" s="1066"/>
      <c r="S72" s="1066"/>
      <c r="T72" s="1066"/>
      <c r="U72" s="1066"/>
      <c r="V72" s="1066"/>
      <c r="W72" s="1066"/>
      <c r="X72" s="1066"/>
      <c r="Y72" s="1066"/>
      <c r="Z72" s="1066"/>
      <c r="AA72" s="1066"/>
      <c r="AB72" s="1066"/>
      <c r="AC72" s="1066"/>
      <c r="AD72" s="1066"/>
      <c r="AE72" s="1066"/>
      <c r="AF72" s="1066"/>
      <c r="AG72" s="1066"/>
      <c r="AH72" s="1066"/>
      <c r="AI72" s="1066"/>
      <c r="AJ72" s="1066"/>
    </row>
    <row r="73" spans="4:36">
      <c r="D73" s="406">
        <v>9</v>
      </c>
      <c r="E73" s="1115" t="s">
        <v>945</v>
      </c>
      <c r="F73" s="1116"/>
      <c r="G73" s="1116"/>
      <c r="H73" s="1116"/>
      <c r="I73" s="1116"/>
      <c r="J73" s="1116"/>
      <c r="K73" s="1116"/>
      <c r="L73" s="1116"/>
      <c r="M73" s="1116"/>
      <c r="N73" s="1116"/>
      <c r="O73" s="1116"/>
      <c r="P73" s="1116"/>
      <c r="Q73" s="1116"/>
      <c r="R73" s="1116"/>
      <c r="S73" s="1116"/>
      <c r="T73" s="1116"/>
      <c r="U73" s="1116"/>
      <c r="V73" s="1116"/>
      <c r="W73" s="1116"/>
      <c r="X73" s="1116"/>
      <c r="Y73" s="1116"/>
      <c r="Z73" s="1116"/>
      <c r="AA73" s="1116"/>
      <c r="AB73" s="1116"/>
      <c r="AC73" s="1116"/>
      <c r="AD73" s="1116"/>
      <c r="AE73" s="1116"/>
      <c r="AF73" s="1116"/>
      <c r="AG73" s="1116"/>
      <c r="AH73" s="1116"/>
      <c r="AI73" s="1116"/>
      <c r="AJ73" s="1116"/>
    </row>
    <row r="74" spans="4:36">
      <c r="E74" s="1116"/>
      <c r="F74" s="1116"/>
      <c r="G74" s="1116"/>
      <c r="H74" s="1116"/>
      <c r="I74" s="1116"/>
      <c r="J74" s="1116"/>
      <c r="K74" s="1116"/>
      <c r="L74" s="1116"/>
      <c r="M74" s="1116"/>
      <c r="N74" s="1116"/>
      <c r="O74" s="1116"/>
      <c r="P74" s="1116"/>
      <c r="Q74" s="1116"/>
      <c r="R74" s="1116"/>
      <c r="S74" s="1116"/>
      <c r="T74" s="1116"/>
      <c r="U74" s="1116"/>
      <c r="V74" s="1116"/>
      <c r="W74" s="1116"/>
      <c r="X74" s="1116"/>
      <c r="Y74" s="1116"/>
      <c r="Z74" s="1116"/>
      <c r="AA74" s="1116"/>
      <c r="AB74" s="1116"/>
      <c r="AC74" s="1116"/>
      <c r="AD74" s="1116"/>
      <c r="AE74" s="1116"/>
      <c r="AF74" s="1116"/>
      <c r="AG74" s="1116"/>
      <c r="AH74" s="1116"/>
      <c r="AI74" s="1116"/>
      <c r="AJ74" s="1116"/>
    </row>
  </sheetData>
  <mergeCells count="64">
    <mergeCell ref="E70:AJ70"/>
    <mergeCell ref="E71:AJ71"/>
    <mergeCell ref="E72:AJ72"/>
    <mergeCell ref="E73:AJ74"/>
    <mergeCell ref="V52:W52"/>
    <mergeCell ref="Z52:AA52"/>
    <mergeCell ref="AB52:AC52"/>
    <mergeCell ref="E59:AJ59"/>
    <mergeCell ref="E60:AJ60"/>
    <mergeCell ref="C52:E52"/>
    <mergeCell ref="F52:L52"/>
    <mergeCell ref="M52:N52"/>
    <mergeCell ref="O52:P52"/>
    <mergeCell ref="T52:U52"/>
    <mergeCell ref="C53:E53"/>
    <mergeCell ref="F53:AJ53"/>
    <mergeCell ref="C54:E54"/>
    <mergeCell ref="F54:AJ54"/>
    <mergeCell ref="C55:E55"/>
    <mergeCell ref="F55:AJ55"/>
    <mergeCell ref="V3:Y3"/>
    <mergeCell ref="Z3:AI3"/>
    <mergeCell ref="AD5:AE5"/>
    <mergeCell ref="AF5:AH5"/>
    <mergeCell ref="AF6:AH6"/>
    <mergeCell ref="C5:E6"/>
    <mergeCell ref="F5:T6"/>
    <mergeCell ref="V5:Y5"/>
    <mergeCell ref="Z5:AA5"/>
    <mergeCell ref="AB5:AC5"/>
    <mergeCell ref="V6:Y6"/>
    <mergeCell ref="Z6:AA6"/>
    <mergeCell ref="L2:M2"/>
    <mergeCell ref="Q2:R2"/>
    <mergeCell ref="AI1:AJ1"/>
    <mergeCell ref="V2:Y2"/>
    <mergeCell ref="Z2:AE2"/>
    <mergeCell ref="AF2:AI2"/>
    <mergeCell ref="AB6:AE6"/>
    <mergeCell ref="C7:C9"/>
    <mergeCell ref="AK7:AK9"/>
    <mergeCell ref="F50:AJ50"/>
    <mergeCell ref="C51:E51"/>
    <mergeCell ref="F51:H51"/>
    <mergeCell ref="P51:AJ51"/>
    <mergeCell ref="D7:D9"/>
    <mergeCell ref="F7:L7"/>
    <mergeCell ref="M7:S7"/>
    <mergeCell ref="T7:Z7"/>
    <mergeCell ref="AA7:AG7"/>
    <mergeCell ref="C56:E56"/>
    <mergeCell ref="F56:AJ56"/>
    <mergeCell ref="C57:E57"/>
    <mergeCell ref="F57:AJ57"/>
    <mergeCell ref="C58:AJ58"/>
    <mergeCell ref="E69:AJ69"/>
    <mergeCell ref="E66:AJ66"/>
    <mergeCell ref="E67:AJ67"/>
    <mergeCell ref="E68:AJ68"/>
    <mergeCell ref="E61:AJ61"/>
    <mergeCell ref="E62:AJ62"/>
    <mergeCell ref="E63:AJ63"/>
    <mergeCell ref="E64:AJ64"/>
    <mergeCell ref="E65:AJ65"/>
  </mergeCells>
  <phoneticPr fontId="1"/>
  <dataValidations count="3">
    <dataValidation type="list" allowBlank="1" showInputMessage="1" showErrorMessage="1" sqref="AF2:AI2 KB2:KE2 TX2:UA2 ADT2:ADW2 ANP2:ANS2 AXL2:AXO2 BHH2:BHK2 BRD2:BRG2 CAZ2:CBC2 CKV2:CKY2 CUR2:CUU2 DEN2:DEQ2 DOJ2:DOM2 DYF2:DYI2 EIB2:EIE2 ERX2:ESA2 FBT2:FBW2 FLP2:FLS2 FVL2:FVO2 GFH2:GFK2 GPD2:GPG2 GYZ2:GZC2 HIV2:HIY2 HSR2:HSU2 ICN2:ICQ2 IMJ2:IMM2 IWF2:IWI2 JGB2:JGE2 JPX2:JQA2 JZT2:JZW2 KJP2:KJS2 KTL2:KTO2 LDH2:LDK2 LND2:LNG2 LWZ2:LXC2 MGV2:MGY2 MQR2:MQU2 NAN2:NAQ2 NKJ2:NKM2 NUF2:NUI2 OEB2:OEE2 ONX2:OOA2 OXT2:OXW2 PHP2:PHS2 PRL2:PRO2 QBH2:QBK2 QLD2:QLG2 QUZ2:QVC2 REV2:REY2 ROR2:ROU2 RYN2:RYQ2 SIJ2:SIM2 SSF2:SSI2 TCB2:TCE2 TLX2:TMA2 TVT2:TVW2 UFP2:UFS2 UPL2:UPO2 UZH2:UZK2 VJD2:VJG2 VSZ2:VTC2 WCV2:WCY2 WMR2:WMU2 WWN2:WWQ2 AF65538:AI65538 KB65538:KE65538 TX65538:UA65538 ADT65538:ADW65538 ANP65538:ANS65538 AXL65538:AXO65538 BHH65538:BHK65538 BRD65538:BRG65538 CAZ65538:CBC65538 CKV65538:CKY65538 CUR65538:CUU65538 DEN65538:DEQ65538 DOJ65538:DOM65538 DYF65538:DYI65538 EIB65538:EIE65538 ERX65538:ESA65538 FBT65538:FBW65538 FLP65538:FLS65538 FVL65538:FVO65538 GFH65538:GFK65538 GPD65538:GPG65538 GYZ65538:GZC65538 HIV65538:HIY65538 HSR65538:HSU65538 ICN65538:ICQ65538 IMJ65538:IMM65538 IWF65538:IWI65538 JGB65538:JGE65538 JPX65538:JQA65538 JZT65538:JZW65538 KJP65538:KJS65538 KTL65538:KTO65538 LDH65538:LDK65538 LND65538:LNG65538 LWZ65538:LXC65538 MGV65538:MGY65538 MQR65538:MQU65538 NAN65538:NAQ65538 NKJ65538:NKM65538 NUF65538:NUI65538 OEB65538:OEE65538 ONX65538:OOA65538 OXT65538:OXW65538 PHP65538:PHS65538 PRL65538:PRO65538 QBH65538:QBK65538 QLD65538:QLG65538 QUZ65538:QVC65538 REV65538:REY65538 ROR65538:ROU65538 RYN65538:RYQ65538 SIJ65538:SIM65538 SSF65538:SSI65538 TCB65538:TCE65538 TLX65538:TMA65538 TVT65538:TVW65538 UFP65538:UFS65538 UPL65538:UPO65538 UZH65538:UZK65538 VJD65538:VJG65538 VSZ65538:VTC65538 WCV65538:WCY65538 WMR65538:WMU65538 WWN65538:WWQ65538 AF131074:AI131074 KB131074:KE131074 TX131074:UA131074 ADT131074:ADW131074 ANP131074:ANS131074 AXL131074:AXO131074 BHH131074:BHK131074 BRD131074:BRG131074 CAZ131074:CBC131074 CKV131074:CKY131074 CUR131074:CUU131074 DEN131074:DEQ131074 DOJ131074:DOM131074 DYF131074:DYI131074 EIB131074:EIE131074 ERX131074:ESA131074 FBT131074:FBW131074 FLP131074:FLS131074 FVL131074:FVO131074 GFH131074:GFK131074 GPD131074:GPG131074 GYZ131074:GZC131074 HIV131074:HIY131074 HSR131074:HSU131074 ICN131074:ICQ131074 IMJ131074:IMM131074 IWF131074:IWI131074 JGB131074:JGE131074 JPX131074:JQA131074 JZT131074:JZW131074 KJP131074:KJS131074 KTL131074:KTO131074 LDH131074:LDK131074 LND131074:LNG131074 LWZ131074:LXC131074 MGV131074:MGY131074 MQR131074:MQU131074 NAN131074:NAQ131074 NKJ131074:NKM131074 NUF131074:NUI131074 OEB131074:OEE131074 ONX131074:OOA131074 OXT131074:OXW131074 PHP131074:PHS131074 PRL131074:PRO131074 QBH131074:QBK131074 QLD131074:QLG131074 QUZ131074:QVC131074 REV131074:REY131074 ROR131074:ROU131074 RYN131074:RYQ131074 SIJ131074:SIM131074 SSF131074:SSI131074 TCB131074:TCE131074 TLX131074:TMA131074 TVT131074:TVW131074 UFP131074:UFS131074 UPL131074:UPO131074 UZH131074:UZK131074 VJD131074:VJG131074 VSZ131074:VTC131074 WCV131074:WCY131074 WMR131074:WMU131074 WWN131074:WWQ131074 AF196610:AI196610 KB196610:KE196610 TX196610:UA196610 ADT196610:ADW196610 ANP196610:ANS196610 AXL196610:AXO196610 BHH196610:BHK196610 BRD196610:BRG196610 CAZ196610:CBC196610 CKV196610:CKY196610 CUR196610:CUU196610 DEN196610:DEQ196610 DOJ196610:DOM196610 DYF196610:DYI196610 EIB196610:EIE196610 ERX196610:ESA196610 FBT196610:FBW196610 FLP196610:FLS196610 FVL196610:FVO196610 GFH196610:GFK196610 GPD196610:GPG196610 GYZ196610:GZC196610 HIV196610:HIY196610 HSR196610:HSU196610 ICN196610:ICQ196610 IMJ196610:IMM196610 IWF196610:IWI196610 JGB196610:JGE196610 JPX196610:JQA196610 JZT196610:JZW196610 KJP196610:KJS196610 KTL196610:KTO196610 LDH196610:LDK196610 LND196610:LNG196610 LWZ196610:LXC196610 MGV196610:MGY196610 MQR196610:MQU196610 NAN196610:NAQ196610 NKJ196610:NKM196610 NUF196610:NUI196610 OEB196610:OEE196610 ONX196610:OOA196610 OXT196610:OXW196610 PHP196610:PHS196610 PRL196610:PRO196610 QBH196610:QBK196610 QLD196610:QLG196610 QUZ196610:QVC196610 REV196610:REY196610 ROR196610:ROU196610 RYN196610:RYQ196610 SIJ196610:SIM196610 SSF196610:SSI196610 TCB196610:TCE196610 TLX196610:TMA196610 TVT196610:TVW196610 UFP196610:UFS196610 UPL196610:UPO196610 UZH196610:UZK196610 VJD196610:VJG196610 VSZ196610:VTC196610 WCV196610:WCY196610 WMR196610:WMU196610 WWN196610:WWQ196610 AF262146:AI262146 KB262146:KE262146 TX262146:UA262146 ADT262146:ADW262146 ANP262146:ANS262146 AXL262146:AXO262146 BHH262146:BHK262146 BRD262146:BRG262146 CAZ262146:CBC262146 CKV262146:CKY262146 CUR262146:CUU262146 DEN262146:DEQ262146 DOJ262146:DOM262146 DYF262146:DYI262146 EIB262146:EIE262146 ERX262146:ESA262146 FBT262146:FBW262146 FLP262146:FLS262146 FVL262146:FVO262146 GFH262146:GFK262146 GPD262146:GPG262146 GYZ262146:GZC262146 HIV262146:HIY262146 HSR262146:HSU262146 ICN262146:ICQ262146 IMJ262146:IMM262146 IWF262146:IWI262146 JGB262146:JGE262146 JPX262146:JQA262146 JZT262146:JZW262146 KJP262146:KJS262146 KTL262146:KTO262146 LDH262146:LDK262146 LND262146:LNG262146 LWZ262146:LXC262146 MGV262146:MGY262146 MQR262146:MQU262146 NAN262146:NAQ262146 NKJ262146:NKM262146 NUF262146:NUI262146 OEB262146:OEE262146 ONX262146:OOA262146 OXT262146:OXW262146 PHP262146:PHS262146 PRL262146:PRO262146 QBH262146:QBK262146 QLD262146:QLG262146 QUZ262146:QVC262146 REV262146:REY262146 ROR262146:ROU262146 RYN262146:RYQ262146 SIJ262146:SIM262146 SSF262146:SSI262146 TCB262146:TCE262146 TLX262146:TMA262146 TVT262146:TVW262146 UFP262146:UFS262146 UPL262146:UPO262146 UZH262146:UZK262146 VJD262146:VJG262146 VSZ262146:VTC262146 WCV262146:WCY262146 WMR262146:WMU262146 WWN262146:WWQ262146 AF327682:AI327682 KB327682:KE327682 TX327682:UA327682 ADT327682:ADW327682 ANP327682:ANS327682 AXL327682:AXO327682 BHH327682:BHK327682 BRD327682:BRG327682 CAZ327682:CBC327682 CKV327682:CKY327682 CUR327682:CUU327682 DEN327682:DEQ327682 DOJ327682:DOM327682 DYF327682:DYI327682 EIB327682:EIE327682 ERX327682:ESA327682 FBT327682:FBW327682 FLP327682:FLS327682 FVL327682:FVO327682 GFH327682:GFK327682 GPD327682:GPG327682 GYZ327682:GZC327682 HIV327682:HIY327682 HSR327682:HSU327682 ICN327682:ICQ327682 IMJ327682:IMM327682 IWF327682:IWI327682 JGB327682:JGE327682 JPX327682:JQA327682 JZT327682:JZW327682 KJP327682:KJS327682 KTL327682:KTO327682 LDH327682:LDK327682 LND327682:LNG327682 LWZ327682:LXC327682 MGV327682:MGY327682 MQR327682:MQU327682 NAN327682:NAQ327682 NKJ327682:NKM327682 NUF327682:NUI327682 OEB327682:OEE327682 ONX327682:OOA327682 OXT327682:OXW327682 PHP327682:PHS327682 PRL327682:PRO327682 QBH327682:QBK327682 QLD327682:QLG327682 QUZ327682:QVC327682 REV327682:REY327682 ROR327682:ROU327682 RYN327682:RYQ327682 SIJ327682:SIM327682 SSF327682:SSI327682 TCB327682:TCE327682 TLX327682:TMA327682 TVT327682:TVW327682 UFP327682:UFS327682 UPL327682:UPO327682 UZH327682:UZK327682 VJD327682:VJG327682 VSZ327682:VTC327682 WCV327682:WCY327682 WMR327682:WMU327682 WWN327682:WWQ327682 AF393218:AI393218 KB393218:KE393218 TX393218:UA393218 ADT393218:ADW393218 ANP393218:ANS393218 AXL393218:AXO393218 BHH393218:BHK393218 BRD393218:BRG393218 CAZ393218:CBC393218 CKV393218:CKY393218 CUR393218:CUU393218 DEN393218:DEQ393218 DOJ393218:DOM393218 DYF393218:DYI393218 EIB393218:EIE393218 ERX393218:ESA393218 FBT393218:FBW393218 FLP393218:FLS393218 FVL393218:FVO393218 GFH393218:GFK393218 GPD393218:GPG393218 GYZ393218:GZC393218 HIV393218:HIY393218 HSR393218:HSU393218 ICN393218:ICQ393218 IMJ393218:IMM393218 IWF393218:IWI393218 JGB393218:JGE393218 JPX393218:JQA393218 JZT393218:JZW393218 KJP393218:KJS393218 KTL393218:KTO393218 LDH393218:LDK393218 LND393218:LNG393218 LWZ393218:LXC393218 MGV393218:MGY393218 MQR393218:MQU393218 NAN393218:NAQ393218 NKJ393218:NKM393218 NUF393218:NUI393218 OEB393218:OEE393218 ONX393218:OOA393218 OXT393218:OXW393218 PHP393218:PHS393218 PRL393218:PRO393218 QBH393218:QBK393218 QLD393218:QLG393218 QUZ393218:QVC393218 REV393218:REY393218 ROR393218:ROU393218 RYN393218:RYQ393218 SIJ393218:SIM393218 SSF393218:SSI393218 TCB393218:TCE393218 TLX393218:TMA393218 TVT393218:TVW393218 UFP393218:UFS393218 UPL393218:UPO393218 UZH393218:UZK393218 VJD393218:VJG393218 VSZ393218:VTC393218 WCV393218:WCY393218 WMR393218:WMU393218 WWN393218:WWQ393218 AF458754:AI458754 KB458754:KE458754 TX458754:UA458754 ADT458754:ADW458754 ANP458754:ANS458754 AXL458754:AXO458754 BHH458754:BHK458754 BRD458754:BRG458754 CAZ458754:CBC458754 CKV458754:CKY458754 CUR458754:CUU458754 DEN458754:DEQ458754 DOJ458754:DOM458754 DYF458754:DYI458754 EIB458754:EIE458754 ERX458754:ESA458754 FBT458754:FBW458754 FLP458754:FLS458754 FVL458754:FVO458754 GFH458754:GFK458754 GPD458754:GPG458754 GYZ458754:GZC458754 HIV458754:HIY458754 HSR458754:HSU458754 ICN458754:ICQ458754 IMJ458754:IMM458754 IWF458754:IWI458754 JGB458754:JGE458754 JPX458754:JQA458754 JZT458754:JZW458754 KJP458754:KJS458754 KTL458754:KTO458754 LDH458754:LDK458754 LND458754:LNG458754 LWZ458754:LXC458754 MGV458754:MGY458754 MQR458754:MQU458754 NAN458754:NAQ458754 NKJ458754:NKM458754 NUF458754:NUI458754 OEB458754:OEE458754 ONX458754:OOA458754 OXT458754:OXW458754 PHP458754:PHS458754 PRL458754:PRO458754 QBH458754:QBK458754 QLD458754:QLG458754 QUZ458754:QVC458754 REV458754:REY458754 ROR458754:ROU458754 RYN458754:RYQ458754 SIJ458754:SIM458754 SSF458754:SSI458754 TCB458754:TCE458754 TLX458754:TMA458754 TVT458754:TVW458754 UFP458754:UFS458754 UPL458754:UPO458754 UZH458754:UZK458754 VJD458754:VJG458754 VSZ458754:VTC458754 WCV458754:WCY458754 WMR458754:WMU458754 WWN458754:WWQ458754 AF524290:AI524290 KB524290:KE524290 TX524290:UA524290 ADT524290:ADW524290 ANP524290:ANS524290 AXL524290:AXO524290 BHH524290:BHK524290 BRD524290:BRG524290 CAZ524290:CBC524290 CKV524290:CKY524290 CUR524290:CUU524290 DEN524290:DEQ524290 DOJ524290:DOM524290 DYF524290:DYI524290 EIB524290:EIE524290 ERX524290:ESA524290 FBT524290:FBW524290 FLP524290:FLS524290 FVL524290:FVO524290 GFH524290:GFK524290 GPD524290:GPG524290 GYZ524290:GZC524290 HIV524290:HIY524290 HSR524290:HSU524290 ICN524290:ICQ524290 IMJ524290:IMM524290 IWF524290:IWI524290 JGB524290:JGE524290 JPX524290:JQA524290 JZT524290:JZW524290 KJP524290:KJS524290 KTL524290:KTO524290 LDH524290:LDK524290 LND524290:LNG524290 LWZ524290:LXC524290 MGV524290:MGY524290 MQR524290:MQU524290 NAN524290:NAQ524290 NKJ524290:NKM524290 NUF524290:NUI524290 OEB524290:OEE524290 ONX524290:OOA524290 OXT524290:OXW524290 PHP524290:PHS524290 PRL524290:PRO524290 QBH524290:QBK524290 QLD524290:QLG524290 QUZ524290:QVC524290 REV524290:REY524290 ROR524290:ROU524290 RYN524290:RYQ524290 SIJ524290:SIM524290 SSF524290:SSI524290 TCB524290:TCE524290 TLX524290:TMA524290 TVT524290:TVW524290 UFP524290:UFS524290 UPL524290:UPO524290 UZH524290:UZK524290 VJD524290:VJG524290 VSZ524290:VTC524290 WCV524290:WCY524290 WMR524290:WMU524290 WWN524290:WWQ524290 AF589826:AI589826 KB589826:KE589826 TX589826:UA589826 ADT589826:ADW589826 ANP589826:ANS589826 AXL589826:AXO589826 BHH589826:BHK589826 BRD589826:BRG589826 CAZ589826:CBC589826 CKV589826:CKY589826 CUR589826:CUU589826 DEN589826:DEQ589826 DOJ589826:DOM589826 DYF589826:DYI589826 EIB589826:EIE589826 ERX589826:ESA589826 FBT589826:FBW589826 FLP589826:FLS589826 FVL589826:FVO589826 GFH589826:GFK589826 GPD589826:GPG589826 GYZ589826:GZC589826 HIV589826:HIY589826 HSR589826:HSU589826 ICN589826:ICQ589826 IMJ589826:IMM589826 IWF589826:IWI589826 JGB589826:JGE589826 JPX589826:JQA589826 JZT589826:JZW589826 KJP589826:KJS589826 KTL589826:KTO589826 LDH589826:LDK589826 LND589826:LNG589826 LWZ589826:LXC589826 MGV589826:MGY589826 MQR589826:MQU589826 NAN589826:NAQ589826 NKJ589826:NKM589826 NUF589826:NUI589826 OEB589826:OEE589826 ONX589826:OOA589826 OXT589826:OXW589826 PHP589826:PHS589826 PRL589826:PRO589826 QBH589826:QBK589826 QLD589826:QLG589826 QUZ589826:QVC589826 REV589826:REY589826 ROR589826:ROU589826 RYN589826:RYQ589826 SIJ589826:SIM589826 SSF589826:SSI589826 TCB589826:TCE589826 TLX589826:TMA589826 TVT589826:TVW589826 UFP589826:UFS589826 UPL589826:UPO589826 UZH589826:UZK589826 VJD589826:VJG589826 VSZ589826:VTC589826 WCV589826:WCY589826 WMR589826:WMU589826 WWN589826:WWQ589826 AF655362:AI655362 KB655362:KE655362 TX655362:UA655362 ADT655362:ADW655362 ANP655362:ANS655362 AXL655362:AXO655362 BHH655362:BHK655362 BRD655362:BRG655362 CAZ655362:CBC655362 CKV655362:CKY655362 CUR655362:CUU655362 DEN655362:DEQ655362 DOJ655362:DOM655362 DYF655362:DYI655362 EIB655362:EIE655362 ERX655362:ESA655362 FBT655362:FBW655362 FLP655362:FLS655362 FVL655362:FVO655362 GFH655362:GFK655362 GPD655362:GPG655362 GYZ655362:GZC655362 HIV655362:HIY655362 HSR655362:HSU655362 ICN655362:ICQ655362 IMJ655362:IMM655362 IWF655362:IWI655362 JGB655362:JGE655362 JPX655362:JQA655362 JZT655362:JZW655362 KJP655362:KJS655362 KTL655362:KTO655362 LDH655362:LDK655362 LND655362:LNG655362 LWZ655362:LXC655362 MGV655362:MGY655362 MQR655362:MQU655362 NAN655362:NAQ655362 NKJ655362:NKM655362 NUF655362:NUI655362 OEB655362:OEE655362 ONX655362:OOA655362 OXT655362:OXW655362 PHP655362:PHS655362 PRL655362:PRO655362 QBH655362:QBK655362 QLD655362:QLG655362 QUZ655362:QVC655362 REV655362:REY655362 ROR655362:ROU655362 RYN655362:RYQ655362 SIJ655362:SIM655362 SSF655362:SSI655362 TCB655362:TCE655362 TLX655362:TMA655362 TVT655362:TVW655362 UFP655362:UFS655362 UPL655362:UPO655362 UZH655362:UZK655362 VJD655362:VJG655362 VSZ655362:VTC655362 WCV655362:WCY655362 WMR655362:WMU655362 WWN655362:WWQ655362 AF720898:AI720898 KB720898:KE720898 TX720898:UA720898 ADT720898:ADW720898 ANP720898:ANS720898 AXL720898:AXO720898 BHH720898:BHK720898 BRD720898:BRG720898 CAZ720898:CBC720898 CKV720898:CKY720898 CUR720898:CUU720898 DEN720898:DEQ720898 DOJ720898:DOM720898 DYF720898:DYI720898 EIB720898:EIE720898 ERX720898:ESA720898 FBT720898:FBW720898 FLP720898:FLS720898 FVL720898:FVO720898 GFH720898:GFK720898 GPD720898:GPG720898 GYZ720898:GZC720898 HIV720898:HIY720898 HSR720898:HSU720898 ICN720898:ICQ720898 IMJ720898:IMM720898 IWF720898:IWI720898 JGB720898:JGE720898 JPX720898:JQA720898 JZT720898:JZW720898 KJP720898:KJS720898 KTL720898:KTO720898 LDH720898:LDK720898 LND720898:LNG720898 LWZ720898:LXC720898 MGV720898:MGY720898 MQR720898:MQU720898 NAN720898:NAQ720898 NKJ720898:NKM720898 NUF720898:NUI720898 OEB720898:OEE720898 ONX720898:OOA720898 OXT720898:OXW720898 PHP720898:PHS720898 PRL720898:PRO720898 QBH720898:QBK720898 QLD720898:QLG720898 QUZ720898:QVC720898 REV720898:REY720898 ROR720898:ROU720898 RYN720898:RYQ720898 SIJ720898:SIM720898 SSF720898:SSI720898 TCB720898:TCE720898 TLX720898:TMA720898 TVT720898:TVW720898 UFP720898:UFS720898 UPL720898:UPO720898 UZH720898:UZK720898 VJD720898:VJG720898 VSZ720898:VTC720898 WCV720898:WCY720898 WMR720898:WMU720898 WWN720898:WWQ720898 AF786434:AI786434 KB786434:KE786434 TX786434:UA786434 ADT786434:ADW786434 ANP786434:ANS786434 AXL786434:AXO786434 BHH786434:BHK786434 BRD786434:BRG786434 CAZ786434:CBC786434 CKV786434:CKY786434 CUR786434:CUU786434 DEN786434:DEQ786434 DOJ786434:DOM786434 DYF786434:DYI786434 EIB786434:EIE786434 ERX786434:ESA786434 FBT786434:FBW786434 FLP786434:FLS786434 FVL786434:FVO786434 GFH786434:GFK786434 GPD786434:GPG786434 GYZ786434:GZC786434 HIV786434:HIY786434 HSR786434:HSU786434 ICN786434:ICQ786434 IMJ786434:IMM786434 IWF786434:IWI786434 JGB786434:JGE786434 JPX786434:JQA786434 JZT786434:JZW786434 KJP786434:KJS786434 KTL786434:KTO786434 LDH786434:LDK786434 LND786434:LNG786434 LWZ786434:LXC786434 MGV786434:MGY786434 MQR786434:MQU786434 NAN786434:NAQ786434 NKJ786434:NKM786434 NUF786434:NUI786434 OEB786434:OEE786434 ONX786434:OOA786434 OXT786434:OXW786434 PHP786434:PHS786434 PRL786434:PRO786434 QBH786434:QBK786434 QLD786434:QLG786434 QUZ786434:QVC786434 REV786434:REY786434 ROR786434:ROU786434 RYN786434:RYQ786434 SIJ786434:SIM786434 SSF786434:SSI786434 TCB786434:TCE786434 TLX786434:TMA786434 TVT786434:TVW786434 UFP786434:UFS786434 UPL786434:UPO786434 UZH786434:UZK786434 VJD786434:VJG786434 VSZ786434:VTC786434 WCV786434:WCY786434 WMR786434:WMU786434 WWN786434:WWQ786434 AF851970:AI851970 KB851970:KE851970 TX851970:UA851970 ADT851970:ADW851970 ANP851970:ANS851970 AXL851970:AXO851970 BHH851970:BHK851970 BRD851970:BRG851970 CAZ851970:CBC851970 CKV851970:CKY851970 CUR851970:CUU851970 DEN851970:DEQ851970 DOJ851970:DOM851970 DYF851970:DYI851970 EIB851970:EIE851970 ERX851970:ESA851970 FBT851970:FBW851970 FLP851970:FLS851970 FVL851970:FVO851970 GFH851970:GFK851970 GPD851970:GPG851970 GYZ851970:GZC851970 HIV851970:HIY851970 HSR851970:HSU851970 ICN851970:ICQ851970 IMJ851970:IMM851970 IWF851970:IWI851970 JGB851970:JGE851970 JPX851970:JQA851970 JZT851970:JZW851970 KJP851970:KJS851970 KTL851970:KTO851970 LDH851970:LDK851970 LND851970:LNG851970 LWZ851970:LXC851970 MGV851970:MGY851970 MQR851970:MQU851970 NAN851970:NAQ851970 NKJ851970:NKM851970 NUF851970:NUI851970 OEB851970:OEE851970 ONX851970:OOA851970 OXT851970:OXW851970 PHP851970:PHS851970 PRL851970:PRO851970 QBH851970:QBK851970 QLD851970:QLG851970 QUZ851970:QVC851970 REV851970:REY851970 ROR851970:ROU851970 RYN851970:RYQ851970 SIJ851970:SIM851970 SSF851970:SSI851970 TCB851970:TCE851970 TLX851970:TMA851970 TVT851970:TVW851970 UFP851970:UFS851970 UPL851970:UPO851970 UZH851970:UZK851970 VJD851970:VJG851970 VSZ851970:VTC851970 WCV851970:WCY851970 WMR851970:WMU851970 WWN851970:WWQ851970 AF917506:AI917506 KB917506:KE917506 TX917506:UA917506 ADT917506:ADW917506 ANP917506:ANS917506 AXL917506:AXO917506 BHH917506:BHK917506 BRD917506:BRG917506 CAZ917506:CBC917506 CKV917506:CKY917506 CUR917506:CUU917506 DEN917506:DEQ917506 DOJ917506:DOM917506 DYF917506:DYI917506 EIB917506:EIE917506 ERX917506:ESA917506 FBT917506:FBW917506 FLP917506:FLS917506 FVL917506:FVO917506 GFH917506:GFK917506 GPD917506:GPG917506 GYZ917506:GZC917506 HIV917506:HIY917506 HSR917506:HSU917506 ICN917506:ICQ917506 IMJ917506:IMM917506 IWF917506:IWI917506 JGB917506:JGE917506 JPX917506:JQA917506 JZT917506:JZW917506 KJP917506:KJS917506 KTL917506:KTO917506 LDH917506:LDK917506 LND917506:LNG917506 LWZ917506:LXC917506 MGV917506:MGY917506 MQR917506:MQU917506 NAN917506:NAQ917506 NKJ917506:NKM917506 NUF917506:NUI917506 OEB917506:OEE917506 ONX917506:OOA917506 OXT917506:OXW917506 PHP917506:PHS917506 PRL917506:PRO917506 QBH917506:QBK917506 QLD917506:QLG917506 QUZ917506:QVC917506 REV917506:REY917506 ROR917506:ROU917506 RYN917506:RYQ917506 SIJ917506:SIM917506 SSF917506:SSI917506 TCB917506:TCE917506 TLX917506:TMA917506 TVT917506:TVW917506 UFP917506:UFS917506 UPL917506:UPO917506 UZH917506:UZK917506 VJD917506:VJG917506 VSZ917506:VTC917506 WCV917506:WCY917506 WMR917506:WMU917506 WWN917506:WWQ917506 AF983042:AI983042 KB983042:KE983042 TX983042:UA983042 ADT983042:ADW983042 ANP983042:ANS983042 AXL983042:AXO983042 BHH983042:BHK983042 BRD983042:BRG983042 CAZ983042:CBC983042 CKV983042:CKY983042 CUR983042:CUU983042 DEN983042:DEQ983042 DOJ983042:DOM983042 DYF983042:DYI983042 EIB983042:EIE983042 ERX983042:ESA983042 FBT983042:FBW983042 FLP983042:FLS983042 FVL983042:FVO983042 GFH983042:GFK983042 GPD983042:GPG983042 GYZ983042:GZC983042 HIV983042:HIY983042 HSR983042:HSU983042 ICN983042:ICQ983042 IMJ983042:IMM983042 IWF983042:IWI983042 JGB983042:JGE983042 JPX983042:JQA983042 JZT983042:JZW983042 KJP983042:KJS983042 KTL983042:KTO983042 LDH983042:LDK983042 LND983042:LNG983042 LWZ983042:LXC983042 MGV983042:MGY983042 MQR983042:MQU983042 NAN983042:NAQ983042 NKJ983042:NKM983042 NUF983042:NUI983042 OEB983042:OEE983042 ONX983042:OOA983042 OXT983042:OXW983042 PHP983042:PHS983042 PRL983042:PRO983042 QBH983042:QBK983042 QLD983042:QLG983042 QUZ983042:QVC983042 REV983042:REY983042 ROR983042:ROU983042 RYN983042:RYQ983042 SIJ983042:SIM983042 SSF983042:SSI983042 TCB983042:TCE983042 TLX983042:TMA983042 TVT983042:TVW983042 UFP983042:UFS983042 UPL983042:UPO983042 UZH983042:UZK983042 VJD983042:VJG983042 VSZ983042:VTC983042 WCV983042:WCY983042 WMR983042:WMU983042 WWN983042:WWQ983042" xr:uid="{00000000-0002-0000-0500-000000000000}">
      <formula1>$AO$2:$AO$4</formula1>
    </dataValidation>
    <dataValidation type="list" allowBlank="1" showInputMessage="1" showErrorMessage="1" sqref="F9:AG9 JB9:KC9 SX9:TY9 ACT9:ADU9 AMP9:ANQ9 AWL9:AXM9 BGH9:BHI9 BQD9:BRE9 BZZ9:CBA9 CJV9:CKW9 CTR9:CUS9 DDN9:DEO9 DNJ9:DOK9 DXF9:DYG9 EHB9:EIC9 EQX9:ERY9 FAT9:FBU9 FKP9:FLQ9 FUL9:FVM9 GEH9:GFI9 GOD9:GPE9 GXZ9:GZA9 HHV9:HIW9 HRR9:HSS9 IBN9:ICO9 ILJ9:IMK9 IVF9:IWG9 JFB9:JGC9 JOX9:JPY9 JYT9:JZU9 KIP9:KJQ9 KSL9:KTM9 LCH9:LDI9 LMD9:LNE9 LVZ9:LXA9 MFV9:MGW9 MPR9:MQS9 MZN9:NAO9 NJJ9:NKK9 NTF9:NUG9 ODB9:OEC9 OMX9:ONY9 OWT9:OXU9 PGP9:PHQ9 PQL9:PRM9 QAH9:QBI9 QKD9:QLE9 QTZ9:QVA9 RDV9:REW9 RNR9:ROS9 RXN9:RYO9 SHJ9:SIK9 SRF9:SSG9 TBB9:TCC9 TKX9:TLY9 TUT9:TVU9 UEP9:UFQ9 UOL9:UPM9 UYH9:UZI9 VID9:VJE9 VRZ9:VTA9 WBV9:WCW9 WLR9:WMS9 WVN9:WWO9 F65545:AG65545 JB65545:KC65545 SX65545:TY65545 ACT65545:ADU65545 AMP65545:ANQ65545 AWL65545:AXM65545 BGH65545:BHI65545 BQD65545:BRE65545 BZZ65545:CBA65545 CJV65545:CKW65545 CTR65545:CUS65545 DDN65545:DEO65545 DNJ65545:DOK65545 DXF65545:DYG65545 EHB65545:EIC65545 EQX65545:ERY65545 FAT65545:FBU65545 FKP65545:FLQ65545 FUL65545:FVM65545 GEH65545:GFI65545 GOD65545:GPE65545 GXZ65545:GZA65545 HHV65545:HIW65545 HRR65545:HSS65545 IBN65545:ICO65545 ILJ65545:IMK65545 IVF65545:IWG65545 JFB65545:JGC65545 JOX65545:JPY65545 JYT65545:JZU65545 KIP65545:KJQ65545 KSL65545:KTM65545 LCH65545:LDI65545 LMD65545:LNE65545 LVZ65545:LXA65545 MFV65545:MGW65545 MPR65545:MQS65545 MZN65545:NAO65545 NJJ65545:NKK65545 NTF65545:NUG65545 ODB65545:OEC65545 OMX65545:ONY65545 OWT65545:OXU65545 PGP65545:PHQ65545 PQL65545:PRM65545 QAH65545:QBI65545 QKD65545:QLE65545 QTZ65545:QVA65545 RDV65545:REW65545 RNR65545:ROS65545 RXN65545:RYO65545 SHJ65545:SIK65545 SRF65545:SSG65545 TBB65545:TCC65545 TKX65545:TLY65545 TUT65545:TVU65545 UEP65545:UFQ65545 UOL65545:UPM65545 UYH65545:UZI65545 VID65545:VJE65545 VRZ65545:VTA65545 WBV65545:WCW65545 WLR65545:WMS65545 WVN65545:WWO65545 F131081:AG131081 JB131081:KC131081 SX131081:TY131081 ACT131081:ADU131081 AMP131081:ANQ131081 AWL131081:AXM131081 BGH131081:BHI131081 BQD131081:BRE131081 BZZ131081:CBA131081 CJV131081:CKW131081 CTR131081:CUS131081 DDN131081:DEO131081 DNJ131081:DOK131081 DXF131081:DYG131081 EHB131081:EIC131081 EQX131081:ERY131081 FAT131081:FBU131081 FKP131081:FLQ131081 FUL131081:FVM131081 GEH131081:GFI131081 GOD131081:GPE131081 GXZ131081:GZA131081 HHV131081:HIW131081 HRR131081:HSS131081 IBN131081:ICO131081 ILJ131081:IMK131081 IVF131081:IWG131081 JFB131081:JGC131081 JOX131081:JPY131081 JYT131081:JZU131081 KIP131081:KJQ131081 KSL131081:KTM131081 LCH131081:LDI131081 LMD131081:LNE131081 LVZ131081:LXA131081 MFV131081:MGW131081 MPR131081:MQS131081 MZN131081:NAO131081 NJJ131081:NKK131081 NTF131081:NUG131081 ODB131081:OEC131081 OMX131081:ONY131081 OWT131081:OXU131081 PGP131081:PHQ131081 PQL131081:PRM131081 QAH131081:QBI131081 QKD131081:QLE131081 QTZ131081:QVA131081 RDV131081:REW131081 RNR131081:ROS131081 RXN131081:RYO131081 SHJ131081:SIK131081 SRF131081:SSG131081 TBB131081:TCC131081 TKX131081:TLY131081 TUT131081:TVU131081 UEP131081:UFQ131081 UOL131081:UPM131081 UYH131081:UZI131081 VID131081:VJE131081 VRZ131081:VTA131081 WBV131081:WCW131081 WLR131081:WMS131081 WVN131081:WWO131081 F196617:AG196617 JB196617:KC196617 SX196617:TY196617 ACT196617:ADU196617 AMP196617:ANQ196617 AWL196617:AXM196617 BGH196617:BHI196617 BQD196617:BRE196617 BZZ196617:CBA196617 CJV196617:CKW196617 CTR196617:CUS196617 DDN196617:DEO196617 DNJ196617:DOK196617 DXF196617:DYG196617 EHB196617:EIC196617 EQX196617:ERY196617 FAT196617:FBU196617 FKP196617:FLQ196617 FUL196617:FVM196617 GEH196617:GFI196617 GOD196617:GPE196617 GXZ196617:GZA196617 HHV196617:HIW196617 HRR196617:HSS196617 IBN196617:ICO196617 ILJ196617:IMK196617 IVF196617:IWG196617 JFB196617:JGC196617 JOX196617:JPY196617 JYT196617:JZU196617 KIP196617:KJQ196617 KSL196617:KTM196617 LCH196617:LDI196617 LMD196617:LNE196617 LVZ196617:LXA196617 MFV196617:MGW196617 MPR196617:MQS196617 MZN196617:NAO196617 NJJ196617:NKK196617 NTF196617:NUG196617 ODB196617:OEC196617 OMX196617:ONY196617 OWT196617:OXU196617 PGP196617:PHQ196617 PQL196617:PRM196617 QAH196617:QBI196617 QKD196617:QLE196617 QTZ196617:QVA196617 RDV196617:REW196617 RNR196617:ROS196617 RXN196617:RYO196617 SHJ196617:SIK196617 SRF196617:SSG196617 TBB196617:TCC196617 TKX196617:TLY196617 TUT196617:TVU196617 UEP196617:UFQ196617 UOL196617:UPM196617 UYH196617:UZI196617 VID196617:VJE196617 VRZ196617:VTA196617 WBV196617:WCW196617 WLR196617:WMS196617 WVN196617:WWO196617 F262153:AG262153 JB262153:KC262153 SX262153:TY262153 ACT262153:ADU262153 AMP262153:ANQ262153 AWL262153:AXM262153 BGH262153:BHI262153 BQD262153:BRE262153 BZZ262153:CBA262153 CJV262153:CKW262153 CTR262153:CUS262153 DDN262153:DEO262153 DNJ262153:DOK262153 DXF262153:DYG262153 EHB262153:EIC262153 EQX262153:ERY262153 FAT262153:FBU262153 FKP262153:FLQ262153 FUL262153:FVM262153 GEH262153:GFI262153 GOD262153:GPE262153 GXZ262153:GZA262153 HHV262153:HIW262153 HRR262153:HSS262153 IBN262153:ICO262153 ILJ262153:IMK262153 IVF262153:IWG262153 JFB262153:JGC262153 JOX262153:JPY262153 JYT262153:JZU262153 KIP262153:KJQ262153 KSL262153:KTM262153 LCH262153:LDI262153 LMD262153:LNE262153 LVZ262153:LXA262153 MFV262153:MGW262153 MPR262153:MQS262153 MZN262153:NAO262153 NJJ262153:NKK262153 NTF262153:NUG262153 ODB262153:OEC262153 OMX262153:ONY262153 OWT262153:OXU262153 PGP262153:PHQ262153 PQL262153:PRM262153 QAH262153:QBI262153 QKD262153:QLE262153 QTZ262153:QVA262153 RDV262153:REW262153 RNR262153:ROS262153 RXN262153:RYO262153 SHJ262153:SIK262153 SRF262153:SSG262153 TBB262153:TCC262153 TKX262153:TLY262153 TUT262153:TVU262153 UEP262153:UFQ262153 UOL262153:UPM262153 UYH262153:UZI262153 VID262153:VJE262153 VRZ262153:VTA262153 WBV262153:WCW262153 WLR262153:WMS262153 WVN262153:WWO262153 F327689:AG327689 JB327689:KC327689 SX327689:TY327689 ACT327689:ADU327689 AMP327689:ANQ327689 AWL327689:AXM327689 BGH327689:BHI327689 BQD327689:BRE327689 BZZ327689:CBA327689 CJV327689:CKW327689 CTR327689:CUS327689 DDN327689:DEO327689 DNJ327689:DOK327689 DXF327689:DYG327689 EHB327689:EIC327689 EQX327689:ERY327689 FAT327689:FBU327689 FKP327689:FLQ327689 FUL327689:FVM327689 GEH327689:GFI327689 GOD327689:GPE327689 GXZ327689:GZA327689 HHV327689:HIW327689 HRR327689:HSS327689 IBN327689:ICO327689 ILJ327689:IMK327689 IVF327689:IWG327689 JFB327689:JGC327689 JOX327689:JPY327689 JYT327689:JZU327689 KIP327689:KJQ327689 KSL327689:KTM327689 LCH327689:LDI327689 LMD327689:LNE327689 LVZ327689:LXA327689 MFV327689:MGW327689 MPR327689:MQS327689 MZN327689:NAO327689 NJJ327689:NKK327689 NTF327689:NUG327689 ODB327689:OEC327689 OMX327689:ONY327689 OWT327689:OXU327689 PGP327689:PHQ327689 PQL327689:PRM327689 QAH327689:QBI327689 QKD327689:QLE327689 QTZ327689:QVA327689 RDV327689:REW327689 RNR327689:ROS327689 RXN327689:RYO327689 SHJ327689:SIK327689 SRF327689:SSG327689 TBB327689:TCC327689 TKX327689:TLY327689 TUT327689:TVU327689 UEP327689:UFQ327689 UOL327689:UPM327689 UYH327689:UZI327689 VID327689:VJE327689 VRZ327689:VTA327689 WBV327689:WCW327689 WLR327689:WMS327689 WVN327689:WWO327689 F393225:AG393225 JB393225:KC393225 SX393225:TY393225 ACT393225:ADU393225 AMP393225:ANQ393225 AWL393225:AXM393225 BGH393225:BHI393225 BQD393225:BRE393225 BZZ393225:CBA393225 CJV393225:CKW393225 CTR393225:CUS393225 DDN393225:DEO393225 DNJ393225:DOK393225 DXF393225:DYG393225 EHB393225:EIC393225 EQX393225:ERY393225 FAT393225:FBU393225 FKP393225:FLQ393225 FUL393225:FVM393225 GEH393225:GFI393225 GOD393225:GPE393225 GXZ393225:GZA393225 HHV393225:HIW393225 HRR393225:HSS393225 IBN393225:ICO393225 ILJ393225:IMK393225 IVF393225:IWG393225 JFB393225:JGC393225 JOX393225:JPY393225 JYT393225:JZU393225 KIP393225:KJQ393225 KSL393225:KTM393225 LCH393225:LDI393225 LMD393225:LNE393225 LVZ393225:LXA393225 MFV393225:MGW393225 MPR393225:MQS393225 MZN393225:NAO393225 NJJ393225:NKK393225 NTF393225:NUG393225 ODB393225:OEC393225 OMX393225:ONY393225 OWT393225:OXU393225 PGP393225:PHQ393225 PQL393225:PRM393225 QAH393225:QBI393225 QKD393225:QLE393225 QTZ393225:QVA393225 RDV393225:REW393225 RNR393225:ROS393225 RXN393225:RYO393225 SHJ393225:SIK393225 SRF393225:SSG393225 TBB393225:TCC393225 TKX393225:TLY393225 TUT393225:TVU393225 UEP393225:UFQ393225 UOL393225:UPM393225 UYH393225:UZI393225 VID393225:VJE393225 VRZ393225:VTA393225 WBV393225:WCW393225 WLR393225:WMS393225 WVN393225:WWO393225 F458761:AG458761 JB458761:KC458761 SX458761:TY458761 ACT458761:ADU458761 AMP458761:ANQ458761 AWL458761:AXM458761 BGH458761:BHI458761 BQD458761:BRE458761 BZZ458761:CBA458761 CJV458761:CKW458761 CTR458761:CUS458761 DDN458761:DEO458761 DNJ458761:DOK458761 DXF458761:DYG458761 EHB458761:EIC458761 EQX458761:ERY458761 FAT458761:FBU458761 FKP458761:FLQ458761 FUL458761:FVM458761 GEH458761:GFI458761 GOD458761:GPE458761 GXZ458761:GZA458761 HHV458761:HIW458761 HRR458761:HSS458761 IBN458761:ICO458761 ILJ458761:IMK458761 IVF458761:IWG458761 JFB458761:JGC458761 JOX458761:JPY458761 JYT458761:JZU458761 KIP458761:KJQ458761 KSL458761:KTM458761 LCH458761:LDI458761 LMD458761:LNE458761 LVZ458761:LXA458761 MFV458761:MGW458761 MPR458761:MQS458761 MZN458761:NAO458761 NJJ458761:NKK458761 NTF458761:NUG458761 ODB458761:OEC458761 OMX458761:ONY458761 OWT458761:OXU458761 PGP458761:PHQ458761 PQL458761:PRM458761 QAH458761:QBI458761 QKD458761:QLE458761 QTZ458761:QVA458761 RDV458761:REW458761 RNR458761:ROS458761 RXN458761:RYO458761 SHJ458761:SIK458761 SRF458761:SSG458761 TBB458761:TCC458761 TKX458761:TLY458761 TUT458761:TVU458761 UEP458761:UFQ458761 UOL458761:UPM458761 UYH458761:UZI458761 VID458761:VJE458761 VRZ458761:VTA458761 WBV458761:WCW458761 WLR458761:WMS458761 WVN458761:WWO458761 F524297:AG524297 JB524297:KC524297 SX524297:TY524297 ACT524297:ADU524297 AMP524297:ANQ524297 AWL524297:AXM524297 BGH524297:BHI524297 BQD524297:BRE524297 BZZ524297:CBA524297 CJV524297:CKW524297 CTR524297:CUS524297 DDN524297:DEO524297 DNJ524297:DOK524297 DXF524297:DYG524297 EHB524297:EIC524297 EQX524297:ERY524297 FAT524297:FBU524297 FKP524297:FLQ524297 FUL524297:FVM524297 GEH524297:GFI524297 GOD524297:GPE524297 GXZ524297:GZA524297 HHV524297:HIW524297 HRR524297:HSS524297 IBN524297:ICO524297 ILJ524297:IMK524297 IVF524297:IWG524297 JFB524297:JGC524297 JOX524297:JPY524297 JYT524297:JZU524297 KIP524297:KJQ524297 KSL524297:KTM524297 LCH524297:LDI524297 LMD524297:LNE524297 LVZ524297:LXA524297 MFV524297:MGW524297 MPR524297:MQS524297 MZN524297:NAO524297 NJJ524297:NKK524297 NTF524297:NUG524297 ODB524297:OEC524297 OMX524297:ONY524297 OWT524297:OXU524297 PGP524297:PHQ524297 PQL524297:PRM524297 QAH524297:QBI524297 QKD524297:QLE524297 QTZ524297:QVA524297 RDV524297:REW524297 RNR524297:ROS524297 RXN524297:RYO524297 SHJ524297:SIK524297 SRF524297:SSG524297 TBB524297:TCC524297 TKX524297:TLY524297 TUT524297:TVU524297 UEP524297:UFQ524297 UOL524297:UPM524297 UYH524297:UZI524297 VID524297:VJE524297 VRZ524297:VTA524297 WBV524297:WCW524297 WLR524297:WMS524297 WVN524297:WWO524297 F589833:AG589833 JB589833:KC589833 SX589833:TY589833 ACT589833:ADU589833 AMP589833:ANQ589833 AWL589833:AXM589833 BGH589833:BHI589833 BQD589833:BRE589833 BZZ589833:CBA589833 CJV589833:CKW589833 CTR589833:CUS589833 DDN589833:DEO589833 DNJ589833:DOK589833 DXF589833:DYG589833 EHB589833:EIC589833 EQX589833:ERY589833 FAT589833:FBU589833 FKP589833:FLQ589833 FUL589833:FVM589833 GEH589833:GFI589833 GOD589833:GPE589833 GXZ589833:GZA589833 HHV589833:HIW589833 HRR589833:HSS589833 IBN589833:ICO589833 ILJ589833:IMK589833 IVF589833:IWG589833 JFB589833:JGC589833 JOX589833:JPY589833 JYT589833:JZU589833 KIP589833:KJQ589833 KSL589833:KTM589833 LCH589833:LDI589833 LMD589833:LNE589833 LVZ589833:LXA589833 MFV589833:MGW589833 MPR589833:MQS589833 MZN589833:NAO589833 NJJ589833:NKK589833 NTF589833:NUG589833 ODB589833:OEC589833 OMX589833:ONY589833 OWT589833:OXU589833 PGP589833:PHQ589833 PQL589833:PRM589833 QAH589833:QBI589833 QKD589833:QLE589833 QTZ589833:QVA589833 RDV589833:REW589833 RNR589833:ROS589833 RXN589833:RYO589833 SHJ589833:SIK589833 SRF589833:SSG589833 TBB589833:TCC589833 TKX589833:TLY589833 TUT589833:TVU589833 UEP589833:UFQ589833 UOL589833:UPM589833 UYH589833:UZI589833 VID589833:VJE589833 VRZ589833:VTA589833 WBV589833:WCW589833 WLR589833:WMS589833 WVN589833:WWO589833 F655369:AG655369 JB655369:KC655369 SX655369:TY655369 ACT655369:ADU655369 AMP655369:ANQ655369 AWL655369:AXM655369 BGH655369:BHI655369 BQD655369:BRE655369 BZZ655369:CBA655369 CJV655369:CKW655369 CTR655369:CUS655369 DDN655369:DEO655369 DNJ655369:DOK655369 DXF655369:DYG655369 EHB655369:EIC655369 EQX655369:ERY655369 FAT655369:FBU655369 FKP655369:FLQ655369 FUL655369:FVM655369 GEH655369:GFI655369 GOD655369:GPE655369 GXZ655369:GZA655369 HHV655369:HIW655369 HRR655369:HSS655369 IBN655369:ICO655369 ILJ655369:IMK655369 IVF655369:IWG655369 JFB655369:JGC655369 JOX655369:JPY655369 JYT655369:JZU655369 KIP655369:KJQ655369 KSL655369:KTM655369 LCH655369:LDI655369 LMD655369:LNE655369 LVZ655369:LXA655369 MFV655369:MGW655369 MPR655369:MQS655369 MZN655369:NAO655369 NJJ655369:NKK655369 NTF655369:NUG655369 ODB655369:OEC655369 OMX655369:ONY655369 OWT655369:OXU655369 PGP655369:PHQ655369 PQL655369:PRM655369 QAH655369:QBI655369 QKD655369:QLE655369 QTZ655369:QVA655369 RDV655369:REW655369 RNR655369:ROS655369 RXN655369:RYO655369 SHJ655369:SIK655369 SRF655369:SSG655369 TBB655369:TCC655369 TKX655369:TLY655369 TUT655369:TVU655369 UEP655369:UFQ655369 UOL655369:UPM655369 UYH655369:UZI655369 VID655369:VJE655369 VRZ655369:VTA655369 WBV655369:WCW655369 WLR655369:WMS655369 WVN655369:WWO655369 F720905:AG720905 JB720905:KC720905 SX720905:TY720905 ACT720905:ADU720905 AMP720905:ANQ720905 AWL720905:AXM720905 BGH720905:BHI720905 BQD720905:BRE720905 BZZ720905:CBA720905 CJV720905:CKW720905 CTR720905:CUS720905 DDN720905:DEO720905 DNJ720905:DOK720905 DXF720905:DYG720905 EHB720905:EIC720905 EQX720905:ERY720905 FAT720905:FBU720905 FKP720905:FLQ720905 FUL720905:FVM720905 GEH720905:GFI720905 GOD720905:GPE720905 GXZ720905:GZA720905 HHV720905:HIW720905 HRR720905:HSS720905 IBN720905:ICO720905 ILJ720905:IMK720905 IVF720905:IWG720905 JFB720905:JGC720905 JOX720905:JPY720905 JYT720905:JZU720905 KIP720905:KJQ720905 KSL720905:KTM720905 LCH720905:LDI720905 LMD720905:LNE720905 LVZ720905:LXA720905 MFV720905:MGW720905 MPR720905:MQS720905 MZN720905:NAO720905 NJJ720905:NKK720905 NTF720905:NUG720905 ODB720905:OEC720905 OMX720905:ONY720905 OWT720905:OXU720905 PGP720905:PHQ720905 PQL720905:PRM720905 QAH720905:QBI720905 QKD720905:QLE720905 QTZ720905:QVA720905 RDV720905:REW720905 RNR720905:ROS720905 RXN720905:RYO720905 SHJ720905:SIK720905 SRF720905:SSG720905 TBB720905:TCC720905 TKX720905:TLY720905 TUT720905:TVU720905 UEP720905:UFQ720905 UOL720905:UPM720905 UYH720905:UZI720905 VID720905:VJE720905 VRZ720905:VTA720905 WBV720905:WCW720905 WLR720905:WMS720905 WVN720905:WWO720905 F786441:AG786441 JB786441:KC786441 SX786441:TY786441 ACT786441:ADU786441 AMP786441:ANQ786441 AWL786441:AXM786441 BGH786441:BHI786441 BQD786441:BRE786441 BZZ786441:CBA786441 CJV786441:CKW786441 CTR786441:CUS786441 DDN786441:DEO786441 DNJ786441:DOK786441 DXF786441:DYG786441 EHB786441:EIC786441 EQX786441:ERY786441 FAT786441:FBU786441 FKP786441:FLQ786441 FUL786441:FVM786441 GEH786441:GFI786441 GOD786441:GPE786441 GXZ786441:GZA786441 HHV786441:HIW786441 HRR786441:HSS786441 IBN786441:ICO786441 ILJ786441:IMK786441 IVF786441:IWG786441 JFB786441:JGC786441 JOX786441:JPY786441 JYT786441:JZU786441 KIP786441:KJQ786441 KSL786441:KTM786441 LCH786441:LDI786441 LMD786441:LNE786441 LVZ786441:LXA786441 MFV786441:MGW786441 MPR786441:MQS786441 MZN786441:NAO786441 NJJ786441:NKK786441 NTF786441:NUG786441 ODB786441:OEC786441 OMX786441:ONY786441 OWT786441:OXU786441 PGP786441:PHQ786441 PQL786441:PRM786441 QAH786441:QBI786441 QKD786441:QLE786441 QTZ786441:QVA786441 RDV786441:REW786441 RNR786441:ROS786441 RXN786441:RYO786441 SHJ786441:SIK786441 SRF786441:SSG786441 TBB786441:TCC786441 TKX786441:TLY786441 TUT786441:TVU786441 UEP786441:UFQ786441 UOL786441:UPM786441 UYH786441:UZI786441 VID786441:VJE786441 VRZ786441:VTA786441 WBV786441:WCW786441 WLR786441:WMS786441 WVN786441:WWO786441 F851977:AG851977 JB851977:KC851977 SX851977:TY851977 ACT851977:ADU851977 AMP851977:ANQ851977 AWL851977:AXM851977 BGH851977:BHI851977 BQD851977:BRE851977 BZZ851977:CBA851977 CJV851977:CKW851977 CTR851977:CUS851977 DDN851977:DEO851977 DNJ851977:DOK851977 DXF851977:DYG851977 EHB851977:EIC851977 EQX851977:ERY851977 FAT851977:FBU851977 FKP851977:FLQ851977 FUL851977:FVM851977 GEH851977:GFI851977 GOD851977:GPE851977 GXZ851977:GZA851977 HHV851977:HIW851977 HRR851977:HSS851977 IBN851977:ICO851977 ILJ851977:IMK851977 IVF851977:IWG851977 JFB851977:JGC851977 JOX851977:JPY851977 JYT851977:JZU851977 KIP851977:KJQ851977 KSL851977:KTM851977 LCH851977:LDI851977 LMD851977:LNE851977 LVZ851977:LXA851977 MFV851977:MGW851977 MPR851977:MQS851977 MZN851977:NAO851977 NJJ851977:NKK851977 NTF851977:NUG851977 ODB851977:OEC851977 OMX851977:ONY851977 OWT851977:OXU851977 PGP851977:PHQ851977 PQL851977:PRM851977 QAH851977:QBI851977 QKD851977:QLE851977 QTZ851977:QVA851977 RDV851977:REW851977 RNR851977:ROS851977 RXN851977:RYO851977 SHJ851977:SIK851977 SRF851977:SSG851977 TBB851977:TCC851977 TKX851977:TLY851977 TUT851977:TVU851977 UEP851977:UFQ851977 UOL851977:UPM851977 UYH851977:UZI851977 VID851977:VJE851977 VRZ851977:VTA851977 WBV851977:WCW851977 WLR851977:WMS851977 WVN851977:WWO851977 F917513:AG917513 JB917513:KC917513 SX917513:TY917513 ACT917513:ADU917513 AMP917513:ANQ917513 AWL917513:AXM917513 BGH917513:BHI917513 BQD917513:BRE917513 BZZ917513:CBA917513 CJV917513:CKW917513 CTR917513:CUS917513 DDN917513:DEO917513 DNJ917513:DOK917513 DXF917513:DYG917513 EHB917513:EIC917513 EQX917513:ERY917513 FAT917513:FBU917513 FKP917513:FLQ917513 FUL917513:FVM917513 GEH917513:GFI917513 GOD917513:GPE917513 GXZ917513:GZA917513 HHV917513:HIW917513 HRR917513:HSS917513 IBN917513:ICO917513 ILJ917513:IMK917513 IVF917513:IWG917513 JFB917513:JGC917513 JOX917513:JPY917513 JYT917513:JZU917513 KIP917513:KJQ917513 KSL917513:KTM917513 LCH917513:LDI917513 LMD917513:LNE917513 LVZ917513:LXA917513 MFV917513:MGW917513 MPR917513:MQS917513 MZN917513:NAO917513 NJJ917513:NKK917513 NTF917513:NUG917513 ODB917513:OEC917513 OMX917513:ONY917513 OWT917513:OXU917513 PGP917513:PHQ917513 PQL917513:PRM917513 QAH917513:QBI917513 QKD917513:QLE917513 QTZ917513:QVA917513 RDV917513:REW917513 RNR917513:ROS917513 RXN917513:RYO917513 SHJ917513:SIK917513 SRF917513:SSG917513 TBB917513:TCC917513 TKX917513:TLY917513 TUT917513:TVU917513 UEP917513:UFQ917513 UOL917513:UPM917513 UYH917513:UZI917513 VID917513:VJE917513 VRZ917513:VTA917513 WBV917513:WCW917513 WLR917513:WMS917513 WVN917513:WWO917513 F983049:AG983049 JB983049:KC983049 SX983049:TY983049 ACT983049:ADU983049 AMP983049:ANQ983049 AWL983049:AXM983049 BGH983049:BHI983049 BQD983049:BRE983049 BZZ983049:CBA983049 CJV983049:CKW983049 CTR983049:CUS983049 DDN983049:DEO983049 DNJ983049:DOK983049 DXF983049:DYG983049 EHB983049:EIC983049 EQX983049:ERY983049 FAT983049:FBU983049 FKP983049:FLQ983049 FUL983049:FVM983049 GEH983049:GFI983049 GOD983049:GPE983049 GXZ983049:GZA983049 HHV983049:HIW983049 HRR983049:HSS983049 IBN983049:ICO983049 ILJ983049:IMK983049 IVF983049:IWG983049 JFB983049:JGC983049 JOX983049:JPY983049 JYT983049:JZU983049 KIP983049:KJQ983049 KSL983049:KTM983049 LCH983049:LDI983049 LMD983049:LNE983049 LVZ983049:LXA983049 MFV983049:MGW983049 MPR983049:MQS983049 MZN983049:NAO983049 NJJ983049:NKK983049 NTF983049:NUG983049 ODB983049:OEC983049 OMX983049:ONY983049 OWT983049:OXU983049 PGP983049:PHQ983049 PQL983049:PRM983049 QAH983049:QBI983049 QKD983049:QLE983049 QTZ983049:QVA983049 RDV983049:REW983049 RNR983049:ROS983049 RXN983049:RYO983049 SHJ983049:SIK983049 SRF983049:SSG983049 TBB983049:TCC983049 TKX983049:TLY983049 TUT983049:TVU983049 UEP983049:UFQ983049 UOL983049:UPM983049 UYH983049:UZI983049 VID983049:VJE983049 VRZ983049:VTA983049 WBV983049:WCW983049 WLR983049:WMS983049 WVN983049:WWO983049" xr:uid="{00000000-0002-0000-0500-000001000000}">
      <formula1>$AP$2:$AP$9</formula1>
    </dataValidation>
    <dataValidation type="list" allowBlank="1" showInputMessage="1" showErrorMessage="1" sqref="D10:D49 IZ10:IZ49 SV10:SV49 ACR10:ACR49 AMN10:AMN49 AWJ10:AWJ49 BGF10:BGF49 BQB10:BQB49 BZX10:BZX49 CJT10:CJT49 CTP10:CTP49 DDL10:DDL49 DNH10:DNH49 DXD10:DXD49 EGZ10:EGZ49 EQV10:EQV49 FAR10:FAR49 FKN10:FKN49 FUJ10:FUJ49 GEF10:GEF49 GOB10:GOB49 GXX10:GXX49 HHT10:HHT49 HRP10:HRP49 IBL10:IBL49 ILH10:ILH49 IVD10:IVD49 JEZ10:JEZ49 JOV10:JOV49 JYR10:JYR49 KIN10:KIN49 KSJ10:KSJ49 LCF10:LCF49 LMB10:LMB49 LVX10:LVX49 MFT10:MFT49 MPP10:MPP49 MZL10:MZL49 NJH10:NJH49 NTD10:NTD49 OCZ10:OCZ49 OMV10:OMV49 OWR10:OWR49 PGN10:PGN49 PQJ10:PQJ49 QAF10:QAF49 QKB10:QKB49 QTX10:QTX49 RDT10:RDT49 RNP10:RNP49 RXL10:RXL49 SHH10:SHH49 SRD10:SRD49 TAZ10:TAZ49 TKV10:TKV49 TUR10:TUR49 UEN10:UEN49 UOJ10:UOJ49 UYF10:UYF49 VIB10:VIB49 VRX10:VRX49 WBT10:WBT49 WLP10:WLP49 WVL10:WVL49 D65546:D65585 IZ65546:IZ65585 SV65546:SV65585 ACR65546:ACR65585 AMN65546:AMN65585 AWJ65546:AWJ65585 BGF65546:BGF65585 BQB65546:BQB65585 BZX65546:BZX65585 CJT65546:CJT65585 CTP65546:CTP65585 DDL65546:DDL65585 DNH65546:DNH65585 DXD65546:DXD65585 EGZ65546:EGZ65585 EQV65546:EQV65585 FAR65546:FAR65585 FKN65546:FKN65585 FUJ65546:FUJ65585 GEF65546:GEF65585 GOB65546:GOB65585 GXX65546:GXX65585 HHT65546:HHT65585 HRP65546:HRP65585 IBL65546:IBL65585 ILH65546:ILH65585 IVD65546:IVD65585 JEZ65546:JEZ65585 JOV65546:JOV65585 JYR65546:JYR65585 KIN65546:KIN65585 KSJ65546:KSJ65585 LCF65546:LCF65585 LMB65546:LMB65585 LVX65546:LVX65585 MFT65546:MFT65585 MPP65546:MPP65585 MZL65546:MZL65585 NJH65546:NJH65585 NTD65546:NTD65585 OCZ65546:OCZ65585 OMV65546:OMV65585 OWR65546:OWR65585 PGN65546:PGN65585 PQJ65546:PQJ65585 QAF65546:QAF65585 QKB65546:QKB65585 QTX65546:QTX65585 RDT65546:RDT65585 RNP65546:RNP65585 RXL65546:RXL65585 SHH65546:SHH65585 SRD65546:SRD65585 TAZ65546:TAZ65585 TKV65546:TKV65585 TUR65546:TUR65585 UEN65546:UEN65585 UOJ65546:UOJ65585 UYF65546:UYF65585 VIB65546:VIB65585 VRX65546:VRX65585 WBT65546:WBT65585 WLP65546:WLP65585 WVL65546:WVL65585 D131082:D131121 IZ131082:IZ131121 SV131082:SV131121 ACR131082:ACR131121 AMN131082:AMN131121 AWJ131082:AWJ131121 BGF131082:BGF131121 BQB131082:BQB131121 BZX131082:BZX131121 CJT131082:CJT131121 CTP131082:CTP131121 DDL131082:DDL131121 DNH131082:DNH131121 DXD131082:DXD131121 EGZ131082:EGZ131121 EQV131082:EQV131121 FAR131082:FAR131121 FKN131082:FKN131121 FUJ131082:FUJ131121 GEF131082:GEF131121 GOB131082:GOB131121 GXX131082:GXX131121 HHT131082:HHT131121 HRP131082:HRP131121 IBL131082:IBL131121 ILH131082:ILH131121 IVD131082:IVD131121 JEZ131082:JEZ131121 JOV131082:JOV131121 JYR131082:JYR131121 KIN131082:KIN131121 KSJ131082:KSJ131121 LCF131082:LCF131121 LMB131082:LMB131121 LVX131082:LVX131121 MFT131082:MFT131121 MPP131082:MPP131121 MZL131082:MZL131121 NJH131082:NJH131121 NTD131082:NTD131121 OCZ131082:OCZ131121 OMV131082:OMV131121 OWR131082:OWR131121 PGN131082:PGN131121 PQJ131082:PQJ131121 QAF131082:QAF131121 QKB131082:QKB131121 QTX131082:QTX131121 RDT131082:RDT131121 RNP131082:RNP131121 RXL131082:RXL131121 SHH131082:SHH131121 SRD131082:SRD131121 TAZ131082:TAZ131121 TKV131082:TKV131121 TUR131082:TUR131121 UEN131082:UEN131121 UOJ131082:UOJ131121 UYF131082:UYF131121 VIB131082:VIB131121 VRX131082:VRX131121 WBT131082:WBT131121 WLP131082:WLP131121 WVL131082:WVL131121 D196618:D196657 IZ196618:IZ196657 SV196618:SV196657 ACR196618:ACR196657 AMN196618:AMN196657 AWJ196618:AWJ196657 BGF196618:BGF196657 BQB196618:BQB196657 BZX196618:BZX196657 CJT196618:CJT196657 CTP196618:CTP196657 DDL196618:DDL196657 DNH196618:DNH196657 DXD196618:DXD196657 EGZ196618:EGZ196657 EQV196618:EQV196657 FAR196618:FAR196657 FKN196618:FKN196657 FUJ196618:FUJ196657 GEF196618:GEF196657 GOB196618:GOB196657 GXX196618:GXX196657 HHT196618:HHT196657 HRP196618:HRP196657 IBL196618:IBL196657 ILH196618:ILH196657 IVD196618:IVD196657 JEZ196618:JEZ196657 JOV196618:JOV196657 JYR196618:JYR196657 KIN196618:KIN196657 KSJ196618:KSJ196657 LCF196618:LCF196657 LMB196618:LMB196657 LVX196618:LVX196657 MFT196618:MFT196657 MPP196618:MPP196657 MZL196618:MZL196657 NJH196618:NJH196657 NTD196618:NTD196657 OCZ196618:OCZ196657 OMV196618:OMV196657 OWR196618:OWR196657 PGN196618:PGN196657 PQJ196618:PQJ196657 QAF196618:QAF196657 QKB196618:QKB196657 QTX196618:QTX196657 RDT196618:RDT196657 RNP196618:RNP196657 RXL196618:RXL196657 SHH196618:SHH196657 SRD196618:SRD196657 TAZ196618:TAZ196657 TKV196618:TKV196657 TUR196618:TUR196657 UEN196618:UEN196657 UOJ196618:UOJ196657 UYF196618:UYF196657 VIB196618:VIB196657 VRX196618:VRX196657 WBT196618:WBT196657 WLP196618:WLP196657 WVL196618:WVL196657 D262154:D262193 IZ262154:IZ262193 SV262154:SV262193 ACR262154:ACR262193 AMN262154:AMN262193 AWJ262154:AWJ262193 BGF262154:BGF262193 BQB262154:BQB262193 BZX262154:BZX262193 CJT262154:CJT262193 CTP262154:CTP262193 DDL262154:DDL262193 DNH262154:DNH262193 DXD262154:DXD262193 EGZ262154:EGZ262193 EQV262154:EQV262193 FAR262154:FAR262193 FKN262154:FKN262193 FUJ262154:FUJ262193 GEF262154:GEF262193 GOB262154:GOB262193 GXX262154:GXX262193 HHT262154:HHT262193 HRP262154:HRP262193 IBL262154:IBL262193 ILH262154:ILH262193 IVD262154:IVD262193 JEZ262154:JEZ262193 JOV262154:JOV262193 JYR262154:JYR262193 KIN262154:KIN262193 KSJ262154:KSJ262193 LCF262154:LCF262193 LMB262154:LMB262193 LVX262154:LVX262193 MFT262154:MFT262193 MPP262154:MPP262193 MZL262154:MZL262193 NJH262154:NJH262193 NTD262154:NTD262193 OCZ262154:OCZ262193 OMV262154:OMV262193 OWR262154:OWR262193 PGN262154:PGN262193 PQJ262154:PQJ262193 QAF262154:QAF262193 QKB262154:QKB262193 QTX262154:QTX262193 RDT262154:RDT262193 RNP262154:RNP262193 RXL262154:RXL262193 SHH262154:SHH262193 SRD262154:SRD262193 TAZ262154:TAZ262193 TKV262154:TKV262193 TUR262154:TUR262193 UEN262154:UEN262193 UOJ262154:UOJ262193 UYF262154:UYF262193 VIB262154:VIB262193 VRX262154:VRX262193 WBT262154:WBT262193 WLP262154:WLP262193 WVL262154:WVL262193 D327690:D327729 IZ327690:IZ327729 SV327690:SV327729 ACR327690:ACR327729 AMN327690:AMN327729 AWJ327690:AWJ327729 BGF327690:BGF327729 BQB327690:BQB327729 BZX327690:BZX327729 CJT327690:CJT327729 CTP327690:CTP327729 DDL327690:DDL327729 DNH327690:DNH327729 DXD327690:DXD327729 EGZ327690:EGZ327729 EQV327690:EQV327729 FAR327690:FAR327729 FKN327690:FKN327729 FUJ327690:FUJ327729 GEF327690:GEF327729 GOB327690:GOB327729 GXX327690:GXX327729 HHT327690:HHT327729 HRP327690:HRP327729 IBL327690:IBL327729 ILH327690:ILH327729 IVD327690:IVD327729 JEZ327690:JEZ327729 JOV327690:JOV327729 JYR327690:JYR327729 KIN327690:KIN327729 KSJ327690:KSJ327729 LCF327690:LCF327729 LMB327690:LMB327729 LVX327690:LVX327729 MFT327690:MFT327729 MPP327690:MPP327729 MZL327690:MZL327729 NJH327690:NJH327729 NTD327690:NTD327729 OCZ327690:OCZ327729 OMV327690:OMV327729 OWR327690:OWR327729 PGN327690:PGN327729 PQJ327690:PQJ327729 QAF327690:QAF327729 QKB327690:QKB327729 QTX327690:QTX327729 RDT327690:RDT327729 RNP327690:RNP327729 RXL327690:RXL327729 SHH327690:SHH327729 SRD327690:SRD327729 TAZ327690:TAZ327729 TKV327690:TKV327729 TUR327690:TUR327729 UEN327690:UEN327729 UOJ327690:UOJ327729 UYF327690:UYF327729 VIB327690:VIB327729 VRX327690:VRX327729 WBT327690:WBT327729 WLP327690:WLP327729 WVL327690:WVL327729 D393226:D393265 IZ393226:IZ393265 SV393226:SV393265 ACR393226:ACR393265 AMN393226:AMN393265 AWJ393226:AWJ393265 BGF393226:BGF393265 BQB393226:BQB393265 BZX393226:BZX393265 CJT393226:CJT393265 CTP393226:CTP393265 DDL393226:DDL393265 DNH393226:DNH393265 DXD393226:DXD393265 EGZ393226:EGZ393265 EQV393226:EQV393265 FAR393226:FAR393265 FKN393226:FKN393265 FUJ393226:FUJ393265 GEF393226:GEF393265 GOB393226:GOB393265 GXX393226:GXX393265 HHT393226:HHT393265 HRP393226:HRP393265 IBL393226:IBL393265 ILH393226:ILH393265 IVD393226:IVD393265 JEZ393226:JEZ393265 JOV393226:JOV393265 JYR393226:JYR393265 KIN393226:KIN393265 KSJ393226:KSJ393265 LCF393226:LCF393265 LMB393226:LMB393265 LVX393226:LVX393265 MFT393226:MFT393265 MPP393226:MPP393265 MZL393226:MZL393265 NJH393226:NJH393265 NTD393226:NTD393265 OCZ393226:OCZ393265 OMV393226:OMV393265 OWR393226:OWR393265 PGN393226:PGN393265 PQJ393226:PQJ393265 QAF393226:QAF393265 QKB393226:QKB393265 QTX393226:QTX393265 RDT393226:RDT393265 RNP393226:RNP393265 RXL393226:RXL393265 SHH393226:SHH393265 SRD393226:SRD393265 TAZ393226:TAZ393265 TKV393226:TKV393265 TUR393226:TUR393265 UEN393226:UEN393265 UOJ393226:UOJ393265 UYF393226:UYF393265 VIB393226:VIB393265 VRX393226:VRX393265 WBT393226:WBT393265 WLP393226:WLP393265 WVL393226:WVL393265 D458762:D458801 IZ458762:IZ458801 SV458762:SV458801 ACR458762:ACR458801 AMN458762:AMN458801 AWJ458762:AWJ458801 BGF458762:BGF458801 BQB458762:BQB458801 BZX458762:BZX458801 CJT458762:CJT458801 CTP458762:CTP458801 DDL458762:DDL458801 DNH458762:DNH458801 DXD458762:DXD458801 EGZ458762:EGZ458801 EQV458762:EQV458801 FAR458762:FAR458801 FKN458762:FKN458801 FUJ458762:FUJ458801 GEF458762:GEF458801 GOB458762:GOB458801 GXX458762:GXX458801 HHT458762:HHT458801 HRP458762:HRP458801 IBL458762:IBL458801 ILH458762:ILH458801 IVD458762:IVD458801 JEZ458762:JEZ458801 JOV458762:JOV458801 JYR458762:JYR458801 KIN458762:KIN458801 KSJ458762:KSJ458801 LCF458762:LCF458801 LMB458762:LMB458801 LVX458762:LVX458801 MFT458762:MFT458801 MPP458762:MPP458801 MZL458762:MZL458801 NJH458762:NJH458801 NTD458762:NTD458801 OCZ458762:OCZ458801 OMV458762:OMV458801 OWR458762:OWR458801 PGN458762:PGN458801 PQJ458762:PQJ458801 QAF458762:QAF458801 QKB458762:QKB458801 QTX458762:QTX458801 RDT458762:RDT458801 RNP458762:RNP458801 RXL458762:RXL458801 SHH458762:SHH458801 SRD458762:SRD458801 TAZ458762:TAZ458801 TKV458762:TKV458801 TUR458762:TUR458801 UEN458762:UEN458801 UOJ458762:UOJ458801 UYF458762:UYF458801 VIB458762:VIB458801 VRX458762:VRX458801 WBT458762:WBT458801 WLP458762:WLP458801 WVL458762:WVL458801 D524298:D524337 IZ524298:IZ524337 SV524298:SV524337 ACR524298:ACR524337 AMN524298:AMN524337 AWJ524298:AWJ524337 BGF524298:BGF524337 BQB524298:BQB524337 BZX524298:BZX524337 CJT524298:CJT524337 CTP524298:CTP524337 DDL524298:DDL524337 DNH524298:DNH524337 DXD524298:DXD524337 EGZ524298:EGZ524337 EQV524298:EQV524337 FAR524298:FAR524337 FKN524298:FKN524337 FUJ524298:FUJ524337 GEF524298:GEF524337 GOB524298:GOB524337 GXX524298:GXX524337 HHT524298:HHT524337 HRP524298:HRP524337 IBL524298:IBL524337 ILH524298:ILH524337 IVD524298:IVD524337 JEZ524298:JEZ524337 JOV524298:JOV524337 JYR524298:JYR524337 KIN524298:KIN524337 KSJ524298:KSJ524337 LCF524298:LCF524337 LMB524298:LMB524337 LVX524298:LVX524337 MFT524298:MFT524337 MPP524298:MPP524337 MZL524298:MZL524337 NJH524298:NJH524337 NTD524298:NTD524337 OCZ524298:OCZ524337 OMV524298:OMV524337 OWR524298:OWR524337 PGN524298:PGN524337 PQJ524298:PQJ524337 QAF524298:QAF524337 QKB524298:QKB524337 QTX524298:QTX524337 RDT524298:RDT524337 RNP524298:RNP524337 RXL524298:RXL524337 SHH524298:SHH524337 SRD524298:SRD524337 TAZ524298:TAZ524337 TKV524298:TKV524337 TUR524298:TUR524337 UEN524298:UEN524337 UOJ524298:UOJ524337 UYF524298:UYF524337 VIB524298:VIB524337 VRX524298:VRX524337 WBT524298:WBT524337 WLP524298:WLP524337 WVL524298:WVL524337 D589834:D589873 IZ589834:IZ589873 SV589834:SV589873 ACR589834:ACR589873 AMN589834:AMN589873 AWJ589834:AWJ589873 BGF589834:BGF589873 BQB589834:BQB589873 BZX589834:BZX589873 CJT589834:CJT589873 CTP589834:CTP589873 DDL589834:DDL589873 DNH589834:DNH589873 DXD589834:DXD589873 EGZ589834:EGZ589873 EQV589834:EQV589873 FAR589834:FAR589873 FKN589834:FKN589873 FUJ589834:FUJ589873 GEF589834:GEF589873 GOB589834:GOB589873 GXX589834:GXX589873 HHT589834:HHT589873 HRP589834:HRP589873 IBL589834:IBL589873 ILH589834:ILH589873 IVD589834:IVD589873 JEZ589834:JEZ589873 JOV589834:JOV589873 JYR589834:JYR589873 KIN589834:KIN589873 KSJ589834:KSJ589873 LCF589834:LCF589873 LMB589834:LMB589873 LVX589834:LVX589873 MFT589834:MFT589873 MPP589834:MPP589873 MZL589834:MZL589873 NJH589834:NJH589873 NTD589834:NTD589873 OCZ589834:OCZ589873 OMV589834:OMV589873 OWR589834:OWR589873 PGN589834:PGN589873 PQJ589834:PQJ589873 QAF589834:QAF589873 QKB589834:QKB589873 QTX589834:QTX589873 RDT589834:RDT589873 RNP589834:RNP589873 RXL589834:RXL589873 SHH589834:SHH589873 SRD589834:SRD589873 TAZ589834:TAZ589873 TKV589834:TKV589873 TUR589834:TUR589873 UEN589834:UEN589873 UOJ589834:UOJ589873 UYF589834:UYF589873 VIB589834:VIB589873 VRX589834:VRX589873 WBT589834:WBT589873 WLP589834:WLP589873 WVL589834:WVL589873 D655370:D655409 IZ655370:IZ655409 SV655370:SV655409 ACR655370:ACR655409 AMN655370:AMN655409 AWJ655370:AWJ655409 BGF655370:BGF655409 BQB655370:BQB655409 BZX655370:BZX655409 CJT655370:CJT655409 CTP655370:CTP655409 DDL655370:DDL655409 DNH655370:DNH655409 DXD655370:DXD655409 EGZ655370:EGZ655409 EQV655370:EQV655409 FAR655370:FAR655409 FKN655370:FKN655409 FUJ655370:FUJ655409 GEF655370:GEF655409 GOB655370:GOB655409 GXX655370:GXX655409 HHT655370:HHT655409 HRP655370:HRP655409 IBL655370:IBL655409 ILH655370:ILH655409 IVD655370:IVD655409 JEZ655370:JEZ655409 JOV655370:JOV655409 JYR655370:JYR655409 KIN655370:KIN655409 KSJ655370:KSJ655409 LCF655370:LCF655409 LMB655370:LMB655409 LVX655370:LVX655409 MFT655370:MFT655409 MPP655370:MPP655409 MZL655370:MZL655409 NJH655370:NJH655409 NTD655370:NTD655409 OCZ655370:OCZ655409 OMV655370:OMV655409 OWR655370:OWR655409 PGN655370:PGN655409 PQJ655370:PQJ655409 QAF655370:QAF655409 QKB655370:QKB655409 QTX655370:QTX655409 RDT655370:RDT655409 RNP655370:RNP655409 RXL655370:RXL655409 SHH655370:SHH655409 SRD655370:SRD655409 TAZ655370:TAZ655409 TKV655370:TKV655409 TUR655370:TUR655409 UEN655370:UEN655409 UOJ655370:UOJ655409 UYF655370:UYF655409 VIB655370:VIB655409 VRX655370:VRX655409 WBT655370:WBT655409 WLP655370:WLP655409 WVL655370:WVL655409 D720906:D720945 IZ720906:IZ720945 SV720906:SV720945 ACR720906:ACR720945 AMN720906:AMN720945 AWJ720906:AWJ720945 BGF720906:BGF720945 BQB720906:BQB720945 BZX720906:BZX720945 CJT720906:CJT720945 CTP720906:CTP720945 DDL720906:DDL720945 DNH720906:DNH720945 DXD720906:DXD720945 EGZ720906:EGZ720945 EQV720906:EQV720945 FAR720906:FAR720945 FKN720906:FKN720945 FUJ720906:FUJ720945 GEF720906:GEF720945 GOB720906:GOB720945 GXX720906:GXX720945 HHT720906:HHT720945 HRP720906:HRP720945 IBL720906:IBL720945 ILH720906:ILH720945 IVD720906:IVD720945 JEZ720906:JEZ720945 JOV720906:JOV720945 JYR720906:JYR720945 KIN720906:KIN720945 KSJ720906:KSJ720945 LCF720906:LCF720945 LMB720906:LMB720945 LVX720906:LVX720945 MFT720906:MFT720945 MPP720906:MPP720945 MZL720906:MZL720945 NJH720906:NJH720945 NTD720906:NTD720945 OCZ720906:OCZ720945 OMV720906:OMV720945 OWR720906:OWR720945 PGN720906:PGN720945 PQJ720906:PQJ720945 QAF720906:QAF720945 QKB720906:QKB720945 QTX720906:QTX720945 RDT720906:RDT720945 RNP720906:RNP720945 RXL720906:RXL720945 SHH720906:SHH720945 SRD720906:SRD720945 TAZ720906:TAZ720945 TKV720906:TKV720945 TUR720906:TUR720945 UEN720906:UEN720945 UOJ720906:UOJ720945 UYF720906:UYF720945 VIB720906:VIB720945 VRX720906:VRX720945 WBT720906:WBT720945 WLP720906:WLP720945 WVL720906:WVL720945 D786442:D786481 IZ786442:IZ786481 SV786442:SV786481 ACR786442:ACR786481 AMN786442:AMN786481 AWJ786442:AWJ786481 BGF786442:BGF786481 BQB786442:BQB786481 BZX786442:BZX786481 CJT786442:CJT786481 CTP786442:CTP786481 DDL786442:DDL786481 DNH786442:DNH786481 DXD786442:DXD786481 EGZ786442:EGZ786481 EQV786442:EQV786481 FAR786442:FAR786481 FKN786442:FKN786481 FUJ786442:FUJ786481 GEF786442:GEF786481 GOB786442:GOB786481 GXX786442:GXX786481 HHT786442:HHT786481 HRP786442:HRP786481 IBL786442:IBL786481 ILH786442:ILH786481 IVD786442:IVD786481 JEZ786442:JEZ786481 JOV786442:JOV786481 JYR786442:JYR786481 KIN786442:KIN786481 KSJ786442:KSJ786481 LCF786442:LCF786481 LMB786442:LMB786481 LVX786442:LVX786481 MFT786442:MFT786481 MPP786442:MPP786481 MZL786442:MZL786481 NJH786442:NJH786481 NTD786442:NTD786481 OCZ786442:OCZ786481 OMV786442:OMV786481 OWR786442:OWR786481 PGN786442:PGN786481 PQJ786442:PQJ786481 QAF786442:QAF786481 QKB786442:QKB786481 QTX786442:QTX786481 RDT786442:RDT786481 RNP786442:RNP786481 RXL786442:RXL786481 SHH786442:SHH786481 SRD786442:SRD786481 TAZ786442:TAZ786481 TKV786442:TKV786481 TUR786442:TUR786481 UEN786442:UEN786481 UOJ786442:UOJ786481 UYF786442:UYF786481 VIB786442:VIB786481 VRX786442:VRX786481 WBT786442:WBT786481 WLP786442:WLP786481 WVL786442:WVL786481 D851978:D852017 IZ851978:IZ852017 SV851978:SV852017 ACR851978:ACR852017 AMN851978:AMN852017 AWJ851978:AWJ852017 BGF851978:BGF852017 BQB851978:BQB852017 BZX851978:BZX852017 CJT851978:CJT852017 CTP851978:CTP852017 DDL851978:DDL852017 DNH851978:DNH852017 DXD851978:DXD852017 EGZ851978:EGZ852017 EQV851978:EQV852017 FAR851978:FAR852017 FKN851978:FKN852017 FUJ851978:FUJ852017 GEF851978:GEF852017 GOB851978:GOB852017 GXX851978:GXX852017 HHT851978:HHT852017 HRP851978:HRP852017 IBL851978:IBL852017 ILH851978:ILH852017 IVD851978:IVD852017 JEZ851978:JEZ852017 JOV851978:JOV852017 JYR851978:JYR852017 KIN851978:KIN852017 KSJ851978:KSJ852017 LCF851978:LCF852017 LMB851978:LMB852017 LVX851978:LVX852017 MFT851978:MFT852017 MPP851978:MPP852017 MZL851978:MZL852017 NJH851978:NJH852017 NTD851978:NTD852017 OCZ851978:OCZ852017 OMV851978:OMV852017 OWR851978:OWR852017 PGN851978:PGN852017 PQJ851978:PQJ852017 QAF851978:QAF852017 QKB851978:QKB852017 QTX851978:QTX852017 RDT851978:RDT852017 RNP851978:RNP852017 RXL851978:RXL852017 SHH851978:SHH852017 SRD851978:SRD852017 TAZ851978:TAZ852017 TKV851978:TKV852017 TUR851978:TUR852017 UEN851978:UEN852017 UOJ851978:UOJ852017 UYF851978:UYF852017 VIB851978:VIB852017 VRX851978:VRX852017 WBT851978:WBT852017 WLP851978:WLP852017 WVL851978:WVL852017 D917514:D917553 IZ917514:IZ917553 SV917514:SV917553 ACR917514:ACR917553 AMN917514:AMN917553 AWJ917514:AWJ917553 BGF917514:BGF917553 BQB917514:BQB917553 BZX917514:BZX917553 CJT917514:CJT917553 CTP917514:CTP917553 DDL917514:DDL917553 DNH917514:DNH917553 DXD917514:DXD917553 EGZ917514:EGZ917553 EQV917514:EQV917553 FAR917514:FAR917553 FKN917514:FKN917553 FUJ917514:FUJ917553 GEF917514:GEF917553 GOB917514:GOB917553 GXX917514:GXX917553 HHT917514:HHT917553 HRP917514:HRP917553 IBL917514:IBL917553 ILH917514:ILH917553 IVD917514:IVD917553 JEZ917514:JEZ917553 JOV917514:JOV917553 JYR917514:JYR917553 KIN917514:KIN917553 KSJ917514:KSJ917553 LCF917514:LCF917553 LMB917514:LMB917553 LVX917514:LVX917553 MFT917514:MFT917553 MPP917514:MPP917553 MZL917514:MZL917553 NJH917514:NJH917553 NTD917514:NTD917553 OCZ917514:OCZ917553 OMV917514:OMV917553 OWR917514:OWR917553 PGN917514:PGN917553 PQJ917514:PQJ917553 QAF917514:QAF917553 QKB917514:QKB917553 QTX917514:QTX917553 RDT917514:RDT917553 RNP917514:RNP917553 RXL917514:RXL917553 SHH917514:SHH917553 SRD917514:SRD917553 TAZ917514:TAZ917553 TKV917514:TKV917553 TUR917514:TUR917553 UEN917514:UEN917553 UOJ917514:UOJ917553 UYF917514:UYF917553 VIB917514:VIB917553 VRX917514:VRX917553 WBT917514:WBT917553 WLP917514:WLP917553 WVL917514:WVL917553 D983050:D983089 IZ983050:IZ983089 SV983050:SV983089 ACR983050:ACR983089 AMN983050:AMN983089 AWJ983050:AWJ983089 BGF983050:BGF983089 BQB983050:BQB983089 BZX983050:BZX983089 CJT983050:CJT983089 CTP983050:CTP983089 DDL983050:DDL983089 DNH983050:DNH983089 DXD983050:DXD983089 EGZ983050:EGZ983089 EQV983050:EQV983089 FAR983050:FAR983089 FKN983050:FKN983089 FUJ983050:FUJ983089 GEF983050:GEF983089 GOB983050:GOB983089 GXX983050:GXX983089 HHT983050:HHT983089 HRP983050:HRP983089 IBL983050:IBL983089 ILH983050:ILH983089 IVD983050:IVD983089 JEZ983050:JEZ983089 JOV983050:JOV983089 JYR983050:JYR983089 KIN983050:KIN983089 KSJ983050:KSJ983089 LCF983050:LCF983089 LMB983050:LMB983089 LVX983050:LVX983089 MFT983050:MFT983089 MPP983050:MPP983089 MZL983050:MZL983089 NJH983050:NJH983089 NTD983050:NTD983089 OCZ983050:OCZ983089 OMV983050:OMV983089 OWR983050:OWR983089 PGN983050:PGN983089 PQJ983050:PQJ983089 QAF983050:QAF983089 QKB983050:QKB983089 QTX983050:QTX983089 RDT983050:RDT983089 RNP983050:RNP983089 RXL983050:RXL983089 SHH983050:SHH983089 SRD983050:SRD983089 TAZ983050:TAZ983089 TKV983050:TKV983089 TUR983050:TUR983089 UEN983050:UEN983089 UOJ983050:UOJ983089 UYF983050:UYF983089 VIB983050:VIB983089 VRX983050:VRX983089 WBT983050:WBT983089 WLP983050:WLP983089 WVL983050:WVL983089" xr:uid="{00000000-0002-0000-0500-000002000000}">
      <formula1>$AN$2:$AN$6</formula1>
    </dataValidation>
  </dataValidations>
  <printOptions horizontalCentered="1"/>
  <pageMargins left="0.19685039370078741" right="0.19685039370078741" top="0.39370078740157483" bottom="0.39370078740157483" header="0.31496062992125984" footer="0.31496062992125984"/>
  <pageSetup paperSize="9" scale="85" orientation="landscape" blackAndWhite="1"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sheetPr>
  <dimension ref="B1:AO104"/>
  <sheetViews>
    <sheetView view="pageBreakPreview" zoomScale="85" zoomScaleNormal="100" zoomScaleSheetLayoutView="85" workbookViewId="0"/>
  </sheetViews>
  <sheetFormatPr defaultColWidth="10.21875" defaultRowHeight="13.2"/>
  <cols>
    <col min="1" max="1" width="1" style="44" customWidth="1"/>
    <col min="2" max="2" width="12.44140625" style="44" customWidth="1"/>
    <col min="3" max="3" width="3.44140625" style="44" customWidth="1"/>
    <col min="4" max="4" width="5.109375" style="44" customWidth="1"/>
    <col min="5" max="5" width="12" style="44" customWidth="1"/>
    <col min="6" max="38" width="3.77734375" style="44" customWidth="1"/>
    <col min="39" max="39" width="6.109375" style="44" customWidth="1"/>
    <col min="40" max="40" width="5.88671875" style="44" customWidth="1"/>
    <col min="41" max="41" width="6.33203125" style="44" customWidth="1"/>
    <col min="42" max="42" width="1.21875" style="44" customWidth="1"/>
    <col min="43" max="257" width="10.21875" style="44"/>
    <col min="258" max="258" width="12.44140625" style="44" customWidth="1"/>
    <col min="259" max="259" width="3.44140625" style="44" customWidth="1"/>
    <col min="260" max="260" width="5.109375" style="44" customWidth="1"/>
    <col min="261" max="261" width="12" style="44" customWidth="1"/>
    <col min="262" max="294" width="3.77734375" style="44" customWidth="1"/>
    <col min="295" max="295" width="6.109375" style="44" customWidth="1"/>
    <col min="296" max="296" width="5.88671875" style="44" customWidth="1"/>
    <col min="297" max="297" width="6.33203125" style="44" customWidth="1"/>
    <col min="298" max="513" width="10.21875" style="44"/>
    <col min="514" max="514" width="12.44140625" style="44" customWidth="1"/>
    <col min="515" max="515" width="3.44140625" style="44" customWidth="1"/>
    <col min="516" max="516" width="5.109375" style="44" customWidth="1"/>
    <col min="517" max="517" width="12" style="44" customWidth="1"/>
    <col min="518" max="550" width="3.77734375" style="44" customWidth="1"/>
    <col min="551" max="551" width="6.109375" style="44" customWidth="1"/>
    <col min="552" max="552" width="5.88671875" style="44" customWidth="1"/>
    <col min="553" max="553" width="6.33203125" style="44" customWidth="1"/>
    <col min="554" max="769" width="10.21875" style="44"/>
    <col min="770" max="770" width="12.44140625" style="44" customWidth="1"/>
    <col min="771" max="771" width="3.44140625" style="44" customWidth="1"/>
    <col min="772" max="772" width="5.109375" style="44" customWidth="1"/>
    <col min="773" max="773" width="12" style="44" customWidth="1"/>
    <col min="774" max="806" width="3.77734375" style="44" customWidth="1"/>
    <col min="807" max="807" width="6.109375" style="44" customWidth="1"/>
    <col min="808" max="808" width="5.88671875" style="44" customWidth="1"/>
    <col min="809" max="809" width="6.33203125" style="44" customWidth="1"/>
    <col min="810" max="1025" width="10.21875" style="44"/>
    <col min="1026" max="1026" width="12.44140625" style="44" customWidth="1"/>
    <col min="1027" max="1027" width="3.44140625" style="44" customWidth="1"/>
    <col min="1028" max="1028" width="5.109375" style="44" customWidth="1"/>
    <col min="1029" max="1029" width="12" style="44" customWidth="1"/>
    <col min="1030" max="1062" width="3.77734375" style="44" customWidth="1"/>
    <col min="1063" max="1063" width="6.109375" style="44" customWidth="1"/>
    <col min="1064" max="1064" width="5.88671875" style="44" customWidth="1"/>
    <col min="1065" max="1065" width="6.33203125" style="44" customWidth="1"/>
    <col min="1066" max="1281" width="10.21875" style="44"/>
    <col min="1282" max="1282" width="12.44140625" style="44" customWidth="1"/>
    <col min="1283" max="1283" width="3.44140625" style="44" customWidth="1"/>
    <col min="1284" max="1284" width="5.109375" style="44" customWidth="1"/>
    <col min="1285" max="1285" width="12" style="44" customWidth="1"/>
    <col min="1286" max="1318" width="3.77734375" style="44" customWidth="1"/>
    <col min="1319" max="1319" width="6.109375" style="44" customWidth="1"/>
    <col min="1320" max="1320" width="5.88671875" style="44" customWidth="1"/>
    <col min="1321" max="1321" width="6.33203125" style="44" customWidth="1"/>
    <col min="1322" max="1537" width="10.21875" style="44"/>
    <col min="1538" max="1538" width="12.44140625" style="44" customWidth="1"/>
    <col min="1539" max="1539" width="3.44140625" style="44" customWidth="1"/>
    <col min="1540" max="1540" width="5.109375" style="44" customWidth="1"/>
    <col min="1541" max="1541" width="12" style="44" customWidth="1"/>
    <col min="1542" max="1574" width="3.77734375" style="44" customWidth="1"/>
    <col min="1575" max="1575" width="6.109375" style="44" customWidth="1"/>
    <col min="1576" max="1576" width="5.88671875" style="44" customWidth="1"/>
    <col min="1577" max="1577" width="6.33203125" style="44" customWidth="1"/>
    <col min="1578" max="1793" width="10.21875" style="44"/>
    <col min="1794" max="1794" width="12.44140625" style="44" customWidth="1"/>
    <col min="1795" max="1795" width="3.44140625" style="44" customWidth="1"/>
    <col min="1796" max="1796" width="5.109375" style="44" customWidth="1"/>
    <col min="1797" max="1797" width="12" style="44" customWidth="1"/>
    <col min="1798" max="1830" width="3.77734375" style="44" customWidth="1"/>
    <col min="1831" max="1831" width="6.109375" style="44" customWidth="1"/>
    <col min="1832" max="1832" width="5.88671875" style="44" customWidth="1"/>
    <col min="1833" max="1833" width="6.33203125" style="44" customWidth="1"/>
    <col min="1834" max="2049" width="10.21875" style="44"/>
    <col min="2050" max="2050" width="12.44140625" style="44" customWidth="1"/>
    <col min="2051" max="2051" width="3.44140625" style="44" customWidth="1"/>
    <col min="2052" max="2052" width="5.109375" style="44" customWidth="1"/>
    <col min="2053" max="2053" width="12" style="44" customWidth="1"/>
    <col min="2054" max="2086" width="3.77734375" style="44" customWidth="1"/>
    <col min="2087" max="2087" width="6.109375" style="44" customWidth="1"/>
    <col min="2088" max="2088" width="5.88671875" style="44" customWidth="1"/>
    <col min="2089" max="2089" width="6.33203125" style="44" customWidth="1"/>
    <col min="2090" max="2305" width="10.21875" style="44"/>
    <col min="2306" max="2306" width="12.44140625" style="44" customWidth="1"/>
    <col min="2307" max="2307" width="3.44140625" style="44" customWidth="1"/>
    <col min="2308" max="2308" width="5.109375" style="44" customWidth="1"/>
    <col min="2309" max="2309" width="12" style="44" customWidth="1"/>
    <col min="2310" max="2342" width="3.77734375" style="44" customWidth="1"/>
    <col min="2343" max="2343" width="6.109375" style="44" customWidth="1"/>
    <col min="2344" max="2344" width="5.88671875" style="44" customWidth="1"/>
    <col min="2345" max="2345" width="6.33203125" style="44" customWidth="1"/>
    <col min="2346" max="2561" width="10.21875" style="44"/>
    <col min="2562" max="2562" width="12.44140625" style="44" customWidth="1"/>
    <col min="2563" max="2563" width="3.44140625" style="44" customWidth="1"/>
    <col min="2564" max="2564" width="5.109375" style="44" customWidth="1"/>
    <col min="2565" max="2565" width="12" style="44" customWidth="1"/>
    <col min="2566" max="2598" width="3.77734375" style="44" customWidth="1"/>
    <col min="2599" max="2599" width="6.109375" style="44" customWidth="1"/>
    <col min="2600" max="2600" width="5.88671875" style="44" customWidth="1"/>
    <col min="2601" max="2601" width="6.33203125" style="44" customWidth="1"/>
    <col min="2602" max="2817" width="10.21875" style="44"/>
    <col min="2818" max="2818" width="12.44140625" style="44" customWidth="1"/>
    <col min="2819" max="2819" width="3.44140625" style="44" customWidth="1"/>
    <col min="2820" max="2820" width="5.109375" style="44" customWidth="1"/>
    <col min="2821" max="2821" width="12" style="44" customWidth="1"/>
    <col min="2822" max="2854" width="3.77734375" style="44" customWidth="1"/>
    <col min="2855" max="2855" width="6.109375" style="44" customWidth="1"/>
    <col min="2856" max="2856" width="5.88671875" style="44" customWidth="1"/>
    <col min="2857" max="2857" width="6.33203125" style="44" customWidth="1"/>
    <col min="2858" max="3073" width="10.21875" style="44"/>
    <col min="3074" max="3074" width="12.44140625" style="44" customWidth="1"/>
    <col min="3075" max="3075" width="3.44140625" style="44" customWidth="1"/>
    <col min="3076" max="3076" width="5.109375" style="44" customWidth="1"/>
    <col min="3077" max="3077" width="12" style="44" customWidth="1"/>
    <col min="3078" max="3110" width="3.77734375" style="44" customWidth="1"/>
    <col min="3111" max="3111" width="6.109375" style="44" customWidth="1"/>
    <col min="3112" max="3112" width="5.88671875" style="44" customWidth="1"/>
    <col min="3113" max="3113" width="6.33203125" style="44" customWidth="1"/>
    <col min="3114" max="3329" width="10.21875" style="44"/>
    <col min="3330" max="3330" width="12.44140625" style="44" customWidth="1"/>
    <col min="3331" max="3331" width="3.44140625" style="44" customWidth="1"/>
    <col min="3332" max="3332" width="5.109375" style="44" customWidth="1"/>
    <col min="3333" max="3333" width="12" style="44" customWidth="1"/>
    <col min="3334" max="3366" width="3.77734375" style="44" customWidth="1"/>
    <col min="3367" max="3367" width="6.109375" style="44" customWidth="1"/>
    <col min="3368" max="3368" width="5.88671875" style="44" customWidth="1"/>
    <col min="3369" max="3369" width="6.33203125" style="44" customWidth="1"/>
    <col min="3370" max="3585" width="10.21875" style="44"/>
    <col min="3586" max="3586" width="12.44140625" style="44" customWidth="1"/>
    <col min="3587" max="3587" width="3.44140625" style="44" customWidth="1"/>
    <col min="3588" max="3588" width="5.109375" style="44" customWidth="1"/>
    <col min="3589" max="3589" width="12" style="44" customWidth="1"/>
    <col min="3590" max="3622" width="3.77734375" style="44" customWidth="1"/>
    <col min="3623" max="3623" width="6.109375" style="44" customWidth="1"/>
    <col min="3624" max="3624" width="5.88671875" style="44" customWidth="1"/>
    <col min="3625" max="3625" width="6.33203125" style="44" customWidth="1"/>
    <col min="3626" max="3841" width="10.21875" style="44"/>
    <col min="3842" max="3842" width="12.44140625" style="44" customWidth="1"/>
    <col min="3843" max="3843" width="3.44140625" style="44" customWidth="1"/>
    <col min="3844" max="3844" width="5.109375" style="44" customWidth="1"/>
    <col min="3845" max="3845" width="12" style="44" customWidth="1"/>
    <col min="3846" max="3878" width="3.77734375" style="44" customWidth="1"/>
    <col min="3879" max="3879" width="6.109375" style="44" customWidth="1"/>
    <col min="3880" max="3880" width="5.88671875" style="44" customWidth="1"/>
    <col min="3881" max="3881" width="6.33203125" style="44" customWidth="1"/>
    <col min="3882" max="4097" width="10.21875" style="44"/>
    <col min="4098" max="4098" width="12.44140625" style="44" customWidth="1"/>
    <col min="4099" max="4099" width="3.44140625" style="44" customWidth="1"/>
    <col min="4100" max="4100" width="5.109375" style="44" customWidth="1"/>
    <col min="4101" max="4101" width="12" style="44" customWidth="1"/>
    <col min="4102" max="4134" width="3.77734375" style="44" customWidth="1"/>
    <col min="4135" max="4135" width="6.109375" style="44" customWidth="1"/>
    <col min="4136" max="4136" width="5.88671875" style="44" customWidth="1"/>
    <col min="4137" max="4137" width="6.33203125" style="44" customWidth="1"/>
    <col min="4138" max="4353" width="10.21875" style="44"/>
    <col min="4354" max="4354" width="12.44140625" style="44" customWidth="1"/>
    <col min="4355" max="4355" width="3.44140625" style="44" customWidth="1"/>
    <col min="4356" max="4356" width="5.109375" style="44" customWidth="1"/>
    <col min="4357" max="4357" width="12" style="44" customWidth="1"/>
    <col min="4358" max="4390" width="3.77734375" style="44" customWidth="1"/>
    <col min="4391" max="4391" width="6.109375" style="44" customWidth="1"/>
    <col min="4392" max="4392" width="5.88671875" style="44" customWidth="1"/>
    <col min="4393" max="4393" width="6.33203125" style="44" customWidth="1"/>
    <col min="4394" max="4609" width="10.21875" style="44"/>
    <col min="4610" max="4610" width="12.44140625" style="44" customWidth="1"/>
    <col min="4611" max="4611" width="3.44140625" style="44" customWidth="1"/>
    <col min="4612" max="4612" width="5.109375" style="44" customWidth="1"/>
    <col min="4613" max="4613" width="12" style="44" customWidth="1"/>
    <col min="4614" max="4646" width="3.77734375" style="44" customWidth="1"/>
    <col min="4647" max="4647" width="6.109375" style="44" customWidth="1"/>
    <col min="4648" max="4648" width="5.88671875" style="44" customWidth="1"/>
    <col min="4649" max="4649" width="6.33203125" style="44" customWidth="1"/>
    <col min="4650" max="4865" width="10.21875" style="44"/>
    <col min="4866" max="4866" width="12.44140625" style="44" customWidth="1"/>
    <col min="4867" max="4867" width="3.44140625" style="44" customWidth="1"/>
    <col min="4868" max="4868" width="5.109375" style="44" customWidth="1"/>
    <col min="4869" max="4869" width="12" style="44" customWidth="1"/>
    <col min="4870" max="4902" width="3.77734375" style="44" customWidth="1"/>
    <col min="4903" max="4903" width="6.109375" style="44" customWidth="1"/>
    <col min="4904" max="4904" width="5.88671875" style="44" customWidth="1"/>
    <col min="4905" max="4905" width="6.33203125" style="44" customWidth="1"/>
    <col min="4906" max="5121" width="10.21875" style="44"/>
    <col min="5122" max="5122" width="12.44140625" style="44" customWidth="1"/>
    <col min="5123" max="5123" width="3.44140625" style="44" customWidth="1"/>
    <col min="5124" max="5124" width="5.109375" style="44" customWidth="1"/>
    <col min="5125" max="5125" width="12" style="44" customWidth="1"/>
    <col min="5126" max="5158" width="3.77734375" style="44" customWidth="1"/>
    <col min="5159" max="5159" width="6.109375" style="44" customWidth="1"/>
    <col min="5160" max="5160" width="5.88671875" style="44" customWidth="1"/>
    <col min="5161" max="5161" width="6.33203125" style="44" customWidth="1"/>
    <col min="5162" max="5377" width="10.21875" style="44"/>
    <col min="5378" max="5378" width="12.44140625" style="44" customWidth="1"/>
    <col min="5379" max="5379" width="3.44140625" style="44" customWidth="1"/>
    <col min="5380" max="5380" width="5.109375" style="44" customWidth="1"/>
    <col min="5381" max="5381" width="12" style="44" customWidth="1"/>
    <col min="5382" max="5414" width="3.77734375" style="44" customWidth="1"/>
    <col min="5415" max="5415" width="6.109375" style="44" customWidth="1"/>
    <col min="5416" max="5416" width="5.88671875" style="44" customWidth="1"/>
    <col min="5417" max="5417" width="6.33203125" style="44" customWidth="1"/>
    <col min="5418" max="5633" width="10.21875" style="44"/>
    <col min="5634" max="5634" width="12.44140625" style="44" customWidth="1"/>
    <col min="5635" max="5635" width="3.44140625" style="44" customWidth="1"/>
    <col min="5636" max="5636" width="5.109375" style="44" customWidth="1"/>
    <col min="5637" max="5637" width="12" style="44" customWidth="1"/>
    <col min="5638" max="5670" width="3.77734375" style="44" customWidth="1"/>
    <col min="5671" max="5671" width="6.109375" style="44" customWidth="1"/>
    <col min="5672" max="5672" width="5.88671875" style="44" customWidth="1"/>
    <col min="5673" max="5673" width="6.33203125" style="44" customWidth="1"/>
    <col min="5674" max="5889" width="10.21875" style="44"/>
    <col min="5890" max="5890" width="12.44140625" style="44" customWidth="1"/>
    <col min="5891" max="5891" width="3.44140625" style="44" customWidth="1"/>
    <col min="5892" max="5892" width="5.109375" style="44" customWidth="1"/>
    <col min="5893" max="5893" width="12" style="44" customWidth="1"/>
    <col min="5894" max="5926" width="3.77734375" style="44" customWidth="1"/>
    <col min="5927" max="5927" width="6.109375" style="44" customWidth="1"/>
    <col min="5928" max="5928" width="5.88671875" style="44" customWidth="1"/>
    <col min="5929" max="5929" width="6.33203125" style="44" customWidth="1"/>
    <col min="5930" max="6145" width="10.21875" style="44"/>
    <col min="6146" max="6146" width="12.44140625" style="44" customWidth="1"/>
    <col min="6147" max="6147" width="3.44140625" style="44" customWidth="1"/>
    <col min="6148" max="6148" width="5.109375" style="44" customWidth="1"/>
    <col min="6149" max="6149" width="12" style="44" customWidth="1"/>
    <col min="6150" max="6182" width="3.77734375" style="44" customWidth="1"/>
    <col min="6183" max="6183" width="6.109375" style="44" customWidth="1"/>
    <col min="6184" max="6184" width="5.88671875" style="44" customWidth="1"/>
    <col min="6185" max="6185" width="6.33203125" style="44" customWidth="1"/>
    <col min="6186" max="6401" width="10.21875" style="44"/>
    <col min="6402" max="6402" width="12.44140625" style="44" customWidth="1"/>
    <col min="6403" max="6403" width="3.44140625" style="44" customWidth="1"/>
    <col min="6404" max="6404" width="5.109375" style="44" customWidth="1"/>
    <col min="6405" max="6405" width="12" style="44" customWidth="1"/>
    <col min="6406" max="6438" width="3.77734375" style="44" customWidth="1"/>
    <col min="6439" max="6439" width="6.109375" style="44" customWidth="1"/>
    <col min="6440" max="6440" width="5.88671875" style="44" customWidth="1"/>
    <col min="6441" max="6441" width="6.33203125" style="44" customWidth="1"/>
    <col min="6442" max="6657" width="10.21875" style="44"/>
    <col min="6658" max="6658" width="12.44140625" style="44" customWidth="1"/>
    <col min="6659" max="6659" width="3.44140625" style="44" customWidth="1"/>
    <col min="6660" max="6660" width="5.109375" style="44" customWidth="1"/>
    <col min="6661" max="6661" width="12" style="44" customWidth="1"/>
    <col min="6662" max="6694" width="3.77734375" style="44" customWidth="1"/>
    <col min="6695" max="6695" width="6.109375" style="44" customWidth="1"/>
    <col min="6696" max="6696" width="5.88671875" style="44" customWidth="1"/>
    <col min="6697" max="6697" width="6.33203125" style="44" customWidth="1"/>
    <col min="6698" max="6913" width="10.21875" style="44"/>
    <col min="6914" max="6914" width="12.44140625" style="44" customWidth="1"/>
    <col min="6915" max="6915" width="3.44140625" style="44" customWidth="1"/>
    <col min="6916" max="6916" width="5.109375" style="44" customWidth="1"/>
    <col min="6917" max="6917" width="12" style="44" customWidth="1"/>
    <col min="6918" max="6950" width="3.77734375" style="44" customWidth="1"/>
    <col min="6951" max="6951" width="6.109375" style="44" customWidth="1"/>
    <col min="6952" max="6952" width="5.88671875" style="44" customWidth="1"/>
    <col min="6953" max="6953" width="6.33203125" style="44" customWidth="1"/>
    <col min="6954" max="7169" width="10.21875" style="44"/>
    <col min="7170" max="7170" width="12.44140625" style="44" customWidth="1"/>
    <col min="7171" max="7171" width="3.44140625" style="44" customWidth="1"/>
    <col min="7172" max="7172" width="5.109375" style="44" customWidth="1"/>
    <col min="7173" max="7173" width="12" style="44" customWidth="1"/>
    <col min="7174" max="7206" width="3.77734375" style="44" customWidth="1"/>
    <col min="7207" max="7207" width="6.109375" style="44" customWidth="1"/>
    <col min="7208" max="7208" width="5.88671875" style="44" customWidth="1"/>
    <col min="7209" max="7209" width="6.33203125" style="44" customWidth="1"/>
    <col min="7210" max="7425" width="10.21875" style="44"/>
    <col min="7426" max="7426" width="12.44140625" style="44" customWidth="1"/>
    <col min="7427" max="7427" width="3.44140625" style="44" customWidth="1"/>
    <col min="7428" max="7428" width="5.109375" style="44" customWidth="1"/>
    <col min="7429" max="7429" width="12" style="44" customWidth="1"/>
    <col min="7430" max="7462" width="3.77734375" style="44" customWidth="1"/>
    <col min="7463" max="7463" width="6.109375" style="44" customWidth="1"/>
    <col min="7464" max="7464" width="5.88671875" style="44" customWidth="1"/>
    <col min="7465" max="7465" width="6.33203125" style="44" customWidth="1"/>
    <col min="7466" max="7681" width="10.21875" style="44"/>
    <col min="7682" max="7682" width="12.44140625" style="44" customWidth="1"/>
    <col min="7683" max="7683" width="3.44140625" style="44" customWidth="1"/>
    <col min="7684" max="7684" width="5.109375" style="44" customWidth="1"/>
    <col min="7685" max="7685" width="12" style="44" customWidth="1"/>
    <col min="7686" max="7718" width="3.77734375" style="44" customWidth="1"/>
    <col min="7719" max="7719" width="6.109375" style="44" customWidth="1"/>
    <col min="7720" max="7720" width="5.88671875" style="44" customWidth="1"/>
    <col min="7721" max="7721" width="6.33203125" style="44" customWidth="1"/>
    <col min="7722" max="7937" width="10.21875" style="44"/>
    <col min="7938" max="7938" width="12.44140625" style="44" customWidth="1"/>
    <col min="7939" max="7939" width="3.44140625" style="44" customWidth="1"/>
    <col min="7940" max="7940" width="5.109375" style="44" customWidth="1"/>
    <col min="7941" max="7941" width="12" style="44" customWidth="1"/>
    <col min="7942" max="7974" width="3.77734375" style="44" customWidth="1"/>
    <col min="7975" max="7975" width="6.109375" style="44" customWidth="1"/>
    <col min="7976" max="7976" width="5.88671875" style="44" customWidth="1"/>
    <col min="7977" max="7977" width="6.33203125" style="44" customWidth="1"/>
    <col min="7978" max="8193" width="10.21875" style="44"/>
    <col min="8194" max="8194" width="12.44140625" style="44" customWidth="1"/>
    <col min="8195" max="8195" width="3.44140625" style="44" customWidth="1"/>
    <col min="8196" max="8196" width="5.109375" style="44" customWidth="1"/>
    <col min="8197" max="8197" width="12" style="44" customWidth="1"/>
    <col min="8198" max="8230" width="3.77734375" style="44" customWidth="1"/>
    <col min="8231" max="8231" width="6.109375" style="44" customWidth="1"/>
    <col min="8232" max="8232" width="5.88671875" style="44" customWidth="1"/>
    <col min="8233" max="8233" width="6.33203125" style="44" customWidth="1"/>
    <col min="8234" max="8449" width="10.21875" style="44"/>
    <col min="8450" max="8450" width="12.44140625" style="44" customWidth="1"/>
    <col min="8451" max="8451" width="3.44140625" style="44" customWidth="1"/>
    <col min="8452" max="8452" width="5.109375" style="44" customWidth="1"/>
    <col min="8453" max="8453" width="12" style="44" customWidth="1"/>
    <col min="8454" max="8486" width="3.77734375" style="44" customWidth="1"/>
    <col min="8487" max="8487" width="6.109375" style="44" customWidth="1"/>
    <col min="8488" max="8488" width="5.88671875" style="44" customWidth="1"/>
    <col min="8489" max="8489" width="6.33203125" style="44" customWidth="1"/>
    <col min="8490" max="8705" width="10.21875" style="44"/>
    <col min="8706" max="8706" width="12.44140625" style="44" customWidth="1"/>
    <col min="8707" max="8707" width="3.44140625" style="44" customWidth="1"/>
    <col min="8708" max="8708" width="5.109375" style="44" customWidth="1"/>
    <col min="8709" max="8709" width="12" style="44" customWidth="1"/>
    <col min="8710" max="8742" width="3.77734375" style="44" customWidth="1"/>
    <col min="8743" max="8743" width="6.109375" style="44" customWidth="1"/>
    <col min="8744" max="8744" width="5.88671875" style="44" customWidth="1"/>
    <col min="8745" max="8745" width="6.33203125" style="44" customWidth="1"/>
    <col min="8746" max="8961" width="10.21875" style="44"/>
    <col min="8962" max="8962" width="12.44140625" style="44" customWidth="1"/>
    <col min="8963" max="8963" width="3.44140625" style="44" customWidth="1"/>
    <col min="8964" max="8964" width="5.109375" style="44" customWidth="1"/>
    <col min="8965" max="8965" width="12" style="44" customWidth="1"/>
    <col min="8966" max="8998" width="3.77734375" style="44" customWidth="1"/>
    <col min="8999" max="8999" width="6.109375" style="44" customWidth="1"/>
    <col min="9000" max="9000" width="5.88671875" style="44" customWidth="1"/>
    <col min="9001" max="9001" width="6.33203125" style="44" customWidth="1"/>
    <col min="9002" max="9217" width="10.21875" style="44"/>
    <col min="9218" max="9218" width="12.44140625" style="44" customWidth="1"/>
    <col min="9219" max="9219" width="3.44140625" style="44" customWidth="1"/>
    <col min="9220" max="9220" width="5.109375" style="44" customWidth="1"/>
    <col min="9221" max="9221" width="12" style="44" customWidth="1"/>
    <col min="9222" max="9254" width="3.77734375" style="44" customWidth="1"/>
    <col min="9255" max="9255" width="6.109375" style="44" customWidth="1"/>
    <col min="9256" max="9256" width="5.88671875" style="44" customWidth="1"/>
    <col min="9257" max="9257" width="6.33203125" style="44" customWidth="1"/>
    <col min="9258" max="9473" width="10.21875" style="44"/>
    <col min="9474" max="9474" width="12.44140625" style="44" customWidth="1"/>
    <col min="9475" max="9475" width="3.44140625" style="44" customWidth="1"/>
    <col min="9476" max="9476" width="5.109375" style="44" customWidth="1"/>
    <col min="9477" max="9477" width="12" style="44" customWidth="1"/>
    <col min="9478" max="9510" width="3.77734375" style="44" customWidth="1"/>
    <col min="9511" max="9511" width="6.109375" style="44" customWidth="1"/>
    <col min="9512" max="9512" width="5.88671875" style="44" customWidth="1"/>
    <col min="9513" max="9513" width="6.33203125" style="44" customWidth="1"/>
    <col min="9514" max="9729" width="10.21875" style="44"/>
    <col min="9730" max="9730" width="12.44140625" style="44" customWidth="1"/>
    <col min="9731" max="9731" width="3.44140625" style="44" customWidth="1"/>
    <col min="9732" max="9732" width="5.109375" style="44" customWidth="1"/>
    <col min="9733" max="9733" width="12" style="44" customWidth="1"/>
    <col min="9734" max="9766" width="3.77734375" style="44" customWidth="1"/>
    <col min="9767" max="9767" width="6.109375" style="44" customWidth="1"/>
    <col min="9768" max="9768" width="5.88671875" style="44" customWidth="1"/>
    <col min="9769" max="9769" width="6.33203125" style="44" customWidth="1"/>
    <col min="9770" max="9985" width="10.21875" style="44"/>
    <col min="9986" max="9986" width="12.44140625" style="44" customWidth="1"/>
    <col min="9987" max="9987" width="3.44140625" style="44" customWidth="1"/>
    <col min="9988" max="9988" width="5.109375" style="44" customWidth="1"/>
    <col min="9989" max="9989" width="12" style="44" customWidth="1"/>
    <col min="9990" max="10022" width="3.77734375" style="44" customWidth="1"/>
    <col min="10023" max="10023" width="6.109375" style="44" customWidth="1"/>
    <col min="10024" max="10024" width="5.88671875" style="44" customWidth="1"/>
    <col min="10025" max="10025" width="6.33203125" style="44" customWidth="1"/>
    <col min="10026" max="10241" width="10.21875" style="44"/>
    <col min="10242" max="10242" width="12.44140625" style="44" customWidth="1"/>
    <col min="10243" max="10243" width="3.44140625" style="44" customWidth="1"/>
    <col min="10244" max="10244" width="5.109375" style="44" customWidth="1"/>
    <col min="10245" max="10245" width="12" style="44" customWidth="1"/>
    <col min="10246" max="10278" width="3.77734375" style="44" customWidth="1"/>
    <col min="10279" max="10279" width="6.109375" style="44" customWidth="1"/>
    <col min="10280" max="10280" width="5.88671875" style="44" customWidth="1"/>
    <col min="10281" max="10281" width="6.33203125" style="44" customWidth="1"/>
    <col min="10282" max="10497" width="10.21875" style="44"/>
    <col min="10498" max="10498" width="12.44140625" style="44" customWidth="1"/>
    <col min="10499" max="10499" width="3.44140625" style="44" customWidth="1"/>
    <col min="10500" max="10500" width="5.109375" style="44" customWidth="1"/>
    <col min="10501" max="10501" width="12" style="44" customWidth="1"/>
    <col min="10502" max="10534" width="3.77734375" style="44" customWidth="1"/>
    <col min="10535" max="10535" width="6.109375" style="44" customWidth="1"/>
    <col min="10536" max="10536" width="5.88671875" style="44" customWidth="1"/>
    <col min="10537" max="10537" width="6.33203125" style="44" customWidth="1"/>
    <col min="10538" max="10753" width="10.21875" style="44"/>
    <col min="10754" max="10754" width="12.44140625" style="44" customWidth="1"/>
    <col min="10755" max="10755" width="3.44140625" style="44" customWidth="1"/>
    <col min="10756" max="10756" width="5.109375" style="44" customWidth="1"/>
    <col min="10757" max="10757" width="12" style="44" customWidth="1"/>
    <col min="10758" max="10790" width="3.77734375" style="44" customWidth="1"/>
    <col min="10791" max="10791" width="6.109375" style="44" customWidth="1"/>
    <col min="10792" max="10792" width="5.88671875" style="44" customWidth="1"/>
    <col min="10793" max="10793" width="6.33203125" style="44" customWidth="1"/>
    <col min="10794" max="11009" width="10.21875" style="44"/>
    <col min="11010" max="11010" width="12.44140625" style="44" customWidth="1"/>
    <col min="11011" max="11011" width="3.44140625" style="44" customWidth="1"/>
    <col min="11012" max="11012" width="5.109375" style="44" customWidth="1"/>
    <col min="11013" max="11013" width="12" style="44" customWidth="1"/>
    <col min="11014" max="11046" width="3.77734375" style="44" customWidth="1"/>
    <col min="11047" max="11047" width="6.109375" style="44" customWidth="1"/>
    <col min="11048" max="11048" width="5.88671875" style="44" customWidth="1"/>
    <col min="11049" max="11049" width="6.33203125" style="44" customWidth="1"/>
    <col min="11050" max="11265" width="10.21875" style="44"/>
    <col min="11266" max="11266" width="12.44140625" style="44" customWidth="1"/>
    <col min="11267" max="11267" width="3.44140625" style="44" customWidth="1"/>
    <col min="11268" max="11268" width="5.109375" style="44" customWidth="1"/>
    <col min="11269" max="11269" width="12" style="44" customWidth="1"/>
    <col min="11270" max="11302" width="3.77734375" style="44" customWidth="1"/>
    <col min="11303" max="11303" width="6.109375" style="44" customWidth="1"/>
    <col min="11304" max="11304" width="5.88671875" style="44" customWidth="1"/>
    <col min="11305" max="11305" width="6.33203125" style="44" customWidth="1"/>
    <col min="11306" max="11521" width="10.21875" style="44"/>
    <col min="11522" max="11522" width="12.44140625" style="44" customWidth="1"/>
    <col min="11523" max="11523" width="3.44140625" style="44" customWidth="1"/>
    <col min="11524" max="11524" width="5.109375" style="44" customWidth="1"/>
    <col min="11525" max="11525" width="12" style="44" customWidth="1"/>
    <col min="11526" max="11558" width="3.77734375" style="44" customWidth="1"/>
    <col min="11559" max="11559" width="6.109375" style="44" customWidth="1"/>
    <col min="11560" max="11560" width="5.88671875" style="44" customWidth="1"/>
    <col min="11561" max="11561" width="6.33203125" style="44" customWidth="1"/>
    <col min="11562" max="11777" width="10.21875" style="44"/>
    <col min="11778" max="11778" width="12.44140625" style="44" customWidth="1"/>
    <col min="11779" max="11779" width="3.44140625" style="44" customWidth="1"/>
    <col min="11780" max="11780" width="5.109375" style="44" customWidth="1"/>
    <col min="11781" max="11781" width="12" style="44" customWidth="1"/>
    <col min="11782" max="11814" width="3.77734375" style="44" customWidth="1"/>
    <col min="11815" max="11815" width="6.109375" style="44" customWidth="1"/>
    <col min="11816" max="11816" width="5.88671875" style="44" customWidth="1"/>
    <col min="11817" max="11817" width="6.33203125" style="44" customWidth="1"/>
    <col min="11818" max="12033" width="10.21875" style="44"/>
    <col min="12034" max="12034" width="12.44140625" style="44" customWidth="1"/>
    <col min="12035" max="12035" width="3.44140625" style="44" customWidth="1"/>
    <col min="12036" max="12036" width="5.109375" style="44" customWidth="1"/>
    <col min="12037" max="12037" width="12" style="44" customWidth="1"/>
    <col min="12038" max="12070" width="3.77734375" style="44" customWidth="1"/>
    <col min="12071" max="12071" width="6.109375" style="44" customWidth="1"/>
    <col min="12072" max="12072" width="5.88671875" style="44" customWidth="1"/>
    <col min="12073" max="12073" width="6.33203125" style="44" customWidth="1"/>
    <col min="12074" max="12289" width="10.21875" style="44"/>
    <col min="12290" max="12290" width="12.44140625" style="44" customWidth="1"/>
    <col min="12291" max="12291" width="3.44140625" style="44" customWidth="1"/>
    <col min="12292" max="12292" width="5.109375" style="44" customWidth="1"/>
    <col min="12293" max="12293" width="12" style="44" customWidth="1"/>
    <col min="12294" max="12326" width="3.77734375" style="44" customWidth="1"/>
    <col min="12327" max="12327" width="6.109375" style="44" customWidth="1"/>
    <col min="12328" max="12328" width="5.88671875" style="44" customWidth="1"/>
    <col min="12329" max="12329" width="6.33203125" style="44" customWidth="1"/>
    <col min="12330" max="12545" width="10.21875" style="44"/>
    <col min="12546" max="12546" width="12.44140625" style="44" customWidth="1"/>
    <col min="12547" max="12547" width="3.44140625" style="44" customWidth="1"/>
    <col min="12548" max="12548" width="5.109375" style="44" customWidth="1"/>
    <col min="12549" max="12549" width="12" style="44" customWidth="1"/>
    <col min="12550" max="12582" width="3.77734375" style="44" customWidth="1"/>
    <col min="12583" max="12583" width="6.109375" style="44" customWidth="1"/>
    <col min="12584" max="12584" width="5.88671875" style="44" customWidth="1"/>
    <col min="12585" max="12585" width="6.33203125" style="44" customWidth="1"/>
    <col min="12586" max="12801" width="10.21875" style="44"/>
    <col min="12802" max="12802" width="12.44140625" style="44" customWidth="1"/>
    <col min="12803" max="12803" width="3.44140625" style="44" customWidth="1"/>
    <col min="12804" max="12804" width="5.109375" style="44" customWidth="1"/>
    <col min="12805" max="12805" width="12" style="44" customWidth="1"/>
    <col min="12806" max="12838" width="3.77734375" style="44" customWidth="1"/>
    <col min="12839" max="12839" width="6.109375" style="44" customWidth="1"/>
    <col min="12840" max="12840" width="5.88671875" style="44" customWidth="1"/>
    <col min="12841" max="12841" width="6.33203125" style="44" customWidth="1"/>
    <col min="12842" max="13057" width="10.21875" style="44"/>
    <col min="13058" max="13058" width="12.44140625" style="44" customWidth="1"/>
    <col min="13059" max="13059" width="3.44140625" style="44" customWidth="1"/>
    <col min="13060" max="13060" width="5.109375" style="44" customWidth="1"/>
    <col min="13061" max="13061" width="12" style="44" customWidth="1"/>
    <col min="13062" max="13094" width="3.77734375" style="44" customWidth="1"/>
    <col min="13095" max="13095" width="6.109375" style="44" customWidth="1"/>
    <col min="13096" max="13096" width="5.88671875" style="44" customWidth="1"/>
    <col min="13097" max="13097" width="6.33203125" style="44" customWidth="1"/>
    <col min="13098" max="13313" width="10.21875" style="44"/>
    <col min="13314" max="13314" width="12.44140625" style="44" customWidth="1"/>
    <col min="13315" max="13315" width="3.44140625" style="44" customWidth="1"/>
    <col min="13316" max="13316" width="5.109375" style="44" customWidth="1"/>
    <col min="13317" max="13317" width="12" style="44" customWidth="1"/>
    <col min="13318" max="13350" width="3.77734375" style="44" customWidth="1"/>
    <col min="13351" max="13351" width="6.109375" style="44" customWidth="1"/>
    <col min="13352" max="13352" width="5.88671875" style="44" customWidth="1"/>
    <col min="13353" max="13353" width="6.33203125" style="44" customWidth="1"/>
    <col min="13354" max="13569" width="10.21875" style="44"/>
    <col min="13570" max="13570" width="12.44140625" style="44" customWidth="1"/>
    <col min="13571" max="13571" width="3.44140625" style="44" customWidth="1"/>
    <col min="13572" max="13572" width="5.109375" style="44" customWidth="1"/>
    <col min="13573" max="13573" width="12" style="44" customWidth="1"/>
    <col min="13574" max="13606" width="3.77734375" style="44" customWidth="1"/>
    <col min="13607" max="13607" width="6.109375" style="44" customWidth="1"/>
    <col min="13608" max="13608" width="5.88671875" style="44" customWidth="1"/>
    <col min="13609" max="13609" width="6.33203125" style="44" customWidth="1"/>
    <col min="13610" max="13825" width="10.21875" style="44"/>
    <col min="13826" max="13826" width="12.44140625" style="44" customWidth="1"/>
    <col min="13827" max="13827" width="3.44140625" style="44" customWidth="1"/>
    <col min="13828" max="13828" width="5.109375" style="44" customWidth="1"/>
    <col min="13829" max="13829" width="12" style="44" customWidth="1"/>
    <col min="13830" max="13862" width="3.77734375" style="44" customWidth="1"/>
    <col min="13863" max="13863" width="6.109375" style="44" customWidth="1"/>
    <col min="13864" max="13864" width="5.88671875" style="44" customWidth="1"/>
    <col min="13865" max="13865" width="6.33203125" style="44" customWidth="1"/>
    <col min="13866" max="14081" width="10.21875" style="44"/>
    <col min="14082" max="14082" width="12.44140625" style="44" customWidth="1"/>
    <col min="14083" max="14083" width="3.44140625" style="44" customWidth="1"/>
    <col min="14084" max="14084" width="5.109375" style="44" customWidth="1"/>
    <col min="14085" max="14085" width="12" style="44" customWidth="1"/>
    <col min="14086" max="14118" width="3.77734375" style="44" customWidth="1"/>
    <col min="14119" max="14119" width="6.109375" style="44" customWidth="1"/>
    <col min="14120" max="14120" width="5.88671875" style="44" customWidth="1"/>
    <col min="14121" max="14121" width="6.33203125" style="44" customWidth="1"/>
    <col min="14122" max="14337" width="10.21875" style="44"/>
    <col min="14338" max="14338" width="12.44140625" style="44" customWidth="1"/>
    <col min="14339" max="14339" width="3.44140625" style="44" customWidth="1"/>
    <col min="14340" max="14340" width="5.109375" style="44" customWidth="1"/>
    <col min="14341" max="14341" width="12" style="44" customWidth="1"/>
    <col min="14342" max="14374" width="3.77734375" style="44" customWidth="1"/>
    <col min="14375" max="14375" width="6.109375" style="44" customWidth="1"/>
    <col min="14376" max="14376" width="5.88671875" style="44" customWidth="1"/>
    <col min="14377" max="14377" width="6.33203125" style="44" customWidth="1"/>
    <col min="14378" max="14593" width="10.21875" style="44"/>
    <col min="14594" max="14594" width="12.44140625" style="44" customWidth="1"/>
    <col min="14595" max="14595" width="3.44140625" style="44" customWidth="1"/>
    <col min="14596" max="14596" width="5.109375" style="44" customWidth="1"/>
    <col min="14597" max="14597" width="12" style="44" customWidth="1"/>
    <col min="14598" max="14630" width="3.77734375" style="44" customWidth="1"/>
    <col min="14631" max="14631" width="6.109375" style="44" customWidth="1"/>
    <col min="14632" max="14632" width="5.88671875" style="44" customWidth="1"/>
    <col min="14633" max="14633" width="6.33203125" style="44" customWidth="1"/>
    <col min="14634" max="14849" width="10.21875" style="44"/>
    <col min="14850" max="14850" width="12.44140625" style="44" customWidth="1"/>
    <col min="14851" max="14851" width="3.44140625" style="44" customWidth="1"/>
    <col min="14852" max="14852" width="5.109375" style="44" customWidth="1"/>
    <col min="14853" max="14853" width="12" style="44" customWidth="1"/>
    <col min="14854" max="14886" width="3.77734375" style="44" customWidth="1"/>
    <col min="14887" max="14887" width="6.109375" style="44" customWidth="1"/>
    <col min="14888" max="14888" width="5.88671875" style="44" customWidth="1"/>
    <col min="14889" max="14889" width="6.33203125" style="44" customWidth="1"/>
    <col min="14890" max="15105" width="10.21875" style="44"/>
    <col min="15106" max="15106" width="12.44140625" style="44" customWidth="1"/>
    <col min="15107" max="15107" width="3.44140625" style="44" customWidth="1"/>
    <col min="15108" max="15108" width="5.109375" style="44" customWidth="1"/>
    <col min="15109" max="15109" width="12" style="44" customWidth="1"/>
    <col min="15110" max="15142" width="3.77734375" style="44" customWidth="1"/>
    <col min="15143" max="15143" width="6.109375" style="44" customWidth="1"/>
    <col min="15144" max="15144" width="5.88671875" style="44" customWidth="1"/>
    <col min="15145" max="15145" width="6.33203125" style="44" customWidth="1"/>
    <col min="15146" max="15361" width="10.21875" style="44"/>
    <col min="15362" max="15362" width="12.44140625" style="44" customWidth="1"/>
    <col min="15363" max="15363" width="3.44140625" style="44" customWidth="1"/>
    <col min="15364" max="15364" width="5.109375" style="44" customWidth="1"/>
    <col min="15365" max="15365" width="12" style="44" customWidth="1"/>
    <col min="15366" max="15398" width="3.77734375" style="44" customWidth="1"/>
    <col min="15399" max="15399" width="6.109375" style="44" customWidth="1"/>
    <col min="15400" max="15400" width="5.88671875" style="44" customWidth="1"/>
    <col min="15401" max="15401" width="6.33203125" style="44" customWidth="1"/>
    <col min="15402" max="15617" width="10.21875" style="44"/>
    <col min="15618" max="15618" width="12.44140625" style="44" customWidth="1"/>
    <col min="15619" max="15619" width="3.44140625" style="44" customWidth="1"/>
    <col min="15620" max="15620" width="5.109375" style="44" customWidth="1"/>
    <col min="15621" max="15621" width="12" style="44" customWidth="1"/>
    <col min="15622" max="15654" width="3.77734375" style="44" customWidth="1"/>
    <col min="15655" max="15655" width="6.109375" style="44" customWidth="1"/>
    <col min="15656" max="15656" width="5.88671875" style="44" customWidth="1"/>
    <col min="15657" max="15657" width="6.33203125" style="44" customWidth="1"/>
    <col min="15658" max="15873" width="10.21875" style="44"/>
    <col min="15874" max="15874" width="12.44140625" style="44" customWidth="1"/>
    <col min="15875" max="15875" width="3.44140625" style="44" customWidth="1"/>
    <col min="15876" max="15876" width="5.109375" style="44" customWidth="1"/>
    <col min="15877" max="15877" width="12" style="44" customWidth="1"/>
    <col min="15878" max="15910" width="3.77734375" style="44" customWidth="1"/>
    <col min="15911" max="15911" width="6.109375" style="44" customWidth="1"/>
    <col min="15912" max="15912" width="5.88671875" style="44" customWidth="1"/>
    <col min="15913" max="15913" width="6.33203125" style="44" customWidth="1"/>
    <col min="15914" max="16129" width="10.21875" style="44"/>
    <col min="16130" max="16130" width="12.44140625" style="44" customWidth="1"/>
    <col min="16131" max="16131" width="3.44140625" style="44" customWidth="1"/>
    <col min="16132" max="16132" width="5.109375" style="44" customWidth="1"/>
    <col min="16133" max="16133" width="12" style="44" customWidth="1"/>
    <col min="16134" max="16166" width="3.77734375" style="44" customWidth="1"/>
    <col min="16167" max="16167" width="6.109375" style="44" customWidth="1"/>
    <col min="16168" max="16168" width="5.88671875" style="44" customWidth="1"/>
    <col min="16169" max="16169" width="6.33203125" style="44" customWidth="1"/>
    <col min="16170" max="16384" width="10.21875" style="44"/>
  </cols>
  <sheetData>
    <row r="1" spans="2:41" ht="19.2">
      <c r="B1" s="85" t="s">
        <v>278</v>
      </c>
    </row>
    <row r="3" spans="2:41" ht="18.75" customHeight="1">
      <c r="B3" s="45" t="s">
        <v>310</v>
      </c>
      <c r="L3" s="46" t="s">
        <v>771</v>
      </c>
      <c r="M3" s="47"/>
      <c r="N3" s="47"/>
      <c r="P3" s="48"/>
      <c r="Q3" s="49"/>
      <c r="R3" s="49"/>
      <c r="S3" s="49"/>
      <c r="T3" s="49"/>
      <c r="AA3" s="50" t="s">
        <v>393</v>
      </c>
      <c r="AB3" s="162"/>
      <c r="AF3" s="51"/>
      <c r="AO3" s="50" t="s">
        <v>311</v>
      </c>
    </row>
    <row r="4" spans="2:41" ht="18.75" customHeight="1">
      <c r="B4" s="52" t="s">
        <v>279</v>
      </c>
      <c r="C4" s="53"/>
      <c r="D4" s="53"/>
      <c r="E4" s="53"/>
      <c r="F4" s="53"/>
      <c r="G4" s="53"/>
      <c r="H4" s="53"/>
      <c r="I4" s="53"/>
      <c r="J4" s="53"/>
      <c r="K4" s="53"/>
      <c r="L4" s="53"/>
      <c r="M4" s="53"/>
      <c r="N4" s="53"/>
      <c r="O4" s="53"/>
      <c r="P4" s="53"/>
      <c r="Q4" s="53"/>
      <c r="R4" s="53"/>
      <c r="S4" s="53"/>
      <c r="T4" s="53"/>
      <c r="U4" s="53"/>
      <c r="V4" s="53"/>
      <c r="W4" s="53"/>
      <c r="X4" s="53"/>
      <c r="Y4" s="53"/>
      <c r="AA4" s="50" t="s">
        <v>394</v>
      </c>
      <c r="AB4" s="162"/>
      <c r="AF4" s="51"/>
      <c r="AO4" s="50" t="s">
        <v>311</v>
      </c>
    </row>
    <row r="5" spans="2:41" ht="18.75" customHeight="1">
      <c r="B5" s="54"/>
      <c r="C5" s="55"/>
      <c r="D5" s="55"/>
      <c r="E5" s="55"/>
      <c r="L5" s="46"/>
      <c r="M5" s="47"/>
      <c r="N5" s="47"/>
      <c r="P5" s="48"/>
      <c r="Q5" s="49"/>
      <c r="R5" s="49"/>
      <c r="S5" s="49"/>
      <c r="T5" s="49"/>
      <c r="AA5" s="54" t="s">
        <v>395</v>
      </c>
      <c r="AB5" s="163"/>
      <c r="AC5" s="55"/>
      <c r="AD5" s="55"/>
      <c r="AE5" s="55"/>
      <c r="AF5" s="55"/>
      <c r="AG5" s="55"/>
      <c r="AH5" s="55"/>
      <c r="AI5" s="55"/>
      <c r="AJ5" s="55"/>
      <c r="AK5" s="55"/>
      <c r="AL5" s="55"/>
      <c r="AM5" s="55"/>
      <c r="AN5" s="55"/>
    </row>
    <row r="6" spans="2:41" ht="18.75" customHeight="1" thickBot="1">
      <c r="B6" s="54" t="s">
        <v>400</v>
      </c>
      <c r="C6" s="56"/>
      <c r="D6" s="56"/>
      <c r="E6" s="55"/>
      <c r="F6" s="55"/>
      <c r="G6" s="55"/>
      <c r="H6" s="55"/>
      <c r="I6" s="55"/>
      <c r="J6" s="57"/>
      <c r="K6" s="57"/>
      <c r="L6" s="57"/>
      <c r="M6" s="57"/>
      <c r="N6" s="57"/>
      <c r="O6" s="57"/>
      <c r="P6" s="57"/>
      <c r="Q6" s="55"/>
      <c r="R6" s="55"/>
      <c r="S6" s="54"/>
      <c r="T6" s="55"/>
      <c r="U6" s="55"/>
      <c r="V6" s="55"/>
      <c r="W6" s="55"/>
      <c r="X6" s="54"/>
      <c r="Y6" s="55"/>
      <c r="Z6" s="55"/>
      <c r="AA6" s="54" t="s">
        <v>307</v>
      </c>
      <c r="AB6" s="163"/>
      <c r="AC6" s="55"/>
      <c r="AD6" s="55"/>
      <c r="AE6" s="55"/>
      <c r="AF6" s="55"/>
      <c r="AG6" s="55"/>
      <c r="AH6" s="55"/>
      <c r="AI6" s="55"/>
      <c r="AJ6" s="55"/>
      <c r="AK6" s="55"/>
      <c r="AL6" s="55"/>
      <c r="AM6" s="55"/>
      <c r="AN6" s="55"/>
      <c r="AO6" s="50"/>
    </row>
    <row r="7" spans="2:41" ht="18.75" customHeight="1">
      <c r="B7" s="58"/>
      <c r="C7" s="59" t="s">
        <v>312</v>
      </c>
      <c r="D7" s="1134" t="s">
        <v>313</v>
      </c>
      <c r="E7" s="60"/>
      <c r="F7" s="1137" t="s">
        <v>314</v>
      </c>
      <c r="G7" s="1138"/>
      <c r="H7" s="1138"/>
      <c r="I7" s="1138"/>
      <c r="J7" s="1138"/>
      <c r="K7" s="1138"/>
      <c r="L7" s="1139"/>
      <c r="M7" s="1137" t="s">
        <v>315</v>
      </c>
      <c r="N7" s="1138"/>
      <c r="O7" s="1138"/>
      <c r="P7" s="1138"/>
      <c r="Q7" s="1138"/>
      <c r="R7" s="1138"/>
      <c r="S7" s="1139"/>
      <c r="T7" s="1137" t="s">
        <v>316</v>
      </c>
      <c r="U7" s="1138"/>
      <c r="V7" s="1138"/>
      <c r="W7" s="1138"/>
      <c r="X7" s="1138"/>
      <c r="Y7" s="1138"/>
      <c r="Z7" s="1139"/>
      <c r="AA7" s="1137" t="s">
        <v>317</v>
      </c>
      <c r="AB7" s="1138"/>
      <c r="AC7" s="1138"/>
      <c r="AD7" s="1138"/>
      <c r="AE7" s="1138"/>
      <c r="AF7" s="1138"/>
      <c r="AG7" s="1140"/>
      <c r="AH7" s="1141" t="s">
        <v>267</v>
      </c>
      <c r="AI7" s="1142"/>
      <c r="AJ7" s="1142"/>
      <c r="AK7" s="1142"/>
      <c r="AL7" s="1143"/>
      <c r="AM7" s="61" t="s">
        <v>268</v>
      </c>
      <c r="AN7" s="62" t="s">
        <v>269</v>
      </c>
      <c r="AO7" s="62" t="s">
        <v>270</v>
      </c>
    </row>
    <row r="8" spans="2:41" ht="18" customHeight="1">
      <c r="B8" s="63" t="s">
        <v>271</v>
      </c>
      <c r="C8" s="64" t="s">
        <v>280</v>
      </c>
      <c r="D8" s="1135"/>
      <c r="E8" s="65" t="s">
        <v>272</v>
      </c>
      <c r="F8" s="66">
        <v>1</v>
      </c>
      <c r="G8" s="67">
        <v>2</v>
      </c>
      <c r="H8" s="67">
        <v>3</v>
      </c>
      <c r="I8" s="67">
        <v>4</v>
      </c>
      <c r="J8" s="67">
        <v>5</v>
      </c>
      <c r="K8" s="67">
        <v>6</v>
      </c>
      <c r="L8" s="68">
        <v>7</v>
      </c>
      <c r="M8" s="66">
        <v>8</v>
      </c>
      <c r="N8" s="67">
        <v>9</v>
      </c>
      <c r="O8" s="67">
        <v>10</v>
      </c>
      <c r="P8" s="67">
        <v>11</v>
      </c>
      <c r="Q8" s="67">
        <v>12</v>
      </c>
      <c r="R8" s="67">
        <v>13</v>
      </c>
      <c r="S8" s="67">
        <v>14</v>
      </c>
      <c r="T8" s="66">
        <v>15</v>
      </c>
      <c r="U8" s="67">
        <v>16</v>
      </c>
      <c r="V8" s="67">
        <v>17</v>
      </c>
      <c r="W8" s="67">
        <v>18</v>
      </c>
      <c r="X8" s="67">
        <v>19</v>
      </c>
      <c r="Y8" s="67">
        <v>20</v>
      </c>
      <c r="Z8" s="67">
        <v>21</v>
      </c>
      <c r="AA8" s="66">
        <v>22</v>
      </c>
      <c r="AB8" s="67">
        <v>23</v>
      </c>
      <c r="AC8" s="67">
        <v>24</v>
      </c>
      <c r="AD8" s="67">
        <v>25</v>
      </c>
      <c r="AE8" s="67">
        <v>26</v>
      </c>
      <c r="AF8" s="67">
        <v>27</v>
      </c>
      <c r="AG8" s="67">
        <v>28</v>
      </c>
      <c r="AH8" s="1144"/>
      <c r="AI8" s="1145"/>
      <c r="AJ8" s="1145"/>
      <c r="AK8" s="1145"/>
      <c r="AL8" s="1146"/>
      <c r="AM8" s="69"/>
      <c r="AN8" s="70" t="s">
        <v>273</v>
      </c>
      <c r="AO8" s="71" t="s">
        <v>274</v>
      </c>
    </row>
    <row r="9" spans="2:41" ht="18" customHeight="1" thickBot="1">
      <c r="B9" s="72"/>
      <c r="C9" s="73"/>
      <c r="D9" s="1136"/>
      <c r="E9" s="74"/>
      <c r="F9" s="164" t="s">
        <v>281</v>
      </c>
      <c r="G9" s="164" t="s">
        <v>282</v>
      </c>
      <c r="H9" s="164" t="s">
        <v>283</v>
      </c>
      <c r="I9" s="164" t="s">
        <v>284</v>
      </c>
      <c r="J9" s="164" t="s">
        <v>285</v>
      </c>
      <c r="K9" s="164" t="s">
        <v>286</v>
      </c>
      <c r="L9" s="165" t="s">
        <v>287</v>
      </c>
      <c r="M9" s="166" t="s">
        <v>281</v>
      </c>
      <c r="N9" s="164" t="s">
        <v>282</v>
      </c>
      <c r="O9" s="164" t="s">
        <v>283</v>
      </c>
      <c r="P9" s="164" t="s">
        <v>284</v>
      </c>
      <c r="Q9" s="164" t="s">
        <v>285</v>
      </c>
      <c r="R9" s="164" t="s">
        <v>286</v>
      </c>
      <c r="S9" s="164" t="s">
        <v>287</v>
      </c>
      <c r="T9" s="166" t="s">
        <v>281</v>
      </c>
      <c r="U9" s="164" t="s">
        <v>282</v>
      </c>
      <c r="V9" s="164" t="s">
        <v>283</v>
      </c>
      <c r="W9" s="164" t="s">
        <v>284</v>
      </c>
      <c r="X9" s="164" t="s">
        <v>285</v>
      </c>
      <c r="Y9" s="164" t="s">
        <v>286</v>
      </c>
      <c r="Z9" s="164" t="s">
        <v>287</v>
      </c>
      <c r="AA9" s="166" t="s">
        <v>281</v>
      </c>
      <c r="AB9" s="164" t="s">
        <v>282</v>
      </c>
      <c r="AC9" s="164" t="s">
        <v>283</v>
      </c>
      <c r="AD9" s="164" t="s">
        <v>284</v>
      </c>
      <c r="AE9" s="164" t="s">
        <v>285</v>
      </c>
      <c r="AF9" s="164" t="s">
        <v>286</v>
      </c>
      <c r="AG9" s="164" t="s">
        <v>287</v>
      </c>
      <c r="AH9" s="75" t="s">
        <v>318</v>
      </c>
      <c r="AI9" s="76" t="s">
        <v>319</v>
      </c>
      <c r="AJ9" s="76" t="s">
        <v>320</v>
      </c>
      <c r="AK9" s="77" t="s">
        <v>321</v>
      </c>
      <c r="AL9" s="78" t="s">
        <v>322</v>
      </c>
      <c r="AM9" s="79" t="s">
        <v>275</v>
      </c>
      <c r="AN9" s="80" t="s">
        <v>276</v>
      </c>
      <c r="AO9" s="81" t="s">
        <v>277</v>
      </c>
    </row>
    <row r="10" spans="2:41" ht="18" customHeight="1">
      <c r="B10" s="110" t="s">
        <v>323</v>
      </c>
      <c r="C10" s="111" t="s">
        <v>324</v>
      </c>
      <c r="D10" s="112"/>
      <c r="E10" s="113" t="s">
        <v>325</v>
      </c>
      <c r="F10" s="86"/>
      <c r="G10" s="111" t="s">
        <v>319</v>
      </c>
      <c r="H10" s="111" t="s">
        <v>319</v>
      </c>
      <c r="I10" s="111" t="s">
        <v>319</v>
      </c>
      <c r="J10" s="111" t="s">
        <v>319</v>
      </c>
      <c r="K10" s="111" t="s">
        <v>319</v>
      </c>
      <c r="L10" s="87"/>
      <c r="M10" s="86"/>
      <c r="N10" s="111" t="s">
        <v>319</v>
      </c>
      <c r="O10" s="111" t="s">
        <v>319</v>
      </c>
      <c r="P10" s="111" t="s">
        <v>319</v>
      </c>
      <c r="Q10" s="111" t="s">
        <v>319</v>
      </c>
      <c r="R10" s="111" t="s">
        <v>319</v>
      </c>
      <c r="S10" s="87"/>
      <c r="T10" s="86"/>
      <c r="U10" s="111" t="s">
        <v>319</v>
      </c>
      <c r="V10" s="111" t="s">
        <v>319</v>
      </c>
      <c r="W10" s="111" t="s">
        <v>319</v>
      </c>
      <c r="X10" s="111" t="s">
        <v>319</v>
      </c>
      <c r="Y10" s="111" t="s">
        <v>319</v>
      </c>
      <c r="Z10" s="87"/>
      <c r="AA10" s="88"/>
      <c r="AB10" s="111" t="s">
        <v>319</v>
      </c>
      <c r="AC10" s="111" t="s">
        <v>319</v>
      </c>
      <c r="AD10" s="111" t="s">
        <v>319</v>
      </c>
      <c r="AE10" s="111" t="s">
        <v>319</v>
      </c>
      <c r="AF10" s="111" t="s">
        <v>319</v>
      </c>
      <c r="AG10" s="87"/>
      <c r="AH10" s="89"/>
      <c r="AI10" s="114">
        <v>20</v>
      </c>
      <c r="AJ10" s="90"/>
      <c r="AK10" s="91"/>
      <c r="AL10" s="92"/>
      <c r="AM10" s="115">
        <v>160</v>
      </c>
      <c r="AN10" s="116">
        <v>40</v>
      </c>
      <c r="AO10" s="117">
        <v>1</v>
      </c>
    </row>
    <row r="11" spans="2:41" ht="18" customHeight="1">
      <c r="B11" s="110" t="s">
        <v>326</v>
      </c>
      <c r="C11" s="111" t="s">
        <v>327</v>
      </c>
      <c r="D11" s="112"/>
      <c r="E11" s="113" t="s">
        <v>328</v>
      </c>
      <c r="F11" s="111" t="s">
        <v>319</v>
      </c>
      <c r="G11" s="111"/>
      <c r="H11" s="118"/>
      <c r="I11" s="111" t="s">
        <v>319</v>
      </c>
      <c r="J11" s="111" t="s">
        <v>319</v>
      </c>
      <c r="K11" s="111" t="s">
        <v>319</v>
      </c>
      <c r="L11" s="111" t="s">
        <v>319</v>
      </c>
      <c r="M11" s="119" t="s">
        <v>319</v>
      </c>
      <c r="N11" s="111"/>
      <c r="O11" s="118"/>
      <c r="P11" s="111" t="s">
        <v>319</v>
      </c>
      <c r="Q11" s="111" t="s">
        <v>319</v>
      </c>
      <c r="R11" s="111" t="s">
        <v>319</v>
      </c>
      <c r="S11" s="111" t="s">
        <v>319</v>
      </c>
      <c r="T11" s="119" t="s">
        <v>319</v>
      </c>
      <c r="U11" s="111"/>
      <c r="V11" s="118"/>
      <c r="W11" s="111" t="s">
        <v>319</v>
      </c>
      <c r="X11" s="111" t="s">
        <v>319</v>
      </c>
      <c r="Y11" s="111" t="s">
        <v>319</v>
      </c>
      <c r="Z11" s="111" t="s">
        <v>319</v>
      </c>
      <c r="AA11" s="119" t="s">
        <v>319</v>
      </c>
      <c r="AB11" s="111"/>
      <c r="AC11" s="118"/>
      <c r="AD11" s="111" t="s">
        <v>319</v>
      </c>
      <c r="AE11" s="111" t="s">
        <v>319</v>
      </c>
      <c r="AF11" s="111" t="s">
        <v>319</v>
      </c>
      <c r="AG11" s="111" t="s">
        <v>319</v>
      </c>
      <c r="AH11" s="120"/>
      <c r="AI11" s="121">
        <v>20</v>
      </c>
      <c r="AJ11" s="121"/>
      <c r="AK11" s="122"/>
      <c r="AL11" s="123"/>
      <c r="AM11" s="124">
        <v>160</v>
      </c>
      <c r="AN11" s="125">
        <v>40</v>
      </c>
      <c r="AO11" s="117">
        <v>1</v>
      </c>
    </row>
    <row r="12" spans="2:41" ht="18" customHeight="1">
      <c r="B12" s="110" t="s">
        <v>288</v>
      </c>
      <c r="C12" s="111" t="s">
        <v>324</v>
      </c>
      <c r="D12" s="112"/>
      <c r="E12" s="113" t="s">
        <v>329</v>
      </c>
      <c r="F12" s="111" t="s">
        <v>319</v>
      </c>
      <c r="G12" s="111"/>
      <c r="H12" s="111" t="s">
        <v>319</v>
      </c>
      <c r="I12" s="111" t="s">
        <v>319</v>
      </c>
      <c r="J12" s="111" t="s">
        <v>319</v>
      </c>
      <c r="K12" s="111"/>
      <c r="L12" s="112" t="s">
        <v>319</v>
      </c>
      <c r="M12" s="119" t="s">
        <v>319</v>
      </c>
      <c r="N12" s="111"/>
      <c r="O12" s="111" t="s">
        <v>319</v>
      </c>
      <c r="P12" s="111" t="s">
        <v>319</v>
      </c>
      <c r="Q12" s="111" t="s">
        <v>319</v>
      </c>
      <c r="R12" s="111"/>
      <c r="S12" s="111" t="s">
        <v>319</v>
      </c>
      <c r="T12" s="119" t="s">
        <v>319</v>
      </c>
      <c r="U12" s="111"/>
      <c r="V12" s="111" t="s">
        <v>319</v>
      </c>
      <c r="W12" s="111" t="s">
        <v>319</v>
      </c>
      <c r="X12" s="111" t="s">
        <v>319</v>
      </c>
      <c r="Y12" s="111"/>
      <c r="Z12" s="111" t="s">
        <v>319</v>
      </c>
      <c r="AA12" s="119" t="s">
        <v>319</v>
      </c>
      <c r="AB12" s="111"/>
      <c r="AC12" s="111" t="s">
        <v>319</v>
      </c>
      <c r="AD12" s="111" t="s">
        <v>319</v>
      </c>
      <c r="AE12" s="111" t="s">
        <v>319</v>
      </c>
      <c r="AF12" s="111"/>
      <c r="AG12" s="111" t="s">
        <v>319</v>
      </c>
      <c r="AH12" s="120"/>
      <c r="AI12" s="121">
        <v>20</v>
      </c>
      <c r="AJ12" s="121"/>
      <c r="AK12" s="122"/>
      <c r="AL12" s="123"/>
      <c r="AM12" s="126">
        <v>160</v>
      </c>
      <c r="AN12" s="127">
        <v>40</v>
      </c>
      <c r="AO12" s="117">
        <v>1</v>
      </c>
    </row>
    <row r="13" spans="2:41" ht="18" customHeight="1">
      <c r="B13" s="110" t="s">
        <v>330</v>
      </c>
      <c r="C13" s="111" t="s">
        <v>324</v>
      </c>
      <c r="D13" s="112"/>
      <c r="E13" s="113" t="s">
        <v>329</v>
      </c>
      <c r="F13" s="128"/>
      <c r="G13" s="111" t="s">
        <v>319</v>
      </c>
      <c r="H13" s="111" t="s">
        <v>319</v>
      </c>
      <c r="I13" s="111" t="s">
        <v>319</v>
      </c>
      <c r="J13" s="111" t="s">
        <v>319</v>
      </c>
      <c r="K13" s="111" t="s">
        <v>319</v>
      </c>
      <c r="L13" s="129"/>
      <c r="M13" s="128"/>
      <c r="N13" s="111" t="s">
        <v>319</v>
      </c>
      <c r="O13" s="111" t="s">
        <v>319</v>
      </c>
      <c r="P13" s="111" t="s">
        <v>319</v>
      </c>
      <c r="Q13" s="111" t="s">
        <v>319</v>
      </c>
      <c r="R13" s="111" t="s">
        <v>319</v>
      </c>
      <c r="S13" s="129"/>
      <c r="T13" s="128"/>
      <c r="U13" s="111" t="s">
        <v>319</v>
      </c>
      <c r="V13" s="111" t="s">
        <v>319</v>
      </c>
      <c r="W13" s="111" t="s">
        <v>319</v>
      </c>
      <c r="X13" s="111" t="s">
        <v>319</v>
      </c>
      <c r="Y13" s="111" t="s">
        <v>319</v>
      </c>
      <c r="Z13" s="129"/>
      <c r="AA13" s="130"/>
      <c r="AB13" s="111" t="s">
        <v>319</v>
      </c>
      <c r="AC13" s="111" t="s">
        <v>319</v>
      </c>
      <c r="AD13" s="111" t="s">
        <v>319</v>
      </c>
      <c r="AE13" s="111" t="s">
        <v>319</v>
      </c>
      <c r="AF13" s="111" t="s">
        <v>319</v>
      </c>
      <c r="AG13" s="118"/>
      <c r="AH13" s="120"/>
      <c r="AI13" s="121">
        <v>20</v>
      </c>
      <c r="AJ13" s="121"/>
      <c r="AK13" s="122"/>
      <c r="AL13" s="123"/>
      <c r="AM13" s="126">
        <v>160</v>
      </c>
      <c r="AN13" s="127">
        <v>40</v>
      </c>
      <c r="AO13" s="117">
        <v>1</v>
      </c>
    </row>
    <row r="14" spans="2:41" ht="18" customHeight="1">
      <c r="B14" s="110" t="s">
        <v>330</v>
      </c>
      <c r="C14" s="111" t="s">
        <v>324</v>
      </c>
      <c r="D14" s="112"/>
      <c r="E14" s="113" t="s">
        <v>329</v>
      </c>
      <c r="F14" s="128" t="s">
        <v>319</v>
      </c>
      <c r="G14" s="111"/>
      <c r="H14" s="111" t="s">
        <v>319</v>
      </c>
      <c r="I14" s="111" t="s">
        <v>319</v>
      </c>
      <c r="J14" s="111" t="s">
        <v>319</v>
      </c>
      <c r="K14" s="111" t="s">
        <v>319</v>
      </c>
      <c r="L14" s="129"/>
      <c r="M14" s="128" t="s">
        <v>319</v>
      </c>
      <c r="N14" s="111" t="s">
        <v>319</v>
      </c>
      <c r="O14" s="111" t="s">
        <v>319</v>
      </c>
      <c r="P14" s="111"/>
      <c r="Q14" s="111" t="s">
        <v>319</v>
      </c>
      <c r="R14" s="111" t="s">
        <v>319</v>
      </c>
      <c r="S14" s="129" t="s">
        <v>319</v>
      </c>
      <c r="T14" s="128" t="s">
        <v>319</v>
      </c>
      <c r="U14" s="111"/>
      <c r="V14" s="111" t="s">
        <v>319</v>
      </c>
      <c r="W14" s="111" t="s">
        <v>319</v>
      </c>
      <c r="X14" s="111" t="s">
        <v>319</v>
      </c>
      <c r="Y14" s="111"/>
      <c r="Z14" s="129"/>
      <c r="AA14" s="130" t="s">
        <v>319</v>
      </c>
      <c r="AB14" s="111" t="s">
        <v>319</v>
      </c>
      <c r="AC14" s="111"/>
      <c r="AD14" s="111" t="s">
        <v>319</v>
      </c>
      <c r="AE14" s="111" t="s">
        <v>319</v>
      </c>
      <c r="AF14" s="111" t="s">
        <v>319</v>
      </c>
      <c r="AG14" s="118"/>
      <c r="AH14" s="120"/>
      <c r="AI14" s="121">
        <v>20</v>
      </c>
      <c r="AJ14" s="121"/>
      <c r="AK14" s="122"/>
      <c r="AL14" s="123"/>
      <c r="AM14" s="126">
        <v>160</v>
      </c>
      <c r="AN14" s="127">
        <v>40</v>
      </c>
      <c r="AO14" s="117">
        <v>1</v>
      </c>
    </row>
    <row r="15" spans="2:41" ht="18" customHeight="1">
      <c r="B15" s="110" t="s">
        <v>330</v>
      </c>
      <c r="C15" s="111" t="s">
        <v>331</v>
      </c>
      <c r="D15" s="112" t="s">
        <v>332</v>
      </c>
      <c r="E15" s="113" t="s">
        <v>333</v>
      </c>
      <c r="F15" s="131" t="s">
        <v>319</v>
      </c>
      <c r="G15" s="132" t="s">
        <v>319</v>
      </c>
      <c r="H15" s="132" t="s">
        <v>322</v>
      </c>
      <c r="I15" s="111"/>
      <c r="J15" s="111"/>
      <c r="K15" s="118" t="s">
        <v>322</v>
      </c>
      <c r="L15" s="133" t="s">
        <v>319</v>
      </c>
      <c r="M15" s="131" t="s">
        <v>319</v>
      </c>
      <c r="N15" s="132" t="s">
        <v>319</v>
      </c>
      <c r="O15" s="132" t="s">
        <v>319</v>
      </c>
      <c r="P15" s="111"/>
      <c r="Q15" s="111"/>
      <c r="R15" s="118" t="s">
        <v>322</v>
      </c>
      <c r="S15" s="133" t="s">
        <v>319</v>
      </c>
      <c r="T15" s="131" t="s">
        <v>319</v>
      </c>
      <c r="U15" s="132" t="s">
        <v>319</v>
      </c>
      <c r="V15" s="132" t="s">
        <v>322</v>
      </c>
      <c r="W15" s="111"/>
      <c r="X15" s="111"/>
      <c r="Y15" s="118" t="s">
        <v>319</v>
      </c>
      <c r="Z15" s="133" t="s">
        <v>319</v>
      </c>
      <c r="AA15" s="131" t="s">
        <v>319</v>
      </c>
      <c r="AB15" s="132" t="s">
        <v>319</v>
      </c>
      <c r="AC15" s="132"/>
      <c r="AD15" s="111" t="s">
        <v>322</v>
      </c>
      <c r="AE15" s="111" t="s">
        <v>322</v>
      </c>
      <c r="AF15" s="118"/>
      <c r="AG15" s="133" t="s">
        <v>319</v>
      </c>
      <c r="AH15" s="120"/>
      <c r="AI15" s="121">
        <v>14</v>
      </c>
      <c r="AJ15" s="121"/>
      <c r="AK15" s="122"/>
      <c r="AL15" s="123">
        <v>6</v>
      </c>
      <c r="AM15" s="126">
        <v>148</v>
      </c>
      <c r="AN15" s="127">
        <v>37</v>
      </c>
      <c r="AO15" s="134">
        <v>0.9</v>
      </c>
    </row>
    <row r="16" spans="2:41" ht="18" customHeight="1">
      <c r="B16" s="110" t="s">
        <v>330</v>
      </c>
      <c r="C16" s="111" t="s">
        <v>334</v>
      </c>
      <c r="D16" s="112"/>
      <c r="E16" s="113" t="s">
        <v>329</v>
      </c>
      <c r="F16" s="118" t="s">
        <v>335</v>
      </c>
      <c r="G16" s="132"/>
      <c r="H16" s="132"/>
      <c r="I16" s="132"/>
      <c r="J16" s="111" t="s">
        <v>336</v>
      </c>
      <c r="K16" s="111" t="s">
        <v>336</v>
      </c>
      <c r="L16" s="133" t="s">
        <v>335</v>
      </c>
      <c r="M16" s="128" t="s">
        <v>335</v>
      </c>
      <c r="N16" s="132"/>
      <c r="O16" s="132"/>
      <c r="P16" s="132"/>
      <c r="Q16" s="111" t="s">
        <v>336</v>
      </c>
      <c r="R16" s="111" t="s">
        <v>336</v>
      </c>
      <c r="S16" s="133" t="s">
        <v>335</v>
      </c>
      <c r="T16" s="128" t="s">
        <v>335</v>
      </c>
      <c r="U16" s="132"/>
      <c r="V16" s="132"/>
      <c r="W16" s="132"/>
      <c r="X16" s="111" t="s">
        <v>336</v>
      </c>
      <c r="Y16" s="111"/>
      <c r="Z16" s="133" t="s">
        <v>335</v>
      </c>
      <c r="AA16" s="128" t="s">
        <v>335</v>
      </c>
      <c r="AB16" s="132"/>
      <c r="AC16" s="132"/>
      <c r="AD16" s="132"/>
      <c r="AE16" s="111" t="s">
        <v>336</v>
      </c>
      <c r="AF16" s="111" t="s">
        <v>336</v>
      </c>
      <c r="AG16" s="133" t="s">
        <v>335</v>
      </c>
      <c r="AH16" s="120"/>
      <c r="AI16" s="121">
        <v>8</v>
      </c>
      <c r="AJ16" s="121">
        <v>8</v>
      </c>
      <c r="AK16" s="122"/>
      <c r="AL16" s="123"/>
      <c r="AM16" s="126">
        <v>80</v>
      </c>
      <c r="AN16" s="127">
        <v>20</v>
      </c>
      <c r="AO16" s="134">
        <v>0.5</v>
      </c>
    </row>
    <row r="17" spans="2:41" ht="18" customHeight="1">
      <c r="B17" s="110" t="s">
        <v>289</v>
      </c>
      <c r="C17" s="135"/>
      <c r="D17" s="136"/>
      <c r="E17" s="113"/>
      <c r="F17" s="128"/>
      <c r="G17" s="111"/>
      <c r="H17" s="111"/>
      <c r="I17" s="111"/>
      <c r="J17" s="111"/>
      <c r="K17" s="111"/>
      <c r="L17" s="129"/>
      <c r="M17" s="128"/>
      <c r="N17" s="111"/>
      <c r="O17" s="111"/>
      <c r="P17" s="111"/>
      <c r="Q17" s="111"/>
      <c r="R17" s="111"/>
      <c r="S17" s="129"/>
      <c r="T17" s="128"/>
      <c r="U17" s="111"/>
      <c r="V17" s="111"/>
      <c r="W17" s="111"/>
      <c r="X17" s="111"/>
      <c r="Y17" s="111"/>
      <c r="Z17" s="129"/>
      <c r="AA17" s="130"/>
      <c r="AB17" s="111"/>
      <c r="AC17" s="111"/>
      <c r="AD17" s="111"/>
      <c r="AE17" s="111"/>
      <c r="AF17" s="111"/>
      <c r="AG17" s="118"/>
      <c r="AH17" s="120"/>
      <c r="AI17" s="121"/>
      <c r="AJ17" s="121"/>
      <c r="AK17" s="122"/>
      <c r="AL17" s="123"/>
      <c r="AM17" s="126">
        <v>640</v>
      </c>
      <c r="AN17" s="127">
        <v>160</v>
      </c>
      <c r="AO17" s="137">
        <v>4.4000000000000004</v>
      </c>
    </row>
    <row r="18" spans="2:41" ht="18" customHeight="1">
      <c r="B18" s="138" t="s">
        <v>290</v>
      </c>
      <c r="C18" s="111" t="s">
        <v>337</v>
      </c>
      <c r="D18" s="112"/>
      <c r="E18" s="113" t="s">
        <v>338</v>
      </c>
      <c r="F18" s="111"/>
      <c r="G18" s="111" t="s">
        <v>339</v>
      </c>
      <c r="H18" s="111" t="s">
        <v>339</v>
      </c>
      <c r="I18" s="111" t="s">
        <v>339</v>
      </c>
      <c r="J18" s="111" t="s">
        <v>339</v>
      </c>
      <c r="K18" s="111" t="s">
        <v>339</v>
      </c>
      <c r="L18" s="93"/>
      <c r="M18" s="111"/>
      <c r="N18" s="111" t="s">
        <v>339</v>
      </c>
      <c r="O18" s="111" t="s">
        <v>339</v>
      </c>
      <c r="P18" s="111" t="s">
        <v>339</v>
      </c>
      <c r="Q18" s="111" t="s">
        <v>339</v>
      </c>
      <c r="R18" s="111" t="s">
        <v>339</v>
      </c>
      <c r="S18" s="93"/>
      <c r="T18" s="111"/>
      <c r="U18" s="111" t="s">
        <v>339</v>
      </c>
      <c r="V18" s="111" t="s">
        <v>339</v>
      </c>
      <c r="W18" s="111" t="s">
        <v>339</v>
      </c>
      <c r="X18" s="111" t="s">
        <v>339</v>
      </c>
      <c r="Y18" s="111" t="s">
        <v>339</v>
      </c>
      <c r="Z18" s="93"/>
      <c r="AA18" s="111"/>
      <c r="AB18" s="111" t="s">
        <v>339</v>
      </c>
      <c r="AC18" s="111" t="s">
        <v>339</v>
      </c>
      <c r="AD18" s="111" t="s">
        <v>339</v>
      </c>
      <c r="AE18" s="111" t="s">
        <v>339</v>
      </c>
      <c r="AF18" s="111" t="s">
        <v>339</v>
      </c>
      <c r="AG18" s="93"/>
      <c r="AH18" s="94"/>
      <c r="AI18" s="121">
        <v>20</v>
      </c>
      <c r="AJ18" s="95"/>
      <c r="AK18" s="96"/>
      <c r="AL18" s="97"/>
      <c r="AM18" s="126">
        <v>160</v>
      </c>
      <c r="AN18" s="127">
        <v>40</v>
      </c>
      <c r="AO18" s="117">
        <v>1</v>
      </c>
    </row>
    <row r="19" spans="2:41" ht="18" customHeight="1">
      <c r="B19" s="138" t="s">
        <v>340</v>
      </c>
      <c r="C19" s="111" t="s">
        <v>341</v>
      </c>
      <c r="D19" s="112" t="s">
        <v>332</v>
      </c>
      <c r="E19" s="113" t="s">
        <v>342</v>
      </c>
      <c r="F19" s="111"/>
      <c r="G19" s="111" t="s">
        <v>343</v>
      </c>
      <c r="H19" s="111" t="s">
        <v>339</v>
      </c>
      <c r="I19" s="111" t="s">
        <v>343</v>
      </c>
      <c r="J19" s="111" t="s">
        <v>343</v>
      </c>
      <c r="K19" s="111" t="s">
        <v>343</v>
      </c>
      <c r="L19" s="93"/>
      <c r="M19" s="111"/>
      <c r="N19" s="111" t="s">
        <v>339</v>
      </c>
      <c r="O19" s="111" t="s">
        <v>339</v>
      </c>
      <c r="P19" s="111" t="s">
        <v>343</v>
      </c>
      <c r="Q19" s="111" t="s">
        <v>343</v>
      </c>
      <c r="R19" s="111" t="s">
        <v>343</v>
      </c>
      <c r="S19" s="93"/>
      <c r="T19" s="111"/>
      <c r="U19" s="111" t="s">
        <v>339</v>
      </c>
      <c r="V19" s="111" t="s">
        <v>339</v>
      </c>
      <c r="W19" s="111" t="s">
        <v>343</v>
      </c>
      <c r="X19" s="111" t="s">
        <v>343</v>
      </c>
      <c r="Y19" s="111" t="s">
        <v>343</v>
      </c>
      <c r="Z19" s="93"/>
      <c r="AA19" s="111"/>
      <c r="AB19" s="111" t="s">
        <v>339</v>
      </c>
      <c r="AC19" s="111" t="s">
        <v>339</v>
      </c>
      <c r="AD19" s="111" t="s">
        <v>343</v>
      </c>
      <c r="AE19" s="111" t="s">
        <v>343</v>
      </c>
      <c r="AF19" s="111" t="s">
        <v>343</v>
      </c>
      <c r="AG19" s="93"/>
      <c r="AH19" s="94"/>
      <c r="AI19" s="121">
        <v>7</v>
      </c>
      <c r="AJ19" s="95"/>
      <c r="AK19" s="96"/>
      <c r="AL19" s="139">
        <v>13</v>
      </c>
      <c r="AM19" s="140">
        <v>134</v>
      </c>
      <c r="AN19" s="127">
        <v>33.5</v>
      </c>
      <c r="AO19" s="134">
        <v>0.8</v>
      </c>
    </row>
    <row r="20" spans="2:41" ht="18" customHeight="1">
      <c r="B20" s="138" t="s">
        <v>344</v>
      </c>
      <c r="C20" s="111" t="s">
        <v>337</v>
      </c>
      <c r="D20" s="112"/>
      <c r="E20" s="113" t="s">
        <v>338</v>
      </c>
      <c r="F20" s="111" t="s">
        <v>339</v>
      </c>
      <c r="G20" s="111"/>
      <c r="H20" s="98"/>
      <c r="I20" s="111" t="s">
        <v>339</v>
      </c>
      <c r="J20" s="111" t="s">
        <v>339</v>
      </c>
      <c r="K20" s="111" t="s">
        <v>339</v>
      </c>
      <c r="L20" s="111" t="s">
        <v>339</v>
      </c>
      <c r="M20" s="119" t="s">
        <v>339</v>
      </c>
      <c r="N20" s="111"/>
      <c r="O20" s="98"/>
      <c r="P20" s="111" t="s">
        <v>339</v>
      </c>
      <c r="Q20" s="111" t="s">
        <v>339</v>
      </c>
      <c r="R20" s="111" t="s">
        <v>339</v>
      </c>
      <c r="S20" s="111" t="s">
        <v>339</v>
      </c>
      <c r="T20" s="119" t="s">
        <v>339</v>
      </c>
      <c r="U20" s="111"/>
      <c r="V20" s="98"/>
      <c r="W20" s="111" t="s">
        <v>339</v>
      </c>
      <c r="X20" s="111" t="s">
        <v>339</v>
      </c>
      <c r="Y20" s="111" t="s">
        <v>339</v>
      </c>
      <c r="Z20" s="111" t="s">
        <v>339</v>
      </c>
      <c r="AA20" s="119" t="s">
        <v>339</v>
      </c>
      <c r="AB20" s="111"/>
      <c r="AC20" s="98"/>
      <c r="AD20" s="111" t="s">
        <v>339</v>
      </c>
      <c r="AE20" s="111" t="s">
        <v>339</v>
      </c>
      <c r="AF20" s="111" t="s">
        <v>339</v>
      </c>
      <c r="AG20" s="111" t="s">
        <v>339</v>
      </c>
      <c r="AH20" s="94"/>
      <c r="AI20" s="141">
        <v>20</v>
      </c>
      <c r="AJ20" s="95"/>
      <c r="AK20" s="96"/>
      <c r="AL20" s="97"/>
      <c r="AM20" s="124">
        <v>160</v>
      </c>
      <c r="AN20" s="125">
        <v>40</v>
      </c>
      <c r="AO20" s="117">
        <v>1</v>
      </c>
    </row>
    <row r="21" spans="2:41" ht="18" customHeight="1">
      <c r="B21" s="138" t="s">
        <v>291</v>
      </c>
      <c r="C21" s="111" t="s">
        <v>337</v>
      </c>
      <c r="D21" s="112"/>
      <c r="E21" s="113" t="s">
        <v>338</v>
      </c>
      <c r="F21" s="99"/>
      <c r="G21" s="111" t="s">
        <v>339</v>
      </c>
      <c r="H21" s="111" t="s">
        <v>339</v>
      </c>
      <c r="I21" s="111" t="s">
        <v>339</v>
      </c>
      <c r="J21" s="111" t="s">
        <v>339</v>
      </c>
      <c r="K21" s="111" t="s">
        <v>339</v>
      </c>
      <c r="L21" s="93"/>
      <c r="M21" s="99"/>
      <c r="N21" s="111" t="s">
        <v>339</v>
      </c>
      <c r="O21" s="111" t="s">
        <v>339</v>
      </c>
      <c r="P21" s="111" t="s">
        <v>339</v>
      </c>
      <c r="Q21" s="111" t="s">
        <v>339</v>
      </c>
      <c r="R21" s="111" t="s">
        <v>339</v>
      </c>
      <c r="S21" s="93"/>
      <c r="T21" s="99"/>
      <c r="U21" s="111" t="s">
        <v>339</v>
      </c>
      <c r="V21" s="111" t="s">
        <v>339</v>
      </c>
      <c r="W21" s="111" t="s">
        <v>339</v>
      </c>
      <c r="X21" s="111" t="s">
        <v>339</v>
      </c>
      <c r="Y21" s="111" t="s">
        <v>339</v>
      </c>
      <c r="Z21" s="93"/>
      <c r="AA21" s="100"/>
      <c r="AB21" s="111" t="s">
        <v>339</v>
      </c>
      <c r="AC21" s="111" t="s">
        <v>339</v>
      </c>
      <c r="AD21" s="111" t="s">
        <v>339</v>
      </c>
      <c r="AE21" s="111" t="s">
        <v>339</v>
      </c>
      <c r="AF21" s="111" t="s">
        <v>339</v>
      </c>
      <c r="AG21" s="98"/>
      <c r="AH21" s="94"/>
      <c r="AI21" s="141">
        <v>20</v>
      </c>
      <c r="AJ21" s="95"/>
      <c r="AK21" s="96"/>
      <c r="AL21" s="97"/>
      <c r="AM21" s="126">
        <v>160</v>
      </c>
      <c r="AN21" s="127">
        <v>40</v>
      </c>
      <c r="AO21" s="117">
        <v>1</v>
      </c>
    </row>
    <row r="22" spans="2:41" ht="18" customHeight="1">
      <c r="B22" s="1147"/>
      <c r="C22" s="1148"/>
      <c r="D22" s="1148"/>
      <c r="E22" s="1149"/>
      <c r="F22" s="131"/>
      <c r="G22" s="132"/>
      <c r="H22" s="132"/>
      <c r="I22" s="111"/>
      <c r="J22" s="111"/>
      <c r="K22" s="118"/>
      <c r="L22" s="133"/>
      <c r="M22" s="131"/>
      <c r="N22" s="132"/>
      <c r="O22" s="132"/>
      <c r="P22" s="111"/>
      <c r="Q22" s="111"/>
      <c r="R22" s="118"/>
      <c r="S22" s="133"/>
      <c r="T22" s="131"/>
      <c r="U22" s="132"/>
      <c r="V22" s="132"/>
      <c r="W22" s="111"/>
      <c r="X22" s="111"/>
      <c r="Y22" s="118"/>
      <c r="Z22" s="133"/>
      <c r="AA22" s="131"/>
      <c r="AB22" s="132"/>
      <c r="AC22" s="132"/>
      <c r="AD22" s="111"/>
      <c r="AE22" s="111"/>
      <c r="AF22" s="118"/>
      <c r="AG22" s="133"/>
      <c r="AH22" s="120"/>
      <c r="AI22" s="121"/>
      <c r="AJ22" s="121"/>
      <c r="AK22" s="122"/>
      <c r="AL22" s="123"/>
      <c r="AM22" s="126"/>
      <c r="AN22" s="127"/>
      <c r="AO22" s="137"/>
    </row>
    <row r="23" spans="2:41" ht="18" customHeight="1">
      <c r="B23" s="110" t="s">
        <v>296</v>
      </c>
      <c r="C23" s="111" t="s">
        <v>337</v>
      </c>
      <c r="D23" s="112"/>
      <c r="E23" s="113" t="s">
        <v>338</v>
      </c>
      <c r="F23" s="111" t="s">
        <v>345</v>
      </c>
      <c r="G23" s="111"/>
      <c r="H23" s="111"/>
      <c r="I23" s="111" t="s">
        <v>346</v>
      </c>
      <c r="J23" s="111" t="s">
        <v>339</v>
      </c>
      <c r="K23" s="111"/>
      <c r="L23" s="129" t="s">
        <v>347</v>
      </c>
      <c r="M23" s="111" t="s">
        <v>345</v>
      </c>
      <c r="N23" s="111"/>
      <c r="O23" s="111"/>
      <c r="P23" s="111" t="s">
        <v>346</v>
      </c>
      <c r="Q23" s="111" t="s">
        <v>339</v>
      </c>
      <c r="R23" s="111"/>
      <c r="S23" s="129" t="s">
        <v>347</v>
      </c>
      <c r="T23" s="111" t="s">
        <v>345</v>
      </c>
      <c r="U23" s="111"/>
      <c r="V23" s="111"/>
      <c r="W23" s="111" t="s">
        <v>346</v>
      </c>
      <c r="X23" s="111" t="s">
        <v>339</v>
      </c>
      <c r="Y23" s="111"/>
      <c r="Z23" s="129" t="s">
        <v>347</v>
      </c>
      <c r="AA23" s="111" t="s">
        <v>345</v>
      </c>
      <c r="AB23" s="111"/>
      <c r="AC23" s="111"/>
      <c r="AD23" s="111" t="s">
        <v>346</v>
      </c>
      <c r="AE23" s="111" t="s">
        <v>339</v>
      </c>
      <c r="AF23" s="111"/>
      <c r="AG23" s="129" t="s">
        <v>347</v>
      </c>
      <c r="AH23" s="120">
        <v>4</v>
      </c>
      <c r="AI23" s="121">
        <v>4</v>
      </c>
      <c r="AJ23" s="121">
        <v>4</v>
      </c>
      <c r="AK23" s="122">
        <v>4</v>
      </c>
      <c r="AL23" s="123"/>
      <c r="AM23" s="126">
        <v>160</v>
      </c>
      <c r="AN23" s="127">
        <v>40</v>
      </c>
      <c r="AO23" s="142">
        <v>1</v>
      </c>
    </row>
    <row r="24" spans="2:41" ht="18" customHeight="1">
      <c r="B24" s="110" t="s">
        <v>348</v>
      </c>
      <c r="C24" s="111" t="s">
        <v>337</v>
      </c>
      <c r="D24" s="112"/>
      <c r="E24" s="113" t="s">
        <v>338</v>
      </c>
      <c r="F24" s="111" t="s">
        <v>347</v>
      </c>
      <c r="G24" s="111" t="s">
        <v>345</v>
      </c>
      <c r="H24" s="111"/>
      <c r="I24" s="111"/>
      <c r="J24" s="111" t="s">
        <v>346</v>
      </c>
      <c r="K24" s="111" t="s">
        <v>339</v>
      </c>
      <c r="L24" s="143"/>
      <c r="M24" s="111" t="s">
        <v>347</v>
      </c>
      <c r="N24" s="111" t="s">
        <v>345</v>
      </c>
      <c r="O24" s="111"/>
      <c r="P24" s="111"/>
      <c r="Q24" s="111" t="s">
        <v>346</v>
      </c>
      <c r="R24" s="111" t="s">
        <v>339</v>
      </c>
      <c r="S24" s="143"/>
      <c r="T24" s="111" t="s">
        <v>347</v>
      </c>
      <c r="U24" s="111" t="s">
        <v>345</v>
      </c>
      <c r="V24" s="111"/>
      <c r="W24" s="111"/>
      <c r="X24" s="111" t="s">
        <v>346</v>
      </c>
      <c r="Y24" s="111" t="s">
        <v>339</v>
      </c>
      <c r="Z24" s="143"/>
      <c r="AA24" s="111" t="s">
        <v>347</v>
      </c>
      <c r="AB24" s="111" t="s">
        <v>345</v>
      </c>
      <c r="AC24" s="111"/>
      <c r="AD24" s="111"/>
      <c r="AE24" s="111" t="s">
        <v>346</v>
      </c>
      <c r="AF24" s="111" t="s">
        <v>339</v>
      </c>
      <c r="AG24" s="143"/>
      <c r="AH24" s="120">
        <v>4</v>
      </c>
      <c r="AI24" s="121">
        <v>4</v>
      </c>
      <c r="AJ24" s="121">
        <v>4</v>
      </c>
      <c r="AK24" s="122">
        <v>4</v>
      </c>
      <c r="AL24" s="123"/>
      <c r="AM24" s="126">
        <v>160</v>
      </c>
      <c r="AN24" s="127">
        <v>40</v>
      </c>
      <c r="AO24" s="117">
        <v>1</v>
      </c>
    </row>
    <row r="25" spans="2:41" ht="18" customHeight="1">
      <c r="B25" s="110" t="s">
        <v>348</v>
      </c>
      <c r="C25" s="111" t="s">
        <v>349</v>
      </c>
      <c r="D25" s="112"/>
      <c r="E25" s="113" t="s">
        <v>350</v>
      </c>
      <c r="F25" s="111" t="s">
        <v>351</v>
      </c>
      <c r="G25" s="111" t="s">
        <v>351</v>
      </c>
      <c r="H25" s="111" t="s">
        <v>351</v>
      </c>
      <c r="I25" s="111" t="s">
        <v>352</v>
      </c>
      <c r="J25" s="111" t="s">
        <v>352</v>
      </c>
      <c r="K25" s="111"/>
      <c r="L25" s="143"/>
      <c r="M25" s="111" t="s">
        <v>351</v>
      </c>
      <c r="N25" s="111" t="s">
        <v>351</v>
      </c>
      <c r="O25" s="111" t="s">
        <v>351</v>
      </c>
      <c r="P25" s="111" t="s">
        <v>352</v>
      </c>
      <c r="Q25" s="111" t="s">
        <v>352</v>
      </c>
      <c r="R25" s="111"/>
      <c r="S25" s="143"/>
      <c r="T25" s="111" t="s">
        <v>351</v>
      </c>
      <c r="U25" s="111" t="s">
        <v>351</v>
      </c>
      <c r="V25" s="111" t="s">
        <v>351</v>
      </c>
      <c r="W25" s="111" t="s">
        <v>352</v>
      </c>
      <c r="X25" s="111" t="s">
        <v>352</v>
      </c>
      <c r="Y25" s="111"/>
      <c r="Z25" s="143"/>
      <c r="AA25" s="111" t="s">
        <v>351</v>
      </c>
      <c r="AB25" s="111" t="s">
        <v>351</v>
      </c>
      <c r="AC25" s="111" t="s">
        <v>351</v>
      </c>
      <c r="AD25" s="111" t="s">
        <v>352</v>
      </c>
      <c r="AE25" s="111" t="s">
        <v>352</v>
      </c>
      <c r="AF25" s="111"/>
      <c r="AG25" s="143"/>
      <c r="AH25" s="120">
        <v>12</v>
      </c>
      <c r="AI25" s="121"/>
      <c r="AJ25" s="121">
        <v>8</v>
      </c>
      <c r="AK25" s="122"/>
      <c r="AL25" s="123"/>
      <c r="AM25" s="126">
        <v>80</v>
      </c>
      <c r="AN25" s="127">
        <v>20</v>
      </c>
      <c r="AO25" s="117">
        <v>0.5</v>
      </c>
    </row>
    <row r="26" spans="2:41" ht="18" customHeight="1">
      <c r="B26" s="144" t="s">
        <v>353</v>
      </c>
      <c r="C26" s="145" t="s">
        <v>353</v>
      </c>
      <c r="D26" s="145"/>
      <c r="E26" s="145" t="s">
        <v>353</v>
      </c>
      <c r="F26" s="144" t="s">
        <v>353</v>
      </c>
      <c r="G26" s="146" t="s">
        <v>353</v>
      </c>
      <c r="H26" s="146" t="s">
        <v>353</v>
      </c>
      <c r="I26" s="146" t="s">
        <v>353</v>
      </c>
      <c r="J26" s="146" t="s">
        <v>353</v>
      </c>
      <c r="K26" s="145" t="s">
        <v>353</v>
      </c>
      <c r="L26" s="145" t="s">
        <v>353</v>
      </c>
      <c r="M26" s="144" t="s">
        <v>353</v>
      </c>
      <c r="N26" s="146" t="s">
        <v>353</v>
      </c>
      <c r="O26" s="146" t="s">
        <v>353</v>
      </c>
      <c r="P26" s="146" t="s">
        <v>353</v>
      </c>
      <c r="Q26" s="146" t="s">
        <v>353</v>
      </c>
      <c r="R26" s="145" t="s">
        <v>353</v>
      </c>
      <c r="S26" s="145" t="s">
        <v>353</v>
      </c>
      <c r="T26" s="144" t="s">
        <v>353</v>
      </c>
      <c r="U26" s="146" t="s">
        <v>353</v>
      </c>
      <c r="V26" s="146" t="s">
        <v>353</v>
      </c>
      <c r="W26" s="146" t="s">
        <v>353</v>
      </c>
      <c r="X26" s="146" t="s">
        <v>353</v>
      </c>
      <c r="Y26" s="145" t="s">
        <v>353</v>
      </c>
      <c r="Z26" s="145" t="s">
        <v>353</v>
      </c>
      <c r="AA26" s="144" t="s">
        <v>353</v>
      </c>
      <c r="AB26" s="146" t="s">
        <v>353</v>
      </c>
      <c r="AC26" s="146" t="s">
        <v>353</v>
      </c>
      <c r="AD26" s="146" t="s">
        <v>353</v>
      </c>
      <c r="AE26" s="146" t="s">
        <v>353</v>
      </c>
      <c r="AF26" s="145" t="s">
        <v>353</v>
      </c>
      <c r="AG26" s="147" t="s">
        <v>353</v>
      </c>
      <c r="AH26" s="145" t="s">
        <v>353</v>
      </c>
      <c r="AI26" s="146" t="s">
        <v>353</v>
      </c>
      <c r="AJ26" s="146" t="s">
        <v>353</v>
      </c>
      <c r="AK26" s="146" t="s">
        <v>353</v>
      </c>
      <c r="AL26" s="148" t="s">
        <v>353</v>
      </c>
      <c r="AM26" s="144" t="s">
        <v>353</v>
      </c>
      <c r="AN26" s="144" t="s">
        <v>353</v>
      </c>
      <c r="AO26" s="101" t="s">
        <v>297</v>
      </c>
    </row>
    <row r="27" spans="2:41" ht="18" customHeight="1">
      <c r="B27" s="1147" t="s">
        <v>298</v>
      </c>
      <c r="C27" s="1148"/>
      <c r="D27" s="1148"/>
      <c r="E27" s="1149"/>
      <c r="F27" s="131"/>
      <c r="G27" s="132"/>
      <c r="H27" s="132"/>
      <c r="I27" s="111"/>
      <c r="J27" s="111"/>
      <c r="K27" s="118"/>
      <c r="L27" s="133"/>
      <c r="M27" s="131"/>
      <c r="N27" s="132"/>
      <c r="O27" s="132"/>
      <c r="P27" s="111"/>
      <c r="Q27" s="111"/>
      <c r="R27" s="118"/>
      <c r="S27" s="133"/>
      <c r="T27" s="131"/>
      <c r="U27" s="132"/>
      <c r="V27" s="132"/>
      <c r="W27" s="111"/>
      <c r="X27" s="111"/>
      <c r="Y27" s="118"/>
      <c r="Z27" s="133"/>
      <c r="AA27" s="131"/>
      <c r="AB27" s="132"/>
      <c r="AC27" s="132"/>
      <c r="AD27" s="111"/>
      <c r="AE27" s="111"/>
      <c r="AF27" s="118"/>
      <c r="AG27" s="133"/>
      <c r="AH27" s="120"/>
      <c r="AI27" s="121"/>
      <c r="AJ27" s="121"/>
      <c r="AK27" s="122"/>
      <c r="AL27" s="123"/>
      <c r="AM27" s="126"/>
      <c r="AN27" s="127"/>
      <c r="AO27" s="137">
        <v>4.5</v>
      </c>
    </row>
    <row r="28" spans="2:41" ht="18" customHeight="1">
      <c r="B28" s="110" t="s">
        <v>296</v>
      </c>
      <c r="C28" s="111" t="s">
        <v>327</v>
      </c>
      <c r="D28" s="112"/>
      <c r="E28" s="113" t="s">
        <v>350</v>
      </c>
      <c r="F28" s="111" t="s">
        <v>354</v>
      </c>
      <c r="G28" s="111"/>
      <c r="H28" s="111" t="s">
        <v>355</v>
      </c>
      <c r="I28" s="111"/>
      <c r="J28" s="118"/>
      <c r="K28" s="118" t="s">
        <v>356</v>
      </c>
      <c r="L28" s="129" t="s">
        <v>357</v>
      </c>
      <c r="M28" s="111" t="s">
        <v>354</v>
      </c>
      <c r="N28" s="111"/>
      <c r="O28" s="111" t="s">
        <v>355</v>
      </c>
      <c r="P28" s="111"/>
      <c r="Q28" s="118"/>
      <c r="R28" s="118" t="s">
        <v>356</v>
      </c>
      <c r="S28" s="129" t="s">
        <v>357</v>
      </c>
      <c r="T28" s="111" t="s">
        <v>354</v>
      </c>
      <c r="U28" s="111"/>
      <c r="V28" s="111" t="s">
        <v>355</v>
      </c>
      <c r="W28" s="111"/>
      <c r="X28" s="118"/>
      <c r="Y28" s="118" t="s">
        <v>356</v>
      </c>
      <c r="Z28" s="129" t="s">
        <v>357</v>
      </c>
      <c r="AA28" s="111" t="s">
        <v>294</v>
      </c>
      <c r="AB28" s="111"/>
      <c r="AC28" s="111" t="s">
        <v>295</v>
      </c>
      <c r="AD28" s="111"/>
      <c r="AE28" s="118"/>
      <c r="AF28" s="118" t="s">
        <v>292</v>
      </c>
      <c r="AG28" s="129" t="s">
        <v>293</v>
      </c>
      <c r="AH28" s="120">
        <v>4</v>
      </c>
      <c r="AI28" s="121">
        <v>4</v>
      </c>
      <c r="AJ28" s="121">
        <v>4</v>
      </c>
      <c r="AK28" s="121">
        <v>4</v>
      </c>
      <c r="AL28" s="123"/>
      <c r="AM28" s="126">
        <v>160</v>
      </c>
      <c r="AN28" s="127">
        <v>40</v>
      </c>
      <c r="AO28" s="142">
        <v>1</v>
      </c>
    </row>
    <row r="29" spans="2:41" ht="18" customHeight="1">
      <c r="B29" s="110" t="s">
        <v>358</v>
      </c>
      <c r="C29" s="111" t="s">
        <v>327</v>
      </c>
      <c r="D29" s="112"/>
      <c r="E29" s="113" t="s">
        <v>350</v>
      </c>
      <c r="F29" s="111" t="s">
        <v>357</v>
      </c>
      <c r="G29" s="111"/>
      <c r="H29" s="111" t="s">
        <v>354</v>
      </c>
      <c r="I29" s="111" t="s">
        <v>355</v>
      </c>
      <c r="J29" s="111"/>
      <c r="K29" s="132"/>
      <c r="L29" s="149" t="s">
        <v>356</v>
      </c>
      <c r="M29" s="111" t="s">
        <v>357</v>
      </c>
      <c r="N29" s="111"/>
      <c r="O29" s="111" t="s">
        <v>354</v>
      </c>
      <c r="P29" s="111" t="s">
        <v>355</v>
      </c>
      <c r="Q29" s="111"/>
      <c r="R29" s="132"/>
      <c r="S29" s="149" t="s">
        <v>356</v>
      </c>
      <c r="T29" s="111" t="s">
        <v>357</v>
      </c>
      <c r="U29" s="111"/>
      <c r="V29" s="111" t="s">
        <v>354</v>
      </c>
      <c r="W29" s="111" t="s">
        <v>355</v>
      </c>
      <c r="X29" s="111"/>
      <c r="Y29" s="132"/>
      <c r="Z29" s="149" t="s">
        <v>356</v>
      </c>
      <c r="AA29" s="111" t="s">
        <v>293</v>
      </c>
      <c r="AB29" s="111"/>
      <c r="AC29" s="111" t="s">
        <v>294</v>
      </c>
      <c r="AD29" s="111" t="s">
        <v>295</v>
      </c>
      <c r="AE29" s="111"/>
      <c r="AF29" s="132"/>
      <c r="AG29" s="149" t="s">
        <v>292</v>
      </c>
      <c r="AH29" s="120">
        <v>4</v>
      </c>
      <c r="AI29" s="121">
        <v>4</v>
      </c>
      <c r="AJ29" s="121">
        <v>4</v>
      </c>
      <c r="AK29" s="121">
        <v>4</v>
      </c>
      <c r="AL29" s="123"/>
      <c r="AM29" s="126">
        <v>160</v>
      </c>
      <c r="AN29" s="127">
        <v>40</v>
      </c>
      <c r="AO29" s="117">
        <v>1</v>
      </c>
    </row>
    <row r="30" spans="2:41" ht="18" customHeight="1">
      <c r="B30" s="144" t="s">
        <v>353</v>
      </c>
      <c r="C30" s="145" t="s">
        <v>353</v>
      </c>
      <c r="D30" s="145"/>
      <c r="E30" s="145" t="s">
        <v>353</v>
      </c>
      <c r="F30" s="144" t="s">
        <v>353</v>
      </c>
      <c r="G30" s="146" t="s">
        <v>353</v>
      </c>
      <c r="H30" s="146" t="s">
        <v>353</v>
      </c>
      <c r="I30" s="146" t="s">
        <v>353</v>
      </c>
      <c r="J30" s="146" t="s">
        <v>353</v>
      </c>
      <c r="K30" s="145" t="s">
        <v>353</v>
      </c>
      <c r="L30" s="145" t="s">
        <v>353</v>
      </c>
      <c r="M30" s="144" t="s">
        <v>353</v>
      </c>
      <c r="N30" s="146" t="s">
        <v>353</v>
      </c>
      <c r="O30" s="146" t="s">
        <v>353</v>
      </c>
      <c r="P30" s="146" t="s">
        <v>353</v>
      </c>
      <c r="Q30" s="146" t="s">
        <v>353</v>
      </c>
      <c r="R30" s="145" t="s">
        <v>353</v>
      </c>
      <c r="S30" s="145" t="s">
        <v>353</v>
      </c>
      <c r="T30" s="144" t="s">
        <v>353</v>
      </c>
      <c r="U30" s="146" t="s">
        <v>353</v>
      </c>
      <c r="V30" s="146" t="s">
        <v>353</v>
      </c>
      <c r="W30" s="146" t="s">
        <v>353</v>
      </c>
      <c r="X30" s="146" t="s">
        <v>353</v>
      </c>
      <c r="Y30" s="145" t="s">
        <v>353</v>
      </c>
      <c r="Z30" s="145" t="s">
        <v>353</v>
      </c>
      <c r="AA30" s="144" t="s">
        <v>353</v>
      </c>
      <c r="AB30" s="146" t="s">
        <v>353</v>
      </c>
      <c r="AC30" s="146" t="s">
        <v>353</v>
      </c>
      <c r="AD30" s="146" t="s">
        <v>353</v>
      </c>
      <c r="AE30" s="146" t="s">
        <v>353</v>
      </c>
      <c r="AF30" s="145" t="s">
        <v>353</v>
      </c>
      <c r="AG30" s="147" t="s">
        <v>353</v>
      </c>
      <c r="AH30" s="145" t="s">
        <v>353</v>
      </c>
      <c r="AI30" s="146" t="s">
        <v>353</v>
      </c>
      <c r="AJ30" s="146" t="s">
        <v>353</v>
      </c>
      <c r="AK30" s="146" t="s">
        <v>353</v>
      </c>
      <c r="AL30" s="148" t="s">
        <v>353</v>
      </c>
      <c r="AM30" s="144" t="s">
        <v>353</v>
      </c>
      <c r="AN30" s="144" t="s">
        <v>353</v>
      </c>
      <c r="AO30" s="101" t="s">
        <v>297</v>
      </c>
    </row>
    <row r="31" spans="2:41" ht="18" customHeight="1">
      <c r="B31" s="1147" t="s">
        <v>299</v>
      </c>
      <c r="C31" s="1148"/>
      <c r="D31" s="1148"/>
      <c r="E31" s="1149"/>
      <c r="F31" s="131"/>
      <c r="G31" s="132"/>
      <c r="H31" s="132"/>
      <c r="I31" s="111"/>
      <c r="J31" s="111"/>
      <c r="K31" s="118"/>
      <c r="L31" s="133"/>
      <c r="M31" s="131"/>
      <c r="N31" s="132"/>
      <c r="O31" s="132"/>
      <c r="P31" s="111"/>
      <c r="Q31" s="111"/>
      <c r="R31" s="118"/>
      <c r="S31" s="133"/>
      <c r="T31" s="131"/>
      <c r="U31" s="132"/>
      <c r="V31" s="132"/>
      <c r="W31" s="111"/>
      <c r="X31" s="111"/>
      <c r="Y31" s="118"/>
      <c r="Z31" s="133"/>
      <c r="AA31" s="131"/>
      <c r="AB31" s="132"/>
      <c r="AC31" s="132"/>
      <c r="AD31" s="111"/>
      <c r="AE31" s="111"/>
      <c r="AF31" s="118"/>
      <c r="AG31" s="133"/>
      <c r="AH31" s="120"/>
      <c r="AI31" s="121"/>
      <c r="AJ31" s="121"/>
      <c r="AK31" s="122"/>
      <c r="AL31" s="123"/>
      <c r="AM31" s="126"/>
      <c r="AN31" s="127"/>
      <c r="AO31" s="137">
        <v>4.5</v>
      </c>
    </row>
    <row r="32" spans="2:41" ht="18" customHeight="1">
      <c r="B32" s="144" t="s">
        <v>353</v>
      </c>
      <c r="C32" s="145" t="s">
        <v>353</v>
      </c>
      <c r="D32" s="145"/>
      <c r="E32" s="145" t="s">
        <v>353</v>
      </c>
      <c r="F32" s="144" t="s">
        <v>353</v>
      </c>
      <c r="G32" s="146" t="s">
        <v>353</v>
      </c>
      <c r="H32" s="146" t="s">
        <v>353</v>
      </c>
      <c r="I32" s="146" t="s">
        <v>353</v>
      </c>
      <c r="J32" s="146" t="s">
        <v>353</v>
      </c>
      <c r="K32" s="145" t="s">
        <v>353</v>
      </c>
      <c r="L32" s="145" t="s">
        <v>353</v>
      </c>
      <c r="M32" s="144" t="s">
        <v>353</v>
      </c>
      <c r="N32" s="146" t="s">
        <v>353</v>
      </c>
      <c r="O32" s="146" t="s">
        <v>353</v>
      </c>
      <c r="P32" s="146" t="s">
        <v>353</v>
      </c>
      <c r="Q32" s="146" t="s">
        <v>353</v>
      </c>
      <c r="R32" s="145" t="s">
        <v>353</v>
      </c>
      <c r="S32" s="145" t="s">
        <v>353</v>
      </c>
      <c r="T32" s="144" t="s">
        <v>353</v>
      </c>
      <c r="U32" s="146" t="s">
        <v>353</v>
      </c>
      <c r="V32" s="146" t="s">
        <v>353</v>
      </c>
      <c r="W32" s="146" t="s">
        <v>353</v>
      </c>
      <c r="X32" s="146" t="s">
        <v>353</v>
      </c>
      <c r="Y32" s="145" t="s">
        <v>353</v>
      </c>
      <c r="Z32" s="145" t="s">
        <v>353</v>
      </c>
      <c r="AA32" s="144" t="s">
        <v>353</v>
      </c>
      <c r="AB32" s="146" t="s">
        <v>353</v>
      </c>
      <c r="AC32" s="146" t="s">
        <v>353</v>
      </c>
      <c r="AD32" s="146" t="s">
        <v>353</v>
      </c>
      <c r="AE32" s="146" t="s">
        <v>353</v>
      </c>
      <c r="AF32" s="145" t="s">
        <v>353</v>
      </c>
      <c r="AG32" s="147" t="s">
        <v>353</v>
      </c>
      <c r="AH32" s="145" t="s">
        <v>353</v>
      </c>
      <c r="AI32" s="146" t="s">
        <v>353</v>
      </c>
      <c r="AJ32" s="146" t="s">
        <v>353</v>
      </c>
      <c r="AK32" s="146" t="s">
        <v>353</v>
      </c>
      <c r="AL32" s="148" t="s">
        <v>353</v>
      </c>
      <c r="AM32" s="144" t="s">
        <v>353</v>
      </c>
      <c r="AN32" s="144" t="s">
        <v>353</v>
      </c>
      <c r="AO32" s="101" t="s">
        <v>297</v>
      </c>
    </row>
    <row r="33" spans="2:41" ht="18" customHeight="1">
      <c r="B33" s="144" t="s">
        <v>353</v>
      </c>
      <c r="C33" s="145" t="s">
        <v>353</v>
      </c>
      <c r="D33" s="145"/>
      <c r="E33" s="145" t="s">
        <v>353</v>
      </c>
      <c r="F33" s="144" t="s">
        <v>353</v>
      </c>
      <c r="G33" s="146" t="s">
        <v>353</v>
      </c>
      <c r="H33" s="146" t="s">
        <v>353</v>
      </c>
      <c r="I33" s="146" t="s">
        <v>353</v>
      </c>
      <c r="J33" s="146" t="s">
        <v>353</v>
      </c>
      <c r="K33" s="145" t="s">
        <v>353</v>
      </c>
      <c r="L33" s="145" t="s">
        <v>353</v>
      </c>
      <c r="M33" s="144" t="s">
        <v>353</v>
      </c>
      <c r="N33" s="146" t="s">
        <v>353</v>
      </c>
      <c r="O33" s="146" t="s">
        <v>353</v>
      </c>
      <c r="P33" s="146" t="s">
        <v>353</v>
      </c>
      <c r="Q33" s="146" t="s">
        <v>353</v>
      </c>
      <c r="R33" s="145" t="s">
        <v>353</v>
      </c>
      <c r="S33" s="145" t="s">
        <v>353</v>
      </c>
      <c r="T33" s="144" t="s">
        <v>353</v>
      </c>
      <c r="U33" s="146" t="s">
        <v>353</v>
      </c>
      <c r="V33" s="146" t="s">
        <v>353</v>
      </c>
      <c r="W33" s="146" t="s">
        <v>353</v>
      </c>
      <c r="X33" s="146" t="s">
        <v>353</v>
      </c>
      <c r="Y33" s="145" t="s">
        <v>353</v>
      </c>
      <c r="Z33" s="145" t="s">
        <v>353</v>
      </c>
      <c r="AA33" s="144" t="s">
        <v>353</v>
      </c>
      <c r="AB33" s="146" t="s">
        <v>353</v>
      </c>
      <c r="AC33" s="146" t="s">
        <v>353</v>
      </c>
      <c r="AD33" s="146" t="s">
        <v>353</v>
      </c>
      <c r="AE33" s="146" t="s">
        <v>353</v>
      </c>
      <c r="AF33" s="145" t="s">
        <v>353</v>
      </c>
      <c r="AG33" s="147" t="s">
        <v>353</v>
      </c>
      <c r="AH33" s="145" t="s">
        <v>353</v>
      </c>
      <c r="AI33" s="146" t="s">
        <v>353</v>
      </c>
      <c r="AJ33" s="146" t="s">
        <v>353</v>
      </c>
      <c r="AK33" s="146" t="s">
        <v>353</v>
      </c>
      <c r="AL33" s="148" t="s">
        <v>353</v>
      </c>
      <c r="AM33" s="144" t="s">
        <v>353</v>
      </c>
      <c r="AN33" s="144" t="s">
        <v>353</v>
      </c>
      <c r="AO33" s="101" t="s">
        <v>297</v>
      </c>
    </row>
    <row r="34" spans="2:41" ht="18" customHeight="1">
      <c r="B34" s="1147" t="s">
        <v>300</v>
      </c>
      <c r="C34" s="1148"/>
      <c r="D34" s="1148"/>
      <c r="E34" s="1149"/>
      <c r="F34" s="131"/>
      <c r="G34" s="132"/>
      <c r="H34" s="132"/>
      <c r="I34" s="111"/>
      <c r="J34" s="111"/>
      <c r="K34" s="118"/>
      <c r="L34" s="133"/>
      <c r="M34" s="131"/>
      <c r="N34" s="132"/>
      <c r="O34" s="132"/>
      <c r="P34" s="111"/>
      <c r="Q34" s="111"/>
      <c r="R34" s="118"/>
      <c r="S34" s="133"/>
      <c r="T34" s="131"/>
      <c r="U34" s="132"/>
      <c r="V34" s="132"/>
      <c r="W34" s="111"/>
      <c r="X34" s="111"/>
      <c r="Y34" s="118"/>
      <c r="Z34" s="133"/>
      <c r="AA34" s="131"/>
      <c r="AB34" s="132"/>
      <c r="AC34" s="132"/>
      <c r="AD34" s="111"/>
      <c r="AE34" s="111"/>
      <c r="AF34" s="118"/>
      <c r="AG34" s="133"/>
      <c r="AH34" s="120"/>
      <c r="AI34" s="121"/>
      <c r="AJ34" s="121"/>
      <c r="AK34" s="122"/>
      <c r="AL34" s="123"/>
      <c r="AM34" s="126">
        <v>4320</v>
      </c>
      <c r="AN34" s="127">
        <v>1080</v>
      </c>
      <c r="AO34" s="137">
        <v>27</v>
      </c>
    </row>
    <row r="35" spans="2:41" ht="18" customHeight="1">
      <c r="B35" s="1147" t="s">
        <v>301</v>
      </c>
      <c r="C35" s="1148"/>
      <c r="D35" s="1148"/>
      <c r="E35" s="1149"/>
      <c r="F35" s="102"/>
      <c r="G35" s="103"/>
      <c r="H35" s="103"/>
      <c r="I35" s="103"/>
      <c r="J35" s="103"/>
      <c r="K35" s="103"/>
      <c r="L35" s="104"/>
      <c r="M35" s="102"/>
      <c r="N35" s="103"/>
      <c r="O35" s="103"/>
      <c r="P35" s="103"/>
      <c r="Q35" s="103"/>
      <c r="R35" s="103"/>
      <c r="S35" s="104"/>
      <c r="T35" s="102"/>
      <c r="U35" s="103"/>
      <c r="V35" s="103"/>
      <c r="W35" s="103"/>
      <c r="X35" s="103"/>
      <c r="Y35" s="103"/>
      <c r="Z35" s="104"/>
      <c r="AA35" s="105"/>
      <c r="AB35" s="103"/>
      <c r="AC35" s="103"/>
      <c r="AD35" s="103"/>
      <c r="AE35" s="103"/>
      <c r="AF35" s="103"/>
      <c r="AG35" s="103"/>
      <c r="AH35" s="106"/>
      <c r="AI35" s="107"/>
      <c r="AJ35" s="107"/>
      <c r="AK35" s="108"/>
      <c r="AL35" s="109"/>
      <c r="AM35" s="126">
        <v>4480</v>
      </c>
      <c r="AN35" s="127">
        <v>1120</v>
      </c>
      <c r="AO35" s="137">
        <v>28</v>
      </c>
    </row>
    <row r="36" spans="2:41" ht="47.25" customHeight="1" thickBot="1">
      <c r="B36" s="1125" t="s">
        <v>302</v>
      </c>
      <c r="C36" s="1126"/>
      <c r="D36" s="1126"/>
      <c r="E36" s="1127"/>
      <c r="F36" s="1128" t="s">
        <v>396</v>
      </c>
      <c r="G36" s="1129"/>
      <c r="H36" s="1129"/>
      <c r="I36" s="1129"/>
      <c r="J36" s="1129"/>
      <c r="K36" s="1129"/>
      <c r="L36" s="1129"/>
      <c r="M36" s="1129"/>
      <c r="N36" s="1129"/>
      <c r="O36" s="1129"/>
      <c r="P36" s="1129"/>
      <c r="Q36" s="1129"/>
      <c r="R36" s="1129"/>
      <c r="S36" s="1129"/>
      <c r="T36" s="1129"/>
      <c r="U36" s="1129"/>
      <c r="V36" s="1129"/>
      <c r="W36" s="1129"/>
      <c r="X36" s="1129"/>
      <c r="Y36" s="1129"/>
      <c r="Z36" s="1129"/>
      <c r="AA36" s="1129"/>
      <c r="AB36" s="1129"/>
      <c r="AC36" s="1129"/>
      <c r="AD36" s="1129"/>
      <c r="AE36" s="1129"/>
      <c r="AF36" s="1129"/>
      <c r="AG36" s="1129"/>
      <c r="AH36" s="1129"/>
      <c r="AI36" s="1129"/>
      <c r="AJ36" s="1129"/>
      <c r="AK36" s="1129"/>
      <c r="AL36" s="1129"/>
      <c r="AM36" s="1129"/>
      <c r="AN36" s="1129"/>
      <c r="AO36" s="1130"/>
    </row>
    <row r="37" spans="2:41" s="51" customFormat="1" ht="18" customHeight="1">
      <c r="B37" s="1131" t="s">
        <v>359</v>
      </c>
      <c r="C37" s="1131"/>
      <c r="D37" s="1131"/>
      <c r="E37" s="1131"/>
      <c r="F37" s="1131"/>
      <c r="G37" s="1131"/>
      <c r="H37" s="1131"/>
      <c r="I37" s="1131"/>
      <c r="J37" s="1131"/>
      <c r="K37" s="1131"/>
      <c r="L37" s="1131"/>
      <c r="M37" s="1131"/>
      <c r="N37" s="1131"/>
      <c r="O37" s="1131"/>
      <c r="P37" s="1131"/>
      <c r="Q37" s="1131"/>
      <c r="R37" s="1131"/>
      <c r="S37" s="1131"/>
      <c r="T37" s="1131"/>
      <c r="U37" s="1131"/>
      <c r="V37" s="1131"/>
      <c r="W37" s="1131"/>
      <c r="X37" s="1131"/>
      <c r="Y37" s="1131"/>
      <c r="Z37" s="1131"/>
      <c r="AA37" s="1132"/>
      <c r="AB37" s="1132"/>
      <c r="AC37" s="1132"/>
      <c r="AD37" s="1132"/>
      <c r="AE37" s="1132"/>
      <c r="AF37" s="1132"/>
      <c r="AG37" s="1132"/>
      <c r="AH37" s="1132"/>
      <c r="AI37" s="1132"/>
      <c r="AJ37" s="1132"/>
      <c r="AK37" s="1132"/>
      <c r="AL37" s="1132"/>
      <c r="AM37" s="1132"/>
      <c r="AN37" s="1132"/>
      <c r="AO37" s="1132"/>
    </row>
    <row r="38" spans="2:41">
      <c r="B38" s="47" t="s">
        <v>392</v>
      </c>
      <c r="C38" s="47"/>
      <c r="D38" s="47"/>
      <c r="E38" s="47"/>
      <c r="F38" s="47"/>
      <c r="G38" s="47"/>
      <c r="H38" s="47"/>
      <c r="I38" s="47"/>
      <c r="J38" s="47"/>
      <c r="K38" s="47"/>
      <c r="L38" s="47"/>
      <c r="M38" s="47"/>
      <c r="N38" s="47"/>
      <c r="O38" s="47"/>
      <c r="P38" s="47"/>
      <c r="Q38" s="47"/>
      <c r="R38" s="47"/>
      <c r="S38" s="47"/>
      <c r="T38" s="47"/>
      <c r="U38" s="47"/>
      <c r="V38" s="47"/>
      <c r="W38" s="47"/>
      <c r="X38" s="47"/>
      <c r="Y38" s="47"/>
      <c r="Z38" s="47"/>
      <c r="AA38" s="82"/>
      <c r="AB38" s="82"/>
      <c r="AC38" s="47"/>
      <c r="AD38" s="47"/>
      <c r="AE38" s="47"/>
      <c r="AF38" s="47"/>
      <c r="AG38" s="47"/>
      <c r="AH38" s="47"/>
      <c r="AI38" s="47"/>
      <c r="AJ38" s="47"/>
      <c r="AK38" s="47"/>
      <c r="AL38" s="47"/>
      <c r="AM38" s="47"/>
      <c r="AN38" s="47"/>
      <c r="AO38" s="47"/>
    </row>
    <row r="39" spans="2:41">
      <c r="B39" s="47"/>
      <c r="C39" s="47" t="s">
        <v>360</v>
      </c>
      <c r="D39" s="47"/>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row>
    <row r="40" spans="2:41">
      <c r="B40" s="47" t="s">
        <v>361</v>
      </c>
      <c r="C40" s="47"/>
      <c r="D40" s="47"/>
      <c r="E40" s="47"/>
      <c r="F40" s="47"/>
      <c r="G40" s="4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row>
    <row r="41" spans="2:41">
      <c r="B41" s="47"/>
      <c r="C41" s="47" t="s">
        <v>362</v>
      </c>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row>
    <row r="42" spans="2:41">
      <c r="B42" s="47" t="s">
        <v>363</v>
      </c>
      <c r="C42" s="47"/>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row>
    <row r="43" spans="2:41">
      <c r="B43" s="47" t="s">
        <v>364</v>
      </c>
      <c r="C43" s="47"/>
      <c r="D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row>
    <row r="44" spans="2:41" ht="4.5" customHeight="1">
      <c r="B44" s="83"/>
      <c r="C44" s="47"/>
      <c r="D44" s="47"/>
      <c r="E44" s="47"/>
      <c r="F44" s="84"/>
      <c r="G44" s="167"/>
      <c r="H44" s="167"/>
      <c r="I44" s="167"/>
      <c r="J44" s="167"/>
      <c r="K44" s="167"/>
      <c r="L44" s="167"/>
      <c r="M44" s="167"/>
      <c r="N44" s="167"/>
      <c r="O44" s="167"/>
      <c r="P44" s="167"/>
      <c r="Q44" s="167"/>
      <c r="R44" s="167"/>
      <c r="S44" s="167"/>
      <c r="T44" s="167"/>
      <c r="U44" s="167"/>
      <c r="V44" s="167"/>
      <c r="W44" s="167"/>
      <c r="X44" s="167"/>
      <c r="Y44" s="167"/>
      <c r="Z44" s="167"/>
      <c r="AA44" s="167"/>
      <c r="AB44" s="167"/>
      <c r="AC44" s="167"/>
      <c r="AD44" s="167"/>
      <c r="AE44" s="167"/>
      <c r="AF44" s="167"/>
      <c r="AG44" s="167"/>
      <c r="AH44" s="167"/>
      <c r="AI44" s="167"/>
      <c r="AJ44" s="167"/>
      <c r="AK44" s="167"/>
      <c r="AL44" s="167"/>
      <c r="AM44" s="167"/>
      <c r="AN44" s="167"/>
      <c r="AO44" s="167"/>
    </row>
    <row r="45" spans="2:41" ht="19.2">
      <c r="B45" s="85" t="s">
        <v>303</v>
      </c>
    </row>
    <row r="47" spans="2:41" ht="18.75" customHeight="1">
      <c r="B47" s="45" t="s">
        <v>365</v>
      </c>
      <c r="L47" s="46" t="s">
        <v>771</v>
      </c>
      <c r="M47" s="47"/>
      <c r="N47" s="47"/>
      <c r="P47" s="48"/>
      <c r="Q47" s="49"/>
      <c r="R47" s="49"/>
      <c r="S47" s="49"/>
      <c r="T47" s="49"/>
      <c r="AA47" s="50" t="s">
        <v>393</v>
      </c>
      <c r="AB47" s="162"/>
      <c r="AF47" s="51"/>
      <c r="AO47" s="50" t="s">
        <v>311</v>
      </c>
    </row>
    <row r="48" spans="2:41" ht="18.75" customHeight="1">
      <c r="B48" s="1133" t="s">
        <v>366</v>
      </c>
      <c r="C48" s="1133"/>
      <c r="D48" s="1133"/>
      <c r="E48" s="1133"/>
      <c r="F48" s="1133"/>
      <c r="G48" s="1133"/>
      <c r="H48" s="1133"/>
      <c r="I48" s="1133"/>
      <c r="J48" s="1133"/>
      <c r="K48" s="1133"/>
      <c r="L48" s="1133"/>
      <c r="M48" s="1133"/>
      <c r="N48" s="1133"/>
      <c r="O48" s="1133"/>
      <c r="P48" s="1133"/>
      <c r="Q48" s="1133"/>
      <c r="R48" s="1133"/>
      <c r="S48" s="1133"/>
      <c r="T48" s="1133"/>
      <c r="U48" s="1133"/>
      <c r="V48" s="1133"/>
      <c r="W48" s="1133"/>
      <c r="X48" s="1133"/>
      <c r="Y48" s="1133"/>
      <c r="AA48" s="50" t="s">
        <v>394</v>
      </c>
      <c r="AB48" s="162"/>
      <c r="AF48" s="51"/>
      <c r="AO48" s="50" t="s">
        <v>311</v>
      </c>
    </row>
    <row r="49" spans="2:41" ht="18.75" customHeight="1">
      <c r="B49" s="54"/>
      <c r="C49" s="55"/>
      <c r="D49" s="55"/>
      <c r="E49" s="55"/>
      <c r="L49" s="46"/>
      <c r="M49" s="47"/>
      <c r="N49" s="47"/>
      <c r="P49" s="48"/>
      <c r="Q49" s="49"/>
      <c r="R49" s="49"/>
      <c r="S49" s="49"/>
      <c r="T49" s="49"/>
      <c r="AA49" s="50"/>
      <c r="AB49" s="162"/>
      <c r="AF49" s="51"/>
    </row>
    <row r="50" spans="2:41" ht="18.75" customHeight="1" thickBot="1">
      <c r="B50" s="54" t="s">
        <v>400</v>
      </c>
      <c r="C50" s="56"/>
      <c r="D50" s="56"/>
      <c r="E50" s="55"/>
      <c r="F50" s="55"/>
      <c r="G50" s="55"/>
      <c r="H50" s="55"/>
      <c r="I50" s="55"/>
      <c r="J50" s="57"/>
      <c r="K50" s="57"/>
      <c r="L50" s="57"/>
      <c r="M50" s="57"/>
      <c r="N50" s="57"/>
      <c r="O50" s="57"/>
      <c r="P50" s="57"/>
      <c r="Q50" s="55"/>
      <c r="R50" s="55"/>
      <c r="S50" s="54"/>
      <c r="T50" s="55"/>
      <c r="U50" s="55"/>
      <c r="V50" s="55"/>
      <c r="W50" s="55"/>
      <c r="X50" s="54"/>
      <c r="Y50" s="55"/>
      <c r="Z50" s="55"/>
      <c r="AA50" s="54" t="s">
        <v>397</v>
      </c>
      <c r="AB50" s="163"/>
      <c r="AC50" s="55"/>
      <c r="AD50" s="55"/>
      <c r="AE50" s="55"/>
      <c r="AF50" s="55"/>
      <c r="AG50" s="55"/>
      <c r="AH50" s="55"/>
      <c r="AI50" s="55"/>
      <c r="AJ50" s="55"/>
      <c r="AK50" s="55"/>
      <c r="AL50" s="55"/>
      <c r="AM50" s="55"/>
      <c r="AN50" s="55"/>
      <c r="AO50" s="50"/>
    </row>
    <row r="51" spans="2:41" ht="18.75" customHeight="1">
      <c r="B51" s="58"/>
      <c r="C51" s="59" t="s">
        <v>312</v>
      </c>
      <c r="D51" s="1134" t="s">
        <v>313</v>
      </c>
      <c r="E51" s="60"/>
      <c r="F51" s="1137" t="s">
        <v>367</v>
      </c>
      <c r="G51" s="1138"/>
      <c r="H51" s="1138"/>
      <c r="I51" s="1138"/>
      <c r="J51" s="1138"/>
      <c r="K51" s="1138"/>
      <c r="L51" s="1139"/>
      <c r="M51" s="1137" t="s">
        <v>315</v>
      </c>
      <c r="N51" s="1138"/>
      <c r="O51" s="1138"/>
      <c r="P51" s="1138"/>
      <c r="Q51" s="1138"/>
      <c r="R51" s="1138"/>
      <c r="S51" s="1139"/>
      <c r="T51" s="1137" t="s">
        <v>316</v>
      </c>
      <c r="U51" s="1138"/>
      <c r="V51" s="1138"/>
      <c r="W51" s="1138"/>
      <c r="X51" s="1138"/>
      <c r="Y51" s="1138"/>
      <c r="Z51" s="1139"/>
      <c r="AA51" s="1137" t="s">
        <v>317</v>
      </c>
      <c r="AB51" s="1138"/>
      <c r="AC51" s="1138"/>
      <c r="AD51" s="1138"/>
      <c r="AE51" s="1138"/>
      <c r="AF51" s="1138"/>
      <c r="AG51" s="1140"/>
      <c r="AH51" s="1141" t="s">
        <v>267</v>
      </c>
      <c r="AI51" s="1142"/>
      <c r="AJ51" s="1142"/>
      <c r="AK51" s="1142"/>
      <c r="AL51" s="1143"/>
      <c r="AM51" s="61" t="s">
        <v>268</v>
      </c>
      <c r="AN51" s="62" t="s">
        <v>269</v>
      </c>
      <c r="AO51" s="62" t="s">
        <v>270</v>
      </c>
    </row>
    <row r="52" spans="2:41" ht="18" customHeight="1">
      <c r="B52" s="63" t="s">
        <v>271</v>
      </c>
      <c r="C52" s="64" t="s">
        <v>280</v>
      </c>
      <c r="D52" s="1135"/>
      <c r="E52" s="65" t="s">
        <v>272</v>
      </c>
      <c r="F52" s="66">
        <v>1</v>
      </c>
      <c r="G52" s="67">
        <v>2</v>
      </c>
      <c r="H52" s="67">
        <v>3</v>
      </c>
      <c r="I52" s="67">
        <v>4</v>
      </c>
      <c r="J52" s="67">
        <v>5</v>
      </c>
      <c r="K52" s="67">
        <v>6</v>
      </c>
      <c r="L52" s="68">
        <v>7</v>
      </c>
      <c r="M52" s="66">
        <v>8</v>
      </c>
      <c r="N52" s="67">
        <v>9</v>
      </c>
      <c r="O52" s="67">
        <v>10</v>
      </c>
      <c r="P52" s="67">
        <v>11</v>
      </c>
      <c r="Q52" s="67">
        <v>12</v>
      </c>
      <c r="R52" s="67">
        <v>13</v>
      </c>
      <c r="S52" s="67">
        <v>14</v>
      </c>
      <c r="T52" s="66">
        <v>15</v>
      </c>
      <c r="U52" s="67">
        <v>16</v>
      </c>
      <c r="V52" s="67">
        <v>17</v>
      </c>
      <c r="W52" s="67">
        <v>18</v>
      </c>
      <c r="X52" s="67">
        <v>19</v>
      </c>
      <c r="Y52" s="67">
        <v>20</v>
      </c>
      <c r="Z52" s="67">
        <v>21</v>
      </c>
      <c r="AA52" s="66">
        <v>22</v>
      </c>
      <c r="AB52" s="67">
        <v>23</v>
      </c>
      <c r="AC52" s="67">
        <v>24</v>
      </c>
      <c r="AD52" s="67">
        <v>25</v>
      </c>
      <c r="AE52" s="67">
        <v>26</v>
      </c>
      <c r="AF52" s="67">
        <v>27</v>
      </c>
      <c r="AG52" s="67">
        <v>28</v>
      </c>
      <c r="AH52" s="1144"/>
      <c r="AI52" s="1145"/>
      <c r="AJ52" s="1145"/>
      <c r="AK52" s="1145"/>
      <c r="AL52" s="1146"/>
      <c r="AM52" s="69"/>
      <c r="AN52" s="70" t="s">
        <v>273</v>
      </c>
      <c r="AO52" s="71" t="s">
        <v>274</v>
      </c>
    </row>
    <row r="53" spans="2:41" ht="18" customHeight="1" thickBot="1">
      <c r="B53" s="72"/>
      <c r="C53" s="73"/>
      <c r="D53" s="1136"/>
      <c r="E53" s="74"/>
      <c r="F53" s="164" t="s">
        <v>281</v>
      </c>
      <c r="G53" s="164" t="s">
        <v>282</v>
      </c>
      <c r="H53" s="164" t="s">
        <v>283</v>
      </c>
      <c r="I53" s="164" t="s">
        <v>284</v>
      </c>
      <c r="J53" s="164" t="s">
        <v>285</v>
      </c>
      <c r="K53" s="164" t="s">
        <v>286</v>
      </c>
      <c r="L53" s="165" t="s">
        <v>287</v>
      </c>
      <c r="M53" s="166" t="s">
        <v>281</v>
      </c>
      <c r="N53" s="164" t="s">
        <v>282</v>
      </c>
      <c r="O53" s="164" t="s">
        <v>283</v>
      </c>
      <c r="P53" s="164" t="s">
        <v>284</v>
      </c>
      <c r="Q53" s="164" t="s">
        <v>285</v>
      </c>
      <c r="R53" s="164" t="s">
        <v>286</v>
      </c>
      <c r="S53" s="164" t="s">
        <v>287</v>
      </c>
      <c r="T53" s="166" t="s">
        <v>281</v>
      </c>
      <c r="U53" s="164" t="s">
        <v>282</v>
      </c>
      <c r="V53" s="164" t="s">
        <v>283</v>
      </c>
      <c r="W53" s="164" t="s">
        <v>284</v>
      </c>
      <c r="X53" s="164" t="s">
        <v>285</v>
      </c>
      <c r="Y53" s="164" t="s">
        <v>286</v>
      </c>
      <c r="Z53" s="164" t="s">
        <v>287</v>
      </c>
      <c r="AA53" s="166" t="s">
        <v>281</v>
      </c>
      <c r="AB53" s="164" t="s">
        <v>282</v>
      </c>
      <c r="AC53" s="164" t="s">
        <v>283</v>
      </c>
      <c r="AD53" s="164" t="s">
        <v>284</v>
      </c>
      <c r="AE53" s="164" t="s">
        <v>285</v>
      </c>
      <c r="AF53" s="164" t="s">
        <v>286</v>
      </c>
      <c r="AG53" s="164" t="s">
        <v>287</v>
      </c>
      <c r="AH53" s="75" t="s">
        <v>318</v>
      </c>
      <c r="AI53" s="76" t="s">
        <v>319</v>
      </c>
      <c r="AJ53" s="76" t="s">
        <v>320</v>
      </c>
      <c r="AK53" s="77" t="s">
        <v>321</v>
      </c>
      <c r="AL53" s="78" t="s">
        <v>322</v>
      </c>
      <c r="AM53" s="79" t="s">
        <v>275</v>
      </c>
      <c r="AN53" s="80" t="s">
        <v>276</v>
      </c>
      <c r="AO53" s="81" t="s">
        <v>277</v>
      </c>
    </row>
    <row r="54" spans="2:41" ht="18" customHeight="1">
      <c r="B54" s="110" t="s">
        <v>368</v>
      </c>
      <c r="C54" s="111" t="s">
        <v>324</v>
      </c>
      <c r="D54" s="160"/>
      <c r="E54" s="161" t="s">
        <v>304</v>
      </c>
      <c r="F54" s="86"/>
      <c r="G54" s="111" t="s">
        <v>319</v>
      </c>
      <c r="H54" s="111" t="s">
        <v>319</v>
      </c>
      <c r="I54" s="111" t="s">
        <v>319</v>
      </c>
      <c r="J54" s="111" t="s">
        <v>319</v>
      </c>
      <c r="K54" s="111" t="s">
        <v>319</v>
      </c>
      <c r="L54" s="87"/>
      <c r="M54" s="86"/>
      <c r="N54" s="111" t="s">
        <v>319</v>
      </c>
      <c r="O54" s="111" t="s">
        <v>319</v>
      </c>
      <c r="P54" s="111" t="s">
        <v>319</v>
      </c>
      <c r="Q54" s="111" t="s">
        <v>319</v>
      </c>
      <c r="R54" s="111" t="s">
        <v>319</v>
      </c>
      <c r="S54" s="87"/>
      <c r="T54" s="86"/>
      <c r="U54" s="111" t="s">
        <v>319</v>
      </c>
      <c r="V54" s="111" t="s">
        <v>319</v>
      </c>
      <c r="W54" s="111" t="s">
        <v>319</v>
      </c>
      <c r="X54" s="111" t="s">
        <v>319</v>
      </c>
      <c r="Y54" s="111" t="s">
        <v>319</v>
      </c>
      <c r="Z54" s="87"/>
      <c r="AA54" s="88"/>
      <c r="AB54" s="111" t="s">
        <v>319</v>
      </c>
      <c r="AC54" s="111" t="s">
        <v>319</v>
      </c>
      <c r="AD54" s="111" t="s">
        <v>319</v>
      </c>
      <c r="AE54" s="111" t="s">
        <v>319</v>
      </c>
      <c r="AF54" s="111" t="s">
        <v>319</v>
      </c>
      <c r="AG54" s="87"/>
      <c r="AH54" s="89"/>
      <c r="AI54" s="114">
        <v>20</v>
      </c>
      <c r="AJ54" s="90"/>
      <c r="AK54" s="91"/>
      <c r="AL54" s="92"/>
      <c r="AM54" s="115">
        <v>160</v>
      </c>
      <c r="AN54" s="116">
        <v>40</v>
      </c>
      <c r="AO54" s="117">
        <v>1</v>
      </c>
    </row>
    <row r="55" spans="2:41" ht="18" customHeight="1">
      <c r="B55" s="110" t="s">
        <v>326</v>
      </c>
      <c r="C55" s="111" t="s">
        <v>369</v>
      </c>
      <c r="D55" s="112"/>
      <c r="E55" s="113" t="s">
        <v>305</v>
      </c>
      <c r="F55" s="111" t="s">
        <v>319</v>
      </c>
      <c r="G55" s="111"/>
      <c r="H55" s="118"/>
      <c r="I55" s="111" t="s">
        <v>319</v>
      </c>
      <c r="J55" s="111" t="s">
        <v>319</v>
      </c>
      <c r="K55" s="111" t="s">
        <v>319</v>
      </c>
      <c r="L55" s="111" t="s">
        <v>319</v>
      </c>
      <c r="M55" s="119" t="s">
        <v>319</v>
      </c>
      <c r="N55" s="111"/>
      <c r="O55" s="118"/>
      <c r="P55" s="111" t="s">
        <v>319</v>
      </c>
      <c r="Q55" s="111" t="s">
        <v>319</v>
      </c>
      <c r="R55" s="111" t="s">
        <v>319</v>
      </c>
      <c r="S55" s="111" t="s">
        <v>319</v>
      </c>
      <c r="T55" s="119" t="s">
        <v>319</v>
      </c>
      <c r="U55" s="111"/>
      <c r="V55" s="118"/>
      <c r="W55" s="111" t="s">
        <v>319</v>
      </c>
      <c r="X55" s="111" t="s">
        <v>319</v>
      </c>
      <c r="Y55" s="111" t="s">
        <v>319</v>
      </c>
      <c r="Z55" s="111" t="s">
        <v>319</v>
      </c>
      <c r="AA55" s="119" t="s">
        <v>319</v>
      </c>
      <c r="AB55" s="111"/>
      <c r="AC55" s="118"/>
      <c r="AD55" s="111" t="s">
        <v>319</v>
      </c>
      <c r="AE55" s="111" t="s">
        <v>319</v>
      </c>
      <c r="AF55" s="111" t="s">
        <v>319</v>
      </c>
      <c r="AG55" s="111" t="s">
        <v>319</v>
      </c>
      <c r="AH55" s="120"/>
      <c r="AI55" s="121">
        <v>20</v>
      </c>
      <c r="AJ55" s="121"/>
      <c r="AK55" s="122"/>
      <c r="AL55" s="123"/>
      <c r="AM55" s="124">
        <v>160</v>
      </c>
      <c r="AN55" s="125">
        <v>40</v>
      </c>
      <c r="AO55" s="117">
        <v>1</v>
      </c>
    </row>
    <row r="56" spans="2:41" ht="18" customHeight="1">
      <c r="B56" s="110" t="s">
        <v>288</v>
      </c>
      <c r="C56" s="111" t="s">
        <v>324</v>
      </c>
      <c r="D56" s="112"/>
      <c r="E56" s="113" t="s">
        <v>329</v>
      </c>
      <c r="F56" s="111" t="s">
        <v>319</v>
      </c>
      <c r="G56" s="111"/>
      <c r="H56" s="111" t="s">
        <v>319</v>
      </c>
      <c r="I56" s="111" t="s">
        <v>319</v>
      </c>
      <c r="J56" s="111" t="s">
        <v>319</v>
      </c>
      <c r="K56" s="111"/>
      <c r="L56" s="112" t="s">
        <v>319</v>
      </c>
      <c r="M56" s="119" t="s">
        <v>319</v>
      </c>
      <c r="N56" s="111"/>
      <c r="O56" s="111" t="s">
        <v>319</v>
      </c>
      <c r="P56" s="111" t="s">
        <v>319</v>
      </c>
      <c r="Q56" s="111" t="s">
        <v>319</v>
      </c>
      <c r="R56" s="111"/>
      <c r="S56" s="111" t="s">
        <v>319</v>
      </c>
      <c r="T56" s="119" t="s">
        <v>319</v>
      </c>
      <c r="U56" s="111"/>
      <c r="V56" s="111" t="s">
        <v>319</v>
      </c>
      <c r="W56" s="111" t="s">
        <v>319</v>
      </c>
      <c r="X56" s="111" t="s">
        <v>319</v>
      </c>
      <c r="Y56" s="111"/>
      <c r="Z56" s="111" t="s">
        <v>319</v>
      </c>
      <c r="AA56" s="119" t="s">
        <v>319</v>
      </c>
      <c r="AB56" s="111"/>
      <c r="AC56" s="111" t="s">
        <v>319</v>
      </c>
      <c r="AD56" s="111" t="s">
        <v>319</v>
      </c>
      <c r="AE56" s="111" t="s">
        <v>319</v>
      </c>
      <c r="AF56" s="111"/>
      <c r="AG56" s="111" t="s">
        <v>319</v>
      </c>
      <c r="AH56" s="120"/>
      <c r="AI56" s="121">
        <v>20</v>
      </c>
      <c r="AJ56" s="121"/>
      <c r="AK56" s="122"/>
      <c r="AL56" s="123"/>
      <c r="AM56" s="126">
        <v>160</v>
      </c>
      <c r="AN56" s="127">
        <v>40</v>
      </c>
      <c r="AO56" s="117">
        <v>1</v>
      </c>
    </row>
    <row r="57" spans="2:41" ht="18" customHeight="1">
      <c r="B57" s="110" t="s">
        <v>330</v>
      </c>
      <c r="C57" s="111" t="s">
        <v>324</v>
      </c>
      <c r="D57" s="112"/>
      <c r="E57" s="113" t="s">
        <v>329</v>
      </c>
      <c r="F57" s="128"/>
      <c r="G57" s="111" t="s">
        <v>319</v>
      </c>
      <c r="H57" s="111" t="s">
        <v>319</v>
      </c>
      <c r="I57" s="111" t="s">
        <v>319</v>
      </c>
      <c r="J57" s="111" t="s">
        <v>319</v>
      </c>
      <c r="K57" s="111" t="s">
        <v>319</v>
      </c>
      <c r="L57" s="129"/>
      <c r="M57" s="128"/>
      <c r="N57" s="111" t="s">
        <v>319</v>
      </c>
      <c r="O57" s="111" t="s">
        <v>319</v>
      </c>
      <c r="P57" s="111" t="s">
        <v>319</v>
      </c>
      <c r="Q57" s="111" t="s">
        <v>319</v>
      </c>
      <c r="R57" s="111" t="s">
        <v>319</v>
      </c>
      <c r="S57" s="129"/>
      <c r="T57" s="128"/>
      <c r="U57" s="111" t="s">
        <v>319</v>
      </c>
      <c r="V57" s="111" t="s">
        <v>319</v>
      </c>
      <c r="W57" s="111" t="s">
        <v>319</v>
      </c>
      <c r="X57" s="111" t="s">
        <v>319</v>
      </c>
      <c r="Y57" s="111" t="s">
        <v>319</v>
      </c>
      <c r="Z57" s="129"/>
      <c r="AA57" s="130"/>
      <c r="AB57" s="111" t="s">
        <v>319</v>
      </c>
      <c r="AC57" s="111" t="s">
        <v>319</v>
      </c>
      <c r="AD57" s="111" t="s">
        <v>319</v>
      </c>
      <c r="AE57" s="111" t="s">
        <v>319</v>
      </c>
      <c r="AF57" s="111" t="s">
        <v>319</v>
      </c>
      <c r="AG57" s="118"/>
      <c r="AH57" s="120"/>
      <c r="AI57" s="121">
        <v>20</v>
      </c>
      <c r="AJ57" s="121"/>
      <c r="AK57" s="122"/>
      <c r="AL57" s="123"/>
      <c r="AM57" s="126">
        <v>160</v>
      </c>
      <c r="AN57" s="127">
        <v>40</v>
      </c>
      <c r="AO57" s="117">
        <v>1</v>
      </c>
    </row>
    <row r="58" spans="2:41" ht="18" customHeight="1">
      <c r="B58" s="110" t="s">
        <v>330</v>
      </c>
      <c r="C58" s="111" t="s">
        <v>324</v>
      </c>
      <c r="D58" s="112"/>
      <c r="E58" s="113" t="s">
        <v>329</v>
      </c>
      <c r="F58" s="128" t="s">
        <v>319</v>
      </c>
      <c r="G58" s="111"/>
      <c r="H58" s="111" t="s">
        <v>319</v>
      </c>
      <c r="I58" s="111" t="s">
        <v>319</v>
      </c>
      <c r="J58" s="111" t="s">
        <v>319</v>
      </c>
      <c r="K58" s="111" t="s">
        <v>319</v>
      </c>
      <c r="L58" s="129"/>
      <c r="M58" s="128" t="s">
        <v>319</v>
      </c>
      <c r="N58" s="111" t="s">
        <v>319</v>
      </c>
      <c r="O58" s="111" t="s">
        <v>319</v>
      </c>
      <c r="P58" s="111"/>
      <c r="Q58" s="111" t="s">
        <v>319</v>
      </c>
      <c r="R58" s="111" t="s">
        <v>319</v>
      </c>
      <c r="S58" s="129" t="s">
        <v>319</v>
      </c>
      <c r="T58" s="128" t="s">
        <v>319</v>
      </c>
      <c r="U58" s="111"/>
      <c r="V58" s="111" t="s">
        <v>319</v>
      </c>
      <c r="W58" s="111" t="s">
        <v>319</v>
      </c>
      <c r="X58" s="111" t="s">
        <v>319</v>
      </c>
      <c r="Y58" s="111"/>
      <c r="Z58" s="129"/>
      <c r="AA58" s="130" t="s">
        <v>319</v>
      </c>
      <c r="AB58" s="111" t="s">
        <v>319</v>
      </c>
      <c r="AC58" s="111"/>
      <c r="AD58" s="111" t="s">
        <v>319</v>
      </c>
      <c r="AE58" s="111" t="s">
        <v>319</v>
      </c>
      <c r="AF58" s="111" t="s">
        <v>319</v>
      </c>
      <c r="AG58" s="118"/>
      <c r="AH58" s="120"/>
      <c r="AI58" s="121">
        <v>20</v>
      </c>
      <c r="AJ58" s="121"/>
      <c r="AK58" s="122"/>
      <c r="AL58" s="123"/>
      <c r="AM58" s="126">
        <v>160</v>
      </c>
      <c r="AN58" s="127">
        <v>40</v>
      </c>
      <c r="AO58" s="117">
        <v>1</v>
      </c>
    </row>
    <row r="59" spans="2:41" ht="18" customHeight="1">
      <c r="B59" s="110" t="s">
        <v>330</v>
      </c>
      <c r="C59" s="111" t="s">
        <v>331</v>
      </c>
      <c r="D59" s="112" t="s">
        <v>332</v>
      </c>
      <c r="E59" s="113" t="s">
        <v>333</v>
      </c>
      <c r="F59" s="131" t="s">
        <v>319</v>
      </c>
      <c r="G59" s="132" t="s">
        <v>319</v>
      </c>
      <c r="H59" s="132" t="s">
        <v>322</v>
      </c>
      <c r="I59" s="111"/>
      <c r="J59" s="111"/>
      <c r="K59" s="118" t="s">
        <v>322</v>
      </c>
      <c r="L59" s="133" t="s">
        <v>319</v>
      </c>
      <c r="M59" s="131" t="s">
        <v>319</v>
      </c>
      <c r="N59" s="132" t="s">
        <v>319</v>
      </c>
      <c r="O59" s="132" t="s">
        <v>319</v>
      </c>
      <c r="P59" s="111"/>
      <c r="Q59" s="111"/>
      <c r="R59" s="118" t="s">
        <v>322</v>
      </c>
      <c r="S59" s="133" t="s">
        <v>319</v>
      </c>
      <c r="T59" s="131" t="s">
        <v>319</v>
      </c>
      <c r="U59" s="132" t="s">
        <v>319</v>
      </c>
      <c r="V59" s="132" t="s">
        <v>322</v>
      </c>
      <c r="W59" s="111"/>
      <c r="X59" s="111"/>
      <c r="Y59" s="118" t="s">
        <v>319</v>
      </c>
      <c r="Z59" s="133" t="s">
        <v>319</v>
      </c>
      <c r="AA59" s="131" t="s">
        <v>319</v>
      </c>
      <c r="AB59" s="132" t="s">
        <v>319</v>
      </c>
      <c r="AC59" s="132"/>
      <c r="AD59" s="111" t="s">
        <v>322</v>
      </c>
      <c r="AE59" s="111" t="s">
        <v>322</v>
      </c>
      <c r="AF59" s="118"/>
      <c r="AG59" s="133" t="s">
        <v>319</v>
      </c>
      <c r="AH59" s="120"/>
      <c r="AI59" s="121">
        <v>14</v>
      </c>
      <c r="AJ59" s="121"/>
      <c r="AK59" s="122"/>
      <c r="AL59" s="123">
        <v>6</v>
      </c>
      <c r="AM59" s="126">
        <v>148</v>
      </c>
      <c r="AN59" s="127">
        <v>37</v>
      </c>
      <c r="AO59" s="134">
        <v>0.9</v>
      </c>
    </row>
    <row r="60" spans="2:41" ht="18" customHeight="1">
      <c r="B60" s="110" t="s">
        <v>330</v>
      </c>
      <c r="C60" s="111" t="s">
        <v>334</v>
      </c>
      <c r="D60" s="112"/>
      <c r="E60" s="113" t="s">
        <v>329</v>
      </c>
      <c r="F60" s="118" t="s">
        <v>370</v>
      </c>
      <c r="G60" s="132"/>
      <c r="H60" s="132"/>
      <c r="I60" s="132"/>
      <c r="J60" s="111" t="s">
        <v>371</v>
      </c>
      <c r="K60" s="111" t="s">
        <v>371</v>
      </c>
      <c r="L60" s="133" t="s">
        <v>370</v>
      </c>
      <c r="M60" s="128" t="s">
        <v>370</v>
      </c>
      <c r="N60" s="132"/>
      <c r="O60" s="132"/>
      <c r="P60" s="132"/>
      <c r="Q60" s="111" t="s">
        <v>371</v>
      </c>
      <c r="R60" s="111" t="s">
        <v>371</v>
      </c>
      <c r="S60" s="133" t="s">
        <v>370</v>
      </c>
      <c r="T60" s="128" t="s">
        <v>370</v>
      </c>
      <c r="U60" s="132"/>
      <c r="V60" s="132"/>
      <c r="W60" s="132"/>
      <c r="X60" s="111" t="s">
        <v>371</v>
      </c>
      <c r="Y60" s="111" t="s">
        <v>371</v>
      </c>
      <c r="Z60" s="133" t="s">
        <v>370</v>
      </c>
      <c r="AA60" s="128" t="s">
        <v>370</v>
      </c>
      <c r="AB60" s="132"/>
      <c r="AC60" s="132"/>
      <c r="AD60" s="132"/>
      <c r="AE60" s="111" t="s">
        <v>371</v>
      </c>
      <c r="AF60" s="111" t="s">
        <v>371</v>
      </c>
      <c r="AG60" s="133" t="s">
        <v>370</v>
      </c>
      <c r="AH60" s="120"/>
      <c r="AI60" s="121">
        <v>8</v>
      </c>
      <c r="AJ60" s="121">
        <v>8</v>
      </c>
      <c r="AK60" s="122"/>
      <c r="AL60" s="123"/>
      <c r="AM60" s="126">
        <v>80</v>
      </c>
      <c r="AN60" s="127">
        <v>20</v>
      </c>
      <c r="AO60" s="134">
        <v>0.5</v>
      </c>
    </row>
    <row r="61" spans="2:41" ht="18" customHeight="1">
      <c r="B61" s="110" t="s">
        <v>289</v>
      </c>
      <c r="C61" s="135"/>
      <c r="D61" s="136"/>
      <c r="E61" s="113"/>
      <c r="F61" s="128"/>
      <c r="G61" s="111"/>
      <c r="H61" s="111"/>
      <c r="I61" s="111"/>
      <c r="J61" s="111"/>
      <c r="K61" s="111"/>
      <c r="L61" s="129"/>
      <c r="M61" s="128"/>
      <c r="N61" s="111"/>
      <c r="O61" s="111"/>
      <c r="P61" s="111"/>
      <c r="Q61" s="111"/>
      <c r="R61" s="111"/>
      <c r="S61" s="129"/>
      <c r="T61" s="128"/>
      <c r="U61" s="111"/>
      <c r="V61" s="111"/>
      <c r="W61" s="111"/>
      <c r="X61" s="111"/>
      <c r="Y61" s="111"/>
      <c r="Z61" s="129"/>
      <c r="AA61" s="130"/>
      <c r="AB61" s="111"/>
      <c r="AC61" s="111"/>
      <c r="AD61" s="111"/>
      <c r="AE61" s="111"/>
      <c r="AF61" s="111"/>
      <c r="AG61" s="118"/>
      <c r="AH61" s="120"/>
      <c r="AI61" s="121"/>
      <c r="AJ61" s="121"/>
      <c r="AK61" s="122"/>
      <c r="AL61" s="123"/>
      <c r="AM61" s="126">
        <v>640</v>
      </c>
      <c r="AN61" s="127">
        <v>160</v>
      </c>
      <c r="AO61" s="137">
        <v>4.4000000000000004</v>
      </c>
    </row>
    <row r="62" spans="2:41" ht="18" customHeight="1">
      <c r="B62" s="110" t="s">
        <v>296</v>
      </c>
      <c r="C62" s="111" t="s">
        <v>324</v>
      </c>
      <c r="D62" s="112"/>
      <c r="E62" s="113" t="s">
        <v>329</v>
      </c>
      <c r="F62" s="111" t="s">
        <v>319</v>
      </c>
      <c r="G62" s="111" t="s">
        <v>319</v>
      </c>
      <c r="H62" s="111" t="s">
        <v>318</v>
      </c>
      <c r="I62" s="111" t="s">
        <v>321</v>
      </c>
      <c r="J62" s="118"/>
      <c r="K62" s="118"/>
      <c r="L62" s="129"/>
      <c r="M62" s="111" t="s">
        <v>319</v>
      </c>
      <c r="N62" s="111" t="s">
        <v>319</v>
      </c>
      <c r="O62" s="111" t="s">
        <v>318</v>
      </c>
      <c r="P62" s="111" t="s">
        <v>321</v>
      </c>
      <c r="Q62" s="118"/>
      <c r="R62" s="118"/>
      <c r="S62" s="129"/>
      <c r="T62" s="111" t="s">
        <v>319</v>
      </c>
      <c r="U62" s="111" t="s">
        <v>319</v>
      </c>
      <c r="V62" s="111" t="s">
        <v>318</v>
      </c>
      <c r="W62" s="111" t="s">
        <v>321</v>
      </c>
      <c r="X62" s="118"/>
      <c r="Y62" s="118"/>
      <c r="Z62" s="129"/>
      <c r="AA62" s="111" t="s">
        <v>319</v>
      </c>
      <c r="AB62" s="111" t="s">
        <v>319</v>
      </c>
      <c r="AC62" s="111" t="s">
        <v>318</v>
      </c>
      <c r="AD62" s="111" t="s">
        <v>321</v>
      </c>
      <c r="AE62" s="118"/>
      <c r="AF62" s="118"/>
      <c r="AG62" s="118"/>
      <c r="AH62" s="120">
        <v>4</v>
      </c>
      <c r="AI62" s="121">
        <v>8</v>
      </c>
      <c r="AJ62" s="121"/>
      <c r="AK62" s="122">
        <v>4</v>
      </c>
      <c r="AL62" s="123"/>
      <c r="AM62" s="126">
        <v>160</v>
      </c>
      <c r="AN62" s="127">
        <v>40</v>
      </c>
      <c r="AO62" s="117">
        <v>1</v>
      </c>
    </row>
    <row r="63" spans="2:41" ht="18" customHeight="1">
      <c r="B63" s="110" t="s">
        <v>330</v>
      </c>
      <c r="C63" s="111" t="s">
        <v>324</v>
      </c>
      <c r="D63" s="112"/>
      <c r="E63" s="113" t="s">
        <v>329</v>
      </c>
      <c r="F63" s="131"/>
      <c r="G63" s="111" t="s">
        <v>319</v>
      </c>
      <c r="H63" s="111" t="s">
        <v>319</v>
      </c>
      <c r="I63" s="111" t="s">
        <v>318</v>
      </c>
      <c r="J63" s="111" t="s">
        <v>321</v>
      </c>
      <c r="K63" s="132"/>
      <c r="L63" s="149"/>
      <c r="M63" s="131"/>
      <c r="N63" s="111" t="s">
        <v>319</v>
      </c>
      <c r="O63" s="111" t="s">
        <v>319</v>
      </c>
      <c r="P63" s="111" t="s">
        <v>318</v>
      </c>
      <c r="Q63" s="111" t="s">
        <v>321</v>
      </c>
      <c r="R63" s="132"/>
      <c r="S63" s="149"/>
      <c r="T63" s="131"/>
      <c r="U63" s="111" t="s">
        <v>319</v>
      </c>
      <c r="V63" s="111" t="s">
        <v>319</v>
      </c>
      <c r="W63" s="111" t="s">
        <v>318</v>
      </c>
      <c r="X63" s="111" t="s">
        <v>321</v>
      </c>
      <c r="Y63" s="132"/>
      <c r="Z63" s="149"/>
      <c r="AA63" s="131"/>
      <c r="AB63" s="111" t="s">
        <v>319</v>
      </c>
      <c r="AC63" s="111" t="s">
        <v>319</v>
      </c>
      <c r="AD63" s="111" t="s">
        <v>318</v>
      </c>
      <c r="AE63" s="111" t="s">
        <v>321</v>
      </c>
      <c r="AF63" s="132"/>
      <c r="AG63" s="149"/>
      <c r="AH63" s="120">
        <v>4</v>
      </c>
      <c r="AI63" s="121">
        <v>8</v>
      </c>
      <c r="AJ63" s="121"/>
      <c r="AK63" s="122">
        <v>4</v>
      </c>
      <c r="AL63" s="123"/>
      <c r="AM63" s="126">
        <v>160</v>
      </c>
      <c r="AN63" s="127">
        <v>40</v>
      </c>
      <c r="AO63" s="117">
        <v>1</v>
      </c>
    </row>
    <row r="64" spans="2:41" ht="18" customHeight="1">
      <c r="B64" s="110" t="s">
        <v>330</v>
      </c>
      <c r="C64" s="111" t="s">
        <v>324</v>
      </c>
      <c r="D64" s="112"/>
      <c r="E64" s="113" t="s">
        <v>329</v>
      </c>
      <c r="F64" s="131"/>
      <c r="G64" s="132"/>
      <c r="H64" s="111" t="s">
        <v>319</v>
      </c>
      <c r="I64" s="111" t="s">
        <v>319</v>
      </c>
      <c r="J64" s="111" t="s">
        <v>318</v>
      </c>
      <c r="K64" s="111" t="s">
        <v>321</v>
      </c>
      <c r="L64" s="149"/>
      <c r="M64" s="131"/>
      <c r="N64" s="132"/>
      <c r="O64" s="111" t="s">
        <v>319</v>
      </c>
      <c r="P64" s="111" t="s">
        <v>319</v>
      </c>
      <c r="Q64" s="111" t="s">
        <v>318</v>
      </c>
      <c r="R64" s="111" t="s">
        <v>321</v>
      </c>
      <c r="S64" s="149"/>
      <c r="T64" s="131"/>
      <c r="U64" s="132"/>
      <c r="V64" s="111" t="s">
        <v>319</v>
      </c>
      <c r="W64" s="111" t="s">
        <v>319</v>
      </c>
      <c r="X64" s="111" t="s">
        <v>318</v>
      </c>
      <c r="Y64" s="111" t="s">
        <v>321</v>
      </c>
      <c r="Z64" s="149"/>
      <c r="AA64" s="131"/>
      <c r="AB64" s="132"/>
      <c r="AC64" s="111" t="s">
        <v>319</v>
      </c>
      <c r="AD64" s="111" t="s">
        <v>319</v>
      </c>
      <c r="AE64" s="111" t="s">
        <v>318</v>
      </c>
      <c r="AF64" s="111" t="s">
        <v>321</v>
      </c>
      <c r="AG64" s="149"/>
      <c r="AH64" s="120">
        <v>4</v>
      </c>
      <c r="AI64" s="121">
        <v>8</v>
      </c>
      <c r="AJ64" s="121"/>
      <c r="AK64" s="122">
        <v>4</v>
      </c>
      <c r="AL64" s="123"/>
      <c r="AM64" s="126">
        <v>160</v>
      </c>
      <c r="AN64" s="127">
        <v>40</v>
      </c>
      <c r="AO64" s="117">
        <v>1</v>
      </c>
    </row>
    <row r="65" spans="2:41" ht="18" customHeight="1">
      <c r="B65" s="144" t="s">
        <v>372</v>
      </c>
      <c r="C65" s="145" t="s">
        <v>372</v>
      </c>
      <c r="D65" s="145"/>
      <c r="E65" s="145" t="s">
        <v>372</v>
      </c>
      <c r="F65" s="144" t="s">
        <v>372</v>
      </c>
      <c r="G65" s="146" t="s">
        <v>372</v>
      </c>
      <c r="H65" s="146" t="s">
        <v>372</v>
      </c>
      <c r="I65" s="146" t="s">
        <v>372</v>
      </c>
      <c r="J65" s="146" t="s">
        <v>372</v>
      </c>
      <c r="K65" s="145" t="s">
        <v>372</v>
      </c>
      <c r="L65" s="145" t="s">
        <v>372</v>
      </c>
      <c r="M65" s="144" t="s">
        <v>372</v>
      </c>
      <c r="N65" s="146" t="s">
        <v>372</v>
      </c>
      <c r="O65" s="146" t="s">
        <v>372</v>
      </c>
      <c r="P65" s="146" t="s">
        <v>372</v>
      </c>
      <c r="Q65" s="146" t="s">
        <v>372</v>
      </c>
      <c r="R65" s="145" t="s">
        <v>372</v>
      </c>
      <c r="S65" s="145" t="s">
        <v>372</v>
      </c>
      <c r="T65" s="144" t="s">
        <v>372</v>
      </c>
      <c r="U65" s="146" t="s">
        <v>372</v>
      </c>
      <c r="V65" s="146" t="s">
        <v>372</v>
      </c>
      <c r="W65" s="146" t="s">
        <v>372</v>
      </c>
      <c r="X65" s="146" t="s">
        <v>372</v>
      </c>
      <c r="Y65" s="145" t="s">
        <v>372</v>
      </c>
      <c r="Z65" s="145" t="s">
        <v>372</v>
      </c>
      <c r="AA65" s="144" t="s">
        <v>372</v>
      </c>
      <c r="AB65" s="146" t="s">
        <v>372</v>
      </c>
      <c r="AC65" s="146" t="s">
        <v>372</v>
      </c>
      <c r="AD65" s="146" t="s">
        <v>372</v>
      </c>
      <c r="AE65" s="146" t="s">
        <v>372</v>
      </c>
      <c r="AF65" s="145" t="s">
        <v>372</v>
      </c>
      <c r="AG65" s="147" t="s">
        <v>372</v>
      </c>
      <c r="AH65" s="145" t="s">
        <v>372</v>
      </c>
      <c r="AI65" s="146" t="s">
        <v>372</v>
      </c>
      <c r="AJ65" s="146" t="s">
        <v>372</v>
      </c>
      <c r="AK65" s="146" t="s">
        <v>372</v>
      </c>
      <c r="AL65" s="148" t="s">
        <v>372</v>
      </c>
      <c r="AM65" s="144" t="s">
        <v>372</v>
      </c>
      <c r="AN65" s="144" t="s">
        <v>372</v>
      </c>
      <c r="AO65" s="150"/>
    </row>
    <row r="66" spans="2:41" ht="18" customHeight="1">
      <c r="B66" s="144" t="s">
        <v>372</v>
      </c>
      <c r="C66" s="145" t="s">
        <v>372</v>
      </c>
      <c r="D66" s="145"/>
      <c r="E66" s="145" t="s">
        <v>372</v>
      </c>
      <c r="F66" s="144" t="s">
        <v>372</v>
      </c>
      <c r="G66" s="146" t="s">
        <v>372</v>
      </c>
      <c r="H66" s="146" t="s">
        <v>372</v>
      </c>
      <c r="I66" s="146" t="s">
        <v>372</v>
      </c>
      <c r="J66" s="146" t="s">
        <v>372</v>
      </c>
      <c r="K66" s="145" t="s">
        <v>372</v>
      </c>
      <c r="L66" s="145" t="s">
        <v>372</v>
      </c>
      <c r="M66" s="144" t="s">
        <v>372</v>
      </c>
      <c r="N66" s="146" t="s">
        <v>372</v>
      </c>
      <c r="O66" s="146" t="s">
        <v>372</v>
      </c>
      <c r="P66" s="146" t="s">
        <v>372</v>
      </c>
      <c r="Q66" s="146" t="s">
        <v>372</v>
      </c>
      <c r="R66" s="145" t="s">
        <v>372</v>
      </c>
      <c r="S66" s="145" t="s">
        <v>372</v>
      </c>
      <c r="T66" s="144" t="s">
        <v>372</v>
      </c>
      <c r="U66" s="146" t="s">
        <v>372</v>
      </c>
      <c r="V66" s="146" t="s">
        <v>372</v>
      </c>
      <c r="W66" s="146" t="s">
        <v>372</v>
      </c>
      <c r="X66" s="146" t="s">
        <v>372</v>
      </c>
      <c r="Y66" s="145" t="s">
        <v>372</v>
      </c>
      <c r="Z66" s="145" t="s">
        <v>372</v>
      </c>
      <c r="AA66" s="144" t="s">
        <v>372</v>
      </c>
      <c r="AB66" s="146" t="s">
        <v>372</v>
      </c>
      <c r="AC66" s="146" t="s">
        <v>372</v>
      </c>
      <c r="AD66" s="146" t="s">
        <v>372</v>
      </c>
      <c r="AE66" s="146" t="s">
        <v>372</v>
      </c>
      <c r="AF66" s="145" t="s">
        <v>372</v>
      </c>
      <c r="AG66" s="147" t="s">
        <v>372</v>
      </c>
      <c r="AH66" s="145" t="s">
        <v>372</v>
      </c>
      <c r="AI66" s="146" t="s">
        <v>372</v>
      </c>
      <c r="AJ66" s="146" t="s">
        <v>372</v>
      </c>
      <c r="AK66" s="146" t="s">
        <v>372</v>
      </c>
      <c r="AL66" s="148" t="s">
        <v>372</v>
      </c>
      <c r="AM66" s="144" t="s">
        <v>372</v>
      </c>
      <c r="AN66" s="144" t="s">
        <v>372</v>
      </c>
      <c r="AO66" s="150"/>
    </row>
    <row r="67" spans="2:41" ht="18" customHeight="1">
      <c r="B67" s="151"/>
      <c r="C67" s="152"/>
      <c r="D67" s="152"/>
      <c r="E67" s="152"/>
      <c r="F67" s="153"/>
      <c r="G67" s="153"/>
      <c r="H67" s="153"/>
      <c r="I67" s="153"/>
      <c r="J67" s="153"/>
      <c r="K67" s="153"/>
      <c r="L67" s="153"/>
      <c r="M67" s="153"/>
      <c r="N67" s="153"/>
      <c r="O67" s="153"/>
      <c r="P67" s="153"/>
      <c r="Q67" s="153"/>
      <c r="R67" s="153"/>
      <c r="S67" s="153"/>
      <c r="T67" s="153"/>
      <c r="U67" s="153"/>
      <c r="V67" s="153"/>
      <c r="W67" s="153"/>
      <c r="X67" s="153"/>
      <c r="Y67" s="153"/>
      <c r="Z67" s="153"/>
      <c r="AA67" s="153"/>
      <c r="AB67" s="153"/>
      <c r="AC67" s="153"/>
      <c r="AD67" s="153"/>
      <c r="AE67" s="153"/>
      <c r="AF67" s="153"/>
      <c r="AG67" s="153"/>
      <c r="AH67" s="154"/>
      <c r="AI67" s="154"/>
      <c r="AJ67" s="154"/>
      <c r="AK67" s="154"/>
      <c r="AL67" s="154"/>
      <c r="AM67" s="154"/>
      <c r="AN67" s="155"/>
      <c r="AO67" s="156"/>
    </row>
    <row r="68" spans="2:41" ht="18" customHeight="1">
      <c r="B68" s="110" t="s">
        <v>330</v>
      </c>
      <c r="C68" s="111" t="s">
        <v>373</v>
      </c>
      <c r="D68" s="112"/>
      <c r="E68" s="113" t="s">
        <v>329</v>
      </c>
      <c r="F68" s="131"/>
      <c r="G68" s="132"/>
      <c r="H68" s="132"/>
      <c r="I68" s="111" t="s">
        <v>371</v>
      </c>
      <c r="J68" s="111" t="s">
        <v>371</v>
      </c>
      <c r="K68" s="118" t="s">
        <v>370</v>
      </c>
      <c r="L68" s="133" t="s">
        <v>370</v>
      </c>
      <c r="M68" s="131"/>
      <c r="N68" s="132"/>
      <c r="O68" s="132"/>
      <c r="P68" s="111" t="s">
        <v>371</v>
      </c>
      <c r="Q68" s="111" t="s">
        <v>371</v>
      </c>
      <c r="R68" s="118" t="s">
        <v>370</v>
      </c>
      <c r="S68" s="133" t="s">
        <v>370</v>
      </c>
      <c r="T68" s="131"/>
      <c r="U68" s="132"/>
      <c r="V68" s="132"/>
      <c r="W68" s="111" t="s">
        <v>371</v>
      </c>
      <c r="X68" s="111" t="s">
        <v>371</v>
      </c>
      <c r="Y68" s="118" t="s">
        <v>370</v>
      </c>
      <c r="Z68" s="133" t="s">
        <v>370</v>
      </c>
      <c r="AA68" s="131"/>
      <c r="AB68" s="132"/>
      <c r="AC68" s="132"/>
      <c r="AD68" s="111" t="s">
        <v>371</v>
      </c>
      <c r="AE68" s="111" t="s">
        <v>371</v>
      </c>
      <c r="AF68" s="118" t="s">
        <v>370</v>
      </c>
      <c r="AG68" s="133" t="s">
        <v>370</v>
      </c>
      <c r="AH68" s="120"/>
      <c r="AI68" s="121">
        <v>8</v>
      </c>
      <c r="AJ68" s="121">
        <v>8</v>
      </c>
      <c r="AK68" s="122"/>
      <c r="AL68" s="123"/>
      <c r="AM68" s="126">
        <v>80</v>
      </c>
      <c r="AN68" s="127">
        <v>20</v>
      </c>
      <c r="AO68" s="134">
        <v>0.5</v>
      </c>
    </row>
    <row r="69" spans="2:41" ht="18" customHeight="1">
      <c r="B69" s="110" t="s">
        <v>330</v>
      </c>
      <c r="C69" s="111" t="s">
        <v>373</v>
      </c>
      <c r="D69" s="112"/>
      <c r="E69" s="113" t="s">
        <v>329</v>
      </c>
      <c r="F69" s="118" t="s">
        <v>370</v>
      </c>
      <c r="G69" s="132"/>
      <c r="H69" s="132"/>
      <c r="I69" s="132"/>
      <c r="J69" s="111" t="s">
        <v>371</v>
      </c>
      <c r="K69" s="111" t="s">
        <v>371</v>
      </c>
      <c r="L69" s="133" t="s">
        <v>370</v>
      </c>
      <c r="M69" s="128" t="s">
        <v>370</v>
      </c>
      <c r="N69" s="132"/>
      <c r="O69" s="132"/>
      <c r="P69" s="132"/>
      <c r="Q69" s="111" t="s">
        <v>371</v>
      </c>
      <c r="R69" s="111" t="s">
        <v>371</v>
      </c>
      <c r="S69" s="133" t="s">
        <v>370</v>
      </c>
      <c r="T69" s="128" t="s">
        <v>370</v>
      </c>
      <c r="U69" s="132"/>
      <c r="V69" s="132"/>
      <c r="W69" s="132"/>
      <c r="X69" s="111" t="s">
        <v>371</v>
      </c>
      <c r="Y69" s="111" t="s">
        <v>371</v>
      </c>
      <c r="Z69" s="133" t="s">
        <v>370</v>
      </c>
      <c r="AA69" s="128" t="s">
        <v>370</v>
      </c>
      <c r="AB69" s="132"/>
      <c r="AC69" s="132"/>
      <c r="AD69" s="132"/>
      <c r="AE69" s="111" t="s">
        <v>371</v>
      </c>
      <c r="AF69" s="111" t="s">
        <v>371</v>
      </c>
      <c r="AG69" s="133" t="s">
        <v>370</v>
      </c>
      <c r="AH69" s="120"/>
      <c r="AI69" s="121">
        <v>8</v>
      </c>
      <c r="AJ69" s="121">
        <v>8</v>
      </c>
      <c r="AK69" s="122"/>
      <c r="AL69" s="123"/>
      <c r="AM69" s="126">
        <v>80</v>
      </c>
      <c r="AN69" s="127">
        <v>20</v>
      </c>
      <c r="AO69" s="134">
        <v>0.5</v>
      </c>
    </row>
    <row r="70" spans="2:41" ht="18" customHeight="1">
      <c r="B70" s="110" t="s">
        <v>301</v>
      </c>
      <c r="C70" s="157"/>
      <c r="D70" s="158"/>
      <c r="E70" s="159"/>
      <c r="F70" s="102"/>
      <c r="G70" s="103"/>
      <c r="H70" s="103"/>
      <c r="I70" s="103"/>
      <c r="J70" s="103"/>
      <c r="K70" s="103"/>
      <c r="L70" s="104"/>
      <c r="M70" s="102"/>
      <c r="N70" s="103"/>
      <c r="O70" s="103"/>
      <c r="P70" s="103"/>
      <c r="Q70" s="103"/>
      <c r="R70" s="103"/>
      <c r="S70" s="104"/>
      <c r="T70" s="102"/>
      <c r="U70" s="103"/>
      <c r="V70" s="103"/>
      <c r="W70" s="103"/>
      <c r="X70" s="103"/>
      <c r="Y70" s="103"/>
      <c r="Z70" s="104"/>
      <c r="AA70" s="105"/>
      <c r="AB70" s="103"/>
      <c r="AC70" s="103"/>
      <c r="AD70" s="103"/>
      <c r="AE70" s="103"/>
      <c r="AF70" s="103"/>
      <c r="AG70" s="103"/>
      <c r="AH70" s="106"/>
      <c r="AI70" s="107"/>
      <c r="AJ70" s="107"/>
      <c r="AK70" s="108"/>
      <c r="AL70" s="109"/>
      <c r="AM70" s="126">
        <v>2960</v>
      </c>
      <c r="AN70" s="127">
        <v>740</v>
      </c>
      <c r="AO70" s="137">
        <v>18.5</v>
      </c>
    </row>
    <row r="71" spans="2:41" ht="18" customHeight="1">
      <c r="B71" s="138" t="s">
        <v>290</v>
      </c>
      <c r="C71" s="111" t="s">
        <v>324</v>
      </c>
      <c r="D71" s="112"/>
      <c r="E71" s="113" t="s">
        <v>329</v>
      </c>
      <c r="F71" s="111"/>
      <c r="G71" s="111" t="s">
        <v>319</v>
      </c>
      <c r="H71" s="111" t="s">
        <v>319</v>
      </c>
      <c r="I71" s="111" t="s">
        <v>319</v>
      </c>
      <c r="J71" s="111" t="s">
        <v>319</v>
      </c>
      <c r="K71" s="111" t="s">
        <v>319</v>
      </c>
      <c r="L71" s="93"/>
      <c r="M71" s="111"/>
      <c r="N71" s="111" t="s">
        <v>319</v>
      </c>
      <c r="O71" s="111" t="s">
        <v>319</v>
      </c>
      <c r="P71" s="111" t="s">
        <v>319</v>
      </c>
      <c r="Q71" s="111" t="s">
        <v>319</v>
      </c>
      <c r="R71" s="111" t="s">
        <v>319</v>
      </c>
      <c r="S71" s="93"/>
      <c r="T71" s="111"/>
      <c r="U71" s="111" t="s">
        <v>319</v>
      </c>
      <c r="V71" s="111" t="s">
        <v>319</v>
      </c>
      <c r="W71" s="111" t="s">
        <v>319</v>
      </c>
      <c r="X71" s="111" t="s">
        <v>319</v>
      </c>
      <c r="Y71" s="111" t="s">
        <v>319</v>
      </c>
      <c r="Z71" s="93"/>
      <c r="AA71" s="111"/>
      <c r="AB71" s="111" t="s">
        <v>319</v>
      </c>
      <c r="AC71" s="111" t="s">
        <v>319</v>
      </c>
      <c r="AD71" s="111" t="s">
        <v>319</v>
      </c>
      <c r="AE71" s="111" t="s">
        <v>319</v>
      </c>
      <c r="AF71" s="111" t="s">
        <v>319</v>
      </c>
      <c r="AG71" s="93"/>
      <c r="AH71" s="94"/>
      <c r="AI71" s="121">
        <v>20</v>
      </c>
      <c r="AJ71" s="95"/>
      <c r="AK71" s="96"/>
      <c r="AL71" s="97"/>
      <c r="AM71" s="126">
        <v>160</v>
      </c>
      <c r="AN71" s="127">
        <v>40</v>
      </c>
      <c r="AO71" s="117">
        <v>1</v>
      </c>
    </row>
    <row r="72" spans="2:41" ht="18" customHeight="1">
      <c r="B72" s="138" t="s">
        <v>340</v>
      </c>
      <c r="C72" s="111" t="s">
        <v>331</v>
      </c>
      <c r="D72" s="112" t="s">
        <v>332</v>
      </c>
      <c r="E72" s="113" t="s">
        <v>374</v>
      </c>
      <c r="F72" s="111"/>
      <c r="G72" s="111" t="s">
        <v>322</v>
      </c>
      <c r="H72" s="111" t="s">
        <v>319</v>
      </c>
      <c r="I72" s="111" t="s">
        <v>322</v>
      </c>
      <c r="J72" s="111" t="s">
        <v>322</v>
      </c>
      <c r="K72" s="111" t="s">
        <v>322</v>
      </c>
      <c r="L72" s="93"/>
      <c r="M72" s="111"/>
      <c r="N72" s="111" t="s">
        <v>319</v>
      </c>
      <c r="O72" s="111" t="s">
        <v>319</v>
      </c>
      <c r="P72" s="111" t="s">
        <v>322</v>
      </c>
      <c r="Q72" s="111" t="s">
        <v>322</v>
      </c>
      <c r="R72" s="111" t="s">
        <v>322</v>
      </c>
      <c r="S72" s="93"/>
      <c r="T72" s="111"/>
      <c r="U72" s="111" t="s">
        <v>319</v>
      </c>
      <c r="V72" s="111" t="s">
        <v>319</v>
      </c>
      <c r="W72" s="111" t="s">
        <v>322</v>
      </c>
      <c r="X72" s="111" t="s">
        <v>322</v>
      </c>
      <c r="Y72" s="111" t="s">
        <v>322</v>
      </c>
      <c r="Z72" s="93"/>
      <c r="AA72" s="111"/>
      <c r="AB72" s="111" t="s">
        <v>319</v>
      </c>
      <c r="AC72" s="111" t="s">
        <v>319</v>
      </c>
      <c r="AD72" s="111" t="s">
        <v>322</v>
      </c>
      <c r="AE72" s="111" t="s">
        <v>322</v>
      </c>
      <c r="AF72" s="111" t="s">
        <v>322</v>
      </c>
      <c r="AG72" s="93"/>
      <c r="AH72" s="94"/>
      <c r="AI72" s="121">
        <v>7</v>
      </c>
      <c r="AJ72" s="95"/>
      <c r="AK72" s="96"/>
      <c r="AL72" s="139">
        <v>13</v>
      </c>
      <c r="AM72" s="140">
        <v>134</v>
      </c>
      <c r="AN72" s="127">
        <v>33.5</v>
      </c>
      <c r="AO72" s="134">
        <v>0.8</v>
      </c>
    </row>
    <row r="73" spans="2:41" ht="18" customHeight="1">
      <c r="B73" s="138" t="s">
        <v>344</v>
      </c>
      <c r="C73" s="111" t="s">
        <v>324</v>
      </c>
      <c r="D73" s="112"/>
      <c r="E73" s="113" t="s">
        <v>329</v>
      </c>
      <c r="F73" s="111" t="s">
        <v>319</v>
      </c>
      <c r="G73" s="111"/>
      <c r="H73" s="98"/>
      <c r="I73" s="111" t="s">
        <v>319</v>
      </c>
      <c r="J73" s="111" t="s">
        <v>319</v>
      </c>
      <c r="K73" s="111" t="s">
        <v>319</v>
      </c>
      <c r="L73" s="111" t="s">
        <v>319</v>
      </c>
      <c r="M73" s="119" t="s">
        <v>319</v>
      </c>
      <c r="N73" s="111"/>
      <c r="O73" s="98"/>
      <c r="P73" s="111" t="s">
        <v>319</v>
      </c>
      <c r="Q73" s="111" t="s">
        <v>319</v>
      </c>
      <c r="R73" s="111" t="s">
        <v>319</v>
      </c>
      <c r="S73" s="111" t="s">
        <v>319</v>
      </c>
      <c r="T73" s="119" t="s">
        <v>319</v>
      </c>
      <c r="U73" s="111"/>
      <c r="V73" s="98"/>
      <c r="W73" s="111" t="s">
        <v>319</v>
      </c>
      <c r="X73" s="111" t="s">
        <v>319</v>
      </c>
      <c r="Y73" s="111" t="s">
        <v>319</v>
      </c>
      <c r="Z73" s="111" t="s">
        <v>319</v>
      </c>
      <c r="AA73" s="119" t="s">
        <v>319</v>
      </c>
      <c r="AB73" s="111"/>
      <c r="AC73" s="98"/>
      <c r="AD73" s="111" t="s">
        <v>319</v>
      </c>
      <c r="AE73" s="111" t="s">
        <v>319</v>
      </c>
      <c r="AF73" s="111" t="s">
        <v>319</v>
      </c>
      <c r="AG73" s="111" t="s">
        <v>319</v>
      </c>
      <c r="AH73" s="94"/>
      <c r="AI73" s="141">
        <v>20</v>
      </c>
      <c r="AJ73" s="95"/>
      <c r="AK73" s="96"/>
      <c r="AL73" s="97"/>
      <c r="AM73" s="124">
        <v>160</v>
      </c>
      <c r="AN73" s="125">
        <v>40</v>
      </c>
      <c r="AO73" s="117">
        <v>1</v>
      </c>
    </row>
    <row r="74" spans="2:41" ht="18" customHeight="1">
      <c r="B74" s="138" t="s">
        <v>291</v>
      </c>
      <c r="C74" s="111" t="s">
        <v>324</v>
      </c>
      <c r="D74" s="112"/>
      <c r="E74" s="113" t="s">
        <v>329</v>
      </c>
      <c r="F74" s="99"/>
      <c r="G74" s="111" t="s">
        <v>319</v>
      </c>
      <c r="H74" s="111" t="s">
        <v>319</v>
      </c>
      <c r="I74" s="111" t="s">
        <v>319</v>
      </c>
      <c r="J74" s="111" t="s">
        <v>319</v>
      </c>
      <c r="K74" s="111" t="s">
        <v>319</v>
      </c>
      <c r="L74" s="93"/>
      <c r="M74" s="99"/>
      <c r="N74" s="111" t="s">
        <v>319</v>
      </c>
      <c r="O74" s="111" t="s">
        <v>319</v>
      </c>
      <c r="P74" s="111" t="s">
        <v>319</v>
      </c>
      <c r="Q74" s="111" t="s">
        <v>319</v>
      </c>
      <c r="R74" s="111" t="s">
        <v>319</v>
      </c>
      <c r="S74" s="93"/>
      <c r="T74" s="99"/>
      <c r="U74" s="111" t="s">
        <v>319</v>
      </c>
      <c r="V74" s="111" t="s">
        <v>319</v>
      </c>
      <c r="W74" s="111" t="s">
        <v>319</v>
      </c>
      <c r="X74" s="111" t="s">
        <v>319</v>
      </c>
      <c r="Y74" s="111" t="s">
        <v>319</v>
      </c>
      <c r="Z74" s="93"/>
      <c r="AA74" s="100"/>
      <c r="AB74" s="111" t="s">
        <v>319</v>
      </c>
      <c r="AC74" s="111" t="s">
        <v>319</v>
      </c>
      <c r="AD74" s="111" t="s">
        <v>319</v>
      </c>
      <c r="AE74" s="111" t="s">
        <v>319</v>
      </c>
      <c r="AF74" s="111" t="s">
        <v>319</v>
      </c>
      <c r="AG74" s="98"/>
      <c r="AH74" s="94"/>
      <c r="AI74" s="141">
        <v>20</v>
      </c>
      <c r="AJ74" s="95"/>
      <c r="AK74" s="96"/>
      <c r="AL74" s="97"/>
      <c r="AM74" s="126">
        <v>160</v>
      </c>
      <c r="AN74" s="127">
        <v>40</v>
      </c>
      <c r="AO74" s="117">
        <v>1</v>
      </c>
    </row>
    <row r="75" spans="2:41" ht="45" customHeight="1" thickBot="1">
      <c r="B75" s="1125" t="s">
        <v>306</v>
      </c>
      <c r="C75" s="1126"/>
      <c r="D75" s="1126"/>
      <c r="E75" s="1127"/>
      <c r="F75" s="1128" t="s">
        <v>398</v>
      </c>
      <c r="G75" s="1129"/>
      <c r="H75" s="1129"/>
      <c r="I75" s="1129"/>
      <c r="J75" s="1129"/>
      <c r="K75" s="1129"/>
      <c r="L75" s="1129"/>
      <c r="M75" s="1129"/>
      <c r="N75" s="1129"/>
      <c r="O75" s="1129"/>
      <c r="P75" s="1129"/>
      <c r="Q75" s="1129"/>
      <c r="R75" s="1129"/>
      <c r="S75" s="1129"/>
      <c r="T75" s="1129"/>
      <c r="U75" s="1129"/>
      <c r="V75" s="1129"/>
      <c r="W75" s="1129"/>
      <c r="X75" s="1129"/>
      <c r="Y75" s="1129"/>
      <c r="Z75" s="1129"/>
      <c r="AA75" s="1129"/>
      <c r="AB75" s="1129"/>
      <c r="AC75" s="1129"/>
      <c r="AD75" s="1129"/>
      <c r="AE75" s="1129"/>
      <c r="AF75" s="1129"/>
      <c r="AG75" s="1129"/>
      <c r="AH75" s="1129"/>
      <c r="AI75" s="1129"/>
      <c r="AJ75" s="1129"/>
      <c r="AK75" s="1129"/>
      <c r="AL75" s="1129"/>
      <c r="AM75" s="1129"/>
      <c r="AN75" s="1129"/>
      <c r="AO75" s="1130"/>
    </row>
    <row r="76" spans="2:41" s="51" customFormat="1" ht="18" customHeight="1">
      <c r="B76" s="1131" t="s">
        <v>359</v>
      </c>
      <c r="C76" s="1131"/>
      <c r="D76" s="1131"/>
      <c r="E76" s="1131"/>
      <c r="F76" s="1131"/>
      <c r="G76" s="1131"/>
      <c r="H76" s="1131"/>
      <c r="I76" s="1131"/>
      <c r="J76" s="1131"/>
      <c r="K76" s="1131"/>
      <c r="L76" s="1131"/>
      <c r="M76" s="1131"/>
      <c r="N76" s="1131"/>
      <c r="O76" s="1131"/>
      <c r="P76" s="1131"/>
      <c r="Q76" s="1131"/>
      <c r="R76" s="1131"/>
      <c r="S76" s="1131"/>
      <c r="T76" s="1131"/>
      <c r="U76" s="1131"/>
      <c r="V76" s="1131"/>
      <c r="W76" s="1131"/>
      <c r="X76" s="1131"/>
      <c r="Y76" s="1131"/>
      <c r="Z76" s="1131"/>
      <c r="AA76" s="1132"/>
      <c r="AB76" s="1132"/>
      <c r="AC76" s="1132"/>
      <c r="AD76" s="1132"/>
      <c r="AE76" s="1132"/>
      <c r="AF76" s="1132"/>
      <c r="AG76" s="1132"/>
      <c r="AH76" s="1132"/>
      <c r="AI76" s="1132"/>
      <c r="AJ76" s="1132"/>
      <c r="AK76" s="1132"/>
      <c r="AL76" s="1132"/>
      <c r="AM76" s="1132"/>
      <c r="AN76" s="1132"/>
      <c r="AO76" s="1132"/>
    </row>
    <row r="77" spans="2:41">
      <c r="B77" s="47" t="s">
        <v>375</v>
      </c>
      <c r="C77" s="47"/>
      <c r="D77" s="47"/>
      <c r="E77" s="47"/>
      <c r="F77" s="47"/>
      <c r="G77" s="47"/>
      <c r="H77" s="47"/>
      <c r="I77" s="47"/>
      <c r="J77" s="47"/>
      <c r="K77" s="47"/>
      <c r="L77" s="47"/>
      <c r="M77" s="47"/>
      <c r="N77" s="47"/>
      <c r="O77" s="47"/>
      <c r="P77" s="47"/>
      <c r="Q77" s="47"/>
      <c r="R77" s="47"/>
      <c r="S77" s="47"/>
      <c r="T77" s="47"/>
      <c r="U77" s="47"/>
      <c r="V77" s="47"/>
      <c r="W77" s="47"/>
      <c r="X77" s="47"/>
      <c r="Y77" s="47"/>
      <c r="Z77" s="47"/>
      <c r="AA77" s="82"/>
      <c r="AB77" s="82"/>
      <c r="AC77" s="47"/>
      <c r="AD77" s="47"/>
      <c r="AE77" s="47"/>
      <c r="AF77" s="47"/>
      <c r="AG77" s="47"/>
      <c r="AH77" s="47"/>
      <c r="AI77" s="47"/>
      <c r="AJ77" s="47"/>
      <c r="AK77" s="47"/>
      <c r="AL77" s="47"/>
      <c r="AM77" s="47"/>
      <c r="AN77" s="47"/>
      <c r="AO77" s="47"/>
    </row>
    <row r="78" spans="2:41">
      <c r="B78" s="47"/>
      <c r="C78" s="47" t="s">
        <v>360</v>
      </c>
      <c r="D78" s="47"/>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row>
    <row r="79" spans="2:41">
      <c r="B79" s="47" t="s">
        <v>361</v>
      </c>
      <c r="C79" s="47"/>
      <c r="D79" s="47"/>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row>
    <row r="80" spans="2:41">
      <c r="B80" s="47"/>
      <c r="C80" s="47" t="s">
        <v>376</v>
      </c>
      <c r="D80" s="47"/>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row>
    <row r="81" spans="2:41">
      <c r="B81" s="47" t="s">
        <v>377</v>
      </c>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row>
    <row r="82" spans="2:41">
      <c r="B82" s="47" t="s">
        <v>378</v>
      </c>
      <c r="C82" s="47"/>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row>
    <row r="83" spans="2:41" ht="19.2">
      <c r="B83" s="85" t="s">
        <v>379</v>
      </c>
    </row>
    <row r="85" spans="2:41" ht="18.75" customHeight="1">
      <c r="B85" s="45" t="s">
        <v>255</v>
      </c>
      <c r="L85" s="46" t="s">
        <v>771</v>
      </c>
      <c r="M85" s="47"/>
      <c r="N85" s="47"/>
      <c r="P85" s="48"/>
      <c r="Q85" s="49"/>
      <c r="R85" s="49"/>
      <c r="S85" s="49"/>
      <c r="T85" s="49"/>
      <c r="AA85" s="50" t="s">
        <v>380</v>
      </c>
      <c r="AB85" s="162"/>
      <c r="AE85" s="168" t="s">
        <v>381</v>
      </c>
      <c r="AF85" s="51"/>
      <c r="AO85" s="50" t="s">
        <v>382</v>
      </c>
    </row>
    <row r="86" spans="2:41" ht="18.75" customHeight="1">
      <c r="B86" s="1133" t="s">
        <v>366</v>
      </c>
      <c r="C86" s="1133"/>
      <c r="D86" s="1133"/>
      <c r="E86" s="1133"/>
      <c r="F86" s="1133"/>
      <c r="G86" s="1133"/>
      <c r="H86" s="1133"/>
      <c r="I86" s="1133"/>
      <c r="J86" s="1133"/>
      <c r="K86" s="1133"/>
      <c r="L86" s="1133"/>
      <c r="M86" s="1133"/>
      <c r="N86" s="1133"/>
      <c r="O86" s="1133"/>
      <c r="P86" s="1133"/>
      <c r="Q86" s="1133"/>
      <c r="R86" s="1133"/>
      <c r="S86" s="1133"/>
      <c r="T86" s="1133"/>
      <c r="U86" s="1133"/>
      <c r="V86" s="1133"/>
      <c r="W86" s="1133"/>
      <c r="X86" s="1133"/>
      <c r="Y86" s="1133"/>
      <c r="AA86" s="50" t="s">
        <v>394</v>
      </c>
      <c r="AB86" s="162"/>
      <c r="AF86" s="51"/>
      <c r="AO86" s="50" t="s">
        <v>382</v>
      </c>
    </row>
    <row r="87" spans="2:41" ht="18.75" customHeight="1">
      <c r="B87" s="54"/>
      <c r="C87" s="55"/>
      <c r="D87" s="55"/>
      <c r="E87" s="55"/>
      <c r="L87" s="46"/>
      <c r="M87" s="47"/>
      <c r="N87" s="47"/>
      <c r="P87" s="48"/>
      <c r="Q87" s="49"/>
      <c r="R87" s="49"/>
      <c r="S87" s="49"/>
      <c r="T87" s="49"/>
      <c r="AA87" s="50"/>
      <c r="AB87" s="162"/>
      <c r="AF87" s="51"/>
    </row>
    <row r="88" spans="2:41" ht="18.75" customHeight="1" thickBot="1">
      <c r="B88" s="54" t="s">
        <v>400</v>
      </c>
      <c r="C88" s="56"/>
      <c r="D88" s="56"/>
      <c r="E88" s="55"/>
      <c r="F88" s="55"/>
      <c r="G88" s="55"/>
      <c r="H88" s="55"/>
      <c r="I88" s="55"/>
      <c r="J88" s="57"/>
      <c r="K88" s="57"/>
      <c r="L88" s="57"/>
      <c r="M88" s="57"/>
      <c r="N88" s="57"/>
      <c r="O88" s="57"/>
      <c r="P88" s="57"/>
      <c r="Q88" s="55"/>
      <c r="R88" s="55"/>
      <c r="S88" s="54"/>
      <c r="T88" s="55"/>
      <c r="U88" s="55"/>
      <c r="V88" s="55"/>
      <c r="W88" s="55"/>
      <c r="X88" s="54"/>
      <c r="Y88" s="55"/>
      <c r="Z88" s="55"/>
      <c r="AA88" s="54" t="s">
        <v>401</v>
      </c>
      <c r="AB88" s="163"/>
      <c r="AC88" s="55"/>
      <c r="AD88" s="55"/>
      <c r="AE88" s="55"/>
      <c r="AF88" s="55"/>
      <c r="AG88" s="55"/>
      <c r="AH88" s="55"/>
      <c r="AI88" s="55"/>
      <c r="AJ88" s="55"/>
      <c r="AK88" s="55"/>
      <c r="AL88" s="55"/>
      <c r="AM88" s="55"/>
      <c r="AN88" s="55"/>
      <c r="AO88" s="50"/>
    </row>
    <row r="89" spans="2:41" ht="18.75" customHeight="1">
      <c r="B89" s="58"/>
      <c r="C89" s="59" t="s">
        <v>383</v>
      </c>
      <c r="D89" s="1134" t="s">
        <v>313</v>
      </c>
      <c r="E89" s="60"/>
      <c r="F89" s="1137" t="s">
        <v>384</v>
      </c>
      <c r="G89" s="1138"/>
      <c r="H89" s="1138"/>
      <c r="I89" s="1138"/>
      <c r="J89" s="1138"/>
      <c r="K89" s="1138"/>
      <c r="L89" s="1139"/>
      <c r="M89" s="1137" t="s">
        <v>385</v>
      </c>
      <c r="N89" s="1138"/>
      <c r="O89" s="1138"/>
      <c r="P89" s="1138"/>
      <c r="Q89" s="1138"/>
      <c r="R89" s="1138"/>
      <c r="S89" s="1139"/>
      <c r="T89" s="1137" t="s">
        <v>386</v>
      </c>
      <c r="U89" s="1138"/>
      <c r="V89" s="1138"/>
      <c r="W89" s="1138"/>
      <c r="X89" s="1138"/>
      <c r="Y89" s="1138"/>
      <c r="Z89" s="1139"/>
      <c r="AA89" s="1137" t="s">
        <v>387</v>
      </c>
      <c r="AB89" s="1138"/>
      <c r="AC89" s="1138"/>
      <c r="AD89" s="1138"/>
      <c r="AE89" s="1138"/>
      <c r="AF89" s="1138"/>
      <c r="AG89" s="1140"/>
      <c r="AH89" s="1141" t="s">
        <v>267</v>
      </c>
      <c r="AI89" s="1142"/>
      <c r="AJ89" s="1142"/>
      <c r="AK89" s="1142"/>
      <c r="AL89" s="1143"/>
      <c r="AM89" s="61" t="s">
        <v>268</v>
      </c>
      <c r="AN89" s="62" t="s">
        <v>269</v>
      </c>
      <c r="AO89" s="62" t="s">
        <v>270</v>
      </c>
    </row>
    <row r="90" spans="2:41" ht="18" customHeight="1">
      <c r="B90" s="63" t="s">
        <v>271</v>
      </c>
      <c r="C90" s="64" t="s">
        <v>280</v>
      </c>
      <c r="D90" s="1135"/>
      <c r="E90" s="65" t="s">
        <v>272</v>
      </c>
      <c r="F90" s="66">
        <v>1</v>
      </c>
      <c r="G90" s="67">
        <v>2</v>
      </c>
      <c r="H90" s="67">
        <v>3</v>
      </c>
      <c r="I90" s="67">
        <v>4</v>
      </c>
      <c r="J90" s="67">
        <v>5</v>
      </c>
      <c r="K90" s="67">
        <v>6</v>
      </c>
      <c r="L90" s="68">
        <v>7</v>
      </c>
      <c r="M90" s="66">
        <v>8</v>
      </c>
      <c r="N90" s="67">
        <v>9</v>
      </c>
      <c r="O90" s="67">
        <v>10</v>
      </c>
      <c r="P90" s="67">
        <v>11</v>
      </c>
      <c r="Q90" s="67">
        <v>12</v>
      </c>
      <c r="R90" s="67">
        <v>13</v>
      </c>
      <c r="S90" s="67">
        <v>14</v>
      </c>
      <c r="T90" s="66">
        <v>15</v>
      </c>
      <c r="U90" s="67">
        <v>16</v>
      </c>
      <c r="V90" s="67">
        <v>17</v>
      </c>
      <c r="W90" s="67">
        <v>18</v>
      </c>
      <c r="X90" s="67">
        <v>19</v>
      </c>
      <c r="Y90" s="67">
        <v>20</v>
      </c>
      <c r="Z90" s="67">
        <v>21</v>
      </c>
      <c r="AA90" s="66">
        <v>22</v>
      </c>
      <c r="AB90" s="67">
        <v>23</v>
      </c>
      <c r="AC90" s="67">
        <v>24</v>
      </c>
      <c r="AD90" s="67">
        <v>25</v>
      </c>
      <c r="AE90" s="67">
        <v>26</v>
      </c>
      <c r="AF90" s="67">
        <v>27</v>
      </c>
      <c r="AG90" s="67">
        <v>28</v>
      </c>
      <c r="AH90" s="1144"/>
      <c r="AI90" s="1145"/>
      <c r="AJ90" s="1145"/>
      <c r="AK90" s="1145"/>
      <c r="AL90" s="1146"/>
      <c r="AM90" s="69"/>
      <c r="AN90" s="70" t="s">
        <v>273</v>
      </c>
      <c r="AO90" s="71" t="s">
        <v>274</v>
      </c>
    </row>
    <row r="91" spans="2:41" ht="18" customHeight="1" thickBot="1">
      <c r="B91" s="72"/>
      <c r="C91" s="73"/>
      <c r="D91" s="1136"/>
      <c r="E91" s="74"/>
      <c r="F91" s="164" t="s">
        <v>281</v>
      </c>
      <c r="G91" s="164" t="s">
        <v>282</v>
      </c>
      <c r="H91" s="164" t="s">
        <v>283</v>
      </c>
      <c r="I91" s="164" t="s">
        <v>284</v>
      </c>
      <c r="J91" s="164" t="s">
        <v>285</v>
      </c>
      <c r="K91" s="164" t="s">
        <v>286</v>
      </c>
      <c r="L91" s="165" t="s">
        <v>287</v>
      </c>
      <c r="M91" s="166" t="s">
        <v>281</v>
      </c>
      <c r="N91" s="164" t="s">
        <v>282</v>
      </c>
      <c r="O91" s="164" t="s">
        <v>283</v>
      </c>
      <c r="P91" s="164" t="s">
        <v>284</v>
      </c>
      <c r="Q91" s="164" t="s">
        <v>285</v>
      </c>
      <c r="R91" s="164" t="s">
        <v>286</v>
      </c>
      <c r="S91" s="164" t="s">
        <v>287</v>
      </c>
      <c r="T91" s="166" t="s">
        <v>281</v>
      </c>
      <c r="U91" s="164" t="s">
        <v>282</v>
      </c>
      <c r="V91" s="164" t="s">
        <v>283</v>
      </c>
      <c r="W91" s="164" t="s">
        <v>284</v>
      </c>
      <c r="X91" s="164" t="s">
        <v>285</v>
      </c>
      <c r="Y91" s="164" t="s">
        <v>286</v>
      </c>
      <c r="Z91" s="164" t="s">
        <v>287</v>
      </c>
      <c r="AA91" s="166" t="s">
        <v>281</v>
      </c>
      <c r="AB91" s="164" t="s">
        <v>282</v>
      </c>
      <c r="AC91" s="164" t="s">
        <v>283</v>
      </c>
      <c r="AD91" s="164" t="s">
        <v>284</v>
      </c>
      <c r="AE91" s="164" t="s">
        <v>285</v>
      </c>
      <c r="AF91" s="164" t="s">
        <v>286</v>
      </c>
      <c r="AG91" s="164" t="s">
        <v>287</v>
      </c>
      <c r="AH91" s="75" t="s">
        <v>318</v>
      </c>
      <c r="AI91" s="76" t="s">
        <v>319</v>
      </c>
      <c r="AJ91" s="76" t="s">
        <v>320</v>
      </c>
      <c r="AK91" s="77" t="s">
        <v>321</v>
      </c>
      <c r="AL91" s="78" t="s">
        <v>322</v>
      </c>
      <c r="AM91" s="79" t="s">
        <v>275</v>
      </c>
      <c r="AN91" s="80" t="s">
        <v>276</v>
      </c>
      <c r="AO91" s="81" t="s">
        <v>277</v>
      </c>
    </row>
    <row r="92" spans="2:41" ht="18" customHeight="1">
      <c r="B92" s="110" t="s">
        <v>288</v>
      </c>
      <c r="C92" s="111" t="s">
        <v>324</v>
      </c>
      <c r="D92" s="112"/>
      <c r="E92" s="113" t="s">
        <v>329</v>
      </c>
      <c r="F92" s="111" t="s">
        <v>319</v>
      </c>
      <c r="G92" s="111"/>
      <c r="H92" s="111" t="s">
        <v>319</v>
      </c>
      <c r="I92" s="111" t="s">
        <v>319</v>
      </c>
      <c r="J92" s="111" t="s">
        <v>319</v>
      </c>
      <c r="K92" s="111"/>
      <c r="L92" s="112" t="s">
        <v>319</v>
      </c>
      <c r="M92" s="119" t="s">
        <v>319</v>
      </c>
      <c r="N92" s="111"/>
      <c r="O92" s="111" t="s">
        <v>319</v>
      </c>
      <c r="P92" s="111" t="s">
        <v>319</v>
      </c>
      <c r="Q92" s="111" t="s">
        <v>319</v>
      </c>
      <c r="R92" s="111"/>
      <c r="S92" s="111" t="s">
        <v>319</v>
      </c>
      <c r="T92" s="119" t="s">
        <v>319</v>
      </c>
      <c r="U92" s="111"/>
      <c r="V92" s="111" t="s">
        <v>319</v>
      </c>
      <c r="W92" s="111" t="s">
        <v>319</v>
      </c>
      <c r="X92" s="111" t="s">
        <v>319</v>
      </c>
      <c r="Y92" s="111"/>
      <c r="Z92" s="111" t="s">
        <v>319</v>
      </c>
      <c r="AA92" s="119" t="s">
        <v>319</v>
      </c>
      <c r="AB92" s="111"/>
      <c r="AC92" s="111" t="s">
        <v>319</v>
      </c>
      <c r="AD92" s="111" t="s">
        <v>319</v>
      </c>
      <c r="AE92" s="111" t="s">
        <v>319</v>
      </c>
      <c r="AF92" s="111"/>
      <c r="AG92" s="111" t="s">
        <v>319</v>
      </c>
      <c r="AH92" s="120"/>
      <c r="AI92" s="121">
        <v>20</v>
      </c>
      <c r="AJ92" s="121"/>
      <c r="AK92" s="122"/>
      <c r="AL92" s="123"/>
      <c r="AM92" s="126">
        <v>160</v>
      </c>
      <c r="AN92" s="127">
        <v>40</v>
      </c>
      <c r="AO92" s="117">
        <v>1</v>
      </c>
    </row>
    <row r="93" spans="2:41" ht="18" customHeight="1">
      <c r="B93" s="110" t="s">
        <v>330</v>
      </c>
      <c r="C93" s="111" t="s">
        <v>369</v>
      </c>
      <c r="D93" s="112" t="s">
        <v>388</v>
      </c>
      <c r="E93" s="113" t="s">
        <v>333</v>
      </c>
      <c r="F93" s="131"/>
      <c r="G93" s="132"/>
      <c r="H93" s="132" t="s">
        <v>322</v>
      </c>
      <c r="I93" s="111"/>
      <c r="J93" s="111"/>
      <c r="K93" s="118" t="s">
        <v>322</v>
      </c>
      <c r="L93" s="133"/>
      <c r="M93" s="131"/>
      <c r="N93" s="132"/>
      <c r="O93" s="132"/>
      <c r="P93" s="111"/>
      <c r="Q93" s="111"/>
      <c r="R93" s="118" t="s">
        <v>322</v>
      </c>
      <c r="S93" s="133"/>
      <c r="T93" s="131"/>
      <c r="U93" s="132"/>
      <c r="V93" s="132" t="s">
        <v>322</v>
      </c>
      <c r="W93" s="111"/>
      <c r="X93" s="111"/>
      <c r="Y93" s="118"/>
      <c r="Z93" s="133"/>
      <c r="AA93" s="131"/>
      <c r="AB93" s="132"/>
      <c r="AC93" s="132"/>
      <c r="AD93" s="111" t="s">
        <v>322</v>
      </c>
      <c r="AE93" s="111" t="s">
        <v>322</v>
      </c>
      <c r="AF93" s="118"/>
      <c r="AG93" s="133"/>
      <c r="AH93" s="120"/>
      <c r="AI93" s="121"/>
      <c r="AJ93" s="121"/>
      <c r="AK93" s="122"/>
      <c r="AL93" s="123">
        <v>6</v>
      </c>
      <c r="AM93" s="126">
        <v>18</v>
      </c>
      <c r="AN93" s="127">
        <v>4.5</v>
      </c>
      <c r="AO93" s="117">
        <v>0.1</v>
      </c>
    </row>
    <row r="94" spans="2:41" ht="18" customHeight="1">
      <c r="B94" s="110" t="s">
        <v>296</v>
      </c>
      <c r="C94" s="111" t="s">
        <v>324</v>
      </c>
      <c r="D94" s="112"/>
      <c r="E94" s="113" t="s">
        <v>329</v>
      </c>
      <c r="F94" s="111" t="s">
        <v>319</v>
      </c>
      <c r="G94" s="111" t="s">
        <v>319</v>
      </c>
      <c r="H94" s="111" t="s">
        <v>318</v>
      </c>
      <c r="I94" s="111" t="s">
        <v>321</v>
      </c>
      <c r="J94" s="118"/>
      <c r="K94" s="118"/>
      <c r="L94" s="129"/>
      <c r="M94" s="111" t="s">
        <v>319</v>
      </c>
      <c r="N94" s="111" t="s">
        <v>319</v>
      </c>
      <c r="O94" s="111" t="s">
        <v>318</v>
      </c>
      <c r="P94" s="111" t="s">
        <v>321</v>
      </c>
      <c r="Q94" s="118"/>
      <c r="R94" s="118"/>
      <c r="S94" s="129"/>
      <c r="T94" s="111" t="s">
        <v>319</v>
      </c>
      <c r="U94" s="111" t="s">
        <v>319</v>
      </c>
      <c r="V94" s="111" t="s">
        <v>318</v>
      </c>
      <c r="W94" s="111" t="s">
        <v>321</v>
      </c>
      <c r="X94" s="118"/>
      <c r="Y94" s="118"/>
      <c r="Z94" s="129"/>
      <c r="AA94" s="111" t="s">
        <v>319</v>
      </c>
      <c r="AB94" s="111" t="s">
        <v>319</v>
      </c>
      <c r="AC94" s="111" t="s">
        <v>318</v>
      </c>
      <c r="AD94" s="111" t="s">
        <v>321</v>
      </c>
      <c r="AE94" s="118"/>
      <c r="AF94" s="118"/>
      <c r="AG94" s="118"/>
      <c r="AH94" s="120">
        <v>4</v>
      </c>
      <c r="AI94" s="121">
        <v>8</v>
      </c>
      <c r="AJ94" s="121"/>
      <c r="AK94" s="122">
        <v>4</v>
      </c>
      <c r="AL94" s="123">
        <v>4</v>
      </c>
      <c r="AM94" s="126">
        <v>160</v>
      </c>
      <c r="AN94" s="127">
        <v>40</v>
      </c>
      <c r="AO94" s="117">
        <v>1</v>
      </c>
    </row>
    <row r="95" spans="2:41" ht="18" customHeight="1">
      <c r="B95" s="110" t="s">
        <v>330</v>
      </c>
      <c r="C95" s="111" t="s">
        <v>324</v>
      </c>
      <c r="D95" s="112"/>
      <c r="E95" s="113" t="s">
        <v>329</v>
      </c>
      <c r="F95" s="131"/>
      <c r="G95" s="111" t="s">
        <v>319</v>
      </c>
      <c r="H95" s="111" t="s">
        <v>319</v>
      </c>
      <c r="I95" s="111" t="s">
        <v>318</v>
      </c>
      <c r="J95" s="111" t="s">
        <v>321</v>
      </c>
      <c r="K95" s="132"/>
      <c r="L95" s="149"/>
      <c r="M95" s="131"/>
      <c r="N95" s="111" t="s">
        <v>319</v>
      </c>
      <c r="O95" s="111" t="s">
        <v>319</v>
      </c>
      <c r="P95" s="111" t="s">
        <v>318</v>
      </c>
      <c r="Q95" s="111" t="s">
        <v>321</v>
      </c>
      <c r="R95" s="132"/>
      <c r="S95" s="149"/>
      <c r="T95" s="131"/>
      <c r="U95" s="111" t="s">
        <v>319</v>
      </c>
      <c r="V95" s="111" t="s">
        <v>319</v>
      </c>
      <c r="W95" s="111" t="s">
        <v>318</v>
      </c>
      <c r="X95" s="111" t="s">
        <v>321</v>
      </c>
      <c r="Y95" s="132"/>
      <c r="Z95" s="149"/>
      <c r="AA95" s="131"/>
      <c r="AB95" s="111" t="s">
        <v>319</v>
      </c>
      <c r="AC95" s="111" t="s">
        <v>319</v>
      </c>
      <c r="AD95" s="111" t="s">
        <v>318</v>
      </c>
      <c r="AE95" s="111" t="s">
        <v>321</v>
      </c>
      <c r="AF95" s="132"/>
      <c r="AG95" s="149"/>
      <c r="AH95" s="120">
        <v>4</v>
      </c>
      <c r="AI95" s="121">
        <v>8</v>
      </c>
      <c r="AJ95" s="121"/>
      <c r="AK95" s="122">
        <v>4</v>
      </c>
      <c r="AL95" s="123">
        <v>4</v>
      </c>
      <c r="AM95" s="126">
        <v>160</v>
      </c>
      <c r="AN95" s="127">
        <v>40</v>
      </c>
      <c r="AO95" s="117">
        <v>1</v>
      </c>
    </row>
    <row r="96" spans="2:41" ht="18" customHeight="1">
      <c r="B96" s="138" t="s">
        <v>340</v>
      </c>
      <c r="C96" s="111" t="s">
        <v>331</v>
      </c>
      <c r="D96" s="112" t="s">
        <v>388</v>
      </c>
      <c r="E96" s="113" t="s">
        <v>374</v>
      </c>
      <c r="F96" s="111"/>
      <c r="G96" s="111" t="s">
        <v>322</v>
      </c>
      <c r="H96" s="111"/>
      <c r="I96" s="111" t="s">
        <v>322</v>
      </c>
      <c r="J96" s="111" t="s">
        <v>322</v>
      </c>
      <c r="K96" s="111" t="s">
        <v>322</v>
      </c>
      <c r="L96" s="93"/>
      <c r="M96" s="111"/>
      <c r="N96" s="111"/>
      <c r="O96" s="111"/>
      <c r="P96" s="111" t="s">
        <v>322</v>
      </c>
      <c r="Q96" s="111" t="s">
        <v>322</v>
      </c>
      <c r="R96" s="111" t="s">
        <v>322</v>
      </c>
      <c r="S96" s="93"/>
      <c r="T96" s="111"/>
      <c r="U96" s="111"/>
      <c r="V96" s="111"/>
      <c r="W96" s="111" t="s">
        <v>322</v>
      </c>
      <c r="X96" s="111" t="s">
        <v>322</v>
      </c>
      <c r="Y96" s="111" t="s">
        <v>322</v>
      </c>
      <c r="Z96" s="93"/>
      <c r="AA96" s="111"/>
      <c r="AB96" s="111"/>
      <c r="AC96" s="111"/>
      <c r="AD96" s="111" t="s">
        <v>322</v>
      </c>
      <c r="AE96" s="111" t="s">
        <v>322</v>
      </c>
      <c r="AF96" s="111" t="s">
        <v>322</v>
      </c>
      <c r="AG96" s="93"/>
      <c r="AH96" s="94"/>
      <c r="AI96" s="121"/>
      <c r="AJ96" s="95"/>
      <c r="AK96" s="96"/>
      <c r="AL96" s="139">
        <v>13</v>
      </c>
      <c r="AM96" s="140">
        <v>39</v>
      </c>
      <c r="AN96" s="127">
        <v>9.6999999999999993</v>
      </c>
      <c r="AO96" s="134">
        <v>0.2</v>
      </c>
    </row>
    <row r="97" spans="2:41" ht="18" customHeight="1">
      <c r="B97" s="138" t="s">
        <v>389</v>
      </c>
      <c r="C97" s="111" t="s">
        <v>324</v>
      </c>
      <c r="D97" s="112"/>
      <c r="E97" s="113" t="s">
        <v>329</v>
      </c>
      <c r="F97" s="111" t="s">
        <v>319</v>
      </c>
      <c r="G97" s="111"/>
      <c r="H97" s="98"/>
      <c r="I97" s="111" t="s">
        <v>319</v>
      </c>
      <c r="J97" s="111" t="s">
        <v>319</v>
      </c>
      <c r="K97" s="111" t="s">
        <v>319</v>
      </c>
      <c r="L97" s="111" t="s">
        <v>319</v>
      </c>
      <c r="M97" s="119" t="s">
        <v>319</v>
      </c>
      <c r="N97" s="111"/>
      <c r="O97" s="98"/>
      <c r="P97" s="111" t="s">
        <v>319</v>
      </c>
      <c r="Q97" s="111" t="s">
        <v>319</v>
      </c>
      <c r="R97" s="111" t="s">
        <v>319</v>
      </c>
      <c r="S97" s="111" t="s">
        <v>319</v>
      </c>
      <c r="T97" s="119" t="s">
        <v>319</v>
      </c>
      <c r="U97" s="111"/>
      <c r="V97" s="98"/>
      <c r="W97" s="111" t="s">
        <v>319</v>
      </c>
      <c r="X97" s="111" t="s">
        <v>319</v>
      </c>
      <c r="Y97" s="111" t="s">
        <v>319</v>
      </c>
      <c r="Z97" s="111" t="s">
        <v>319</v>
      </c>
      <c r="AA97" s="119" t="s">
        <v>319</v>
      </c>
      <c r="AB97" s="111"/>
      <c r="AC97" s="98"/>
      <c r="AD97" s="111" t="s">
        <v>319</v>
      </c>
      <c r="AE97" s="111" t="s">
        <v>319</v>
      </c>
      <c r="AF97" s="111" t="s">
        <v>319</v>
      </c>
      <c r="AG97" s="111" t="s">
        <v>319</v>
      </c>
      <c r="AH97" s="94"/>
      <c r="AI97" s="141">
        <v>20</v>
      </c>
      <c r="AJ97" s="95"/>
      <c r="AK97" s="96"/>
      <c r="AL97" s="97"/>
      <c r="AM97" s="124">
        <v>160</v>
      </c>
      <c r="AN97" s="125">
        <v>40</v>
      </c>
      <c r="AO97" s="117">
        <v>1</v>
      </c>
    </row>
    <row r="98" spans="2:41" ht="47.25" customHeight="1" thickBot="1">
      <c r="B98" s="1125" t="s">
        <v>390</v>
      </c>
      <c r="C98" s="1126"/>
      <c r="D98" s="1126"/>
      <c r="E98" s="1127"/>
      <c r="F98" s="1128" t="s">
        <v>399</v>
      </c>
      <c r="G98" s="1129"/>
      <c r="H98" s="1129"/>
      <c r="I98" s="1129"/>
      <c r="J98" s="1129"/>
      <c r="K98" s="1129"/>
      <c r="L98" s="1129"/>
      <c r="M98" s="1129"/>
      <c r="N98" s="1129"/>
      <c r="O98" s="1129"/>
      <c r="P98" s="1129"/>
      <c r="Q98" s="1129"/>
      <c r="R98" s="1129"/>
      <c r="S98" s="1129"/>
      <c r="T98" s="1129"/>
      <c r="U98" s="1129"/>
      <c r="V98" s="1129"/>
      <c r="W98" s="1129"/>
      <c r="X98" s="1129"/>
      <c r="Y98" s="1129"/>
      <c r="Z98" s="1129"/>
      <c r="AA98" s="1129"/>
      <c r="AB98" s="1129"/>
      <c r="AC98" s="1129"/>
      <c r="AD98" s="1129"/>
      <c r="AE98" s="1129"/>
      <c r="AF98" s="1129"/>
      <c r="AG98" s="1129"/>
      <c r="AH98" s="1129"/>
      <c r="AI98" s="1129"/>
      <c r="AJ98" s="1129"/>
      <c r="AK98" s="1129"/>
      <c r="AL98" s="1129"/>
      <c r="AM98" s="1129"/>
      <c r="AN98" s="1129"/>
      <c r="AO98" s="1130"/>
    </row>
    <row r="99" spans="2:41" s="51" customFormat="1" ht="18" customHeight="1">
      <c r="B99" s="1131" t="s">
        <v>359</v>
      </c>
      <c r="C99" s="1131"/>
      <c r="D99" s="1131"/>
      <c r="E99" s="1131"/>
      <c r="F99" s="1131"/>
      <c r="G99" s="1131"/>
      <c r="H99" s="1131"/>
      <c r="I99" s="1131"/>
      <c r="J99" s="1131"/>
      <c r="K99" s="1131"/>
      <c r="L99" s="1131"/>
      <c r="M99" s="1131"/>
      <c r="N99" s="1131"/>
      <c r="O99" s="1131"/>
      <c r="P99" s="1131"/>
      <c r="Q99" s="1131"/>
      <c r="R99" s="1131"/>
      <c r="S99" s="1131"/>
      <c r="T99" s="1131"/>
      <c r="U99" s="1131"/>
      <c r="V99" s="1131"/>
      <c r="W99" s="1131"/>
      <c r="X99" s="1131"/>
      <c r="Y99" s="1131"/>
      <c r="Z99" s="1131"/>
      <c r="AA99" s="1132"/>
      <c r="AB99" s="1132"/>
      <c r="AC99" s="1132"/>
      <c r="AD99" s="1132"/>
      <c r="AE99" s="1132"/>
      <c r="AF99" s="1132"/>
      <c r="AG99" s="1132"/>
      <c r="AH99" s="1132"/>
      <c r="AI99" s="1132"/>
      <c r="AJ99" s="1132"/>
      <c r="AK99" s="1132"/>
      <c r="AL99" s="1132"/>
      <c r="AM99" s="1132"/>
      <c r="AN99" s="1132"/>
      <c r="AO99" s="1132"/>
    </row>
    <row r="100" spans="2:41">
      <c r="B100" s="47" t="s">
        <v>375</v>
      </c>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82"/>
      <c r="AB100" s="82"/>
      <c r="AC100" s="47"/>
      <c r="AD100" s="47"/>
      <c r="AE100" s="47"/>
      <c r="AF100" s="47"/>
      <c r="AG100" s="47"/>
      <c r="AH100" s="47"/>
      <c r="AI100" s="47"/>
      <c r="AJ100" s="47"/>
      <c r="AK100" s="47"/>
      <c r="AL100" s="47"/>
      <c r="AM100" s="47"/>
      <c r="AN100" s="47"/>
      <c r="AO100" s="47"/>
    </row>
    <row r="101" spans="2:41">
      <c r="B101" s="47"/>
      <c r="C101" s="47" t="s">
        <v>391</v>
      </c>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row>
    <row r="102" spans="2:41">
      <c r="B102" s="47" t="s">
        <v>361</v>
      </c>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row>
    <row r="103" spans="2:41">
      <c r="B103" s="47"/>
      <c r="C103" s="47" t="s">
        <v>376</v>
      </c>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row>
    <row r="104" spans="2:41">
      <c r="B104" s="47" t="s">
        <v>377</v>
      </c>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row>
  </sheetData>
  <mergeCells count="34">
    <mergeCell ref="AA51:AG51"/>
    <mergeCell ref="AH51:AL52"/>
    <mergeCell ref="D7:D9"/>
    <mergeCell ref="F7:L7"/>
    <mergeCell ref="M7:S7"/>
    <mergeCell ref="T7:Z7"/>
    <mergeCell ref="B48:Y48"/>
    <mergeCell ref="D51:D53"/>
    <mergeCell ref="F51:L51"/>
    <mergeCell ref="M51:S51"/>
    <mergeCell ref="T51:Z51"/>
    <mergeCell ref="AA7:AG7"/>
    <mergeCell ref="AH7:AL8"/>
    <mergeCell ref="B22:E22"/>
    <mergeCell ref="B27:E27"/>
    <mergeCell ref="B31:E31"/>
    <mergeCell ref="B34:E34"/>
    <mergeCell ref="B35:E35"/>
    <mergeCell ref="B36:E36"/>
    <mergeCell ref="F36:AO36"/>
    <mergeCell ref="B37:AO37"/>
    <mergeCell ref="B98:E98"/>
    <mergeCell ref="F98:AO98"/>
    <mergeCell ref="B99:AO99"/>
    <mergeCell ref="B75:E75"/>
    <mergeCell ref="F75:AO75"/>
    <mergeCell ref="B76:AO76"/>
    <mergeCell ref="B86:Y86"/>
    <mergeCell ref="D89:D91"/>
    <mergeCell ref="F89:L89"/>
    <mergeCell ref="M89:S89"/>
    <mergeCell ref="T89:Z89"/>
    <mergeCell ref="AA89:AG89"/>
    <mergeCell ref="AH89:AL90"/>
  </mergeCells>
  <phoneticPr fontId="1"/>
  <printOptions horizontalCentered="1"/>
  <pageMargins left="0.19685039370078741" right="0.19685039370078741" top="0.39370078740157483" bottom="0.19685039370078741" header="0.31496062992125984" footer="0.31496062992125984"/>
  <pageSetup paperSize="9" scale="76" orientation="landscape" blackAndWhite="1" r:id="rId1"/>
  <rowBreaks count="2" manualBreakCount="2">
    <brk id="44" max="41" man="1"/>
    <brk id="82" max="4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3300"/>
  </sheetPr>
  <dimension ref="A1:AW225"/>
  <sheetViews>
    <sheetView view="pageBreakPreview" zoomScaleNormal="100" zoomScaleSheetLayoutView="100" workbookViewId="0">
      <pane xSplit="6" ySplit="9" topLeftCell="G10" activePane="bottomRight" state="frozen"/>
      <selection activeCell="E147" sqref="E147:E148"/>
      <selection pane="topRight" activeCell="E147" sqref="E147:E148"/>
      <selection pane="bottomLeft" activeCell="E147" sqref="E147:E148"/>
      <selection pane="bottomRight"/>
    </sheetView>
  </sheetViews>
  <sheetFormatPr defaultColWidth="9" defaultRowHeight="12"/>
  <cols>
    <col min="1" max="1" width="1.77734375" style="323" customWidth="1"/>
    <col min="2" max="2" width="3.44140625" style="464" customWidth="1"/>
    <col min="3" max="3" width="12.88671875" style="464" customWidth="1"/>
    <col min="4" max="4" width="3.44140625" style="464" customWidth="1"/>
    <col min="5" max="5" width="12" style="464" customWidth="1"/>
    <col min="6" max="6" width="3.88671875" style="464" customWidth="1"/>
    <col min="7" max="37" width="3.77734375" style="464" customWidth="1"/>
    <col min="38" max="38" width="8.33203125" style="464" customWidth="1"/>
    <col min="39" max="40" width="5.88671875" style="464" customWidth="1"/>
    <col min="41" max="41" width="2.6640625" style="464" bestFit="1" customWidth="1"/>
    <col min="42" max="42" width="5.21875" style="464" bestFit="1" customWidth="1"/>
    <col min="43" max="43" width="4.88671875" style="464" bestFit="1" customWidth="1"/>
    <col min="44" max="44" width="5.109375" style="464" bestFit="1" customWidth="1"/>
    <col min="45" max="46" width="1.88671875" style="464" customWidth="1"/>
    <col min="47" max="47" width="3.109375" style="464" bestFit="1" customWidth="1"/>
    <col min="48" max="48" width="3.21875" style="464" customWidth="1"/>
    <col min="49" max="16384" width="9" style="323"/>
  </cols>
  <sheetData>
    <row r="1" spans="1:48" ht="15" thickBot="1">
      <c r="A1" s="463"/>
      <c r="C1" s="465" t="s">
        <v>972</v>
      </c>
      <c r="R1" s="321" t="s">
        <v>973</v>
      </c>
      <c r="AM1" s="322"/>
      <c r="AN1" s="322"/>
      <c r="AO1" s="322"/>
      <c r="AP1" s="322"/>
      <c r="AQ1" s="1099" t="s">
        <v>253</v>
      </c>
      <c r="AR1" s="1099"/>
      <c r="AS1" s="457"/>
    </row>
    <row r="2" spans="1:48" ht="14.4">
      <c r="A2" s="463"/>
      <c r="C2" s="323"/>
      <c r="J2" s="1312" t="s">
        <v>651</v>
      </c>
      <c r="K2" s="1312"/>
      <c r="L2" s="466"/>
      <c r="M2" s="467" t="s">
        <v>256</v>
      </c>
      <c r="N2" s="468"/>
      <c r="O2" s="1313" t="s">
        <v>257</v>
      </c>
      <c r="P2" s="1313"/>
      <c r="Q2" s="323"/>
      <c r="T2" s="39"/>
      <c r="U2" s="39"/>
      <c r="AA2" s="41"/>
      <c r="AB2" s="41"/>
      <c r="AC2" s="41"/>
      <c r="AD2" s="41"/>
      <c r="AE2" s="469"/>
      <c r="AF2" s="469"/>
      <c r="AG2" s="469"/>
      <c r="AH2" s="469"/>
      <c r="AI2" s="469"/>
      <c r="AJ2" s="469"/>
      <c r="AK2" s="469"/>
      <c r="AL2" s="469"/>
      <c r="AM2" s="469"/>
      <c r="AN2" s="469"/>
      <c r="AO2" s="469"/>
      <c r="AP2" s="469"/>
      <c r="AQ2" s="470"/>
      <c r="AR2" s="470"/>
      <c r="AU2" s="471" t="s">
        <v>254</v>
      </c>
      <c r="AV2" s="472">
        <v>1</v>
      </c>
    </row>
    <row r="3" spans="1:48" ht="12.75" customHeight="1" thickBot="1">
      <c r="A3" s="463"/>
      <c r="C3" s="473" t="s">
        <v>974</v>
      </c>
      <c r="D3" s="474"/>
      <c r="E3" s="323"/>
      <c r="F3" s="475"/>
      <c r="G3" s="323"/>
      <c r="H3" s="476"/>
      <c r="I3" s="476"/>
      <c r="J3" s="476"/>
      <c r="K3" s="476"/>
      <c r="L3" s="476"/>
      <c r="M3" s="476"/>
      <c r="N3" s="476"/>
      <c r="O3" s="476"/>
      <c r="P3" s="476"/>
      <c r="Q3" s="476"/>
      <c r="R3" s="476"/>
      <c r="S3" s="476"/>
      <c r="T3" s="476"/>
      <c r="U3" s="476"/>
      <c r="V3" s="476"/>
      <c r="W3" s="476"/>
      <c r="X3" s="476"/>
      <c r="Y3" s="476"/>
      <c r="Z3" s="476"/>
      <c r="AA3" s="476"/>
      <c r="AB3" s="476"/>
      <c r="AC3" s="476"/>
      <c r="AD3" s="476"/>
      <c r="AE3" s="476"/>
      <c r="AF3" s="476"/>
      <c r="AG3" s="476"/>
      <c r="AH3" s="476"/>
      <c r="AI3" s="476"/>
      <c r="AJ3" s="476"/>
      <c r="AK3" s="476"/>
      <c r="AL3" s="476"/>
      <c r="AM3" s="476"/>
      <c r="AN3" s="469"/>
      <c r="AO3" s="469"/>
      <c r="AP3" s="469"/>
      <c r="AQ3" s="470"/>
      <c r="AR3" s="470"/>
      <c r="AU3" s="477" t="s">
        <v>259</v>
      </c>
      <c r="AV3" s="478">
        <v>1</v>
      </c>
    </row>
    <row r="4" spans="1:48" ht="12.6" thickBot="1">
      <c r="A4" s="463"/>
      <c r="C4" s="479">
        <v>43800</v>
      </c>
      <c r="D4" s="474"/>
      <c r="E4" s="1314" t="str">
        <f>CONCATENATE(AN197,AN198,AN199,AN200,AN201,AN202,AN203,AN204,AN205,AN206,AN207,AN208,AN209,AN210,AN211,AN212,AN213,AN214,AN215,AN216,AN217,AN218,AN219,AN220,AN221)</f>
        <v>夜：夜勤（7.5ｈ）、明：明け（7.25ｈ）、①：日勤Ａ（7.75ｈ）、②：早出（7.75ｈ）、③：遅出（7.75ｈ）、⑤：午前Ａ（4ｈ）、⑥：午後Ａ（4ｈ）、⑦：日勤Ｂ（7ｈ）、⑧：午前Ｂ（4ｈ）、⑨：午後Ｂ（4ｈ）、⑩：午後Ｃ（4ｈ）、⑪：午後Ｄ（4ｈ）、⑱：日勤Ｃ（7.5ｈ）、⑲：午前Ｃ（4ｈ）、⑳：午前Ｄ（4ｈ）、公：公休（ｈ）、有：有休（ｈ）、欠：欠勤（ｈ）、特：特休（ｈ）、-：（ｈ）、-：（ｈ）、-：（ｈ）、-：（ｈ）、-：（ｈ）、-：（ｈ）、</v>
      </c>
      <c r="F4" s="1315"/>
      <c r="G4" s="1315"/>
      <c r="H4" s="1315"/>
      <c r="I4" s="1315"/>
      <c r="J4" s="1315"/>
      <c r="K4" s="1315"/>
      <c r="L4" s="1315"/>
      <c r="M4" s="1315"/>
      <c r="N4" s="1315"/>
      <c r="O4" s="1315"/>
      <c r="P4" s="1315"/>
      <c r="Q4" s="1315"/>
      <c r="R4" s="1315"/>
      <c r="S4" s="1315"/>
      <c r="T4" s="1315"/>
      <c r="U4" s="1315"/>
      <c r="V4" s="1315"/>
      <c r="W4" s="1315"/>
      <c r="X4" s="1315"/>
      <c r="Y4" s="1315"/>
      <c r="Z4" s="1315"/>
      <c r="AA4" s="1315"/>
      <c r="AB4" s="1315"/>
      <c r="AC4" s="1315"/>
      <c r="AD4" s="1315"/>
      <c r="AE4" s="1315"/>
      <c r="AF4" s="1315"/>
      <c r="AG4" s="1315"/>
      <c r="AH4" s="1315"/>
      <c r="AI4" s="1315"/>
      <c r="AJ4" s="1315"/>
      <c r="AK4" s="1316"/>
      <c r="AL4" s="476"/>
      <c r="AM4" s="476"/>
      <c r="AN4" s="469"/>
      <c r="AO4" s="469"/>
      <c r="AP4" s="469"/>
      <c r="AQ4" s="470"/>
      <c r="AR4" s="470"/>
      <c r="AU4" s="477" t="s">
        <v>261</v>
      </c>
      <c r="AV4" s="478"/>
    </row>
    <row r="5" spans="1:48" s="463" customFormat="1">
      <c r="B5" s="464"/>
      <c r="C5" s="480">
        <f>DAY(EOMONTH(C4,0))</f>
        <v>31</v>
      </c>
      <c r="D5" s="474"/>
      <c r="E5" s="1317"/>
      <c r="F5" s="1318"/>
      <c r="G5" s="1318"/>
      <c r="H5" s="1318"/>
      <c r="I5" s="1318"/>
      <c r="J5" s="1318"/>
      <c r="K5" s="1318"/>
      <c r="L5" s="1318"/>
      <c r="M5" s="1318"/>
      <c r="N5" s="1318"/>
      <c r="O5" s="1318"/>
      <c r="P5" s="1318"/>
      <c r="Q5" s="1318"/>
      <c r="R5" s="1318"/>
      <c r="S5" s="1318"/>
      <c r="T5" s="1318"/>
      <c r="U5" s="1318"/>
      <c r="V5" s="1318"/>
      <c r="W5" s="1318"/>
      <c r="X5" s="1318"/>
      <c r="Y5" s="1318"/>
      <c r="Z5" s="1318"/>
      <c r="AA5" s="1318"/>
      <c r="AB5" s="1318"/>
      <c r="AC5" s="1318"/>
      <c r="AD5" s="1318"/>
      <c r="AE5" s="1318"/>
      <c r="AF5" s="1318"/>
      <c r="AG5" s="1318"/>
      <c r="AH5" s="1318"/>
      <c r="AI5" s="1318"/>
      <c r="AJ5" s="1318"/>
      <c r="AK5" s="1319"/>
      <c r="AL5" s="476"/>
      <c r="AM5" s="476"/>
      <c r="AN5" s="469"/>
      <c r="AO5" s="469"/>
      <c r="AP5" s="469"/>
      <c r="AQ5" s="470"/>
      <c r="AR5" s="470"/>
      <c r="AS5" s="464"/>
      <c r="AT5" s="464"/>
      <c r="AU5" s="477" t="s">
        <v>264</v>
      </c>
      <c r="AV5" s="478"/>
    </row>
    <row r="6" spans="1:48" ht="12.6" thickBot="1">
      <c r="A6" s="463"/>
      <c r="C6" s="481" t="s">
        <v>975</v>
      </c>
      <c r="T6" s="39"/>
      <c r="U6" s="39"/>
      <c r="AA6" s="41"/>
      <c r="AB6" s="41"/>
      <c r="AC6" s="41"/>
      <c r="AD6" s="41"/>
      <c r="AE6" s="469"/>
      <c r="AF6" s="469"/>
      <c r="AG6" s="469"/>
      <c r="AH6" s="469"/>
      <c r="AI6" s="469"/>
      <c r="AJ6" s="469"/>
      <c r="AK6" s="482" t="s">
        <v>976</v>
      </c>
      <c r="AL6" s="483">
        <f>N193</f>
        <v>155</v>
      </c>
      <c r="AM6" s="484">
        <f>N192</f>
        <v>38.75</v>
      </c>
      <c r="AN6" s="485"/>
      <c r="AO6" s="485"/>
      <c r="AP6" s="485"/>
      <c r="AQ6" s="470"/>
      <c r="AR6" s="470"/>
      <c r="AU6" s="486"/>
      <c r="AV6" s="487"/>
    </row>
    <row r="7" spans="1:48" ht="15.9" customHeight="1">
      <c r="A7" s="463"/>
      <c r="C7" s="488"/>
      <c r="D7" s="1320" t="s">
        <v>266</v>
      </c>
      <c r="E7" s="488"/>
      <c r="F7" s="489"/>
      <c r="G7" s="1323" t="s">
        <v>314</v>
      </c>
      <c r="H7" s="1218"/>
      <c r="I7" s="1218"/>
      <c r="J7" s="1218"/>
      <c r="K7" s="1218"/>
      <c r="L7" s="1218"/>
      <c r="M7" s="1324"/>
      <c r="N7" s="1323" t="s">
        <v>315</v>
      </c>
      <c r="O7" s="1218"/>
      <c r="P7" s="1218"/>
      <c r="Q7" s="1218"/>
      <c r="R7" s="1218"/>
      <c r="S7" s="1218"/>
      <c r="T7" s="1324"/>
      <c r="U7" s="1323" t="s">
        <v>316</v>
      </c>
      <c r="V7" s="1218"/>
      <c r="W7" s="1218"/>
      <c r="X7" s="1218"/>
      <c r="Y7" s="1218"/>
      <c r="Z7" s="1218"/>
      <c r="AA7" s="1324"/>
      <c r="AB7" s="1323" t="s">
        <v>317</v>
      </c>
      <c r="AC7" s="1218"/>
      <c r="AD7" s="1218"/>
      <c r="AE7" s="1218"/>
      <c r="AF7" s="1218"/>
      <c r="AG7" s="1218"/>
      <c r="AH7" s="1324"/>
      <c r="AI7" s="1218"/>
      <c r="AJ7" s="1218"/>
      <c r="AK7" s="1219"/>
      <c r="AL7" s="1303" t="s">
        <v>977</v>
      </c>
      <c r="AM7" s="490" t="s">
        <v>269</v>
      </c>
      <c r="AN7" s="1306" t="s">
        <v>978</v>
      </c>
      <c r="AO7" s="1307"/>
      <c r="AP7" s="1307"/>
      <c r="AQ7" s="1307"/>
      <c r="AR7" s="1308"/>
    </row>
    <row r="8" spans="1:48" ht="15.9" customHeight="1">
      <c r="A8" s="463"/>
      <c r="C8" s="491" t="s">
        <v>271</v>
      </c>
      <c r="D8" s="1321"/>
      <c r="E8" s="491" t="s">
        <v>272</v>
      </c>
      <c r="F8" s="492" t="s">
        <v>979</v>
      </c>
      <c r="G8" s="493">
        <v>1</v>
      </c>
      <c r="H8" s="494">
        <v>2</v>
      </c>
      <c r="I8" s="494">
        <v>3</v>
      </c>
      <c r="J8" s="494">
        <v>4</v>
      </c>
      <c r="K8" s="494">
        <v>5</v>
      </c>
      <c r="L8" s="494">
        <v>6</v>
      </c>
      <c r="M8" s="495">
        <v>7</v>
      </c>
      <c r="N8" s="493">
        <v>8</v>
      </c>
      <c r="O8" s="494">
        <v>9</v>
      </c>
      <c r="P8" s="494">
        <v>10</v>
      </c>
      <c r="Q8" s="494">
        <v>11</v>
      </c>
      <c r="R8" s="494">
        <v>12</v>
      </c>
      <c r="S8" s="494">
        <v>13</v>
      </c>
      <c r="T8" s="495">
        <v>14</v>
      </c>
      <c r="U8" s="493">
        <v>15</v>
      </c>
      <c r="V8" s="494">
        <v>16</v>
      </c>
      <c r="W8" s="494">
        <v>17</v>
      </c>
      <c r="X8" s="494">
        <v>18</v>
      </c>
      <c r="Y8" s="494">
        <v>19</v>
      </c>
      <c r="Z8" s="494">
        <v>20</v>
      </c>
      <c r="AA8" s="495">
        <v>21</v>
      </c>
      <c r="AB8" s="493">
        <v>22</v>
      </c>
      <c r="AC8" s="494">
        <v>23</v>
      </c>
      <c r="AD8" s="494">
        <v>24</v>
      </c>
      <c r="AE8" s="494">
        <v>25</v>
      </c>
      <c r="AF8" s="494">
        <v>26</v>
      </c>
      <c r="AG8" s="494">
        <v>27</v>
      </c>
      <c r="AH8" s="495">
        <v>28</v>
      </c>
      <c r="AI8" s="496">
        <v>29</v>
      </c>
      <c r="AJ8" s="494">
        <v>30</v>
      </c>
      <c r="AK8" s="494">
        <v>31</v>
      </c>
      <c r="AL8" s="1304"/>
      <c r="AM8" s="491" t="s">
        <v>273</v>
      </c>
      <c r="AN8" s="1309"/>
      <c r="AO8" s="1310"/>
      <c r="AP8" s="1310"/>
      <c r="AQ8" s="1310"/>
      <c r="AR8" s="1311"/>
    </row>
    <row r="9" spans="1:48" ht="15.9" customHeight="1">
      <c r="A9" s="463"/>
      <c r="C9" s="497"/>
      <c r="D9" s="1322"/>
      <c r="E9" s="497"/>
      <c r="F9" s="498" t="s">
        <v>980</v>
      </c>
      <c r="G9" s="499">
        <f>IF(C4="","",WEEKDAY(C4))</f>
        <v>1</v>
      </c>
      <c r="H9" s="500">
        <f>G9+1</f>
        <v>2</v>
      </c>
      <c r="I9" s="500">
        <f t="shared" ref="I9:AK9" si="0">H9+1</f>
        <v>3</v>
      </c>
      <c r="J9" s="500">
        <f t="shared" si="0"/>
        <v>4</v>
      </c>
      <c r="K9" s="500">
        <f t="shared" si="0"/>
        <v>5</v>
      </c>
      <c r="L9" s="500">
        <f t="shared" si="0"/>
        <v>6</v>
      </c>
      <c r="M9" s="501">
        <f t="shared" si="0"/>
        <v>7</v>
      </c>
      <c r="N9" s="499">
        <f t="shared" si="0"/>
        <v>8</v>
      </c>
      <c r="O9" s="500">
        <f t="shared" si="0"/>
        <v>9</v>
      </c>
      <c r="P9" s="500">
        <f t="shared" si="0"/>
        <v>10</v>
      </c>
      <c r="Q9" s="500">
        <f t="shared" si="0"/>
        <v>11</v>
      </c>
      <c r="R9" s="500">
        <f t="shared" si="0"/>
        <v>12</v>
      </c>
      <c r="S9" s="500">
        <f t="shared" si="0"/>
        <v>13</v>
      </c>
      <c r="T9" s="501">
        <f t="shared" si="0"/>
        <v>14</v>
      </c>
      <c r="U9" s="499">
        <f t="shared" si="0"/>
        <v>15</v>
      </c>
      <c r="V9" s="500">
        <f t="shared" si="0"/>
        <v>16</v>
      </c>
      <c r="W9" s="500">
        <f t="shared" si="0"/>
        <v>17</v>
      </c>
      <c r="X9" s="500">
        <f t="shared" si="0"/>
        <v>18</v>
      </c>
      <c r="Y9" s="500">
        <f t="shared" si="0"/>
        <v>19</v>
      </c>
      <c r="Z9" s="500">
        <f t="shared" si="0"/>
        <v>20</v>
      </c>
      <c r="AA9" s="501">
        <f t="shared" si="0"/>
        <v>21</v>
      </c>
      <c r="AB9" s="499">
        <f t="shared" si="0"/>
        <v>22</v>
      </c>
      <c r="AC9" s="500">
        <f t="shared" si="0"/>
        <v>23</v>
      </c>
      <c r="AD9" s="500">
        <f t="shared" si="0"/>
        <v>24</v>
      </c>
      <c r="AE9" s="500">
        <f t="shared" si="0"/>
        <v>25</v>
      </c>
      <c r="AF9" s="500">
        <f t="shared" si="0"/>
        <v>26</v>
      </c>
      <c r="AG9" s="500">
        <f t="shared" si="0"/>
        <v>27</v>
      </c>
      <c r="AH9" s="501">
        <f t="shared" si="0"/>
        <v>28</v>
      </c>
      <c r="AI9" s="500">
        <f t="shared" si="0"/>
        <v>29</v>
      </c>
      <c r="AJ9" s="500">
        <f t="shared" si="0"/>
        <v>30</v>
      </c>
      <c r="AK9" s="500">
        <f t="shared" si="0"/>
        <v>31</v>
      </c>
      <c r="AL9" s="1305"/>
      <c r="AM9" s="491" t="s">
        <v>276</v>
      </c>
      <c r="AN9" s="498" t="s">
        <v>981</v>
      </c>
      <c r="AO9" s="502" t="s">
        <v>982</v>
      </c>
      <c r="AP9" s="503" t="s">
        <v>983</v>
      </c>
      <c r="AQ9" s="503" t="s">
        <v>984</v>
      </c>
      <c r="AR9" s="503" t="s">
        <v>985</v>
      </c>
    </row>
    <row r="10" spans="1:48" ht="15.9" customHeight="1">
      <c r="A10" s="463"/>
      <c r="B10" s="1298" t="s">
        <v>986</v>
      </c>
      <c r="C10" s="1284"/>
      <c r="D10" s="1286"/>
      <c r="E10" s="1288"/>
      <c r="F10" s="504" t="s">
        <v>989</v>
      </c>
      <c r="G10" s="505"/>
      <c r="H10" s="506"/>
      <c r="I10" s="349"/>
      <c r="J10" s="349"/>
      <c r="K10" s="349"/>
      <c r="L10" s="349"/>
      <c r="M10" s="507"/>
      <c r="N10" s="505"/>
      <c r="O10" s="506"/>
      <c r="P10" s="349"/>
      <c r="Q10" s="349"/>
      <c r="R10" s="349"/>
      <c r="S10" s="349"/>
      <c r="T10" s="507"/>
      <c r="U10" s="505"/>
      <c r="V10" s="506"/>
      <c r="W10" s="349"/>
      <c r="X10" s="349"/>
      <c r="Y10" s="349"/>
      <c r="Z10" s="349"/>
      <c r="AA10" s="507"/>
      <c r="AB10" s="505"/>
      <c r="AC10" s="506"/>
      <c r="AD10" s="349"/>
      <c r="AE10" s="349"/>
      <c r="AF10" s="349"/>
      <c r="AG10" s="349"/>
      <c r="AH10" s="507"/>
      <c r="AI10" s="508"/>
      <c r="AJ10" s="349"/>
      <c r="AK10" s="349"/>
      <c r="AL10" s="509">
        <f>SUM(G11:AK11)</f>
        <v>0</v>
      </c>
      <c r="AM10" s="510"/>
      <c r="AN10" s="458"/>
      <c r="AO10" s="459"/>
      <c r="AP10" s="511"/>
      <c r="AQ10" s="511"/>
      <c r="AR10" s="511"/>
    </row>
    <row r="11" spans="1:48" ht="15.9" customHeight="1">
      <c r="A11" s="463"/>
      <c r="B11" s="1298"/>
      <c r="C11" s="1299"/>
      <c r="D11" s="1300"/>
      <c r="E11" s="1301"/>
      <c r="F11" s="512" t="s">
        <v>992</v>
      </c>
      <c r="G11" s="513" t="str">
        <f t="shared" ref="G11:AK11" si="1">IF(G10&lt;&gt;"",VLOOKUP(G10,$AC$197:$AL$221,9,FALSE),"")</f>
        <v/>
      </c>
      <c r="H11" s="514" t="str">
        <f t="shared" si="1"/>
        <v/>
      </c>
      <c r="I11" s="514" t="str">
        <f t="shared" si="1"/>
        <v/>
      </c>
      <c r="J11" s="514" t="str">
        <f t="shared" si="1"/>
        <v/>
      </c>
      <c r="K11" s="514" t="str">
        <f t="shared" si="1"/>
        <v/>
      </c>
      <c r="L11" s="514" t="str">
        <f t="shared" si="1"/>
        <v/>
      </c>
      <c r="M11" s="515" t="str">
        <f t="shared" si="1"/>
        <v/>
      </c>
      <c r="N11" s="513" t="str">
        <f t="shared" si="1"/>
        <v/>
      </c>
      <c r="O11" s="514" t="str">
        <f t="shared" si="1"/>
        <v/>
      </c>
      <c r="P11" s="514" t="str">
        <f t="shared" si="1"/>
        <v/>
      </c>
      <c r="Q11" s="514" t="str">
        <f t="shared" si="1"/>
        <v/>
      </c>
      <c r="R11" s="514" t="str">
        <f t="shared" si="1"/>
        <v/>
      </c>
      <c r="S11" s="514" t="str">
        <f t="shared" si="1"/>
        <v/>
      </c>
      <c r="T11" s="515" t="str">
        <f t="shared" si="1"/>
        <v/>
      </c>
      <c r="U11" s="513" t="str">
        <f t="shared" si="1"/>
        <v/>
      </c>
      <c r="V11" s="514" t="str">
        <f t="shared" si="1"/>
        <v/>
      </c>
      <c r="W11" s="514" t="str">
        <f t="shared" si="1"/>
        <v/>
      </c>
      <c r="X11" s="514" t="str">
        <f t="shared" si="1"/>
        <v/>
      </c>
      <c r="Y11" s="514" t="str">
        <f t="shared" si="1"/>
        <v/>
      </c>
      <c r="Z11" s="514" t="str">
        <f t="shared" si="1"/>
        <v/>
      </c>
      <c r="AA11" s="515" t="str">
        <f t="shared" si="1"/>
        <v/>
      </c>
      <c r="AB11" s="513" t="str">
        <f t="shared" si="1"/>
        <v/>
      </c>
      <c r="AC11" s="514" t="str">
        <f t="shared" si="1"/>
        <v/>
      </c>
      <c r="AD11" s="514" t="str">
        <f t="shared" si="1"/>
        <v/>
      </c>
      <c r="AE11" s="514" t="str">
        <f t="shared" si="1"/>
        <v/>
      </c>
      <c r="AF11" s="514" t="str">
        <f t="shared" si="1"/>
        <v/>
      </c>
      <c r="AG11" s="514" t="str">
        <f t="shared" si="1"/>
        <v/>
      </c>
      <c r="AH11" s="515" t="str">
        <f t="shared" si="1"/>
        <v/>
      </c>
      <c r="AI11" s="516" t="str">
        <f t="shared" si="1"/>
        <v/>
      </c>
      <c r="AJ11" s="514" t="str">
        <f t="shared" si="1"/>
        <v/>
      </c>
      <c r="AK11" s="514" t="str">
        <f t="shared" si="1"/>
        <v/>
      </c>
      <c r="AL11" s="517">
        <f>SUM(G11:AH11)</f>
        <v>0</v>
      </c>
      <c r="AM11" s="518">
        <f>AL11/4</f>
        <v>0</v>
      </c>
      <c r="AN11" s="519" t="str">
        <f>IF(C10="","",C10)</f>
        <v/>
      </c>
      <c r="AO11" s="520" t="str">
        <f>IF(D10="","",D10)</f>
        <v/>
      </c>
      <c r="AP11" s="521" t="str">
        <f>IF(D10&lt;&gt;"",VLOOKUP(D10,$AU$2:$AV$6,2,FALSE),"")</f>
        <v/>
      </c>
      <c r="AQ11" s="518">
        <f>ROUNDDOWN(AL11/$AL$6,2)</f>
        <v>0</v>
      </c>
      <c r="AR11" s="518">
        <f>IF(AP11=1,"",AQ11)</f>
        <v>0</v>
      </c>
    </row>
    <row r="12" spans="1:48" ht="15.9" customHeight="1">
      <c r="A12" s="463"/>
      <c r="B12" s="1298" t="s">
        <v>993</v>
      </c>
      <c r="C12" s="1284"/>
      <c r="D12" s="1286"/>
      <c r="E12" s="1288"/>
      <c r="F12" s="504" t="s">
        <v>989</v>
      </c>
      <c r="G12" s="505"/>
      <c r="H12" s="506"/>
      <c r="I12" s="349"/>
      <c r="J12" s="349"/>
      <c r="K12" s="349"/>
      <c r="L12" s="349"/>
      <c r="M12" s="507"/>
      <c r="N12" s="505"/>
      <c r="O12" s="506"/>
      <c r="P12" s="349"/>
      <c r="Q12" s="349"/>
      <c r="R12" s="349"/>
      <c r="S12" s="349"/>
      <c r="T12" s="507"/>
      <c r="U12" s="505"/>
      <c r="V12" s="506"/>
      <c r="W12" s="349"/>
      <c r="X12" s="349"/>
      <c r="Y12" s="349"/>
      <c r="Z12" s="349"/>
      <c r="AA12" s="507"/>
      <c r="AB12" s="505"/>
      <c r="AC12" s="506"/>
      <c r="AD12" s="349"/>
      <c r="AE12" s="349"/>
      <c r="AF12" s="349"/>
      <c r="AG12" s="349"/>
      <c r="AH12" s="507"/>
      <c r="AI12" s="522"/>
      <c r="AJ12" s="506"/>
      <c r="AK12" s="506"/>
      <c r="AL12" s="509">
        <f>SUM(G13:AK13)</f>
        <v>0</v>
      </c>
      <c r="AM12" s="510"/>
      <c r="AN12" s="458"/>
      <c r="AO12" s="459"/>
      <c r="AP12" s="510"/>
      <c r="AQ12" s="511"/>
      <c r="AR12" s="511"/>
    </row>
    <row r="13" spans="1:48" ht="15.9" customHeight="1">
      <c r="A13" s="463"/>
      <c r="B13" s="1298"/>
      <c r="C13" s="1299"/>
      <c r="D13" s="1300"/>
      <c r="E13" s="1301"/>
      <c r="F13" s="512" t="s">
        <v>992</v>
      </c>
      <c r="G13" s="513" t="str">
        <f t="shared" ref="G13:AK13" si="2">IF(G12&lt;&gt;"",VLOOKUP(G12,$AC$197:$AL$221,9,FALSE),"")</f>
        <v/>
      </c>
      <c r="H13" s="514" t="str">
        <f t="shared" si="2"/>
        <v/>
      </c>
      <c r="I13" s="514" t="str">
        <f t="shared" si="2"/>
        <v/>
      </c>
      <c r="J13" s="514" t="str">
        <f t="shared" si="2"/>
        <v/>
      </c>
      <c r="K13" s="514" t="str">
        <f t="shared" si="2"/>
        <v/>
      </c>
      <c r="L13" s="514" t="str">
        <f t="shared" si="2"/>
        <v/>
      </c>
      <c r="M13" s="515" t="str">
        <f t="shared" si="2"/>
        <v/>
      </c>
      <c r="N13" s="513" t="str">
        <f t="shared" si="2"/>
        <v/>
      </c>
      <c r="O13" s="514" t="str">
        <f t="shared" si="2"/>
        <v/>
      </c>
      <c r="P13" s="514" t="str">
        <f t="shared" si="2"/>
        <v/>
      </c>
      <c r="Q13" s="514" t="str">
        <f t="shared" si="2"/>
        <v/>
      </c>
      <c r="R13" s="514" t="str">
        <f t="shared" si="2"/>
        <v/>
      </c>
      <c r="S13" s="514" t="str">
        <f t="shared" si="2"/>
        <v/>
      </c>
      <c r="T13" s="515" t="str">
        <f t="shared" si="2"/>
        <v/>
      </c>
      <c r="U13" s="513" t="str">
        <f t="shared" si="2"/>
        <v/>
      </c>
      <c r="V13" s="514" t="str">
        <f t="shared" si="2"/>
        <v/>
      </c>
      <c r="W13" s="514" t="str">
        <f t="shared" si="2"/>
        <v/>
      </c>
      <c r="X13" s="514" t="str">
        <f t="shared" si="2"/>
        <v/>
      </c>
      <c r="Y13" s="514" t="str">
        <f t="shared" si="2"/>
        <v/>
      </c>
      <c r="Z13" s="514" t="str">
        <f t="shared" si="2"/>
        <v/>
      </c>
      <c r="AA13" s="515" t="str">
        <f t="shared" si="2"/>
        <v/>
      </c>
      <c r="AB13" s="513" t="str">
        <f t="shared" si="2"/>
        <v/>
      </c>
      <c r="AC13" s="514" t="str">
        <f t="shared" si="2"/>
        <v/>
      </c>
      <c r="AD13" s="514" t="str">
        <f t="shared" si="2"/>
        <v/>
      </c>
      <c r="AE13" s="514" t="str">
        <f t="shared" si="2"/>
        <v/>
      </c>
      <c r="AF13" s="514" t="str">
        <f t="shared" si="2"/>
        <v/>
      </c>
      <c r="AG13" s="514" t="str">
        <f t="shared" si="2"/>
        <v/>
      </c>
      <c r="AH13" s="515" t="str">
        <f t="shared" si="2"/>
        <v/>
      </c>
      <c r="AI13" s="516" t="str">
        <f t="shared" si="2"/>
        <v/>
      </c>
      <c r="AJ13" s="514" t="str">
        <f t="shared" si="2"/>
        <v/>
      </c>
      <c r="AK13" s="514" t="str">
        <f t="shared" si="2"/>
        <v/>
      </c>
      <c r="AL13" s="517">
        <f>SUM(G13:AH13)</f>
        <v>0</v>
      </c>
      <c r="AM13" s="518">
        <f>AL13/4</f>
        <v>0</v>
      </c>
      <c r="AN13" s="519" t="str">
        <f>IF(C12="","",C12)</f>
        <v/>
      </c>
      <c r="AO13" s="520" t="str">
        <f>IF(D12="","",D12)</f>
        <v/>
      </c>
      <c r="AP13" s="521" t="str">
        <f>IF(D12&lt;&gt;"",VLOOKUP(D12,$AU$2:$AV$6,2,FALSE),"")</f>
        <v/>
      </c>
      <c r="AQ13" s="518">
        <f>ROUNDDOWN(AL13/$AL$6,2)</f>
        <v>0</v>
      </c>
      <c r="AR13" s="518">
        <f>IF(AP13=1,"",AQ13)</f>
        <v>0</v>
      </c>
    </row>
    <row r="14" spans="1:48" ht="15.9" customHeight="1">
      <c r="A14" s="463"/>
      <c r="B14" s="1298" t="s">
        <v>994</v>
      </c>
      <c r="C14" s="1284"/>
      <c r="D14" s="1286"/>
      <c r="E14" s="1288"/>
      <c r="F14" s="504" t="s">
        <v>989</v>
      </c>
      <c r="G14" s="505"/>
      <c r="H14" s="506"/>
      <c r="I14" s="349"/>
      <c r="J14" s="349"/>
      <c r="K14" s="349"/>
      <c r="L14" s="349"/>
      <c r="M14" s="507"/>
      <c r="N14" s="505"/>
      <c r="O14" s="506"/>
      <c r="P14" s="349"/>
      <c r="Q14" s="349"/>
      <c r="R14" s="349"/>
      <c r="S14" s="349"/>
      <c r="T14" s="507"/>
      <c r="U14" s="505"/>
      <c r="V14" s="506"/>
      <c r="W14" s="349"/>
      <c r="X14" s="349"/>
      <c r="Y14" s="349"/>
      <c r="Z14" s="349"/>
      <c r="AA14" s="507"/>
      <c r="AB14" s="505"/>
      <c r="AC14" s="506"/>
      <c r="AD14" s="349"/>
      <c r="AE14" s="349"/>
      <c r="AF14" s="349"/>
      <c r="AG14" s="349"/>
      <c r="AH14" s="507"/>
      <c r="AI14" s="522"/>
      <c r="AJ14" s="506"/>
      <c r="AK14" s="506"/>
      <c r="AL14" s="509">
        <f>SUM(G15:AK15)</f>
        <v>0</v>
      </c>
      <c r="AM14" s="510"/>
      <c r="AN14" s="458"/>
      <c r="AO14" s="459"/>
      <c r="AP14" s="510"/>
      <c r="AQ14" s="511"/>
      <c r="AR14" s="511"/>
    </row>
    <row r="15" spans="1:48" ht="15.9" customHeight="1">
      <c r="A15" s="463"/>
      <c r="B15" s="1298"/>
      <c r="C15" s="1299"/>
      <c r="D15" s="1300"/>
      <c r="E15" s="1301"/>
      <c r="F15" s="512" t="s">
        <v>992</v>
      </c>
      <c r="G15" s="513" t="str">
        <f t="shared" ref="G15:AK15" si="3">IF(G14&lt;&gt;"",VLOOKUP(G14,$AC$197:$AL$221,9,FALSE),"")</f>
        <v/>
      </c>
      <c r="H15" s="514" t="str">
        <f t="shared" si="3"/>
        <v/>
      </c>
      <c r="I15" s="514" t="str">
        <f t="shared" si="3"/>
        <v/>
      </c>
      <c r="J15" s="514" t="str">
        <f t="shared" si="3"/>
        <v/>
      </c>
      <c r="K15" s="514" t="str">
        <f t="shared" si="3"/>
        <v/>
      </c>
      <c r="L15" s="514" t="str">
        <f t="shared" si="3"/>
        <v/>
      </c>
      <c r="M15" s="515" t="str">
        <f t="shared" si="3"/>
        <v/>
      </c>
      <c r="N15" s="513" t="str">
        <f t="shared" si="3"/>
        <v/>
      </c>
      <c r="O15" s="514" t="str">
        <f t="shared" si="3"/>
        <v/>
      </c>
      <c r="P15" s="514" t="str">
        <f t="shared" si="3"/>
        <v/>
      </c>
      <c r="Q15" s="514" t="str">
        <f t="shared" si="3"/>
        <v/>
      </c>
      <c r="R15" s="514" t="str">
        <f t="shared" si="3"/>
        <v/>
      </c>
      <c r="S15" s="514" t="str">
        <f t="shared" si="3"/>
        <v/>
      </c>
      <c r="T15" s="515" t="str">
        <f t="shared" si="3"/>
        <v/>
      </c>
      <c r="U15" s="513" t="str">
        <f t="shared" si="3"/>
        <v/>
      </c>
      <c r="V15" s="514" t="str">
        <f t="shared" si="3"/>
        <v/>
      </c>
      <c r="W15" s="514" t="str">
        <f t="shared" si="3"/>
        <v/>
      </c>
      <c r="X15" s="514" t="str">
        <f t="shared" si="3"/>
        <v/>
      </c>
      <c r="Y15" s="514" t="str">
        <f t="shared" si="3"/>
        <v/>
      </c>
      <c r="Z15" s="514" t="str">
        <f t="shared" si="3"/>
        <v/>
      </c>
      <c r="AA15" s="515" t="str">
        <f t="shared" si="3"/>
        <v/>
      </c>
      <c r="AB15" s="513" t="str">
        <f t="shared" si="3"/>
        <v/>
      </c>
      <c r="AC15" s="514" t="str">
        <f t="shared" si="3"/>
        <v/>
      </c>
      <c r="AD15" s="514" t="str">
        <f t="shared" si="3"/>
        <v/>
      </c>
      <c r="AE15" s="514" t="str">
        <f t="shared" si="3"/>
        <v/>
      </c>
      <c r="AF15" s="514" t="str">
        <f t="shared" si="3"/>
        <v/>
      </c>
      <c r="AG15" s="514" t="str">
        <f t="shared" si="3"/>
        <v/>
      </c>
      <c r="AH15" s="515" t="str">
        <f t="shared" si="3"/>
        <v/>
      </c>
      <c r="AI15" s="516" t="str">
        <f t="shared" si="3"/>
        <v/>
      </c>
      <c r="AJ15" s="514" t="str">
        <f t="shared" si="3"/>
        <v/>
      </c>
      <c r="AK15" s="514" t="str">
        <f t="shared" si="3"/>
        <v/>
      </c>
      <c r="AL15" s="517">
        <f>SUM(G15:AH15)</f>
        <v>0</v>
      </c>
      <c r="AM15" s="518">
        <f>AL15/4</f>
        <v>0</v>
      </c>
      <c r="AN15" s="519" t="str">
        <f>IF(C14="","",C14)</f>
        <v/>
      </c>
      <c r="AO15" s="520" t="str">
        <f>IF(D14="","",D14)</f>
        <v/>
      </c>
      <c r="AP15" s="521" t="str">
        <f>IF(D14&lt;&gt;"",VLOOKUP(D14,$AU$2:$AV$6,2,FALSE),"")</f>
        <v/>
      </c>
      <c r="AQ15" s="518">
        <f>ROUNDDOWN(AL15/$AL$6,2)</f>
        <v>0</v>
      </c>
      <c r="AR15" s="518">
        <f>IF(AP15=1,"",AQ15)</f>
        <v>0</v>
      </c>
    </row>
    <row r="16" spans="1:48" ht="15.9" customHeight="1">
      <c r="A16" s="463"/>
      <c r="B16" s="1298" t="s">
        <v>996</v>
      </c>
      <c r="C16" s="1284"/>
      <c r="D16" s="1286"/>
      <c r="E16" s="1288"/>
      <c r="F16" s="504" t="s">
        <v>989</v>
      </c>
      <c r="G16" s="505"/>
      <c r="H16" s="506"/>
      <c r="I16" s="349"/>
      <c r="J16" s="349"/>
      <c r="K16" s="349"/>
      <c r="L16" s="349"/>
      <c r="M16" s="507"/>
      <c r="N16" s="505"/>
      <c r="O16" s="506"/>
      <c r="P16" s="349"/>
      <c r="Q16" s="349"/>
      <c r="R16" s="349"/>
      <c r="S16" s="349"/>
      <c r="T16" s="507"/>
      <c r="U16" s="505"/>
      <c r="V16" s="506"/>
      <c r="W16" s="349"/>
      <c r="X16" s="349"/>
      <c r="Y16" s="349"/>
      <c r="Z16" s="349"/>
      <c r="AA16" s="507"/>
      <c r="AB16" s="505"/>
      <c r="AC16" s="506"/>
      <c r="AD16" s="349"/>
      <c r="AE16" s="349"/>
      <c r="AF16" s="349"/>
      <c r="AG16" s="349"/>
      <c r="AH16" s="507"/>
      <c r="AI16" s="522"/>
      <c r="AJ16" s="506"/>
      <c r="AK16" s="506"/>
      <c r="AL16" s="509">
        <f>SUM(G17:AK17)</f>
        <v>0</v>
      </c>
      <c r="AM16" s="510"/>
      <c r="AN16" s="458"/>
      <c r="AO16" s="459"/>
      <c r="AP16" s="510"/>
      <c r="AQ16" s="511"/>
      <c r="AR16" s="511"/>
    </row>
    <row r="17" spans="1:44" ht="15.9" customHeight="1">
      <c r="A17" s="463"/>
      <c r="B17" s="1298"/>
      <c r="C17" s="1299"/>
      <c r="D17" s="1300"/>
      <c r="E17" s="1301"/>
      <c r="F17" s="512" t="s">
        <v>992</v>
      </c>
      <c r="G17" s="513" t="str">
        <f t="shared" ref="G17:AK17" si="4">IF(G16&lt;&gt;"",VLOOKUP(G16,$AC$197:$AL$221,9,FALSE),"")</f>
        <v/>
      </c>
      <c r="H17" s="514" t="str">
        <f t="shared" si="4"/>
        <v/>
      </c>
      <c r="I17" s="514" t="str">
        <f t="shared" si="4"/>
        <v/>
      </c>
      <c r="J17" s="514" t="str">
        <f t="shared" si="4"/>
        <v/>
      </c>
      <c r="K17" s="514" t="str">
        <f t="shared" si="4"/>
        <v/>
      </c>
      <c r="L17" s="514" t="str">
        <f t="shared" si="4"/>
        <v/>
      </c>
      <c r="M17" s="515" t="str">
        <f t="shared" si="4"/>
        <v/>
      </c>
      <c r="N17" s="513" t="str">
        <f t="shared" si="4"/>
        <v/>
      </c>
      <c r="O17" s="514" t="str">
        <f t="shared" si="4"/>
        <v/>
      </c>
      <c r="P17" s="514" t="str">
        <f t="shared" si="4"/>
        <v/>
      </c>
      <c r="Q17" s="514" t="str">
        <f t="shared" si="4"/>
        <v/>
      </c>
      <c r="R17" s="514" t="str">
        <f t="shared" si="4"/>
        <v/>
      </c>
      <c r="S17" s="514" t="str">
        <f t="shared" si="4"/>
        <v/>
      </c>
      <c r="T17" s="515" t="str">
        <f t="shared" si="4"/>
        <v/>
      </c>
      <c r="U17" s="513" t="str">
        <f t="shared" si="4"/>
        <v/>
      </c>
      <c r="V17" s="514" t="str">
        <f t="shared" si="4"/>
        <v/>
      </c>
      <c r="W17" s="514" t="str">
        <f t="shared" si="4"/>
        <v/>
      </c>
      <c r="X17" s="514" t="str">
        <f t="shared" si="4"/>
        <v/>
      </c>
      <c r="Y17" s="514" t="str">
        <f t="shared" si="4"/>
        <v/>
      </c>
      <c r="Z17" s="514" t="str">
        <f t="shared" si="4"/>
        <v/>
      </c>
      <c r="AA17" s="515" t="str">
        <f t="shared" si="4"/>
        <v/>
      </c>
      <c r="AB17" s="513" t="str">
        <f t="shared" si="4"/>
        <v/>
      </c>
      <c r="AC17" s="514" t="str">
        <f t="shared" si="4"/>
        <v/>
      </c>
      <c r="AD17" s="514" t="str">
        <f t="shared" si="4"/>
        <v/>
      </c>
      <c r="AE17" s="514" t="str">
        <f t="shared" si="4"/>
        <v/>
      </c>
      <c r="AF17" s="514" t="str">
        <f t="shared" si="4"/>
        <v/>
      </c>
      <c r="AG17" s="514" t="str">
        <f t="shared" si="4"/>
        <v/>
      </c>
      <c r="AH17" s="515" t="str">
        <f t="shared" si="4"/>
        <v/>
      </c>
      <c r="AI17" s="516" t="str">
        <f t="shared" si="4"/>
        <v/>
      </c>
      <c r="AJ17" s="514" t="str">
        <f t="shared" si="4"/>
        <v/>
      </c>
      <c r="AK17" s="514" t="str">
        <f t="shared" si="4"/>
        <v/>
      </c>
      <c r="AL17" s="517">
        <f>SUM(G17:AH17)</f>
        <v>0</v>
      </c>
      <c r="AM17" s="518">
        <f>AL17/4</f>
        <v>0</v>
      </c>
      <c r="AN17" s="519" t="str">
        <f>IF(C16="","",C16)</f>
        <v/>
      </c>
      <c r="AO17" s="520" t="str">
        <f>IF(D16="","",D16)</f>
        <v/>
      </c>
      <c r="AP17" s="521" t="str">
        <f>IF(D16&lt;&gt;"",VLOOKUP(D16,$AU$2:$AV$6,2,FALSE),"")</f>
        <v/>
      </c>
      <c r="AQ17" s="518">
        <f>ROUNDDOWN(AL17/$AL$6,2)</f>
        <v>0</v>
      </c>
      <c r="AR17" s="518">
        <f>IF(AP17=1,"",AQ17)</f>
        <v>0</v>
      </c>
    </row>
    <row r="18" spans="1:44" ht="15.9" customHeight="1">
      <c r="A18" s="463"/>
      <c r="B18" s="1298" t="s">
        <v>997</v>
      </c>
      <c r="C18" s="1284"/>
      <c r="D18" s="1286"/>
      <c r="E18" s="1288"/>
      <c r="F18" s="504" t="s">
        <v>989</v>
      </c>
      <c r="G18" s="505"/>
      <c r="H18" s="506"/>
      <c r="I18" s="349"/>
      <c r="J18" s="349"/>
      <c r="K18" s="349"/>
      <c r="L18" s="349"/>
      <c r="M18" s="507"/>
      <c r="N18" s="505"/>
      <c r="O18" s="506"/>
      <c r="P18" s="349"/>
      <c r="Q18" s="349"/>
      <c r="R18" s="349"/>
      <c r="S18" s="349"/>
      <c r="T18" s="507"/>
      <c r="U18" s="505"/>
      <c r="V18" s="506"/>
      <c r="W18" s="349"/>
      <c r="X18" s="349"/>
      <c r="Y18" s="349"/>
      <c r="Z18" s="349"/>
      <c r="AA18" s="507"/>
      <c r="AB18" s="505"/>
      <c r="AC18" s="506"/>
      <c r="AD18" s="349"/>
      <c r="AE18" s="349"/>
      <c r="AF18" s="349"/>
      <c r="AG18" s="349"/>
      <c r="AH18" s="507"/>
      <c r="AI18" s="508"/>
      <c r="AJ18" s="349"/>
      <c r="AK18" s="349"/>
      <c r="AL18" s="509">
        <f>SUM(G19:AK19)</f>
        <v>0</v>
      </c>
      <c r="AM18" s="510"/>
      <c r="AN18" s="458"/>
      <c r="AO18" s="459"/>
      <c r="AP18" s="510"/>
      <c r="AQ18" s="511"/>
      <c r="AR18" s="511"/>
    </row>
    <row r="19" spans="1:44" ht="15.9" customHeight="1">
      <c r="A19" s="463"/>
      <c r="B19" s="1298"/>
      <c r="C19" s="1299"/>
      <c r="D19" s="1300"/>
      <c r="E19" s="1301"/>
      <c r="F19" s="512" t="s">
        <v>992</v>
      </c>
      <c r="G19" s="513" t="str">
        <f t="shared" ref="G19:AK19" si="5">IF(G18&lt;&gt;"",VLOOKUP(G18,$AC$197:$AL$221,9,FALSE),"")</f>
        <v/>
      </c>
      <c r="H19" s="514" t="str">
        <f t="shared" si="5"/>
        <v/>
      </c>
      <c r="I19" s="514" t="str">
        <f t="shared" si="5"/>
        <v/>
      </c>
      <c r="J19" s="514" t="str">
        <f t="shared" si="5"/>
        <v/>
      </c>
      <c r="K19" s="514" t="str">
        <f t="shared" si="5"/>
        <v/>
      </c>
      <c r="L19" s="514" t="str">
        <f t="shared" si="5"/>
        <v/>
      </c>
      <c r="M19" s="515" t="str">
        <f t="shared" si="5"/>
        <v/>
      </c>
      <c r="N19" s="513" t="str">
        <f t="shared" si="5"/>
        <v/>
      </c>
      <c r="O19" s="514" t="str">
        <f t="shared" si="5"/>
        <v/>
      </c>
      <c r="P19" s="514" t="str">
        <f t="shared" si="5"/>
        <v/>
      </c>
      <c r="Q19" s="514" t="str">
        <f t="shared" si="5"/>
        <v/>
      </c>
      <c r="R19" s="514" t="str">
        <f t="shared" si="5"/>
        <v/>
      </c>
      <c r="S19" s="514" t="str">
        <f t="shared" si="5"/>
        <v/>
      </c>
      <c r="T19" s="515" t="str">
        <f t="shared" si="5"/>
        <v/>
      </c>
      <c r="U19" s="513" t="str">
        <f t="shared" si="5"/>
        <v/>
      </c>
      <c r="V19" s="514" t="str">
        <f t="shared" si="5"/>
        <v/>
      </c>
      <c r="W19" s="514" t="str">
        <f t="shared" si="5"/>
        <v/>
      </c>
      <c r="X19" s="514" t="str">
        <f t="shared" si="5"/>
        <v/>
      </c>
      <c r="Y19" s="514" t="str">
        <f t="shared" si="5"/>
        <v/>
      </c>
      <c r="Z19" s="514" t="str">
        <f t="shared" si="5"/>
        <v/>
      </c>
      <c r="AA19" s="515" t="str">
        <f t="shared" si="5"/>
        <v/>
      </c>
      <c r="AB19" s="513" t="str">
        <f t="shared" si="5"/>
        <v/>
      </c>
      <c r="AC19" s="514" t="str">
        <f t="shared" si="5"/>
        <v/>
      </c>
      <c r="AD19" s="514" t="str">
        <f t="shared" si="5"/>
        <v/>
      </c>
      <c r="AE19" s="514" t="str">
        <f t="shared" si="5"/>
        <v/>
      </c>
      <c r="AF19" s="514" t="str">
        <f t="shared" si="5"/>
        <v/>
      </c>
      <c r="AG19" s="514" t="str">
        <f t="shared" si="5"/>
        <v/>
      </c>
      <c r="AH19" s="515" t="str">
        <f t="shared" si="5"/>
        <v/>
      </c>
      <c r="AI19" s="516" t="str">
        <f t="shared" si="5"/>
        <v/>
      </c>
      <c r="AJ19" s="514" t="str">
        <f t="shared" si="5"/>
        <v/>
      </c>
      <c r="AK19" s="514" t="str">
        <f t="shared" si="5"/>
        <v/>
      </c>
      <c r="AL19" s="517">
        <f>SUM(G19:AH19)</f>
        <v>0</v>
      </c>
      <c r="AM19" s="518">
        <f>AL19/4</f>
        <v>0</v>
      </c>
      <c r="AN19" s="519" t="str">
        <f>IF(C18="","",C18)</f>
        <v/>
      </c>
      <c r="AO19" s="520" t="str">
        <f>IF(D18="","",D18)</f>
        <v/>
      </c>
      <c r="AP19" s="521" t="str">
        <f>IF(D18&lt;&gt;"",VLOOKUP(D18,$AU$2:$AV$6,2,FALSE),"")</f>
        <v/>
      </c>
      <c r="AQ19" s="518">
        <f>ROUNDDOWN(AL19/$AL$6,2)</f>
        <v>0</v>
      </c>
      <c r="AR19" s="518">
        <f>IF(AP19=1,"",AQ19)</f>
        <v>0</v>
      </c>
    </row>
    <row r="20" spans="1:44" ht="15.9" customHeight="1">
      <c r="A20" s="463"/>
      <c r="B20" s="1298" t="s">
        <v>998</v>
      </c>
      <c r="C20" s="1284"/>
      <c r="D20" s="1286"/>
      <c r="E20" s="1288"/>
      <c r="F20" s="504" t="s">
        <v>989</v>
      </c>
      <c r="G20" s="505"/>
      <c r="H20" s="506"/>
      <c r="I20" s="349"/>
      <c r="J20" s="349"/>
      <c r="K20" s="349"/>
      <c r="L20" s="349"/>
      <c r="M20" s="507"/>
      <c r="N20" s="505"/>
      <c r="O20" s="506"/>
      <c r="P20" s="349"/>
      <c r="Q20" s="349"/>
      <c r="R20" s="349"/>
      <c r="S20" s="349"/>
      <c r="T20" s="507"/>
      <c r="U20" s="505"/>
      <c r="V20" s="506"/>
      <c r="W20" s="349"/>
      <c r="X20" s="349"/>
      <c r="Y20" s="349"/>
      <c r="Z20" s="349"/>
      <c r="AA20" s="507"/>
      <c r="AB20" s="505"/>
      <c r="AC20" s="506"/>
      <c r="AD20" s="349"/>
      <c r="AE20" s="349"/>
      <c r="AF20" s="349"/>
      <c r="AG20" s="349"/>
      <c r="AH20" s="507"/>
      <c r="AI20" s="508"/>
      <c r="AJ20" s="349"/>
      <c r="AK20" s="349"/>
      <c r="AL20" s="509">
        <f>SUM(G21:AK21)</f>
        <v>0</v>
      </c>
      <c r="AM20" s="510"/>
      <c r="AN20" s="458"/>
      <c r="AO20" s="459"/>
      <c r="AP20" s="510"/>
      <c r="AQ20" s="511"/>
      <c r="AR20" s="511"/>
    </row>
    <row r="21" spans="1:44" ht="15.9" customHeight="1">
      <c r="A21" s="463"/>
      <c r="B21" s="1298"/>
      <c r="C21" s="1299"/>
      <c r="D21" s="1300"/>
      <c r="E21" s="1301"/>
      <c r="F21" s="512" t="s">
        <v>992</v>
      </c>
      <c r="G21" s="513" t="str">
        <f t="shared" ref="G21:AK21" si="6">IF(G20&lt;&gt;"",VLOOKUP(G20,$AC$197:$AL$221,9,FALSE),"")</f>
        <v/>
      </c>
      <c r="H21" s="514" t="str">
        <f t="shared" si="6"/>
        <v/>
      </c>
      <c r="I21" s="514" t="str">
        <f t="shared" si="6"/>
        <v/>
      </c>
      <c r="J21" s="514" t="str">
        <f t="shared" si="6"/>
        <v/>
      </c>
      <c r="K21" s="514" t="str">
        <f t="shared" si="6"/>
        <v/>
      </c>
      <c r="L21" s="514" t="str">
        <f t="shared" si="6"/>
        <v/>
      </c>
      <c r="M21" s="515" t="str">
        <f t="shared" si="6"/>
        <v/>
      </c>
      <c r="N21" s="513" t="str">
        <f t="shared" si="6"/>
        <v/>
      </c>
      <c r="O21" s="514" t="str">
        <f t="shared" si="6"/>
        <v/>
      </c>
      <c r="P21" s="514" t="str">
        <f t="shared" si="6"/>
        <v/>
      </c>
      <c r="Q21" s="514" t="str">
        <f t="shared" si="6"/>
        <v/>
      </c>
      <c r="R21" s="514" t="str">
        <f t="shared" si="6"/>
        <v/>
      </c>
      <c r="S21" s="514" t="str">
        <f t="shared" si="6"/>
        <v/>
      </c>
      <c r="T21" s="515" t="str">
        <f t="shared" si="6"/>
        <v/>
      </c>
      <c r="U21" s="513" t="str">
        <f t="shared" si="6"/>
        <v/>
      </c>
      <c r="V21" s="514" t="str">
        <f t="shared" si="6"/>
        <v/>
      </c>
      <c r="W21" s="514" t="str">
        <f t="shared" si="6"/>
        <v/>
      </c>
      <c r="X21" s="514" t="str">
        <f t="shared" si="6"/>
        <v/>
      </c>
      <c r="Y21" s="514" t="str">
        <f t="shared" si="6"/>
        <v/>
      </c>
      <c r="Z21" s="514" t="str">
        <f t="shared" si="6"/>
        <v/>
      </c>
      <c r="AA21" s="515" t="str">
        <f t="shared" si="6"/>
        <v/>
      </c>
      <c r="AB21" s="513" t="str">
        <f t="shared" si="6"/>
        <v/>
      </c>
      <c r="AC21" s="514" t="str">
        <f t="shared" si="6"/>
        <v/>
      </c>
      <c r="AD21" s="514" t="str">
        <f t="shared" si="6"/>
        <v/>
      </c>
      <c r="AE21" s="514" t="str">
        <f t="shared" si="6"/>
        <v/>
      </c>
      <c r="AF21" s="514" t="str">
        <f t="shared" si="6"/>
        <v/>
      </c>
      <c r="AG21" s="514" t="str">
        <f t="shared" si="6"/>
        <v/>
      </c>
      <c r="AH21" s="515" t="str">
        <f t="shared" si="6"/>
        <v/>
      </c>
      <c r="AI21" s="516" t="str">
        <f t="shared" si="6"/>
        <v/>
      </c>
      <c r="AJ21" s="514" t="str">
        <f t="shared" si="6"/>
        <v/>
      </c>
      <c r="AK21" s="514" t="str">
        <f t="shared" si="6"/>
        <v/>
      </c>
      <c r="AL21" s="517">
        <f>SUM(G21:AH21)</f>
        <v>0</v>
      </c>
      <c r="AM21" s="518">
        <f>AL21/4</f>
        <v>0</v>
      </c>
      <c r="AN21" s="519" t="str">
        <f>IF(C20="","",C20)</f>
        <v/>
      </c>
      <c r="AO21" s="520" t="str">
        <f>IF(D20="","",D20)</f>
        <v/>
      </c>
      <c r="AP21" s="521" t="str">
        <f>IF(D20&lt;&gt;"",VLOOKUP(D20,$AU$2:$AV$6,2,FALSE),"")</f>
        <v/>
      </c>
      <c r="AQ21" s="518">
        <f>ROUNDDOWN(AL21/$AL$6,2)</f>
        <v>0</v>
      </c>
      <c r="AR21" s="518">
        <f>IF(AP21=1,"",AQ21)</f>
        <v>0</v>
      </c>
    </row>
    <row r="22" spans="1:44" ht="15.9" customHeight="1">
      <c r="A22" s="463"/>
      <c r="B22" s="1298" t="s">
        <v>999</v>
      </c>
      <c r="C22" s="1284"/>
      <c r="D22" s="1286"/>
      <c r="E22" s="1288"/>
      <c r="F22" s="504" t="s">
        <v>989</v>
      </c>
      <c r="G22" s="505"/>
      <c r="H22" s="506"/>
      <c r="I22" s="349"/>
      <c r="J22" s="349"/>
      <c r="K22" s="349"/>
      <c r="L22" s="349"/>
      <c r="M22" s="507"/>
      <c r="N22" s="505"/>
      <c r="O22" s="506"/>
      <c r="P22" s="349"/>
      <c r="Q22" s="349"/>
      <c r="R22" s="349"/>
      <c r="S22" s="349"/>
      <c r="T22" s="507"/>
      <c r="U22" s="505"/>
      <c r="V22" s="506"/>
      <c r="W22" s="349"/>
      <c r="X22" s="349"/>
      <c r="Y22" s="349"/>
      <c r="Z22" s="349"/>
      <c r="AA22" s="507"/>
      <c r="AB22" s="505"/>
      <c r="AC22" s="506"/>
      <c r="AD22" s="349"/>
      <c r="AE22" s="349"/>
      <c r="AF22" s="349"/>
      <c r="AG22" s="349"/>
      <c r="AH22" s="507"/>
      <c r="AI22" s="522"/>
      <c r="AJ22" s="506"/>
      <c r="AK22" s="506"/>
      <c r="AL22" s="509">
        <f>SUM(G23:AK23)</f>
        <v>0</v>
      </c>
      <c r="AM22" s="510"/>
      <c r="AN22" s="458"/>
      <c r="AO22" s="459"/>
      <c r="AP22" s="510"/>
      <c r="AQ22" s="511"/>
      <c r="AR22" s="511"/>
    </row>
    <row r="23" spans="1:44" ht="15.9" customHeight="1">
      <c r="A23" s="463"/>
      <c r="B23" s="1298"/>
      <c r="C23" s="1299"/>
      <c r="D23" s="1300"/>
      <c r="E23" s="1301"/>
      <c r="F23" s="512" t="s">
        <v>992</v>
      </c>
      <c r="G23" s="513" t="str">
        <f t="shared" ref="G23:AK23" si="7">IF(G22&lt;&gt;"",VLOOKUP(G22,$AC$197:$AL$221,9,FALSE),"")</f>
        <v/>
      </c>
      <c r="H23" s="514" t="str">
        <f t="shared" si="7"/>
        <v/>
      </c>
      <c r="I23" s="514" t="str">
        <f t="shared" si="7"/>
        <v/>
      </c>
      <c r="J23" s="514" t="str">
        <f t="shared" si="7"/>
        <v/>
      </c>
      <c r="K23" s="514" t="str">
        <f t="shared" si="7"/>
        <v/>
      </c>
      <c r="L23" s="514" t="str">
        <f t="shared" si="7"/>
        <v/>
      </c>
      <c r="M23" s="515" t="str">
        <f t="shared" si="7"/>
        <v/>
      </c>
      <c r="N23" s="513" t="str">
        <f t="shared" si="7"/>
        <v/>
      </c>
      <c r="O23" s="514" t="str">
        <f t="shared" si="7"/>
        <v/>
      </c>
      <c r="P23" s="514" t="str">
        <f t="shared" si="7"/>
        <v/>
      </c>
      <c r="Q23" s="514" t="str">
        <f t="shared" si="7"/>
        <v/>
      </c>
      <c r="R23" s="514" t="str">
        <f t="shared" si="7"/>
        <v/>
      </c>
      <c r="S23" s="514" t="str">
        <f t="shared" si="7"/>
        <v/>
      </c>
      <c r="T23" s="515" t="str">
        <f t="shared" si="7"/>
        <v/>
      </c>
      <c r="U23" s="513" t="str">
        <f t="shared" si="7"/>
        <v/>
      </c>
      <c r="V23" s="514" t="str">
        <f t="shared" si="7"/>
        <v/>
      </c>
      <c r="W23" s="514" t="str">
        <f t="shared" si="7"/>
        <v/>
      </c>
      <c r="X23" s="514" t="str">
        <f t="shared" si="7"/>
        <v/>
      </c>
      <c r="Y23" s="514" t="str">
        <f t="shared" si="7"/>
        <v/>
      </c>
      <c r="Z23" s="514" t="str">
        <f t="shared" si="7"/>
        <v/>
      </c>
      <c r="AA23" s="515" t="str">
        <f t="shared" si="7"/>
        <v/>
      </c>
      <c r="AB23" s="513" t="str">
        <f t="shared" si="7"/>
        <v/>
      </c>
      <c r="AC23" s="514" t="str">
        <f t="shared" si="7"/>
        <v/>
      </c>
      <c r="AD23" s="514" t="str">
        <f t="shared" si="7"/>
        <v/>
      </c>
      <c r="AE23" s="514" t="str">
        <f t="shared" si="7"/>
        <v/>
      </c>
      <c r="AF23" s="514" t="str">
        <f t="shared" si="7"/>
        <v/>
      </c>
      <c r="AG23" s="514" t="str">
        <f t="shared" si="7"/>
        <v/>
      </c>
      <c r="AH23" s="515" t="str">
        <f t="shared" si="7"/>
        <v/>
      </c>
      <c r="AI23" s="516" t="str">
        <f t="shared" si="7"/>
        <v/>
      </c>
      <c r="AJ23" s="514" t="str">
        <f t="shared" si="7"/>
        <v/>
      </c>
      <c r="AK23" s="514" t="str">
        <f t="shared" si="7"/>
        <v/>
      </c>
      <c r="AL23" s="517">
        <f>SUM(G23:AH23)</f>
        <v>0</v>
      </c>
      <c r="AM23" s="518">
        <f>AL23/4</f>
        <v>0</v>
      </c>
      <c r="AN23" s="519" t="str">
        <f>IF(C22="","",C22)</f>
        <v/>
      </c>
      <c r="AO23" s="520" t="str">
        <f>IF(D22="","",D22)</f>
        <v/>
      </c>
      <c r="AP23" s="521" t="str">
        <f>IF(D22&lt;&gt;"",VLOOKUP(D22,$AU$2:$AV$6,2,FALSE),"")</f>
        <v/>
      </c>
      <c r="AQ23" s="518">
        <f>ROUNDDOWN(AL23/$AL$6,2)</f>
        <v>0</v>
      </c>
      <c r="AR23" s="518">
        <f>IF(AP23=1,"",AQ23)</f>
        <v>0</v>
      </c>
    </row>
    <row r="24" spans="1:44" ht="15.9" customHeight="1">
      <c r="A24" s="463"/>
      <c r="B24" s="1298" t="s">
        <v>1000</v>
      </c>
      <c r="C24" s="1284"/>
      <c r="D24" s="1286"/>
      <c r="E24" s="1288"/>
      <c r="F24" s="504" t="s">
        <v>989</v>
      </c>
      <c r="G24" s="505"/>
      <c r="H24" s="506"/>
      <c r="I24" s="349"/>
      <c r="J24" s="349"/>
      <c r="K24" s="349"/>
      <c r="L24" s="349"/>
      <c r="M24" s="507"/>
      <c r="N24" s="505"/>
      <c r="O24" s="506"/>
      <c r="P24" s="349"/>
      <c r="Q24" s="349"/>
      <c r="R24" s="349"/>
      <c r="S24" s="349"/>
      <c r="T24" s="507"/>
      <c r="U24" s="505"/>
      <c r="V24" s="506"/>
      <c r="W24" s="349"/>
      <c r="X24" s="349"/>
      <c r="Y24" s="349"/>
      <c r="Z24" s="349"/>
      <c r="AA24" s="507"/>
      <c r="AB24" s="505"/>
      <c r="AC24" s="506"/>
      <c r="AD24" s="349"/>
      <c r="AE24" s="349"/>
      <c r="AF24" s="349"/>
      <c r="AG24" s="349"/>
      <c r="AH24" s="507"/>
      <c r="AI24" s="522"/>
      <c r="AJ24" s="506"/>
      <c r="AK24" s="506"/>
      <c r="AL24" s="509">
        <f>SUM(G25:AK25)</f>
        <v>0</v>
      </c>
      <c r="AM24" s="510"/>
      <c r="AN24" s="458"/>
      <c r="AO24" s="459"/>
      <c r="AP24" s="510"/>
      <c r="AQ24" s="511"/>
      <c r="AR24" s="511"/>
    </row>
    <row r="25" spans="1:44" ht="15.9" customHeight="1">
      <c r="A25" s="463"/>
      <c r="B25" s="1298"/>
      <c r="C25" s="1299"/>
      <c r="D25" s="1300"/>
      <c r="E25" s="1301"/>
      <c r="F25" s="512" t="s">
        <v>992</v>
      </c>
      <c r="G25" s="513" t="str">
        <f t="shared" ref="G25:AK25" si="8">IF(G24&lt;&gt;"",VLOOKUP(G24,$AC$197:$AL$221,9,FALSE),"")</f>
        <v/>
      </c>
      <c r="H25" s="514" t="str">
        <f t="shared" si="8"/>
        <v/>
      </c>
      <c r="I25" s="514" t="str">
        <f t="shared" si="8"/>
        <v/>
      </c>
      <c r="J25" s="514" t="str">
        <f t="shared" si="8"/>
        <v/>
      </c>
      <c r="K25" s="514" t="str">
        <f t="shared" si="8"/>
        <v/>
      </c>
      <c r="L25" s="514" t="str">
        <f t="shared" si="8"/>
        <v/>
      </c>
      <c r="M25" s="515" t="str">
        <f t="shared" si="8"/>
        <v/>
      </c>
      <c r="N25" s="513" t="str">
        <f t="shared" si="8"/>
        <v/>
      </c>
      <c r="O25" s="514" t="str">
        <f t="shared" si="8"/>
        <v/>
      </c>
      <c r="P25" s="514" t="str">
        <f t="shared" si="8"/>
        <v/>
      </c>
      <c r="Q25" s="514" t="str">
        <f t="shared" si="8"/>
        <v/>
      </c>
      <c r="R25" s="514" t="str">
        <f t="shared" si="8"/>
        <v/>
      </c>
      <c r="S25" s="514" t="str">
        <f t="shared" si="8"/>
        <v/>
      </c>
      <c r="T25" s="515" t="str">
        <f t="shared" si="8"/>
        <v/>
      </c>
      <c r="U25" s="513" t="str">
        <f t="shared" si="8"/>
        <v/>
      </c>
      <c r="V25" s="514" t="str">
        <f t="shared" si="8"/>
        <v/>
      </c>
      <c r="W25" s="514" t="str">
        <f t="shared" si="8"/>
        <v/>
      </c>
      <c r="X25" s="514" t="str">
        <f t="shared" si="8"/>
        <v/>
      </c>
      <c r="Y25" s="514" t="str">
        <f t="shared" si="8"/>
        <v/>
      </c>
      <c r="Z25" s="514" t="str">
        <f t="shared" si="8"/>
        <v/>
      </c>
      <c r="AA25" s="515" t="str">
        <f t="shared" si="8"/>
        <v/>
      </c>
      <c r="AB25" s="513" t="str">
        <f t="shared" si="8"/>
        <v/>
      </c>
      <c r="AC25" s="514" t="str">
        <f t="shared" si="8"/>
        <v/>
      </c>
      <c r="AD25" s="514" t="str">
        <f t="shared" si="8"/>
        <v/>
      </c>
      <c r="AE25" s="514" t="str">
        <f t="shared" si="8"/>
        <v/>
      </c>
      <c r="AF25" s="514" t="str">
        <f t="shared" si="8"/>
        <v/>
      </c>
      <c r="AG25" s="514" t="str">
        <f t="shared" si="8"/>
        <v/>
      </c>
      <c r="AH25" s="515" t="str">
        <f t="shared" si="8"/>
        <v/>
      </c>
      <c r="AI25" s="516" t="str">
        <f t="shared" si="8"/>
        <v/>
      </c>
      <c r="AJ25" s="514" t="str">
        <f t="shared" si="8"/>
        <v/>
      </c>
      <c r="AK25" s="514" t="str">
        <f t="shared" si="8"/>
        <v/>
      </c>
      <c r="AL25" s="517">
        <f>SUM(G25:AH25)</f>
        <v>0</v>
      </c>
      <c r="AM25" s="518">
        <f>AL25/4</f>
        <v>0</v>
      </c>
      <c r="AN25" s="519" t="str">
        <f>IF(C24="","",C24)</f>
        <v/>
      </c>
      <c r="AO25" s="520" t="str">
        <f>IF(D24="","",D24)</f>
        <v/>
      </c>
      <c r="AP25" s="521" t="str">
        <f>IF(D24&lt;&gt;"",VLOOKUP(D24,$AU$2:$AV$6,2,FALSE),"")</f>
        <v/>
      </c>
      <c r="AQ25" s="518">
        <f>ROUNDDOWN(AL25/$AL$6,2)</f>
        <v>0</v>
      </c>
      <c r="AR25" s="518">
        <f>IF(AP25=1,"",AQ25)</f>
        <v>0</v>
      </c>
    </row>
    <row r="26" spans="1:44" ht="15.9" customHeight="1">
      <c r="A26" s="463"/>
      <c r="B26" s="1298" t="s">
        <v>1001</v>
      </c>
      <c r="C26" s="1284"/>
      <c r="D26" s="1286"/>
      <c r="E26" s="1288"/>
      <c r="F26" s="504" t="s">
        <v>989</v>
      </c>
      <c r="G26" s="505"/>
      <c r="H26" s="506"/>
      <c r="I26" s="349"/>
      <c r="J26" s="349"/>
      <c r="K26" s="349"/>
      <c r="L26" s="349"/>
      <c r="M26" s="507"/>
      <c r="N26" s="505"/>
      <c r="O26" s="506"/>
      <c r="P26" s="349"/>
      <c r="Q26" s="349"/>
      <c r="R26" s="349"/>
      <c r="S26" s="349"/>
      <c r="T26" s="507"/>
      <c r="U26" s="505"/>
      <c r="V26" s="506"/>
      <c r="W26" s="349"/>
      <c r="X26" s="349"/>
      <c r="Y26" s="349"/>
      <c r="Z26" s="349"/>
      <c r="AA26" s="507"/>
      <c r="AB26" s="505"/>
      <c r="AC26" s="506"/>
      <c r="AD26" s="349"/>
      <c r="AE26" s="349"/>
      <c r="AF26" s="349"/>
      <c r="AG26" s="349"/>
      <c r="AH26" s="507"/>
      <c r="AI26" s="508"/>
      <c r="AJ26" s="349"/>
      <c r="AK26" s="349"/>
      <c r="AL26" s="509">
        <f>SUM(G27:AK27)</f>
        <v>0</v>
      </c>
      <c r="AM26" s="510"/>
      <c r="AN26" s="458"/>
      <c r="AO26" s="459"/>
      <c r="AP26" s="510"/>
      <c r="AQ26" s="511"/>
      <c r="AR26" s="511"/>
    </row>
    <row r="27" spans="1:44" ht="15.9" customHeight="1">
      <c r="A27" s="463"/>
      <c r="B27" s="1298"/>
      <c r="C27" s="1299"/>
      <c r="D27" s="1300"/>
      <c r="E27" s="1301"/>
      <c r="F27" s="512" t="s">
        <v>992</v>
      </c>
      <c r="G27" s="513" t="str">
        <f t="shared" ref="G27:AK27" si="9">IF(G26&lt;&gt;"",VLOOKUP(G26,$AC$197:$AL$221,9,FALSE),"")</f>
        <v/>
      </c>
      <c r="H27" s="514" t="str">
        <f t="shared" si="9"/>
        <v/>
      </c>
      <c r="I27" s="514" t="str">
        <f t="shared" si="9"/>
        <v/>
      </c>
      <c r="J27" s="514" t="str">
        <f t="shared" si="9"/>
        <v/>
      </c>
      <c r="K27" s="514" t="str">
        <f t="shared" si="9"/>
        <v/>
      </c>
      <c r="L27" s="514" t="str">
        <f t="shared" si="9"/>
        <v/>
      </c>
      <c r="M27" s="515" t="str">
        <f t="shared" si="9"/>
        <v/>
      </c>
      <c r="N27" s="513" t="str">
        <f t="shared" si="9"/>
        <v/>
      </c>
      <c r="O27" s="514" t="str">
        <f t="shared" si="9"/>
        <v/>
      </c>
      <c r="P27" s="514" t="str">
        <f t="shared" si="9"/>
        <v/>
      </c>
      <c r="Q27" s="514" t="str">
        <f t="shared" si="9"/>
        <v/>
      </c>
      <c r="R27" s="514" t="str">
        <f t="shared" si="9"/>
        <v/>
      </c>
      <c r="S27" s="514" t="str">
        <f t="shared" si="9"/>
        <v/>
      </c>
      <c r="T27" s="515" t="str">
        <f t="shared" si="9"/>
        <v/>
      </c>
      <c r="U27" s="513" t="str">
        <f t="shared" si="9"/>
        <v/>
      </c>
      <c r="V27" s="514" t="str">
        <f t="shared" si="9"/>
        <v/>
      </c>
      <c r="W27" s="514" t="str">
        <f t="shared" si="9"/>
        <v/>
      </c>
      <c r="X27" s="514" t="str">
        <f t="shared" si="9"/>
        <v/>
      </c>
      <c r="Y27" s="514" t="str">
        <f t="shared" si="9"/>
        <v/>
      </c>
      <c r="Z27" s="514" t="str">
        <f t="shared" si="9"/>
        <v/>
      </c>
      <c r="AA27" s="515" t="str">
        <f t="shared" si="9"/>
        <v/>
      </c>
      <c r="AB27" s="513" t="str">
        <f t="shared" si="9"/>
        <v/>
      </c>
      <c r="AC27" s="514" t="str">
        <f t="shared" si="9"/>
        <v/>
      </c>
      <c r="AD27" s="514" t="str">
        <f t="shared" si="9"/>
        <v/>
      </c>
      <c r="AE27" s="514" t="str">
        <f t="shared" si="9"/>
        <v/>
      </c>
      <c r="AF27" s="514" t="str">
        <f t="shared" si="9"/>
        <v/>
      </c>
      <c r="AG27" s="514" t="str">
        <f t="shared" si="9"/>
        <v/>
      </c>
      <c r="AH27" s="515" t="str">
        <f t="shared" si="9"/>
        <v/>
      </c>
      <c r="AI27" s="516" t="str">
        <f t="shared" si="9"/>
        <v/>
      </c>
      <c r="AJ27" s="514" t="str">
        <f t="shared" si="9"/>
        <v/>
      </c>
      <c r="AK27" s="514" t="str">
        <f t="shared" si="9"/>
        <v/>
      </c>
      <c r="AL27" s="517">
        <f>SUM(G27:AH27)</f>
        <v>0</v>
      </c>
      <c r="AM27" s="518">
        <f>AL27/4</f>
        <v>0</v>
      </c>
      <c r="AN27" s="519" t="str">
        <f>IF(C26="","",C26)</f>
        <v/>
      </c>
      <c r="AO27" s="520" t="str">
        <f>IF(D26="","",D26)</f>
        <v/>
      </c>
      <c r="AP27" s="521" t="str">
        <f>IF(D26&lt;&gt;"",VLOOKUP(D26,$AU$2:$AV$6,2,FALSE),"")</f>
        <v/>
      </c>
      <c r="AQ27" s="518">
        <f>ROUNDDOWN(AL27/$AL$6,2)</f>
        <v>0</v>
      </c>
      <c r="AR27" s="518">
        <f>IF(AP27=1,"",AQ27)</f>
        <v>0</v>
      </c>
    </row>
    <row r="28" spans="1:44" ht="15.9" customHeight="1">
      <c r="A28" s="463"/>
      <c r="B28" s="1298" t="s">
        <v>1002</v>
      </c>
      <c r="C28" s="1284"/>
      <c r="D28" s="1286"/>
      <c r="E28" s="1288"/>
      <c r="F28" s="504" t="s">
        <v>989</v>
      </c>
      <c r="G28" s="505"/>
      <c r="H28" s="506"/>
      <c r="I28" s="349"/>
      <c r="J28" s="349"/>
      <c r="K28" s="349"/>
      <c r="L28" s="349"/>
      <c r="M28" s="507"/>
      <c r="N28" s="505"/>
      <c r="O28" s="506"/>
      <c r="P28" s="349"/>
      <c r="Q28" s="349"/>
      <c r="R28" s="349"/>
      <c r="S28" s="349"/>
      <c r="T28" s="507"/>
      <c r="U28" s="505"/>
      <c r="V28" s="506"/>
      <c r="W28" s="349"/>
      <c r="X28" s="349"/>
      <c r="Y28" s="349"/>
      <c r="Z28" s="349"/>
      <c r="AA28" s="507"/>
      <c r="AB28" s="505"/>
      <c r="AC28" s="506"/>
      <c r="AD28" s="349"/>
      <c r="AE28" s="349"/>
      <c r="AF28" s="349"/>
      <c r="AG28" s="349"/>
      <c r="AH28" s="507"/>
      <c r="AI28" s="508"/>
      <c r="AJ28" s="349"/>
      <c r="AK28" s="349"/>
      <c r="AL28" s="509">
        <f>SUM(G29:AK29)</f>
        <v>0</v>
      </c>
      <c r="AM28" s="510"/>
      <c r="AN28" s="458"/>
      <c r="AO28" s="459"/>
      <c r="AP28" s="510"/>
      <c r="AQ28" s="511"/>
      <c r="AR28" s="511"/>
    </row>
    <row r="29" spans="1:44" ht="15.9" customHeight="1">
      <c r="A29" s="463"/>
      <c r="B29" s="1298"/>
      <c r="C29" s="1299"/>
      <c r="D29" s="1300"/>
      <c r="E29" s="1301"/>
      <c r="F29" s="512" t="s">
        <v>992</v>
      </c>
      <c r="G29" s="513" t="str">
        <f t="shared" ref="G29:AK29" si="10">IF(G28&lt;&gt;"",VLOOKUP(G28,$AC$197:$AL$221,9,FALSE),"")</f>
        <v/>
      </c>
      <c r="H29" s="514" t="str">
        <f t="shared" si="10"/>
        <v/>
      </c>
      <c r="I29" s="514" t="str">
        <f t="shared" si="10"/>
        <v/>
      </c>
      <c r="J29" s="514" t="str">
        <f t="shared" si="10"/>
        <v/>
      </c>
      <c r="K29" s="514" t="str">
        <f t="shared" si="10"/>
        <v/>
      </c>
      <c r="L29" s="514" t="str">
        <f t="shared" si="10"/>
        <v/>
      </c>
      <c r="M29" s="515" t="str">
        <f t="shared" si="10"/>
        <v/>
      </c>
      <c r="N29" s="513" t="str">
        <f t="shared" si="10"/>
        <v/>
      </c>
      <c r="O29" s="514" t="str">
        <f t="shared" si="10"/>
        <v/>
      </c>
      <c r="P29" s="514" t="str">
        <f t="shared" si="10"/>
        <v/>
      </c>
      <c r="Q29" s="514" t="str">
        <f t="shared" si="10"/>
        <v/>
      </c>
      <c r="R29" s="514" t="str">
        <f t="shared" si="10"/>
        <v/>
      </c>
      <c r="S29" s="514" t="str">
        <f t="shared" si="10"/>
        <v/>
      </c>
      <c r="T29" s="515" t="str">
        <f t="shared" si="10"/>
        <v/>
      </c>
      <c r="U29" s="513" t="str">
        <f t="shared" si="10"/>
        <v/>
      </c>
      <c r="V29" s="514" t="str">
        <f t="shared" si="10"/>
        <v/>
      </c>
      <c r="W29" s="514" t="str">
        <f t="shared" si="10"/>
        <v/>
      </c>
      <c r="X29" s="514" t="str">
        <f t="shared" si="10"/>
        <v/>
      </c>
      <c r="Y29" s="514" t="str">
        <f t="shared" si="10"/>
        <v/>
      </c>
      <c r="Z29" s="514" t="str">
        <f t="shared" si="10"/>
        <v/>
      </c>
      <c r="AA29" s="515" t="str">
        <f t="shared" si="10"/>
        <v/>
      </c>
      <c r="AB29" s="513" t="str">
        <f t="shared" si="10"/>
        <v/>
      </c>
      <c r="AC29" s="514" t="str">
        <f t="shared" si="10"/>
        <v/>
      </c>
      <c r="AD29" s="514" t="str">
        <f t="shared" si="10"/>
        <v/>
      </c>
      <c r="AE29" s="514" t="str">
        <f t="shared" si="10"/>
        <v/>
      </c>
      <c r="AF29" s="514" t="str">
        <f t="shared" si="10"/>
        <v/>
      </c>
      <c r="AG29" s="514" t="str">
        <f t="shared" si="10"/>
        <v/>
      </c>
      <c r="AH29" s="515" t="str">
        <f t="shared" si="10"/>
        <v/>
      </c>
      <c r="AI29" s="516" t="str">
        <f t="shared" si="10"/>
        <v/>
      </c>
      <c r="AJ29" s="514" t="str">
        <f t="shared" si="10"/>
        <v/>
      </c>
      <c r="AK29" s="514" t="str">
        <f t="shared" si="10"/>
        <v/>
      </c>
      <c r="AL29" s="517">
        <f>SUM(G29:AH29)</f>
        <v>0</v>
      </c>
      <c r="AM29" s="518">
        <f>AL29/4</f>
        <v>0</v>
      </c>
      <c r="AN29" s="519" t="str">
        <f>IF(C28="","",C28)</f>
        <v/>
      </c>
      <c r="AO29" s="520" t="str">
        <f>IF(D28="","",D28)</f>
        <v/>
      </c>
      <c r="AP29" s="521" t="str">
        <f>IF(D28&lt;&gt;"",VLOOKUP(D28,$AU$2:$AV$6,2,FALSE),"")</f>
        <v/>
      </c>
      <c r="AQ29" s="518">
        <f>ROUNDDOWN(AL29/$AL$6,2)</f>
        <v>0</v>
      </c>
      <c r="AR29" s="518">
        <f>IF(AP29=1,"",AQ29)</f>
        <v>0</v>
      </c>
    </row>
    <row r="30" spans="1:44" ht="15.9" customHeight="1">
      <c r="A30" s="463"/>
      <c r="B30" s="1298" t="s">
        <v>1003</v>
      </c>
      <c r="C30" s="1284"/>
      <c r="D30" s="1286"/>
      <c r="E30" s="1288"/>
      <c r="F30" s="504" t="s">
        <v>989</v>
      </c>
      <c r="G30" s="505"/>
      <c r="H30" s="506"/>
      <c r="I30" s="349"/>
      <c r="J30" s="349"/>
      <c r="K30" s="349"/>
      <c r="L30" s="349"/>
      <c r="M30" s="507"/>
      <c r="N30" s="505"/>
      <c r="O30" s="506"/>
      <c r="P30" s="349"/>
      <c r="Q30" s="349"/>
      <c r="R30" s="349"/>
      <c r="S30" s="349"/>
      <c r="T30" s="507"/>
      <c r="U30" s="505"/>
      <c r="V30" s="506"/>
      <c r="W30" s="349"/>
      <c r="X30" s="349"/>
      <c r="Y30" s="349"/>
      <c r="Z30" s="349"/>
      <c r="AA30" s="507"/>
      <c r="AB30" s="505"/>
      <c r="AC30" s="506"/>
      <c r="AD30" s="349"/>
      <c r="AE30" s="349"/>
      <c r="AF30" s="349"/>
      <c r="AG30" s="349"/>
      <c r="AH30" s="507"/>
      <c r="AI30" s="522"/>
      <c r="AJ30" s="506"/>
      <c r="AK30" s="506"/>
      <c r="AL30" s="509">
        <f>SUM(G31:AK31)</f>
        <v>0</v>
      </c>
      <c r="AM30" s="510"/>
      <c r="AN30" s="458"/>
      <c r="AO30" s="459"/>
      <c r="AP30" s="510"/>
      <c r="AQ30" s="511"/>
      <c r="AR30" s="511"/>
    </row>
    <row r="31" spans="1:44" ht="15.9" customHeight="1">
      <c r="A31" s="463"/>
      <c r="B31" s="1298"/>
      <c r="C31" s="1299"/>
      <c r="D31" s="1300"/>
      <c r="E31" s="1301"/>
      <c r="F31" s="512" t="s">
        <v>992</v>
      </c>
      <c r="G31" s="513" t="str">
        <f t="shared" ref="G31:AK31" si="11">IF(G30&lt;&gt;"",VLOOKUP(G30,$AC$197:$AL$221,9,FALSE),"")</f>
        <v/>
      </c>
      <c r="H31" s="514" t="str">
        <f t="shared" si="11"/>
        <v/>
      </c>
      <c r="I31" s="514" t="str">
        <f t="shared" si="11"/>
        <v/>
      </c>
      <c r="J31" s="514" t="str">
        <f t="shared" si="11"/>
        <v/>
      </c>
      <c r="K31" s="514" t="str">
        <f t="shared" si="11"/>
        <v/>
      </c>
      <c r="L31" s="514" t="str">
        <f t="shared" si="11"/>
        <v/>
      </c>
      <c r="M31" s="515" t="str">
        <f t="shared" si="11"/>
        <v/>
      </c>
      <c r="N31" s="513" t="str">
        <f t="shared" si="11"/>
        <v/>
      </c>
      <c r="O31" s="514" t="str">
        <f t="shared" si="11"/>
        <v/>
      </c>
      <c r="P31" s="514" t="str">
        <f t="shared" si="11"/>
        <v/>
      </c>
      <c r="Q31" s="514" t="str">
        <f t="shared" si="11"/>
        <v/>
      </c>
      <c r="R31" s="514" t="str">
        <f t="shared" si="11"/>
        <v/>
      </c>
      <c r="S31" s="514" t="str">
        <f t="shared" si="11"/>
        <v/>
      </c>
      <c r="T31" s="515" t="str">
        <f t="shared" si="11"/>
        <v/>
      </c>
      <c r="U31" s="513" t="str">
        <f t="shared" si="11"/>
        <v/>
      </c>
      <c r="V31" s="514" t="str">
        <f t="shared" si="11"/>
        <v/>
      </c>
      <c r="W31" s="514" t="str">
        <f t="shared" si="11"/>
        <v/>
      </c>
      <c r="X31" s="514" t="str">
        <f t="shared" si="11"/>
        <v/>
      </c>
      <c r="Y31" s="514" t="str">
        <f t="shared" si="11"/>
        <v/>
      </c>
      <c r="Z31" s="514" t="str">
        <f t="shared" si="11"/>
        <v/>
      </c>
      <c r="AA31" s="515" t="str">
        <f t="shared" si="11"/>
        <v/>
      </c>
      <c r="AB31" s="513" t="str">
        <f t="shared" si="11"/>
        <v/>
      </c>
      <c r="AC31" s="514" t="str">
        <f t="shared" si="11"/>
        <v/>
      </c>
      <c r="AD31" s="514" t="str">
        <f t="shared" si="11"/>
        <v/>
      </c>
      <c r="AE31" s="514" t="str">
        <f t="shared" si="11"/>
        <v/>
      </c>
      <c r="AF31" s="514" t="str">
        <f t="shared" si="11"/>
        <v/>
      </c>
      <c r="AG31" s="514" t="str">
        <f t="shared" si="11"/>
        <v/>
      </c>
      <c r="AH31" s="515" t="str">
        <f t="shared" si="11"/>
        <v/>
      </c>
      <c r="AI31" s="516" t="str">
        <f t="shared" si="11"/>
        <v/>
      </c>
      <c r="AJ31" s="514" t="str">
        <f t="shared" si="11"/>
        <v/>
      </c>
      <c r="AK31" s="514" t="str">
        <f t="shared" si="11"/>
        <v/>
      </c>
      <c r="AL31" s="517">
        <f>SUM(G31:AH31)</f>
        <v>0</v>
      </c>
      <c r="AM31" s="518">
        <f>AL31/4</f>
        <v>0</v>
      </c>
      <c r="AN31" s="519" t="str">
        <f>IF(C30="","",C30)</f>
        <v/>
      </c>
      <c r="AO31" s="520" t="str">
        <f>IF(D30="","",D30)</f>
        <v/>
      </c>
      <c r="AP31" s="521" t="str">
        <f>IF(D30&lt;&gt;"",VLOOKUP(D30,$AU$2:$AV$6,2,FALSE),"")</f>
        <v/>
      </c>
      <c r="AQ31" s="518">
        <f>ROUNDDOWN(AL31/$AL$6,2)</f>
        <v>0</v>
      </c>
      <c r="AR31" s="518">
        <f>IF(AP31=1,"",AQ31)</f>
        <v>0</v>
      </c>
    </row>
    <row r="32" spans="1:44" ht="15.9" customHeight="1">
      <c r="A32" s="463"/>
      <c r="B32" s="1298" t="s">
        <v>1004</v>
      </c>
      <c r="C32" s="1284"/>
      <c r="D32" s="1286"/>
      <c r="E32" s="1288"/>
      <c r="F32" s="504" t="s">
        <v>989</v>
      </c>
      <c r="G32" s="505"/>
      <c r="H32" s="506"/>
      <c r="I32" s="349"/>
      <c r="J32" s="349"/>
      <c r="K32" s="349"/>
      <c r="L32" s="349"/>
      <c r="M32" s="507"/>
      <c r="N32" s="505"/>
      <c r="O32" s="506"/>
      <c r="P32" s="349"/>
      <c r="Q32" s="349"/>
      <c r="R32" s="349"/>
      <c r="S32" s="349"/>
      <c r="T32" s="507"/>
      <c r="U32" s="505"/>
      <c r="V32" s="506"/>
      <c r="W32" s="349"/>
      <c r="X32" s="349"/>
      <c r="Y32" s="349"/>
      <c r="Z32" s="349"/>
      <c r="AA32" s="507"/>
      <c r="AB32" s="505"/>
      <c r="AC32" s="506"/>
      <c r="AD32" s="349"/>
      <c r="AE32" s="349"/>
      <c r="AF32" s="349"/>
      <c r="AG32" s="349"/>
      <c r="AH32" s="507"/>
      <c r="AI32" s="522"/>
      <c r="AJ32" s="506"/>
      <c r="AK32" s="506"/>
      <c r="AL32" s="509">
        <f>SUM(G33:AK33)</f>
        <v>0</v>
      </c>
      <c r="AM32" s="510"/>
      <c r="AN32" s="458"/>
      <c r="AO32" s="459"/>
      <c r="AP32" s="510"/>
      <c r="AQ32" s="511"/>
      <c r="AR32" s="511"/>
    </row>
    <row r="33" spans="1:44" ht="15.9" customHeight="1">
      <c r="A33" s="463"/>
      <c r="B33" s="1298"/>
      <c r="C33" s="1299"/>
      <c r="D33" s="1300"/>
      <c r="E33" s="1301"/>
      <c r="F33" s="512" t="s">
        <v>992</v>
      </c>
      <c r="G33" s="513" t="str">
        <f t="shared" ref="G33:AK33" si="12">IF(G32&lt;&gt;"",VLOOKUP(G32,$AC$197:$AL$221,9,FALSE),"")</f>
        <v/>
      </c>
      <c r="H33" s="514" t="str">
        <f t="shared" si="12"/>
        <v/>
      </c>
      <c r="I33" s="514" t="str">
        <f t="shared" si="12"/>
        <v/>
      </c>
      <c r="J33" s="514" t="str">
        <f t="shared" si="12"/>
        <v/>
      </c>
      <c r="K33" s="514" t="str">
        <f t="shared" si="12"/>
        <v/>
      </c>
      <c r="L33" s="514" t="str">
        <f t="shared" si="12"/>
        <v/>
      </c>
      <c r="M33" s="515" t="str">
        <f t="shared" si="12"/>
        <v/>
      </c>
      <c r="N33" s="513" t="str">
        <f t="shared" si="12"/>
        <v/>
      </c>
      <c r="O33" s="514" t="str">
        <f t="shared" si="12"/>
        <v/>
      </c>
      <c r="P33" s="514" t="str">
        <f t="shared" si="12"/>
        <v/>
      </c>
      <c r="Q33" s="514" t="str">
        <f t="shared" si="12"/>
        <v/>
      </c>
      <c r="R33" s="514" t="str">
        <f t="shared" si="12"/>
        <v/>
      </c>
      <c r="S33" s="514" t="str">
        <f t="shared" si="12"/>
        <v/>
      </c>
      <c r="T33" s="515" t="str">
        <f t="shared" si="12"/>
        <v/>
      </c>
      <c r="U33" s="513" t="str">
        <f t="shared" si="12"/>
        <v/>
      </c>
      <c r="V33" s="514" t="str">
        <f t="shared" si="12"/>
        <v/>
      </c>
      <c r="W33" s="514" t="str">
        <f t="shared" si="12"/>
        <v/>
      </c>
      <c r="X33" s="514" t="str">
        <f t="shared" si="12"/>
        <v/>
      </c>
      <c r="Y33" s="514" t="str">
        <f t="shared" si="12"/>
        <v/>
      </c>
      <c r="Z33" s="514" t="str">
        <f t="shared" si="12"/>
        <v/>
      </c>
      <c r="AA33" s="515" t="str">
        <f t="shared" si="12"/>
        <v/>
      </c>
      <c r="AB33" s="513" t="str">
        <f t="shared" si="12"/>
        <v/>
      </c>
      <c r="AC33" s="514" t="str">
        <f t="shared" si="12"/>
        <v/>
      </c>
      <c r="AD33" s="514" t="str">
        <f t="shared" si="12"/>
        <v/>
      </c>
      <c r="AE33" s="514" t="str">
        <f t="shared" si="12"/>
        <v/>
      </c>
      <c r="AF33" s="514" t="str">
        <f t="shared" si="12"/>
        <v/>
      </c>
      <c r="AG33" s="514" t="str">
        <f t="shared" si="12"/>
        <v/>
      </c>
      <c r="AH33" s="515" t="str">
        <f t="shared" si="12"/>
        <v/>
      </c>
      <c r="AI33" s="516" t="str">
        <f t="shared" si="12"/>
        <v/>
      </c>
      <c r="AJ33" s="514" t="str">
        <f t="shared" si="12"/>
        <v/>
      </c>
      <c r="AK33" s="514" t="str">
        <f t="shared" si="12"/>
        <v/>
      </c>
      <c r="AL33" s="517">
        <f>SUM(G33:AH33)</f>
        <v>0</v>
      </c>
      <c r="AM33" s="518">
        <f>AL33/4</f>
        <v>0</v>
      </c>
      <c r="AN33" s="519" t="str">
        <f>IF(C32="","",C32)</f>
        <v/>
      </c>
      <c r="AO33" s="520" t="str">
        <f>IF(D32="","",D32)</f>
        <v/>
      </c>
      <c r="AP33" s="521" t="str">
        <f>IF(D32&lt;&gt;"",VLOOKUP(D32,$AU$2:$AV$6,2,FALSE),"")</f>
        <v/>
      </c>
      <c r="AQ33" s="518">
        <f>ROUNDDOWN(AL33/$AL$6,2)</f>
        <v>0</v>
      </c>
      <c r="AR33" s="518">
        <f>IF(AP33=1,"",AQ33)</f>
        <v>0</v>
      </c>
    </row>
    <row r="34" spans="1:44" ht="15.9" customHeight="1">
      <c r="A34" s="463"/>
      <c r="B34" s="1298" t="s">
        <v>1005</v>
      </c>
      <c r="C34" s="1284"/>
      <c r="D34" s="1286"/>
      <c r="E34" s="1288"/>
      <c r="F34" s="504" t="s">
        <v>989</v>
      </c>
      <c r="G34" s="505"/>
      <c r="H34" s="506"/>
      <c r="I34" s="349"/>
      <c r="J34" s="349"/>
      <c r="K34" s="349"/>
      <c r="L34" s="349"/>
      <c r="M34" s="507"/>
      <c r="N34" s="505"/>
      <c r="O34" s="506"/>
      <c r="P34" s="349"/>
      <c r="Q34" s="349"/>
      <c r="R34" s="349"/>
      <c r="S34" s="349"/>
      <c r="T34" s="507"/>
      <c r="U34" s="505"/>
      <c r="V34" s="506"/>
      <c r="W34" s="349"/>
      <c r="X34" s="349"/>
      <c r="Y34" s="349"/>
      <c r="Z34" s="349"/>
      <c r="AA34" s="507"/>
      <c r="AB34" s="505"/>
      <c r="AC34" s="506"/>
      <c r="AD34" s="349"/>
      <c r="AE34" s="349"/>
      <c r="AF34" s="349"/>
      <c r="AG34" s="349"/>
      <c r="AH34" s="507"/>
      <c r="AI34" s="508"/>
      <c r="AJ34" s="349"/>
      <c r="AK34" s="349"/>
      <c r="AL34" s="509">
        <f>SUM(G35:AK35)</f>
        <v>0</v>
      </c>
      <c r="AM34" s="510"/>
      <c r="AN34" s="458"/>
      <c r="AO34" s="459"/>
      <c r="AP34" s="510"/>
      <c r="AQ34" s="511"/>
      <c r="AR34" s="511"/>
    </row>
    <row r="35" spans="1:44" ht="15.9" customHeight="1">
      <c r="A35" s="463"/>
      <c r="B35" s="1298"/>
      <c r="C35" s="1299"/>
      <c r="D35" s="1300"/>
      <c r="E35" s="1301"/>
      <c r="F35" s="512" t="s">
        <v>992</v>
      </c>
      <c r="G35" s="513" t="str">
        <f t="shared" ref="G35:AK35" si="13">IF(G34&lt;&gt;"",VLOOKUP(G34,$AC$197:$AL$221,9,FALSE),"")</f>
        <v/>
      </c>
      <c r="H35" s="514" t="str">
        <f t="shared" si="13"/>
        <v/>
      </c>
      <c r="I35" s="514" t="str">
        <f t="shared" si="13"/>
        <v/>
      </c>
      <c r="J35" s="514" t="str">
        <f t="shared" si="13"/>
        <v/>
      </c>
      <c r="K35" s="514" t="str">
        <f t="shared" si="13"/>
        <v/>
      </c>
      <c r="L35" s="514" t="str">
        <f t="shared" si="13"/>
        <v/>
      </c>
      <c r="M35" s="515" t="str">
        <f t="shared" si="13"/>
        <v/>
      </c>
      <c r="N35" s="513" t="str">
        <f t="shared" si="13"/>
        <v/>
      </c>
      <c r="O35" s="514" t="str">
        <f t="shared" si="13"/>
        <v/>
      </c>
      <c r="P35" s="514" t="str">
        <f t="shared" si="13"/>
        <v/>
      </c>
      <c r="Q35" s="514" t="str">
        <f t="shared" si="13"/>
        <v/>
      </c>
      <c r="R35" s="514" t="str">
        <f t="shared" si="13"/>
        <v/>
      </c>
      <c r="S35" s="514" t="str">
        <f t="shared" si="13"/>
        <v/>
      </c>
      <c r="T35" s="515" t="str">
        <f t="shared" si="13"/>
        <v/>
      </c>
      <c r="U35" s="513" t="str">
        <f t="shared" si="13"/>
        <v/>
      </c>
      <c r="V35" s="514" t="str">
        <f t="shared" si="13"/>
        <v/>
      </c>
      <c r="W35" s="514" t="str">
        <f t="shared" si="13"/>
        <v/>
      </c>
      <c r="X35" s="514" t="str">
        <f t="shared" si="13"/>
        <v/>
      </c>
      <c r="Y35" s="514" t="str">
        <f t="shared" si="13"/>
        <v/>
      </c>
      <c r="Z35" s="514" t="str">
        <f t="shared" si="13"/>
        <v/>
      </c>
      <c r="AA35" s="515" t="str">
        <f t="shared" si="13"/>
        <v/>
      </c>
      <c r="AB35" s="513" t="str">
        <f t="shared" si="13"/>
        <v/>
      </c>
      <c r="AC35" s="514" t="str">
        <f t="shared" si="13"/>
        <v/>
      </c>
      <c r="AD35" s="514" t="str">
        <f t="shared" si="13"/>
        <v/>
      </c>
      <c r="AE35" s="514" t="str">
        <f t="shared" si="13"/>
        <v/>
      </c>
      <c r="AF35" s="514" t="str">
        <f t="shared" si="13"/>
        <v/>
      </c>
      <c r="AG35" s="514" t="str">
        <f t="shared" si="13"/>
        <v/>
      </c>
      <c r="AH35" s="515" t="str">
        <f t="shared" si="13"/>
        <v/>
      </c>
      <c r="AI35" s="516" t="str">
        <f t="shared" si="13"/>
        <v/>
      </c>
      <c r="AJ35" s="514" t="str">
        <f t="shared" si="13"/>
        <v/>
      </c>
      <c r="AK35" s="514" t="str">
        <f t="shared" si="13"/>
        <v/>
      </c>
      <c r="AL35" s="517">
        <f>SUM(G35:AH35)</f>
        <v>0</v>
      </c>
      <c r="AM35" s="518">
        <f>AL35/4</f>
        <v>0</v>
      </c>
      <c r="AN35" s="519" t="str">
        <f>IF(C34="","",C34)</f>
        <v/>
      </c>
      <c r="AO35" s="520" t="str">
        <f>IF(D34="","",D34)</f>
        <v/>
      </c>
      <c r="AP35" s="521" t="str">
        <f>IF(D34&lt;&gt;"",VLOOKUP(D34,$AU$2:$AV$6,2,FALSE),"")</f>
        <v/>
      </c>
      <c r="AQ35" s="518">
        <f>ROUNDDOWN(AL35/$AL$6,2)</f>
        <v>0</v>
      </c>
      <c r="AR35" s="518">
        <f>IF(AP35=1,"",AQ35)</f>
        <v>0</v>
      </c>
    </row>
    <row r="36" spans="1:44" ht="15.9" customHeight="1">
      <c r="A36" s="463"/>
      <c r="B36" s="1298" t="s">
        <v>1006</v>
      </c>
      <c r="C36" s="1284"/>
      <c r="D36" s="1286"/>
      <c r="E36" s="1288"/>
      <c r="F36" s="504" t="s">
        <v>989</v>
      </c>
      <c r="G36" s="505"/>
      <c r="H36" s="506"/>
      <c r="I36" s="349"/>
      <c r="J36" s="349"/>
      <c r="K36" s="349"/>
      <c r="L36" s="349"/>
      <c r="M36" s="507"/>
      <c r="N36" s="505"/>
      <c r="O36" s="506"/>
      <c r="P36" s="349"/>
      <c r="Q36" s="349"/>
      <c r="R36" s="349"/>
      <c r="S36" s="349"/>
      <c r="T36" s="507"/>
      <c r="U36" s="505"/>
      <c r="V36" s="506"/>
      <c r="W36" s="349"/>
      <c r="X36" s="349"/>
      <c r="Y36" s="349"/>
      <c r="Z36" s="349"/>
      <c r="AA36" s="507"/>
      <c r="AB36" s="505"/>
      <c r="AC36" s="506"/>
      <c r="AD36" s="349"/>
      <c r="AE36" s="349"/>
      <c r="AF36" s="349"/>
      <c r="AG36" s="349"/>
      <c r="AH36" s="507"/>
      <c r="AI36" s="508"/>
      <c r="AJ36" s="349"/>
      <c r="AK36" s="349"/>
      <c r="AL36" s="509">
        <f>SUM(G37:AK37)</f>
        <v>0</v>
      </c>
      <c r="AM36" s="510"/>
      <c r="AN36" s="458"/>
      <c r="AO36" s="459"/>
      <c r="AP36" s="510"/>
      <c r="AQ36" s="511"/>
      <c r="AR36" s="511"/>
    </row>
    <row r="37" spans="1:44" ht="15.9" customHeight="1">
      <c r="A37" s="463"/>
      <c r="B37" s="1298"/>
      <c r="C37" s="1299"/>
      <c r="D37" s="1300"/>
      <c r="E37" s="1301"/>
      <c r="F37" s="512" t="s">
        <v>992</v>
      </c>
      <c r="G37" s="513" t="str">
        <f t="shared" ref="G37:AK37" si="14">IF(G36&lt;&gt;"",VLOOKUP(G36,$AC$197:$AL$221,9,FALSE),"")</f>
        <v/>
      </c>
      <c r="H37" s="514" t="str">
        <f t="shared" si="14"/>
        <v/>
      </c>
      <c r="I37" s="514" t="str">
        <f t="shared" si="14"/>
        <v/>
      </c>
      <c r="J37" s="514" t="str">
        <f t="shared" si="14"/>
        <v/>
      </c>
      <c r="K37" s="514" t="str">
        <f t="shared" si="14"/>
        <v/>
      </c>
      <c r="L37" s="514" t="str">
        <f t="shared" si="14"/>
        <v/>
      </c>
      <c r="M37" s="515" t="str">
        <f t="shared" si="14"/>
        <v/>
      </c>
      <c r="N37" s="513" t="str">
        <f t="shared" si="14"/>
        <v/>
      </c>
      <c r="O37" s="514" t="str">
        <f t="shared" si="14"/>
        <v/>
      </c>
      <c r="P37" s="514" t="str">
        <f t="shared" si="14"/>
        <v/>
      </c>
      <c r="Q37" s="514" t="str">
        <f t="shared" si="14"/>
        <v/>
      </c>
      <c r="R37" s="514" t="str">
        <f t="shared" si="14"/>
        <v/>
      </c>
      <c r="S37" s="514" t="str">
        <f t="shared" si="14"/>
        <v/>
      </c>
      <c r="T37" s="515" t="str">
        <f t="shared" si="14"/>
        <v/>
      </c>
      <c r="U37" s="513" t="str">
        <f t="shared" si="14"/>
        <v/>
      </c>
      <c r="V37" s="514" t="str">
        <f t="shared" si="14"/>
        <v/>
      </c>
      <c r="W37" s="514" t="str">
        <f t="shared" si="14"/>
        <v/>
      </c>
      <c r="X37" s="514" t="str">
        <f t="shared" si="14"/>
        <v/>
      </c>
      <c r="Y37" s="514" t="str">
        <f t="shared" si="14"/>
        <v/>
      </c>
      <c r="Z37" s="514" t="str">
        <f t="shared" si="14"/>
        <v/>
      </c>
      <c r="AA37" s="515" t="str">
        <f t="shared" si="14"/>
        <v/>
      </c>
      <c r="AB37" s="513" t="str">
        <f t="shared" si="14"/>
        <v/>
      </c>
      <c r="AC37" s="514" t="str">
        <f t="shared" si="14"/>
        <v/>
      </c>
      <c r="AD37" s="514" t="str">
        <f t="shared" si="14"/>
        <v/>
      </c>
      <c r="AE37" s="514" t="str">
        <f t="shared" si="14"/>
        <v/>
      </c>
      <c r="AF37" s="514" t="str">
        <f t="shared" si="14"/>
        <v/>
      </c>
      <c r="AG37" s="514" t="str">
        <f t="shared" si="14"/>
        <v/>
      </c>
      <c r="AH37" s="515" t="str">
        <f t="shared" si="14"/>
        <v/>
      </c>
      <c r="AI37" s="516" t="str">
        <f t="shared" si="14"/>
        <v/>
      </c>
      <c r="AJ37" s="514" t="str">
        <f t="shared" si="14"/>
        <v/>
      </c>
      <c r="AK37" s="514" t="str">
        <f t="shared" si="14"/>
        <v/>
      </c>
      <c r="AL37" s="517">
        <f>SUM(G37:AH37)</f>
        <v>0</v>
      </c>
      <c r="AM37" s="518">
        <f>AL37/4</f>
        <v>0</v>
      </c>
      <c r="AN37" s="519" t="str">
        <f>IF(C36="","",C36)</f>
        <v/>
      </c>
      <c r="AO37" s="520" t="str">
        <f>IF(D36="","",D36)</f>
        <v/>
      </c>
      <c r="AP37" s="521" t="str">
        <f>IF(D36&lt;&gt;"",VLOOKUP(D36,$AU$2:$AV$6,2,FALSE),"")</f>
        <v/>
      </c>
      <c r="AQ37" s="518">
        <f>ROUNDDOWN(AL37/$AL$6,2)</f>
        <v>0</v>
      </c>
      <c r="AR37" s="518">
        <f>IF(AP37=1,"",AQ37)</f>
        <v>0</v>
      </c>
    </row>
    <row r="38" spans="1:44" ht="15.9" customHeight="1">
      <c r="A38" s="463"/>
      <c r="B38" s="1298" t="s">
        <v>1007</v>
      </c>
      <c r="C38" s="1284"/>
      <c r="D38" s="1286"/>
      <c r="E38" s="1288"/>
      <c r="F38" s="504" t="s">
        <v>989</v>
      </c>
      <c r="G38" s="505"/>
      <c r="H38" s="506"/>
      <c r="I38" s="349"/>
      <c r="J38" s="349"/>
      <c r="K38" s="349"/>
      <c r="L38" s="349"/>
      <c r="M38" s="507"/>
      <c r="N38" s="505"/>
      <c r="O38" s="506"/>
      <c r="P38" s="349"/>
      <c r="Q38" s="349"/>
      <c r="R38" s="349"/>
      <c r="S38" s="349"/>
      <c r="T38" s="507"/>
      <c r="U38" s="505"/>
      <c r="V38" s="506"/>
      <c r="W38" s="349"/>
      <c r="X38" s="349"/>
      <c r="Y38" s="349"/>
      <c r="Z38" s="349"/>
      <c r="AA38" s="507"/>
      <c r="AB38" s="505"/>
      <c r="AC38" s="506"/>
      <c r="AD38" s="349"/>
      <c r="AE38" s="349"/>
      <c r="AF38" s="349"/>
      <c r="AG38" s="349"/>
      <c r="AH38" s="507"/>
      <c r="AI38" s="522"/>
      <c r="AJ38" s="506"/>
      <c r="AK38" s="506"/>
      <c r="AL38" s="509">
        <f>SUM(G39:AK39)</f>
        <v>0</v>
      </c>
      <c r="AM38" s="510"/>
      <c r="AN38" s="458"/>
      <c r="AO38" s="459"/>
      <c r="AP38" s="510"/>
      <c r="AQ38" s="511"/>
      <c r="AR38" s="511"/>
    </row>
    <row r="39" spans="1:44" ht="15.9" customHeight="1">
      <c r="A39" s="463"/>
      <c r="B39" s="1298"/>
      <c r="C39" s="1299"/>
      <c r="D39" s="1300"/>
      <c r="E39" s="1301"/>
      <c r="F39" s="512" t="s">
        <v>992</v>
      </c>
      <c r="G39" s="513" t="str">
        <f t="shared" ref="G39:AK39" si="15">IF(G38&lt;&gt;"",VLOOKUP(G38,$AC$197:$AL$221,9,FALSE),"")</f>
        <v/>
      </c>
      <c r="H39" s="514" t="str">
        <f t="shared" si="15"/>
        <v/>
      </c>
      <c r="I39" s="514" t="str">
        <f t="shared" si="15"/>
        <v/>
      </c>
      <c r="J39" s="514" t="str">
        <f t="shared" si="15"/>
        <v/>
      </c>
      <c r="K39" s="514" t="str">
        <f t="shared" si="15"/>
        <v/>
      </c>
      <c r="L39" s="514" t="str">
        <f t="shared" si="15"/>
        <v/>
      </c>
      <c r="M39" s="515" t="str">
        <f t="shared" si="15"/>
        <v/>
      </c>
      <c r="N39" s="513" t="str">
        <f t="shared" si="15"/>
        <v/>
      </c>
      <c r="O39" s="514" t="str">
        <f t="shared" si="15"/>
        <v/>
      </c>
      <c r="P39" s="514" t="str">
        <f t="shared" si="15"/>
        <v/>
      </c>
      <c r="Q39" s="514" t="str">
        <f t="shared" si="15"/>
        <v/>
      </c>
      <c r="R39" s="514" t="str">
        <f t="shared" si="15"/>
        <v/>
      </c>
      <c r="S39" s="514" t="str">
        <f t="shared" si="15"/>
        <v/>
      </c>
      <c r="T39" s="515" t="str">
        <f t="shared" si="15"/>
        <v/>
      </c>
      <c r="U39" s="513" t="str">
        <f t="shared" si="15"/>
        <v/>
      </c>
      <c r="V39" s="514" t="str">
        <f t="shared" si="15"/>
        <v/>
      </c>
      <c r="W39" s="514" t="str">
        <f t="shared" si="15"/>
        <v/>
      </c>
      <c r="X39" s="514" t="str">
        <f t="shared" si="15"/>
        <v/>
      </c>
      <c r="Y39" s="514" t="str">
        <f t="shared" si="15"/>
        <v/>
      </c>
      <c r="Z39" s="514" t="str">
        <f t="shared" si="15"/>
        <v/>
      </c>
      <c r="AA39" s="515" t="str">
        <f t="shared" si="15"/>
        <v/>
      </c>
      <c r="AB39" s="513" t="str">
        <f t="shared" si="15"/>
        <v/>
      </c>
      <c r="AC39" s="514" t="str">
        <f t="shared" si="15"/>
        <v/>
      </c>
      <c r="AD39" s="514" t="str">
        <f t="shared" si="15"/>
        <v/>
      </c>
      <c r="AE39" s="514" t="str">
        <f t="shared" si="15"/>
        <v/>
      </c>
      <c r="AF39" s="514" t="str">
        <f t="shared" si="15"/>
        <v/>
      </c>
      <c r="AG39" s="514" t="str">
        <f t="shared" si="15"/>
        <v/>
      </c>
      <c r="AH39" s="515" t="str">
        <f t="shared" si="15"/>
        <v/>
      </c>
      <c r="AI39" s="516" t="str">
        <f t="shared" si="15"/>
        <v/>
      </c>
      <c r="AJ39" s="514" t="str">
        <f t="shared" si="15"/>
        <v/>
      </c>
      <c r="AK39" s="514" t="str">
        <f t="shared" si="15"/>
        <v/>
      </c>
      <c r="AL39" s="517">
        <f>SUM(G39:AH39)</f>
        <v>0</v>
      </c>
      <c r="AM39" s="518">
        <f>AL39/4</f>
        <v>0</v>
      </c>
      <c r="AN39" s="519" t="str">
        <f>IF(C38="","",C38)</f>
        <v/>
      </c>
      <c r="AO39" s="520" t="str">
        <f>IF(D38="","",D38)</f>
        <v/>
      </c>
      <c r="AP39" s="521" t="str">
        <f>IF(D38&lt;&gt;"",VLOOKUP(D38,$AU$2:$AV$6,2,FALSE),"")</f>
        <v/>
      </c>
      <c r="AQ39" s="518">
        <f>ROUNDDOWN(AL39/$AL$6,2)</f>
        <v>0</v>
      </c>
      <c r="AR39" s="518">
        <f>IF(AP39=1,"",AQ39)</f>
        <v>0</v>
      </c>
    </row>
    <row r="40" spans="1:44" ht="15.9" customHeight="1">
      <c r="A40" s="463"/>
      <c r="B40" s="1298" t="s">
        <v>1008</v>
      </c>
      <c r="C40" s="1284"/>
      <c r="D40" s="1286"/>
      <c r="E40" s="1288"/>
      <c r="F40" s="504" t="s">
        <v>989</v>
      </c>
      <c r="G40" s="505"/>
      <c r="H40" s="506"/>
      <c r="I40" s="349"/>
      <c r="J40" s="349"/>
      <c r="K40" s="349"/>
      <c r="L40" s="349"/>
      <c r="M40" s="507"/>
      <c r="N40" s="505"/>
      <c r="O40" s="506"/>
      <c r="P40" s="349"/>
      <c r="Q40" s="349"/>
      <c r="R40" s="349"/>
      <c r="S40" s="349"/>
      <c r="T40" s="507"/>
      <c r="U40" s="505"/>
      <c r="V40" s="506"/>
      <c r="W40" s="349"/>
      <c r="X40" s="349"/>
      <c r="Y40" s="349"/>
      <c r="Z40" s="349"/>
      <c r="AA40" s="507"/>
      <c r="AB40" s="505"/>
      <c r="AC40" s="506"/>
      <c r="AD40" s="349"/>
      <c r="AE40" s="349"/>
      <c r="AF40" s="349"/>
      <c r="AG40" s="349"/>
      <c r="AH40" s="507"/>
      <c r="AI40" s="522"/>
      <c r="AJ40" s="506"/>
      <c r="AK40" s="506"/>
      <c r="AL40" s="509">
        <f>SUM(G41:AK41)</f>
        <v>0</v>
      </c>
      <c r="AM40" s="510"/>
      <c r="AN40" s="458"/>
      <c r="AO40" s="459"/>
      <c r="AP40" s="510"/>
      <c r="AQ40" s="511"/>
      <c r="AR40" s="511"/>
    </row>
    <row r="41" spans="1:44" ht="15.9" customHeight="1">
      <c r="A41" s="463"/>
      <c r="B41" s="1298"/>
      <c r="C41" s="1299"/>
      <c r="D41" s="1300"/>
      <c r="E41" s="1301"/>
      <c r="F41" s="512" t="s">
        <v>992</v>
      </c>
      <c r="G41" s="513" t="str">
        <f t="shared" ref="G41:AK41" si="16">IF(G40&lt;&gt;"",VLOOKUP(G40,$AC$197:$AL$221,9,FALSE),"")</f>
        <v/>
      </c>
      <c r="H41" s="514" t="str">
        <f t="shared" si="16"/>
        <v/>
      </c>
      <c r="I41" s="514" t="str">
        <f t="shared" si="16"/>
        <v/>
      </c>
      <c r="J41" s="514" t="str">
        <f t="shared" si="16"/>
        <v/>
      </c>
      <c r="K41" s="514" t="str">
        <f t="shared" si="16"/>
        <v/>
      </c>
      <c r="L41" s="514" t="str">
        <f t="shared" si="16"/>
        <v/>
      </c>
      <c r="M41" s="515" t="str">
        <f t="shared" si="16"/>
        <v/>
      </c>
      <c r="N41" s="513" t="str">
        <f t="shared" si="16"/>
        <v/>
      </c>
      <c r="O41" s="514" t="str">
        <f t="shared" si="16"/>
        <v/>
      </c>
      <c r="P41" s="514" t="str">
        <f t="shared" si="16"/>
        <v/>
      </c>
      <c r="Q41" s="514" t="str">
        <f t="shared" si="16"/>
        <v/>
      </c>
      <c r="R41" s="514" t="str">
        <f t="shared" si="16"/>
        <v/>
      </c>
      <c r="S41" s="514" t="str">
        <f t="shared" si="16"/>
        <v/>
      </c>
      <c r="T41" s="515" t="str">
        <f t="shared" si="16"/>
        <v/>
      </c>
      <c r="U41" s="513" t="str">
        <f t="shared" si="16"/>
        <v/>
      </c>
      <c r="V41" s="514" t="str">
        <f t="shared" si="16"/>
        <v/>
      </c>
      <c r="W41" s="514" t="str">
        <f t="shared" si="16"/>
        <v/>
      </c>
      <c r="X41" s="514" t="str">
        <f t="shared" si="16"/>
        <v/>
      </c>
      <c r="Y41" s="514" t="str">
        <f t="shared" si="16"/>
        <v/>
      </c>
      <c r="Z41" s="514" t="str">
        <f t="shared" si="16"/>
        <v/>
      </c>
      <c r="AA41" s="515" t="str">
        <f t="shared" si="16"/>
        <v/>
      </c>
      <c r="AB41" s="513" t="str">
        <f t="shared" si="16"/>
        <v/>
      </c>
      <c r="AC41" s="514" t="str">
        <f t="shared" si="16"/>
        <v/>
      </c>
      <c r="AD41" s="514" t="str">
        <f t="shared" si="16"/>
        <v/>
      </c>
      <c r="AE41" s="514" t="str">
        <f t="shared" si="16"/>
        <v/>
      </c>
      <c r="AF41" s="514" t="str">
        <f t="shared" si="16"/>
        <v/>
      </c>
      <c r="AG41" s="514" t="str">
        <f t="shared" si="16"/>
        <v/>
      </c>
      <c r="AH41" s="515" t="str">
        <f t="shared" si="16"/>
        <v/>
      </c>
      <c r="AI41" s="516" t="str">
        <f t="shared" si="16"/>
        <v/>
      </c>
      <c r="AJ41" s="514" t="str">
        <f t="shared" si="16"/>
        <v/>
      </c>
      <c r="AK41" s="514" t="str">
        <f t="shared" si="16"/>
        <v/>
      </c>
      <c r="AL41" s="517">
        <f>SUM(G41:AH41)</f>
        <v>0</v>
      </c>
      <c r="AM41" s="518">
        <f>AL41/4</f>
        <v>0</v>
      </c>
      <c r="AN41" s="519" t="str">
        <f>IF(C40="","",C40)</f>
        <v/>
      </c>
      <c r="AO41" s="520" t="str">
        <f>IF(D40="","",D40)</f>
        <v/>
      </c>
      <c r="AP41" s="521" t="str">
        <f>IF(D40&lt;&gt;"",VLOOKUP(D40,$AU$2:$AV$6,2,FALSE),"")</f>
        <v/>
      </c>
      <c r="AQ41" s="518">
        <f>ROUNDDOWN(AL41/$AL$6,2)</f>
        <v>0</v>
      </c>
      <c r="AR41" s="518">
        <f>IF(AP41=1,"",AQ41)</f>
        <v>0</v>
      </c>
    </row>
    <row r="42" spans="1:44" ht="15.9" customHeight="1">
      <c r="A42" s="463"/>
      <c r="B42" s="1298" t="s">
        <v>1009</v>
      </c>
      <c r="C42" s="1284"/>
      <c r="D42" s="1286"/>
      <c r="E42" s="1288"/>
      <c r="F42" s="504" t="s">
        <v>989</v>
      </c>
      <c r="G42" s="505"/>
      <c r="H42" s="506"/>
      <c r="I42" s="349"/>
      <c r="J42" s="349"/>
      <c r="K42" s="349"/>
      <c r="L42" s="349"/>
      <c r="M42" s="507"/>
      <c r="N42" s="505"/>
      <c r="O42" s="506"/>
      <c r="P42" s="349"/>
      <c r="Q42" s="349"/>
      <c r="R42" s="349"/>
      <c r="S42" s="349"/>
      <c r="T42" s="507"/>
      <c r="U42" s="505"/>
      <c r="V42" s="506"/>
      <c r="W42" s="349"/>
      <c r="X42" s="349"/>
      <c r="Y42" s="349"/>
      <c r="Z42" s="349"/>
      <c r="AA42" s="507"/>
      <c r="AB42" s="505"/>
      <c r="AC42" s="506"/>
      <c r="AD42" s="349"/>
      <c r="AE42" s="349"/>
      <c r="AF42" s="349"/>
      <c r="AG42" s="349"/>
      <c r="AH42" s="507"/>
      <c r="AI42" s="508"/>
      <c r="AJ42" s="349"/>
      <c r="AK42" s="349"/>
      <c r="AL42" s="509">
        <f>SUM(G43:AK43)</f>
        <v>0</v>
      </c>
      <c r="AM42" s="510"/>
      <c r="AN42" s="458"/>
      <c r="AO42" s="459"/>
      <c r="AP42" s="510"/>
      <c r="AQ42" s="511"/>
      <c r="AR42" s="511"/>
    </row>
    <row r="43" spans="1:44" ht="15.9" customHeight="1">
      <c r="A43" s="463"/>
      <c r="B43" s="1298"/>
      <c r="C43" s="1299"/>
      <c r="D43" s="1300"/>
      <c r="E43" s="1301"/>
      <c r="F43" s="512" t="s">
        <v>992</v>
      </c>
      <c r="G43" s="513" t="str">
        <f t="shared" ref="G43:AK43" si="17">IF(G42&lt;&gt;"",VLOOKUP(G42,$AC$197:$AL$221,9,FALSE),"")</f>
        <v/>
      </c>
      <c r="H43" s="514" t="str">
        <f t="shared" si="17"/>
        <v/>
      </c>
      <c r="I43" s="514" t="str">
        <f t="shared" si="17"/>
        <v/>
      </c>
      <c r="J43" s="514" t="str">
        <f t="shared" si="17"/>
        <v/>
      </c>
      <c r="K43" s="514" t="str">
        <f t="shared" si="17"/>
        <v/>
      </c>
      <c r="L43" s="514" t="str">
        <f t="shared" si="17"/>
        <v/>
      </c>
      <c r="M43" s="515" t="str">
        <f t="shared" si="17"/>
        <v/>
      </c>
      <c r="N43" s="513" t="str">
        <f t="shared" si="17"/>
        <v/>
      </c>
      <c r="O43" s="514" t="str">
        <f t="shared" si="17"/>
        <v/>
      </c>
      <c r="P43" s="514" t="str">
        <f t="shared" si="17"/>
        <v/>
      </c>
      <c r="Q43" s="514" t="str">
        <f t="shared" si="17"/>
        <v/>
      </c>
      <c r="R43" s="514" t="str">
        <f t="shared" si="17"/>
        <v/>
      </c>
      <c r="S43" s="514" t="str">
        <f t="shared" si="17"/>
        <v/>
      </c>
      <c r="T43" s="515" t="str">
        <f t="shared" si="17"/>
        <v/>
      </c>
      <c r="U43" s="513" t="str">
        <f t="shared" si="17"/>
        <v/>
      </c>
      <c r="V43" s="514" t="str">
        <f t="shared" si="17"/>
        <v/>
      </c>
      <c r="W43" s="514" t="str">
        <f t="shared" si="17"/>
        <v/>
      </c>
      <c r="X43" s="514" t="str">
        <f t="shared" si="17"/>
        <v/>
      </c>
      <c r="Y43" s="514" t="str">
        <f t="shared" si="17"/>
        <v/>
      </c>
      <c r="Z43" s="514" t="str">
        <f t="shared" si="17"/>
        <v/>
      </c>
      <c r="AA43" s="515" t="str">
        <f t="shared" si="17"/>
        <v/>
      </c>
      <c r="AB43" s="513" t="str">
        <f t="shared" si="17"/>
        <v/>
      </c>
      <c r="AC43" s="514" t="str">
        <f t="shared" si="17"/>
        <v/>
      </c>
      <c r="AD43" s="514" t="str">
        <f t="shared" si="17"/>
        <v/>
      </c>
      <c r="AE43" s="514" t="str">
        <f t="shared" si="17"/>
        <v/>
      </c>
      <c r="AF43" s="514" t="str">
        <f t="shared" si="17"/>
        <v/>
      </c>
      <c r="AG43" s="514" t="str">
        <f t="shared" si="17"/>
        <v/>
      </c>
      <c r="AH43" s="515" t="str">
        <f t="shared" si="17"/>
        <v/>
      </c>
      <c r="AI43" s="516" t="str">
        <f t="shared" si="17"/>
        <v/>
      </c>
      <c r="AJ43" s="514" t="str">
        <f t="shared" si="17"/>
        <v/>
      </c>
      <c r="AK43" s="514" t="str">
        <f t="shared" si="17"/>
        <v/>
      </c>
      <c r="AL43" s="517">
        <f>SUM(G43:AH43)</f>
        <v>0</v>
      </c>
      <c r="AM43" s="518">
        <f>AL43/4</f>
        <v>0</v>
      </c>
      <c r="AN43" s="519" t="str">
        <f>IF(C42="","",C42)</f>
        <v/>
      </c>
      <c r="AO43" s="520" t="str">
        <f>IF(D42="","",D42)</f>
        <v/>
      </c>
      <c r="AP43" s="521" t="str">
        <f>IF(D42&lt;&gt;"",VLOOKUP(D42,$AU$2:$AV$6,2,FALSE),"")</f>
        <v/>
      </c>
      <c r="AQ43" s="518">
        <f>ROUNDDOWN(AL43/$AL$6,2)</f>
        <v>0</v>
      </c>
      <c r="AR43" s="518">
        <f>IF(AP43=1,"",AQ43)</f>
        <v>0</v>
      </c>
    </row>
    <row r="44" spans="1:44" ht="15.9" customHeight="1">
      <c r="A44" s="463"/>
      <c r="B44" s="1298" t="s">
        <v>1010</v>
      </c>
      <c r="C44" s="1284"/>
      <c r="D44" s="1286"/>
      <c r="E44" s="1288"/>
      <c r="F44" s="504" t="s">
        <v>989</v>
      </c>
      <c r="G44" s="505"/>
      <c r="H44" s="506"/>
      <c r="I44" s="349"/>
      <c r="J44" s="349"/>
      <c r="K44" s="349"/>
      <c r="L44" s="349"/>
      <c r="M44" s="507"/>
      <c r="N44" s="505"/>
      <c r="O44" s="506"/>
      <c r="P44" s="349"/>
      <c r="Q44" s="349"/>
      <c r="R44" s="349"/>
      <c r="S44" s="349"/>
      <c r="T44" s="507"/>
      <c r="U44" s="505"/>
      <c r="V44" s="506"/>
      <c r="W44" s="349"/>
      <c r="X44" s="349"/>
      <c r="Y44" s="349"/>
      <c r="Z44" s="349"/>
      <c r="AA44" s="507"/>
      <c r="AB44" s="505"/>
      <c r="AC44" s="506"/>
      <c r="AD44" s="349"/>
      <c r="AE44" s="349"/>
      <c r="AF44" s="349"/>
      <c r="AG44" s="349"/>
      <c r="AH44" s="507"/>
      <c r="AI44" s="508"/>
      <c r="AJ44" s="349"/>
      <c r="AK44" s="349"/>
      <c r="AL44" s="509">
        <f>SUM(G45:AK45)</f>
        <v>0</v>
      </c>
      <c r="AM44" s="510"/>
      <c r="AN44" s="458"/>
      <c r="AO44" s="459"/>
      <c r="AP44" s="510"/>
      <c r="AQ44" s="511"/>
      <c r="AR44" s="511"/>
    </row>
    <row r="45" spans="1:44" ht="15.9" customHeight="1">
      <c r="A45" s="463"/>
      <c r="B45" s="1298"/>
      <c r="C45" s="1299"/>
      <c r="D45" s="1300"/>
      <c r="E45" s="1301"/>
      <c r="F45" s="512" t="s">
        <v>992</v>
      </c>
      <c r="G45" s="513" t="str">
        <f t="shared" ref="G45:AK45" si="18">IF(G44&lt;&gt;"",VLOOKUP(G44,$AC$197:$AL$221,9,FALSE),"")</f>
        <v/>
      </c>
      <c r="H45" s="514" t="str">
        <f t="shared" si="18"/>
        <v/>
      </c>
      <c r="I45" s="514" t="str">
        <f t="shared" si="18"/>
        <v/>
      </c>
      <c r="J45" s="514" t="str">
        <f t="shared" si="18"/>
        <v/>
      </c>
      <c r="K45" s="514" t="str">
        <f t="shared" si="18"/>
        <v/>
      </c>
      <c r="L45" s="514" t="str">
        <f t="shared" si="18"/>
        <v/>
      </c>
      <c r="M45" s="515" t="str">
        <f t="shared" si="18"/>
        <v/>
      </c>
      <c r="N45" s="513" t="str">
        <f t="shared" si="18"/>
        <v/>
      </c>
      <c r="O45" s="514" t="str">
        <f t="shared" si="18"/>
        <v/>
      </c>
      <c r="P45" s="514" t="str">
        <f t="shared" si="18"/>
        <v/>
      </c>
      <c r="Q45" s="514" t="str">
        <f t="shared" si="18"/>
        <v/>
      </c>
      <c r="R45" s="514" t="str">
        <f t="shared" si="18"/>
        <v/>
      </c>
      <c r="S45" s="514" t="str">
        <f t="shared" si="18"/>
        <v/>
      </c>
      <c r="T45" s="515" t="str">
        <f t="shared" si="18"/>
        <v/>
      </c>
      <c r="U45" s="513" t="str">
        <f t="shared" si="18"/>
        <v/>
      </c>
      <c r="V45" s="514" t="str">
        <f t="shared" si="18"/>
        <v/>
      </c>
      <c r="W45" s="514" t="str">
        <f t="shared" si="18"/>
        <v/>
      </c>
      <c r="X45" s="514" t="str">
        <f t="shared" si="18"/>
        <v/>
      </c>
      <c r="Y45" s="514" t="str">
        <f t="shared" si="18"/>
        <v/>
      </c>
      <c r="Z45" s="514" t="str">
        <f t="shared" si="18"/>
        <v/>
      </c>
      <c r="AA45" s="515" t="str">
        <f t="shared" si="18"/>
        <v/>
      </c>
      <c r="AB45" s="513" t="str">
        <f t="shared" si="18"/>
        <v/>
      </c>
      <c r="AC45" s="514" t="str">
        <f t="shared" si="18"/>
        <v/>
      </c>
      <c r="AD45" s="514" t="str">
        <f t="shared" si="18"/>
        <v/>
      </c>
      <c r="AE45" s="514" t="str">
        <f t="shared" si="18"/>
        <v/>
      </c>
      <c r="AF45" s="514" t="str">
        <f t="shared" si="18"/>
        <v/>
      </c>
      <c r="AG45" s="514" t="str">
        <f t="shared" si="18"/>
        <v/>
      </c>
      <c r="AH45" s="515" t="str">
        <f t="shared" si="18"/>
        <v/>
      </c>
      <c r="AI45" s="516" t="str">
        <f t="shared" si="18"/>
        <v/>
      </c>
      <c r="AJ45" s="514" t="str">
        <f t="shared" si="18"/>
        <v/>
      </c>
      <c r="AK45" s="514" t="str">
        <f t="shared" si="18"/>
        <v/>
      </c>
      <c r="AL45" s="517">
        <f>SUM(G45:AH45)</f>
        <v>0</v>
      </c>
      <c r="AM45" s="518">
        <f>AL45/4</f>
        <v>0</v>
      </c>
      <c r="AN45" s="519" t="str">
        <f>IF(C44="","",C44)</f>
        <v/>
      </c>
      <c r="AO45" s="520" t="str">
        <f>IF(D44="","",D44)</f>
        <v/>
      </c>
      <c r="AP45" s="521" t="str">
        <f>IF(D44&lt;&gt;"",VLOOKUP(D44,$AU$2:$AV$6,2,FALSE),"")</f>
        <v/>
      </c>
      <c r="AQ45" s="518">
        <f>ROUNDDOWN(AL45/$AL$6,2)</f>
        <v>0</v>
      </c>
      <c r="AR45" s="518">
        <f>IF(AP45=1,"",AQ45)</f>
        <v>0</v>
      </c>
    </row>
    <row r="46" spans="1:44" ht="15.9" customHeight="1">
      <c r="A46" s="463"/>
      <c r="B46" s="1298" t="s">
        <v>1011</v>
      </c>
      <c r="C46" s="1284"/>
      <c r="D46" s="1286"/>
      <c r="E46" s="1288"/>
      <c r="F46" s="504" t="s">
        <v>989</v>
      </c>
      <c r="G46" s="505"/>
      <c r="H46" s="506"/>
      <c r="I46" s="349"/>
      <c r="J46" s="349"/>
      <c r="K46" s="349"/>
      <c r="L46" s="349"/>
      <c r="M46" s="507"/>
      <c r="N46" s="505"/>
      <c r="O46" s="506"/>
      <c r="P46" s="349"/>
      <c r="Q46" s="349"/>
      <c r="R46" s="349"/>
      <c r="S46" s="349"/>
      <c r="T46" s="507"/>
      <c r="U46" s="505"/>
      <c r="V46" s="506"/>
      <c r="W46" s="349"/>
      <c r="X46" s="349"/>
      <c r="Y46" s="349"/>
      <c r="Z46" s="349"/>
      <c r="AA46" s="507"/>
      <c r="AB46" s="505"/>
      <c r="AC46" s="506"/>
      <c r="AD46" s="349"/>
      <c r="AE46" s="349"/>
      <c r="AF46" s="349"/>
      <c r="AG46" s="349"/>
      <c r="AH46" s="507"/>
      <c r="AI46" s="522"/>
      <c r="AJ46" s="506"/>
      <c r="AK46" s="506"/>
      <c r="AL46" s="509">
        <f>SUM(G47:AK47)</f>
        <v>0</v>
      </c>
      <c r="AM46" s="510"/>
      <c r="AN46" s="458"/>
      <c r="AO46" s="459"/>
      <c r="AP46" s="510"/>
      <c r="AQ46" s="511"/>
      <c r="AR46" s="511"/>
    </row>
    <row r="47" spans="1:44" ht="15.9" customHeight="1">
      <c r="A47" s="463"/>
      <c r="B47" s="1298"/>
      <c r="C47" s="1299"/>
      <c r="D47" s="1300"/>
      <c r="E47" s="1301"/>
      <c r="F47" s="512" t="s">
        <v>992</v>
      </c>
      <c r="G47" s="513" t="str">
        <f t="shared" ref="G47:AK47" si="19">IF(G46&lt;&gt;"",VLOOKUP(G46,$AC$197:$AL$221,9,FALSE),"")</f>
        <v/>
      </c>
      <c r="H47" s="514" t="str">
        <f t="shared" si="19"/>
        <v/>
      </c>
      <c r="I47" s="514" t="str">
        <f t="shared" si="19"/>
        <v/>
      </c>
      <c r="J47" s="514" t="str">
        <f t="shared" si="19"/>
        <v/>
      </c>
      <c r="K47" s="514" t="str">
        <f t="shared" si="19"/>
        <v/>
      </c>
      <c r="L47" s="514" t="str">
        <f t="shared" si="19"/>
        <v/>
      </c>
      <c r="M47" s="515" t="str">
        <f t="shared" si="19"/>
        <v/>
      </c>
      <c r="N47" s="513" t="str">
        <f t="shared" si="19"/>
        <v/>
      </c>
      <c r="O47" s="514" t="str">
        <f t="shared" si="19"/>
        <v/>
      </c>
      <c r="P47" s="514" t="str">
        <f t="shared" si="19"/>
        <v/>
      </c>
      <c r="Q47" s="514" t="str">
        <f t="shared" si="19"/>
        <v/>
      </c>
      <c r="R47" s="514" t="str">
        <f t="shared" si="19"/>
        <v/>
      </c>
      <c r="S47" s="514" t="str">
        <f t="shared" si="19"/>
        <v/>
      </c>
      <c r="T47" s="515" t="str">
        <f t="shared" si="19"/>
        <v/>
      </c>
      <c r="U47" s="513" t="str">
        <f t="shared" si="19"/>
        <v/>
      </c>
      <c r="V47" s="514" t="str">
        <f t="shared" si="19"/>
        <v/>
      </c>
      <c r="W47" s="514" t="str">
        <f t="shared" si="19"/>
        <v/>
      </c>
      <c r="X47" s="514" t="str">
        <f t="shared" si="19"/>
        <v/>
      </c>
      <c r="Y47" s="514" t="str">
        <f t="shared" si="19"/>
        <v/>
      </c>
      <c r="Z47" s="514" t="str">
        <f t="shared" si="19"/>
        <v/>
      </c>
      <c r="AA47" s="515" t="str">
        <f t="shared" si="19"/>
        <v/>
      </c>
      <c r="AB47" s="513" t="str">
        <f t="shared" si="19"/>
        <v/>
      </c>
      <c r="AC47" s="514" t="str">
        <f t="shared" si="19"/>
        <v/>
      </c>
      <c r="AD47" s="514" t="str">
        <f t="shared" si="19"/>
        <v/>
      </c>
      <c r="AE47" s="514" t="str">
        <f t="shared" si="19"/>
        <v/>
      </c>
      <c r="AF47" s="514" t="str">
        <f t="shared" si="19"/>
        <v/>
      </c>
      <c r="AG47" s="514" t="str">
        <f t="shared" si="19"/>
        <v/>
      </c>
      <c r="AH47" s="515" t="str">
        <f t="shared" si="19"/>
        <v/>
      </c>
      <c r="AI47" s="516" t="str">
        <f t="shared" si="19"/>
        <v/>
      </c>
      <c r="AJ47" s="514" t="str">
        <f t="shared" si="19"/>
        <v/>
      </c>
      <c r="AK47" s="514" t="str">
        <f t="shared" si="19"/>
        <v/>
      </c>
      <c r="AL47" s="517">
        <f>SUM(G47:AH47)</f>
        <v>0</v>
      </c>
      <c r="AM47" s="518">
        <f>AL47/4</f>
        <v>0</v>
      </c>
      <c r="AN47" s="519" t="str">
        <f>IF(C46="","",C46)</f>
        <v/>
      </c>
      <c r="AO47" s="520" t="str">
        <f>IF(D46="","",D46)</f>
        <v/>
      </c>
      <c r="AP47" s="521" t="str">
        <f>IF(D46&lt;&gt;"",VLOOKUP(D46,$AU$2:$AV$6,2,FALSE),"")</f>
        <v/>
      </c>
      <c r="AQ47" s="518">
        <f>ROUNDDOWN(AL47/$AL$6,2)</f>
        <v>0</v>
      </c>
      <c r="AR47" s="518">
        <f>IF(AP47=1,"",AQ47)</f>
        <v>0</v>
      </c>
    </row>
    <row r="48" spans="1:44" ht="15.9" customHeight="1">
      <c r="A48" s="463"/>
      <c r="B48" s="1298" t="s">
        <v>1012</v>
      </c>
      <c r="C48" s="1284"/>
      <c r="D48" s="1286"/>
      <c r="E48" s="1288"/>
      <c r="F48" s="504" t="s">
        <v>989</v>
      </c>
      <c r="G48" s="505"/>
      <c r="H48" s="506"/>
      <c r="I48" s="349"/>
      <c r="J48" s="349"/>
      <c r="K48" s="349"/>
      <c r="L48" s="349"/>
      <c r="M48" s="507"/>
      <c r="N48" s="505"/>
      <c r="O48" s="506"/>
      <c r="P48" s="349"/>
      <c r="Q48" s="349"/>
      <c r="R48" s="349"/>
      <c r="S48" s="349"/>
      <c r="T48" s="507"/>
      <c r="U48" s="505"/>
      <c r="V48" s="506"/>
      <c r="W48" s="349"/>
      <c r="X48" s="349"/>
      <c r="Y48" s="349"/>
      <c r="Z48" s="349"/>
      <c r="AA48" s="507"/>
      <c r="AB48" s="505"/>
      <c r="AC48" s="506"/>
      <c r="AD48" s="349"/>
      <c r="AE48" s="349"/>
      <c r="AF48" s="349"/>
      <c r="AG48" s="349"/>
      <c r="AH48" s="507"/>
      <c r="AI48" s="522"/>
      <c r="AJ48" s="506"/>
      <c r="AK48" s="506"/>
      <c r="AL48" s="509">
        <f>SUM(G49:AK49)</f>
        <v>0</v>
      </c>
      <c r="AM48" s="510"/>
      <c r="AN48" s="458"/>
      <c r="AO48" s="459"/>
      <c r="AP48" s="510"/>
      <c r="AQ48" s="511"/>
      <c r="AR48" s="511"/>
    </row>
    <row r="49" spans="1:44" ht="15.9" customHeight="1">
      <c r="A49" s="463"/>
      <c r="B49" s="1298"/>
      <c r="C49" s="1299"/>
      <c r="D49" s="1300"/>
      <c r="E49" s="1301"/>
      <c r="F49" s="512" t="s">
        <v>992</v>
      </c>
      <c r="G49" s="513" t="str">
        <f t="shared" ref="G49:AK49" si="20">IF(G48&lt;&gt;"",VLOOKUP(G48,$AC$197:$AL$221,9,FALSE),"")</f>
        <v/>
      </c>
      <c r="H49" s="514" t="str">
        <f t="shared" si="20"/>
        <v/>
      </c>
      <c r="I49" s="514" t="str">
        <f t="shared" si="20"/>
        <v/>
      </c>
      <c r="J49" s="514" t="str">
        <f t="shared" si="20"/>
        <v/>
      </c>
      <c r="K49" s="514" t="str">
        <f t="shared" si="20"/>
        <v/>
      </c>
      <c r="L49" s="514" t="str">
        <f t="shared" si="20"/>
        <v/>
      </c>
      <c r="M49" s="515" t="str">
        <f t="shared" si="20"/>
        <v/>
      </c>
      <c r="N49" s="513" t="str">
        <f t="shared" si="20"/>
        <v/>
      </c>
      <c r="O49" s="514" t="str">
        <f t="shared" si="20"/>
        <v/>
      </c>
      <c r="P49" s="514" t="str">
        <f t="shared" si="20"/>
        <v/>
      </c>
      <c r="Q49" s="514" t="str">
        <f t="shared" si="20"/>
        <v/>
      </c>
      <c r="R49" s="514" t="str">
        <f t="shared" si="20"/>
        <v/>
      </c>
      <c r="S49" s="514" t="str">
        <f t="shared" si="20"/>
        <v/>
      </c>
      <c r="T49" s="515" t="str">
        <f t="shared" si="20"/>
        <v/>
      </c>
      <c r="U49" s="513" t="str">
        <f t="shared" si="20"/>
        <v/>
      </c>
      <c r="V49" s="514" t="str">
        <f t="shared" si="20"/>
        <v/>
      </c>
      <c r="W49" s="514" t="str">
        <f t="shared" si="20"/>
        <v/>
      </c>
      <c r="X49" s="514" t="str">
        <f t="shared" si="20"/>
        <v/>
      </c>
      <c r="Y49" s="514" t="str">
        <f t="shared" si="20"/>
        <v/>
      </c>
      <c r="Z49" s="514" t="str">
        <f t="shared" si="20"/>
        <v/>
      </c>
      <c r="AA49" s="515" t="str">
        <f t="shared" si="20"/>
        <v/>
      </c>
      <c r="AB49" s="513" t="str">
        <f t="shared" si="20"/>
        <v/>
      </c>
      <c r="AC49" s="514" t="str">
        <f t="shared" si="20"/>
        <v/>
      </c>
      <c r="AD49" s="514" t="str">
        <f t="shared" si="20"/>
        <v/>
      </c>
      <c r="AE49" s="514" t="str">
        <f t="shared" si="20"/>
        <v/>
      </c>
      <c r="AF49" s="514" t="str">
        <f t="shared" si="20"/>
        <v/>
      </c>
      <c r="AG49" s="514" t="str">
        <f t="shared" si="20"/>
        <v/>
      </c>
      <c r="AH49" s="515" t="str">
        <f t="shared" si="20"/>
        <v/>
      </c>
      <c r="AI49" s="516" t="str">
        <f t="shared" si="20"/>
        <v/>
      </c>
      <c r="AJ49" s="514" t="str">
        <f t="shared" si="20"/>
        <v/>
      </c>
      <c r="AK49" s="514" t="str">
        <f t="shared" si="20"/>
        <v/>
      </c>
      <c r="AL49" s="517">
        <f>SUM(G49:AH49)</f>
        <v>0</v>
      </c>
      <c r="AM49" s="518">
        <f>AL49/4</f>
        <v>0</v>
      </c>
      <c r="AN49" s="519" t="str">
        <f>IF(C48="","",C48)</f>
        <v/>
      </c>
      <c r="AO49" s="520" t="str">
        <f>IF(D48="","",D48)</f>
        <v/>
      </c>
      <c r="AP49" s="521" t="str">
        <f>IF(D48&lt;&gt;"",VLOOKUP(D48,$AU$2:$AV$6,2,FALSE),"")</f>
        <v/>
      </c>
      <c r="AQ49" s="518">
        <f>ROUNDDOWN(AL49/$AL$6,2)</f>
        <v>0</v>
      </c>
      <c r="AR49" s="518">
        <f>IF(AP49=1,"",AQ49)</f>
        <v>0</v>
      </c>
    </row>
    <row r="50" spans="1:44" ht="15.9" customHeight="1">
      <c r="A50" s="463"/>
      <c r="B50" s="1298" t="s">
        <v>1013</v>
      </c>
      <c r="C50" s="1284"/>
      <c r="D50" s="1286"/>
      <c r="E50" s="1288"/>
      <c r="F50" s="504" t="s">
        <v>989</v>
      </c>
      <c r="G50" s="505"/>
      <c r="H50" s="506"/>
      <c r="I50" s="349"/>
      <c r="J50" s="349"/>
      <c r="K50" s="349"/>
      <c r="L50" s="349"/>
      <c r="M50" s="507"/>
      <c r="N50" s="505"/>
      <c r="O50" s="506"/>
      <c r="P50" s="349"/>
      <c r="Q50" s="349"/>
      <c r="R50" s="349"/>
      <c r="S50" s="349"/>
      <c r="T50" s="507"/>
      <c r="U50" s="505"/>
      <c r="V50" s="506"/>
      <c r="W50" s="349"/>
      <c r="X50" s="349"/>
      <c r="Y50" s="349"/>
      <c r="Z50" s="349"/>
      <c r="AA50" s="507"/>
      <c r="AB50" s="505"/>
      <c r="AC50" s="506"/>
      <c r="AD50" s="349"/>
      <c r="AE50" s="349"/>
      <c r="AF50" s="349"/>
      <c r="AG50" s="349"/>
      <c r="AH50" s="507"/>
      <c r="AI50" s="508"/>
      <c r="AJ50" s="349"/>
      <c r="AK50" s="349"/>
      <c r="AL50" s="509">
        <f>SUM(G51:AK51)</f>
        <v>0</v>
      </c>
      <c r="AM50" s="510"/>
      <c r="AN50" s="458"/>
      <c r="AO50" s="459"/>
      <c r="AP50" s="510"/>
      <c r="AQ50" s="511"/>
      <c r="AR50" s="511"/>
    </row>
    <row r="51" spans="1:44" ht="15.9" customHeight="1">
      <c r="A51" s="463"/>
      <c r="B51" s="1298"/>
      <c r="C51" s="1299"/>
      <c r="D51" s="1300"/>
      <c r="E51" s="1301"/>
      <c r="F51" s="512" t="s">
        <v>992</v>
      </c>
      <c r="G51" s="513" t="str">
        <f t="shared" ref="G51:AK51" si="21">IF(G50&lt;&gt;"",VLOOKUP(G50,$AC$197:$AL$221,9,FALSE),"")</f>
        <v/>
      </c>
      <c r="H51" s="514" t="str">
        <f t="shared" si="21"/>
        <v/>
      </c>
      <c r="I51" s="514" t="str">
        <f t="shared" si="21"/>
        <v/>
      </c>
      <c r="J51" s="514" t="str">
        <f t="shared" si="21"/>
        <v/>
      </c>
      <c r="K51" s="514" t="str">
        <f t="shared" si="21"/>
        <v/>
      </c>
      <c r="L51" s="514" t="str">
        <f t="shared" si="21"/>
        <v/>
      </c>
      <c r="M51" s="515" t="str">
        <f t="shared" si="21"/>
        <v/>
      </c>
      <c r="N51" s="513" t="str">
        <f t="shared" si="21"/>
        <v/>
      </c>
      <c r="O51" s="514" t="str">
        <f t="shared" si="21"/>
        <v/>
      </c>
      <c r="P51" s="514" t="str">
        <f t="shared" si="21"/>
        <v/>
      </c>
      <c r="Q51" s="514" t="str">
        <f t="shared" si="21"/>
        <v/>
      </c>
      <c r="R51" s="514" t="str">
        <f t="shared" si="21"/>
        <v/>
      </c>
      <c r="S51" s="514" t="str">
        <f t="shared" si="21"/>
        <v/>
      </c>
      <c r="T51" s="515" t="str">
        <f t="shared" si="21"/>
        <v/>
      </c>
      <c r="U51" s="513" t="str">
        <f t="shared" si="21"/>
        <v/>
      </c>
      <c r="V51" s="514" t="str">
        <f t="shared" si="21"/>
        <v/>
      </c>
      <c r="W51" s="514" t="str">
        <f t="shared" si="21"/>
        <v/>
      </c>
      <c r="X51" s="514" t="str">
        <f t="shared" si="21"/>
        <v/>
      </c>
      <c r="Y51" s="514" t="str">
        <f t="shared" si="21"/>
        <v/>
      </c>
      <c r="Z51" s="514" t="str">
        <f t="shared" si="21"/>
        <v/>
      </c>
      <c r="AA51" s="515" t="str">
        <f t="shared" si="21"/>
        <v/>
      </c>
      <c r="AB51" s="513" t="str">
        <f t="shared" si="21"/>
        <v/>
      </c>
      <c r="AC51" s="514" t="str">
        <f t="shared" si="21"/>
        <v/>
      </c>
      <c r="AD51" s="514" t="str">
        <f t="shared" si="21"/>
        <v/>
      </c>
      <c r="AE51" s="514" t="str">
        <f t="shared" si="21"/>
        <v/>
      </c>
      <c r="AF51" s="514" t="str">
        <f t="shared" si="21"/>
        <v/>
      </c>
      <c r="AG51" s="514" t="str">
        <f t="shared" si="21"/>
        <v/>
      </c>
      <c r="AH51" s="515" t="str">
        <f t="shared" si="21"/>
        <v/>
      </c>
      <c r="AI51" s="516" t="str">
        <f t="shared" si="21"/>
        <v/>
      </c>
      <c r="AJ51" s="514" t="str">
        <f t="shared" si="21"/>
        <v/>
      </c>
      <c r="AK51" s="514" t="str">
        <f t="shared" si="21"/>
        <v/>
      </c>
      <c r="AL51" s="517">
        <f>SUM(G51:AH51)</f>
        <v>0</v>
      </c>
      <c r="AM51" s="518">
        <f>AL51/4</f>
        <v>0</v>
      </c>
      <c r="AN51" s="519" t="str">
        <f>IF(C50="","",C50)</f>
        <v/>
      </c>
      <c r="AO51" s="520" t="str">
        <f>IF(D50="","",D50)</f>
        <v/>
      </c>
      <c r="AP51" s="521" t="str">
        <f>IF(D50&lt;&gt;"",VLOOKUP(D50,$AU$2:$AV$6,2,FALSE),"")</f>
        <v/>
      </c>
      <c r="AQ51" s="518">
        <f>ROUNDDOWN(AL51/$AL$6,2)</f>
        <v>0</v>
      </c>
      <c r="AR51" s="518">
        <f>IF(AP51=1,"",AQ51)</f>
        <v>0</v>
      </c>
    </row>
    <row r="52" spans="1:44" ht="15.9" customHeight="1">
      <c r="A52" s="463"/>
      <c r="B52" s="1298" t="s">
        <v>1014</v>
      </c>
      <c r="C52" s="1284"/>
      <c r="D52" s="1286"/>
      <c r="E52" s="1288"/>
      <c r="F52" s="504" t="s">
        <v>989</v>
      </c>
      <c r="G52" s="505"/>
      <c r="H52" s="506"/>
      <c r="I52" s="349"/>
      <c r="J52" s="349"/>
      <c r="K52" s="349"/>
      <c r="L52" s="349"/>
      <c r="M52" s="507"/>
      <c r="N52" s="505"/>
      <c r="O52" s="506"/>
      <c r="P52" s="349"/>
      <c r="Q52" s="349"/>
      <c r="R52" s="349"/>
      <c r="S52" s="349"/>
      <c r="T52" s="507"/>
      <c r="U52" s="505"/>
      <c r="V52" s="506"/>
      <c r="W52" s="349"/>
      <c r="X52" s="349"/>
      <c r="Y52" s="349"/>
      <c r="Z52" s="349"/>
      <c r="AA52" s="507"/>
      <c r="AB52" s="505"/>
      <c r="AC52" s="506"/>
      <c r="AD52" s="349"/>
      <c r="AE52" s="349"/>
      <c r="AF52" s="349"/>
      <c r="AG52" s="349"/>
      <c r="AH52" s="507"/>
      <c r="AI52" s="508"/>
      <c r="AJ52" s="349"/>
      <c r="AK52" s="349"/>
      <c r="AL52" s="509">
        <f>SUM(G53:AK53)</f>
        <v>0</v>
      </c>
      <c r="AM52" s="510"/>
      <c r="AN52" s="458"/>
      <c r="AO52" s="459"/>
      <c r="AP52" s="510"/>
      <c r="AQ52" s="511"/>
      <c r="AR52" s="511"/>
    </row>
    <row r="53" spans="1:44" ht="15.9" customHeight="1">
      <c r="A53" s="463"/>
      <c r="B53" s="1298"/>
      <c r="C53" s="1299"/>
      <c r="D53" s="1300"/>
      <c r="E53" s="1301"/>
      <c r="F53" s="512" t="s">
        <v>992</v>
      </c>
      <c r="G53" s="513" t="str">
        <f t="shared" ref="G53:AK53" si="22">IF(G52&lt;&gt;"",VLOOKUP(G52,$AC$197:$AL$221,9,FALSE),"")</f>
        <v/>
      </c>
      <c r="H53" s="514" t="str">
        <f t="shared" si="22"/>
        <v/>
      </c>
      <c r="I53" s="514" t="str">
        <f t="shared" si="22"/>
        <v/>
      </c>
      <c r="J53" s="514" t="str">
        <f t="shared" si="22"/>
        <v/>
      </c>
      <c r="K53" s="514" t="str">
        <f t="shared" si="22"/>
        <v/>
      </c>
      <c r="L53" s="514" t="str">
        <f t="shared" si="22"/>
        <v/>
      </c>
      <c r="M53" s="515" t="str">
        <f t="shared" si="22"/>
        <v/>
      </c>
      <c r="N53" s="513" t="str">
        <f t="shared" si="22"/>
        <v/>
      </c>
      <c r="O53" s="514" t="str">
        <f t="shared" si="22"/>
        <v/>
      </c>
      <c r="P53" s="514" t="str">
        <f t="shared" si="22"/>
        <v/>
      </c>
      <c r="Q53" s="514" t="str">
        <f t="shared" si="22"/>
        <v/>
      </c>
      <c r="R53" s="514" t="str">
        <f t="shared" si="22"/>
        <v/>
      </c>
      <c r="S53" s="514" t="str">
        <f t="shared" si="22"/>
        <v/>
      </c>
      <c r="T53" s="515" t="str">
        <f t="shared" si="22"/>
        <v/>
      </c>
      <c r="U53" s="513" t="str">
        <f t="shared" si="22"/>
        <v/>
      </c>
      <c r="V53" s="514" t="str">
        <f t="shared" si="22"/>
        <v/>
      </c>
      <c r="W53" s="514" t="str">
        <f t="shared" si="22"/>
        <v/>
      </c>
      <c r="X53" s="514" t="str">
        <f t="shared" si="22"/>
        <v/>
      </c>
      <c r="Y53" s="514" t="str">
        <f t="shared" si="22"/>
        <v/>
      </c>
      <c r="Z53" s="514" t="str">
        <f t="shared" si="22"/>
        <v/>
      </c>
      <c r="AA53" s="515" t="str">
        <f t="shared" si="22"/>
        <v/>
      </c>
      <c r="AB53" s="513" t="str">
        <f t="shared" si="22"/>
        <v/>
      </c>
      <c r="AC53" s="514" t="str">
        <f t="shared" si="22"/>
        <v/>
      </c>
      <c r="AD53" s="514" t="str">
        <f t="shared" si="22"/>
        <v/>
      </c>
      <c r="AE53" s="514" t="str">
        <f t="shared" si="22"/>
        <v/>
      </c>
      <c r="AF53" s="514" t="str">
        <f t="shared" si="22"/>
        <v/>
      </c>
      <c r="AG53" s="514" t="str">
        <f t="shared" si="22"/>
        <v/>
      </c>
      <c r="AH53" s="515" t="str">
        <f t="shared" si="22"/>
        <v/>
      </c>
      <c r="AI53" s="516" t="str">
        <f t="shared" si="22"/>
        <v/>
      </c>
      <c r="AJ53" s="514" t="str">
        <f t="shared" si="22"/>
        <v/>
      </c>
      <c r="AK53" s="514" t="str">
        <f t="shared" si="22"/>
        <v/>
      </c>
      <c r="AL53" s="517">
        <f>SUM(G53:AH53)</f>
        <v>0</v>
      </c>
      <c r="AM53" s="518">
        <f>AL53/4</f>
        <v>0</v>
      </c>
      <c r="AN53" s="519" t="str">
        <f>IF(C52="","",C52)</f>
        <v/>
      </c>
      <c r="AO53" s="520" t="str">
        <f>IF(D52="","",D52)</f>
        <v/>
      </c>
      <c r="AP53" s="521" t="str">
        <f>IF(D52&lt;&gt;"",VLOOKUP(D52,$AU$2:$AV$6,2,FALSE),"")</f>
        <v/>
      </c>
      <c r="AQ53" s="518">
        <f>ROUNDDOWN(AL53/$AL$6,2)</f>
        <v>0</v>
      </c>
      <c r="AR53" s="518">
        <f>IF(AP53=1,"",AQ53)</f>
        <v>0</v>
      </c>
    </row>
    <row r="54" spans="1:44" ht="15.9" customHeight="1">
      <c r="A54" s="463"/>
      <c r="B54" s="1298" t="s">
        <v>1015</v>
      </c>
      <c r="C54" s="1284"/>
      <c r="D54" s="1286"/>
      <c r="E54" s="1288"/>
      <c r="F54" s="504" t="s">
        <v>989</v>
      </c>
      <c r="G54" s="505"/>
      <c r="H54" s="506"/>
      <c r="I54" s="349"/>
      <c r="J54" s="349"/>
      <c r="K54" s="349"/>
      <c r="L54" s="349"/>
      <c r="M54" s="507"/>
      <c r="N54" s="505"/>
      <c r="O54" s="506"/>
      <c r="P54" s="349"/>
      <c r="Q54" s="349"/>
      <c r="R54" s="349"/>
      <c r="S54" s="349"/>
      <c r="T54" s="507"/>
      <c r="U54" s="505"/>
      <c r="V54" s="506"/>
      <c r="W54" s="349"/>
      <c r="X54" s="349"/>
      <c r="Y54" s="349"/>
      <c r="Z54" s="349"/>
      <c r="AA54" s="507"/>
      <c r="AB54" s="505"/>
      <c r="AC54" s="506"/>
      <c r="AD54" s="349"/>
      <c r="AE54" s="349"/>
      <c r="AF54" s="349"/>
      <c r="AG54" s="349"/>
      <c r="AH54" s="507"/>
      <c r="AI54" s="522"/>
      <c r="AJ54" s="506"/>
      <c r="AK54" s="506"/>
      <c r="AL54" s="509">
        <f>SUM(G55:AK55)</f>
        <v>0</v>
      </c>
      <c r="AM54" s="510"/>
      <c r="AN54" s="458"/>
      <c r="AO54" s="459"/>
      <c r="AP54" s="510"/>
      <c r="AQ54" s="511"/>
      <c r="AR54" s="511"/>
    </row>
    <row r="55" spans="1:44" ht="15.9" customHeight="1">
      <c r="A55" s="463"/>
      <c r="B55" s="1298"/>
      <c r="C55" s="1299"/>
      <c r="D55" s="1300"/>
      <c r="E55" s="1301"/>
      <c r="F55" s="512" t="s">
        <v>992</v>
      </c>
      <c r="G55" s="513" t="str">
        <f t="shared" ref="G55:AK55" si="23">IF(G54&lt;&gt;"",VLOOKUP(G54,$AC$197:$AL$221,9,FALSE),"")</f>
        <v/>
      </c>
      <c r="H55" s="514" t="str">
        <f t="shared" si="23"/>
        <v/>
      </c>
      <c r="I55" s="514" t="str">
        <f t="shared" si="23"/>
        <v/>
      </c>
      <c r="J55" s="514" t="str">
        <f t="shared" si="23"/>
        <v/>
      </c>
      <c r="K55" s="514" t="str">
        <f t="shared" si="23"/>
        <v/>
      </c>
      <c r="L55" s="514" t="str">
        <f t="shared" si="23"/>
        <v/>
      </c>
      <c r="M55" s="515" t="str">
        <f t="shared" si="23"/>
        <v/>
      </c>
      <c r="N55" s="513" t="str">
        <f t="shared" si="23"/>
        <v/>
      </c>
      <c r="O55" s="514" t="str">
        <f t="shared" si="23"/>
        <v/>
      </c>
      <c r="P55" s="514" t="str">
        <f t="shared" si="23"/>
        <v/>
      </c>
      <c r="Q55" s="514" t="str">
        <f t="shared" si="23"/>
        <v/>
      </c>
      <c r="R55" s="514" t="str">
        <f t="shared" si="23"/>
        <v/>
      </c>
      <c r="S55" s="514" t="str">
        <f t="shared" si="23"/>
        <v/>
      </c>
      <c r="T55" s="515" t="str">
        <f t="shared" si="23"/>
        <v/>
      </c>
      <c r="U55" s="513" t="str">
        <f t="shared" si="23"/>
        <v/>
      </c>
      <c r="V55" s="514" t="str">
        <f t="shared" si="23"/>
        <v/>
      </c>
      <c r="W55" s="514" t="str">
        <f t="shared" si="23"/>
        <v/>
      </c>
      <c r="X55" s="514" t="str">
        <f t="shared" si="23"/>
        <v/>
      </c>
      <c r="Y55" s="514" t="str">
        <f t="shared" si="23"/>
        <v/>
      </c>
      <c r="Z55" s="514" t="str">
        <f t="shared" si="23"/>
        <v/>
      </c>
      <c r="AA55" s="515" t="str">
        <f t="shared" si="23"/>
        <v/>
      </c>
      <c r="AB55" s="513" t="str">
        <f t="shared" si="23"/>
        <v/>
      </c>
      <c r="AC55" s="514" t="str">
        <f t="shared" si="23"/>
        <v/>
      </c>
      <c r="AD55" s="514" t="str">
        <f t="shared" si="23"/>
        <v/>
      </c>
      <c r="AE55" s="514" t="str">
        <f t="shared" si="23"/>
        <v/>
      </c>
      <c r="AF55" s="514" t="str">
        <f t="shared" si="23"/>
        <v/>
      </c>
      <c r="AG55" s="514" t="str">
        <f t="shared" si="23"/>
        <v/>
      </c>
      <c r="AH55" s="515" t="str">
        <f t="shared" si="23"/>
        <v/>
      </c>
      <c r="AI55" s="516" t="str">
        <f t="shared" si="23"/>
        <v/>
      </c>
      <c r="AJ55" s="514" t="str">
        <f t="shared" si="23"/>
        <v/>
      </c>
      <c r="AK55" s="514" t="str">
        <f t="shared" si="23"/>
        <v/>
      </c>
      <c r="AL55" s="517">
        <f>SUM(G55:AH55)</f>
        <v>0</v>
      </c>
      <c r="AM55" s="518">
        <f>AL55/4</f>
        <v>0</v>
      </c>
      <c r="AN55" s="519" t="str">
        <f>IF(C54="","",C54)</f>
        <v/>
      </c>
      <c r="AO55" s="520" t="str">
        <f>IF(D54="","",D54)</f>
        <v/>
      </c>
      <c r="AP55" s="521" t="str">
        <f>IF(D54&lt;&gt;"",VLOOKUP(D54,$AU$2:$AV$6,2,FALSE),"")</f>
        <v/>
      </c>
      <c r="AQ55" s="518">
        <f>ROUNDDOWN(AL55/$AL$6,2)</f>
        <v>0</v>
      </c>
      <c r="AR55" s="518">
        <f>IF(AP55=1,"",AQ55)</f>
        <v>0</v>
      </c>
    </row>
    <row r="56" spans="1:44" ht="15.9" customHeight="1">
      <c r="A56" s="463"/>
      <c r="B56" s="1298" t="s">
        <v>1016</v>
      </c>
      <c r="C56" s="1284"/>
      <c r="D56" s="1286"/>
      <c r="E56" s="1288"/>
      <c r="F56" s="504" t="s">
        <v>989</v>
      </c>
      <c r="G56" s="505"/>
      <c r="H56" s="506"/>
      <c r="I56" s="349"/>
      <c r="J56" s="349"/>
      <c r="K56" s="349"/>
      <c r="L56" s="349"/>
      <c r="M56" s="507"/>
      <c r="N56" s="505"/>
      <c r="O56" s="506"/>
      <c r="P56" s="349"/>
      <c r="Q56" s="349"/>
      <c r="R56" s="349"/>
      <c r="S56" s="349"/>
      <c r="T56" s="507"/>
      <c r="U56" s="505"/>
      <c r="V56" s="506"/>
      <c r="W56" s="349"/>
      <c r="X56" s="349"/>
      <c r="Y56" s="349"/>
      <c r="Z56" s="349"/>
      <c r="AA56" s="507"/>
      <c r="AB56" s="505"/>
      <c r="AC56" s="506"/>
      <c r="AD56" s="349"/>
      <c r="AE56" s="349"/>
      <c r="AF56" s="349"/>
      <c r="AG56" s="349"/>
      <c r="AH56" s="507"/>
      <c r="AI56" s="522"/>
      <c r="AJ56" s="506"/>
      <c r="AK56" s="506"/>
      <c r="AL56" s="509">
        <f>SUM(G57:AK57)</f>
        <v>0</v>
      </c>
      <c r="AM56" s="510"/>
      <c r="AN56" s="458"/>
      <c r="AO56" s="459"/>
      <c r="AP56" s="510"/>
      <c r="AQ56" s="511"/>
      <c r="AR56" s="511"/>
    </row>
    <row r="57" spans="1:44" ht="15.9" customHeight="1">
      <c r="A57" s="463"/>
      <c r="B57" s="1298"/>
      <c r="C57" s="1299"/>
      <c r="D57" s="1300"/>
      <c r="E57" s="1301"/>
      <c r="F57" s="512" t="s">
        <v>992</v>
      </c>
      <c r="G57" s="513" t="str">
        <f t="shared" ref="G57:AK57" si="24">IF(G56&lt;&gt;"",VLOOKUP(G56,$AC$197:$AL$221,9,FALSE),"")</f>
        <v/>
      </c>
      <c r="H57" s="514" t="str">
        <f t="shared" si="24"/>
        <v/>
      </c>
      <c r="I57" s="514" t="str">
        <f t="shared" si="24"/>
        <v/>
      </c>
      <c r="J57" s="514" t="str">
        <f t="shared" si="24"/>
        <v/>
      </c>
      <c r="K57" s="514" t="str">
        <f t="shared" si="24"/>
        <v/>
      </c>
      <c r="L57" s="514" t="str">
        <f t="shared" si="24"/>
        <v/>
      </c>
      <c r="M57" s="515" t="str">
        <f t="shared" si="24"/>
        <v/>
      </c>
      <c r="N57" s="513" t="str">
        <f t="shared" si="24"/>
        <v/>
      </c>
      <c r="O57" s="514" t="str">
        <f t="shared" si="24"/>
        <v/>
      </c>
      <c r="P57" s="514" t="str">
        <f t="shared" si="24"/>
        <v/>
      </c>
      <c r="Q57" s="514" t="str">
        <f t="shared" si="24"/>
        <v/>
      </c>
      <c r="R57" s="514" t="str">
        <f t="shared" si="24"/>
        <v/>
      </c>
      <c r="S57" s="514" t="str">
        <f t="shared" si="24"/>
        <v/>
      </c>
      <c r="T57" s="515" t="str">
        <f t="shared" si="24"/>
        <v/>
      </c>
      <c r="U57" s="513" t="str">
        <f t="shared" si="24"/>
        <v/>
      </c>
      <c r="V57" s="514" t="str">
        <f t="shared" si="24"/>
        <v/>
      </c>
      <c r="W57" s="514" t="str">
        <f t="shared" si="24"/>
        <v/>
      </c>
      <c r="X57" s="514" t="str">
        <f t="shared" si="24"/>
        <v/>
      </c>
      <c r="Y57" s="514" t="str">
        <f t="shared" si="24"/>
        <v/>
      </c>
      <c r="Z57" s="514" t="str">
        <f t="shared" si="24"/>
        <v/>
      </c>
      <c r="AA57" s="515" t="str">
        <f t="shared" si="24"/>
        <v/>
      </c>
      <c r="AB57" s="513" t="str">
        <f t="shared" si="24"/>
        <v/>
      </c>
      <c r="AC57" s="514" t="str">
        <f t="shared" si="24"/>
        <v/>
      </c>
      <c r="AD57" s="514" t="str">
        <f t="shared" si="24"/>
        <v/>
      </c>
      <c r="AE57" s="514" t="str">
        <f t="shared" si="24"/>
        <v/>
      </c>
      <c r="AF57" s="514" t="str">
        <f t="shared" si="24"/>
        <v/>
      </c>
      <c r="AG57" s="514" t="str">
        <f t="shared" si="24"/>
        <v/>
      </c>
      <c r="AH57" s="515" t="str">
        <f t="shared" si="24"/>
        <v/>
      </c>
      <c r="AI57" s="516" t="str">
        <f t="shared" si="24"/>
        <v/>
      </c>
      <c r="AJ57" s="514" t="str">
        <f t="shared" si="24"/>
        <v/>
      </c>
      <c r="AK57" s="514" t="str">
        <f t="shared" si="24"/>
        <v/>
      </c>
      <c r="AL57" s="517">
        <f>SUM(G57:AH57)</f>
        <v>0</v>
      </c>
      <c r="AM57" s="518">
        <f>AL57/4</f>
        <v>0</v>
      </c>
      <c r="AN57" s="519" t="str">
        <f>IF(C56="","",C56)</f>
        <v/>
      </c>
      <c r="AO57" s="520" t="str">
        <f>IF(D56="","",D56)</f>
        <v/>
      </c>
      <c r="AP57" s="521" t="str">
        <f>IF(D56&lt;&gt;"",VLOOKUP(D56,$AU$2:$AV$6,2,FALSE),"")</f>
        <v/>
      </c>
      <c r="AQ57" s="518">
        <f>ROUNDDOWN(AL57/$AL$6,2)</f>
        <v>0</v>
      </c>
      <c r="AR57" s="518">
        <f>IF(AP57=1,"",AQ57)</f>
        <v>0</v>
      </c>
    </row>
    <row r="58" spans="1:44" ht="15.9" customHeight="1">
      <c r="A58" s="463"/>
      <c r="B58" s="1298" t="s">
        <v>1017</v>
      </c>
      <c r="C58" s="1284"/>
      <c r="D58" s="1286"/>
      <c r="E58" s="1288"/>
      <c r="F58" s="504" t="s">
        <v>989</v>
      </c>
      <c r="G58" s="505"/>
      <c r="H58" s="506"/>
      <c r="I58" s="349"/>
      <c r="J58" s="349"/>
      <c r="K58" s="349"/>
      <c r="L58" s="349"/>
      <c r="M58" s="507"/>
      <c r="N58" s="505"/>
      <c r="O58" s="506"/>
      <c r="P58" s="349"/>
      <c r="Q58" s="349"/>
      <c r="R58" s="349"/>
      <c r="S58" s="349"/>
      <c r="T58" s="507"/>
      <c r="U58" s="505"/>
      <c r="V58" s="506"/>
      <c r="W58" s="349"/>
      <c r="X58" s="349"/>
      <c r="Y58" s="349"/>
      <c r="Z58" s="349"/>
      <c r="AA58" s="507"/>
      <c r="AB58" s="505"/>
      <c r="AC58" s="506"/>
      <c r="AD58" s="349"/>
      <c r="AE58" s="349"/>
      <c r="AF58" s="349"/>
      <c r="AG58" s="349"/>
      <c r="AH58" s="507"/>
      <c r="AI58" s="508"/>
      <c r="AJ58" s="349"/>
      <c r="AK58" s="349"/>
      <c r="AL58" s="509">
        <f>SUM(G59:AK59)</f>
        <v>0</v>
      </c>
      <c r="AM58" s="510"/>
      <c r="AN58" s="458"/>
      <c r="AO58" s="459"/>
      <c r="AP58" s="510"/>
      <c r="AQ58" s="511"/>
      <c r="AR58" s="511"/>
    </row>
    <row r="59" spans="1:44" ht="15.9" customHeight="1">
      <c r="A59" s="463"/>
      <c r="B59" s="1298"/>
      <c r="C59" s="1299"/>
      <c r="D59" s="1300"/>
      <c r="E59" s="1301"/>
      <c r="F59" s="512" t="s">
        <v>992</v>
      </c>
      <c r="G59" s="513" t="str">
        <f t="shared" ref="G59:AK59" si="25">IF(G58&lt;&gt;"",VLOOKUP(G58,$AC$197:$AL$221,9,FALSE),"")</f>
        <v/>
      </c>
      <c r="H59" s="514" t="str">
        <f t="shared" si="25"/>
        <v/>
      </c>
      <c r="I59" s="514" t="str">
        <f t="shared" si="25"/>
        <v/>
      </c>
      <c r="J59" s="514" t="str">
        <f t="shared" si="25"/>
        <v/>
      </c>
      <c r="K59" s="514" t="str">
        <f t="shared" si="25"/>
        <v/>
      </c>
      <c r="L59" s="514" t="str">
        <f t="shared" si="25"/>
        <v/>
      </c>
      <c r="M59" s="515" t="str">
        <f t="shared" si="25"/>
        <v/>
      </c>
      <c r="N59" s="513" t="str">
        <f t="shared" si="25"/>
        <v/>
      </c>
      <c r="O59" s="514" t="str">
        <f t="shared" si="25"/>
        <v/>
      </c>
      <c r="P59" s="514" t="str">
        <f t="shared" si="25"/>
        <v/>
      </c>
      <c r="Q59" s="514" t="str">
        <f t="shared" si="25"/>
        <v/>
      </c>
      <c r="R59" s="514" t="str">
        <f t="shared" si="25"/>
        <v/>
      </c>
      <c r="S59" s="514" t="str">
        <f t="shared" si="25"/>
        <v/>
      </c>
      <c r="T59" s="515" t="str">
        <f t="shared" si="25"/>
        <v/>
      </c>
      <c r="U59" s="513" t="str">
        <f t="shared" si="25"/>
        <v/>
      </c>
      <c r="V59" s="514" t="str">
        <f t="shared" si="25"/>
        <v/>
      </c>
      <c r="W59" s="514" t="str">
        <f t="shared" si="25"/>
        <v/>
      </c>
      <c r="X59" s="514" t="str">
        <f t="shared" si="25"/>
        <v/>
      </c>
      <c r="Y59" s="514" t="str">
        <f t="shared" si="25"/>
        <v/>
      </c>
      <c r="Z59" s="514" t="str">
        <f t="shared" si="25"/>
        <v/>
      </c>
      <c r="AA59" s="515" t="str">
        <f t="shared" si="25"/>
        <v/>
      </c>
      <c r="AB59" s="513" t="str">
        <f t="shared" si="25"/>
        <v/>
      </c>
      <c r="AC59" s="514" t="str">
        <f t="shared" si="25"/>
        <v/>
      </c>
      <c r="AD59" s="514" t="str">
        <f t="shared" si="25"/>
        <v/>
      </c>
      <c r="AE59" s="514" t="str">
        <f t="shared" si="25"/>
        <v/>
      </c>
      <c r="AF59" s="514" t="str">
        <f t="shared" si="25"/>
        <v/>
      </c>
      <c r="AG59" s="514" t="str">
        <f t="shared" si="25"/>
        <v/>
      </c>
      <c r="AH59" s="515" t="str">
        <f t="shared" si="25"/>
        <v/>
      </c>
      <c r="AI59" s="516" t="str">
        <f t="shared" si="25"/>
        <v/>
      </c>
      <c r="AJ59" s="514" t="str">
        <f t="shared" si="25"/>
        <v/>
      </c>
      <c r="AK59" s="514" t="str">
        <f t="shared" si="25"/>
        <v/>
      </c>
      <c r="AL59" s="517">
        <f>SUM(G59:AH59)</f>
        <v>0</v>
      </c>
      <c r="AM59" s="518">
        <f>AL59/4</f>
        <v>0</v>
      </c>
      <c r="AN59" s="519" t="str">
        <f>IF(C58="","",C58)</f>
        <v/>
      </c>
      <c r="AO59" s="520" t="str">
        <f>IF(D58="","",D58)</f>
        <v/>
      </c>
      <c r="AP59" s="521" t="str">
        <f>IF(D58&lt;&gt;"",VLOOKUP(D58,$AU$2:$AV$6,2,FALSE),"")</f>
        <v/>
      </c>
      <c r="AQ59" s="518">
        <f>ROUNDDOWN(AL59/$AL$6,2)</f>
        <v>0</v>
      </c>
      <c r="AR59" s="518">
        <f>IF(AP59=1,"",AQ59)</f>
        <v>0</v>
      </c>
    </row>
    <row r="60" spans="1:44" ht="15.9" customHeight="1">
      <c r="A60" s="463"/>
      <c r="B60" s="1298" t="s">
        <v>1018</v>
      </c>
      <c r="C60" s="1284"/>
      <c r="D60" s="1286"/>
      <c r="E60" s="1288"/>
      <c r="F60" s="504" t="s">
        <v>989</v>
      </c>
      <c r="G60" s="505"/>
      <c r="H60" s="506"/>
      <c r="I60" s="349"/>
      <c r="J60" s="349"/>
      <c r="K60" s="349"/>
      <c r="L60" s="349"/>
      <c r="M60" s="507"/>
      <c r="N60" s="505"/>
      <c r="O60" s="506"/>
      <c r="P60" s="349"/>
      <c r="Q60" s="349"/>
      <c r="R60" s="349"/>
      <c r="S60" s="349"/>
      <c r="T60" s="507"/>
      <c r="U60" s="505"/>
      <c r="V60" s="506"/>
      <c r="W60" s="349"/>
      <c r="X60" s="349"/>
      <c r="Y60" s="349"/>
      <c r="Z60" s="349"/>
      <c r="AA60" s="507"/>
      <c r="AB60" s="505"/>
      <c r="AC60" s="506"/>
      <c r="AD60" s="349"/>
      <c r="AE60" s="349"/>
      <c r="AF60" s="349"/>
      <c r="AG60" s="349"/>
      <c r="AH60" s="507"/>
      <c r="AI60" s="508"/>
      <c r="AJ60" s="349"/>
      <c r="AK60" s="349"/>
      <c r="AL60" s="509">
        <f>SUM(G61:AK61)</f>
        <v>0</v>
      </c>
      <c r="AM60" s="510"/>
      <c r="AN60" s="458"/>
      <c r="AO60" s="459"/>
      <c r="AP60" s="510"/>
      <c r="AQ60" s="511"/>
      <c r="AR60" s="511"/>
    </row>
    <row r="61" spans="1:44" ht="15.9" customHeight="1">
      <c r="A61" s="463"/>
      <c r="B61" s="1298"/>
      <c r="C61" s="1299"/>
      <c r="D61" s="1300"/>
      <c r="E61" s="1301"/>
      <c r="F61" s="512" t="s">
        <v>992</v>
      </c>
      <c r="G61" s="513" t="str">
        <f t="shared" ref="G61:AK61" si="26">IF(G60&lt;&gt;"",VLOOKUP(G60,$AC$197:$AL$221,9,FALSE),"")</f>
        <v/>
      </c>
      <c r="H61" s="514" t="str">
        <f t="shared" si="26"/>
        <v/>
      </c>
      <c r="I61" s="514" t="str">
        <f t="shared" si="26"/>
        <v/>
      </c>
      <c r="J61" s="514" t="str">
        <f t="shared" si="26"/>
        <v/>
      </c>
      <c r="K61" s="514" t="str">
        <f t="shared" si="26"/>
        <v/>
      </c>
      <c r="L61" s="514" t="str">
        <f t="shared" si="26"/>
        <v/>
      </c>
      <c r="M61" s="515" t="str">
        <f t="shared" si="26"/>
        <v/>
      </c>
      <c r="N61" s="513" t="str">
        <f t="shared" si="26"/>
        <v/>
      </c>
      <c r="O61" s="514" t="str">
        <f t="shared" si="26"/>
        <v/>
      </c>
      <c r="P61" s="514" t="str">
        <f t="shared" si="26"/>
        <v/>
      </c>
      <c r="Q61" s="514" t="str">
        <f t="shared" si="26"/>
        <v/>
      </c>
      <c r="R61" s="514" t="str">
        <f t="shared" si="26"/>
        <v/>
      </c>
      <c r="S61" s="514" t="str">
        <f t="shared" si="26"/>
        <v/>
      </c>
      <c r="T61" s="515" t="str">
        <f t="shared" si="26"/>
        <v/>
      </c>
      <c r="U61" s="513" t="str">
        <f t="shared" si="26"/>
        <v/>
      </c>
      <c r="V61" s="514" t="str">
        <f t="shared" si="26"/>
        <v/>
      </c>
      <c r="W61" s="514" t="str">
        <f t="shared" si="26"/>
        <v/>
      </c>
      <c r="X61" s="514" t="str">
        <f t="shared" si="26"/>
        <v/>
      </c>
      <c r="Y61" s="514" t="str">
        <f t="shared" si="26"/>
        <v/>
      </c>
      <c r="Z61" s="514" t="str">
        <f t="shared" si="26"/>
        <v/>
      </c>
      <c r="AA61" s="515" t="str">
        <f t="shared" si="26"/>
        <v/>
      </c>
      <c r="AB61" s="513" t="str">
        <f t="shared" si="26"/>
        <v/>
      </c>
      <c r="AC61" s="514" t="str">
        <f t="shared" si="26"/>
        <v/>
      </c>
      <c r="AD61" s="514" t="str">
        <f t="shared" si="26"/>
        <v/>
      </c>
      <c r="AE61" s="514" t="str">
        <f t="shared" si="26"/>
        <v/>
      </c>
      <c r="AF61" s="514" t="str">
        <f t="shared" si="26"/>
        <v/>
      </c>
      <c r="AG61" s="514" t="str">
        <f t="shared" si="26"/>
        <v/>
      </c>
      <c r="AH61" s="515" t="str">
        <f t="shared" si="26"/>
        <v/>
      </c>
      <c r="AI61" s="516" t="str">
        <f t="shared" si="26"/>
        <v/>
      </c>
      <c r="AJ61" s="514" t="str">
        <f t="shared" si="26"/>
        <v/>
      </c>
      <c r="AK61" s="514" t="str">
        <f t="shared" si="26"/>
        <v/>
      </c>
      <c r="AL61" s="517">
        <f>SUM(G61:AH61)</f>
        <v>0</v>
      </c>
      <c r="AM61" s="518">
        <f>AL61/4</f>
        <v>0</v>
      </c>
      <c r="AN61" s="519" t="str">
        <f>IF(C60="","",C60)</f>
        <v/>
      </c>
      <c r="AO61" s="520" t="str">
        <f>IF(D60="","",D60)</f>
        <v/>
      </c>
      <c r="AP61" s="521" t="str">
        <f>IF(D60&lt;&gt;"",VLOOKUP(D60,$AU$2:$AV$6,2,FALSE),"")</f>
        <v/>
      </c>
      <c r="AQ61" s="518">
        <f>ROUNDDOWN(AL61/$AL$6,2)</f>
        <v>0</v>
      </c>
      <c r="AR61" s="518">
        <f>IF(AP61=1,"",AQ61)</f>
        <v>0</v>
      </c>
    </row>
    <row r="62" spans="1:44" ht="15.9" customHeight="1">
      <c r="A62" s="463"/>
      <c r="B62" s="1298" t="s">
        <v>1019</v>
      </c>
      <c r="C62" s="1284"/>
      <c r="D62" s="1286"/>
      <c r="E62" s="1288"/>
      <c r="F62" s="504" t="s">
        <v>989</v>
      </c>
      <c r="G62" s="505"/>
      <c r="H62" s="506"/>
      <c r="I62" s="349"/>
      <c r="J62" s="349"/>
      <c r="K62" s="349"/>
      <c r="L62" s="349"/>
      <c r="M62" s="507"/>
      <c r="N62" s="505"/>
      <c r="O62" s="506"/>
      <c r="P62" s="349"/>
      <c r="Q62" s="349"/>
      <c r="R62" s="349"/>
      <c r="S62" s="349"/>
      <c r="T62" s="507"/>
      <c r="U62" s="505"/>
      <c r="V62" s="506"/>
      <c r="W62" s="349"/>
      <c r="X62" s="349"/>
      <c r="Y62" s="349"/>
      <c r="Z62" s="349"/>
      <c r="AA62" s="507"/>
      <c r="AB62" s="505"/>
      <c r="AC62" s="506"/>
      <c r="AD62" s="349"/>
      <c r="AE62" s="349"/>
      <c r="AF62" s="349"/>
      <c r="AG62" s="349"/>
      <c r="AH62" s="507"/>
      <c r="AI62" s="522"/>
      <c r="AJ62" s="506"/>
      <c r="AK62" s="506"/>
      <c r="AL62" s="509">
        <f>SUM(G63:AK63)</f>
        <v>0</v>
      </c>
      <c r="AM62" s="510"/>
      <c r="AN62" s="458"/>
      <c r="AO62" s="459"/>
      <c r="AP62" s="510"/>
      <c r="AQ62" s="511"/>
      <c r="AR62" s="511"/>
    </row>
    <row r="63" spans="1:44" ht="15.9" customHeight="1">
      <c r="A63" s="463"/>
      <c r="B63" s="1298"/>
      <c r="C63" s="1299"/>
      <c r="D63" s="1300"/>
      <c r="E63" s="1301"/>
      <c r="F63" s="512" t="s">
        <v>992</v>
      </c>
      <c r="G63" s="513" t="str">
        <f t="shared" ref="G63:AK63" si="27">IF(G62&lt;&gt;"",VLOOKUP(G62,$AC$197:$AL$221,9,FALSE),"")</f>
        <v/>
      </c>
      <c r="H63" s="514" t="str">
        <f t="shared" si="27"/>
        <v/>
      </c>
      <c r="I63" s="514" t="str">
        <f t="shared" si="27"/>
        <v/>
      </c>
      <c r="J63" s="514" t="str">
        <f t="shared" si="27"/>
        <v/>
      </c>
      <c r="K63" s="514" t="str">
        <f t="shared" si="27"/>
        <v/>
      </c>
      <c r="L63" s="514" t="str">
        <f t="shared" si="27"/>
        <v/>
      </c>
      <c r="M63" s="515" t="str">
        <f t="shared" si="27"/>
        <v/>
      </c>
      <c r="N63" s="513" t="str">
        <f t="shared" si="27"/>
        <v/>
      </c>
      <c r="O63" s="514" t="str">
        <f t="shared" si="27"/>
        <v/>
      </c>
      <c r="P63" s="514" t="str">
        <f t="shared" si="27"/>
        <v/>
      </c>
      <c r="Q63" s="514" t="str">
        <f t="shared" si="27"/>
        <v/>
      </c>
      <c r="R63" s="514" t="str">
        <f t="shared" si="27"/>
        <v/>
      </c>
      <c r="S63" s="514" t="str">
        <f t="shared" si="27"/>
        <v/>
      </c>
      <c r="T63" s="515" t="str">
        <f t="shared" si="27"/>
        <v/>
      </c>
      <c r="U63" s="513" t="str">
        <f t="shared" si="27"/>
        <v/>
      </c>
      <c r="V63" s="514" t="str">
        <f t="shared" si="27"/>
        <v/>
      </c>
      <c r="W63" s="514" t="str">
        <f t="shared" si="27"/>
        <v/>
      </c>
      <c r="X63" s="514" t="str">
        <f t="shared" si="27"/>
        <v/>
      </c>
      <c r="Y63" s="514" t="str">
        <f t="shared" si="27"/>
        <v/>
      </c>
      <c r="Z63" s="514" t="str">
        <f t="shared" si="27"/>
        <v/>
      </c>
      <c r="AA63" s="515" t="str">
        <f t="shared" si="27"/>
        <v/>
      </c>
      <c r="AB63" s="513" t="str">
        <f t="shared" si="27"/>
        <v/>
      </c>
      <c r="AC63" s="514" t="str">
        <f t="shared" si="27"/>
        <v/>
      </c>
      <c r="AD63" s="514" t="str">
        <f t="shared" si="27"/>
        <v/>
      </c>
      <c r="AE63" s="514" t="str">
        <f t="shared" si="27"/>
        <v/>
      </c>
      <c r="AF63" s="514" t="str">
        <f t="shared" si="27"/>
        <v/>
      </c>
      <c r="AG63" s="514" t="str">
        <f t="shared" si="27"/>
        <v/>
      </c>
      <c r="AH63" s="515" t="str">
        <f t="shared" si="27"/>
        <v/>
      </c>
      <c r="AI63" s="516" t="str">
        <f t="shared" si="27"/>
        <v/>
      </c>
      <c r="AJ63" s="514" t="str">
        <f t="shared" si="27"/>
        <v/>
      </c>
      <c r="AK63" s="514" t="str">
        <f t="shared" si="27"/>
        <v/>
      </c>
      <c r="AL63" s="517">
        <f>SUM(G63:AH63)</f>
        <v>0</v>
      </c>
      <c r="AM63" s="518">
        <f>AL63/4</f>
        <v>0</v>
      </c>
      <c r="AN63" s="519" t="str">
        <f>IF(C62="","",C62)</f>
        <v/>
      </c>
      <c r="AO63" s="520" t="str">
        <f>IF(D62="","",D62)</f>
        <v/>
      </c>
      <c r="AP63" s="521" t="str">
        <f>IF(D62&lt;&gt;"",VLOOKUP(D62,$AU$2:$AV$6,2,FALSE),"")</f>
        <v/>
      </c>
      <c r="AQ63" s="518">
        <f>ROUNDDOWN(AL63/$AL$6,2)</f>
        <v>0</v>
      </c>
      <c r="AR63" s="518">
        <f>IF(AP63=1,"",AQ63)</f>
        <v>0</v>
      </c>
    </row>
    <row r="64" spans="1:44" ht="15.9" customHeight="1">
      <c r="A64" s="463"/>
      <c r="B64" s="1298" t="s">
        <v>1020</v>
      </c>
      <c r="C64" s="1284"/>
      <c r="D64" s="1286"/>
      <c r="E64" s="1288"/>
      <c r="F64" s="504" t="s">
        <v>989</v>
      </c>
      <c r="G64" s="505"/>
      <c r="H64" s="506"/>
      <c r="I64" s="349"/>
      <c r="J64" s="349"/>
      <c r="K64" s="349"/>
      <c r="L64" s="349"/>
      <c r="M64" s="507"/>
      <c r="N64" s="505"/>
      <c r="O64" s="506"/>
      <c r="P64" s="349"/>
      <c r="Q64" s="349"/>
      <c r="R64" s="349"/>
      <c r="S64" s="349"/>
      <c r="T64" s="507"/>
      <c r="U64" s="505"/>
      <c r="V64" s="506"/>
      <c r="W64" s="349"/>
      <c r="X64" s="349"/>
      <c r="Y64" s="349"/>
      <c r="Z64" s="349"/>
      <c r="AA64" s="507"/>
      <c r="AB64" s="505"/>
      <c r="AC64" s="506"/>
      <c r="AD64" s="349"/>
      <c r="AE64" s="349"/>
      <c r="AF64" s="349"/>
      <c r="AG64" s="349"/>
      <c r="AH64" s="507"/>
      <c r="AI64" s="522"/>
      <c r="AJ64" s="506"/>
      <c r="AK64" s="506"/>
      <c r="AL64" s="509">
        <f>SUM(G65:AK65)</f>
        <v>0</v>
      </c>
      <c r="AM64" s="510"/>
      <c r="AN64" s="458"/>
      <c r="AO64" s="459"/>
      <c r="AP64" s="510"/>
      <c r="AQ64" s="511"/>
      <c r="AR64" s="511"/>
    </row>
    <row r="65" spans="1:44" ht="15.9" customHeight="1">
      <c r="A65" s="463"/>
      <c r="B65" s="1298"/>
      <c r="C65" s="1299"/>
      <c r="D65" s="1300"/>
      <c r="E65" s="1301"/>
      <c r="F65" s="512" t="s">
        <v>992</v>
      </c>
      <c r="G65" s="513" t="str">
        <f t="shared" ref="G65:AK65" si="28">IF(G64&lt;&gt;"",VLOOKUP(G64,$AC$197:$AL$221,9,FALSE),"")</f>
        <v/>
      </c>
      <c r="H65" s="514" t="str">
        <f t="shared" si="28"/>
        <v/>
      </c>
      <c r="I65" s="514" t="str">
        <f t="shared" si="28"/>
        <v/>
      </c>
      <c r="J65" s="514" t="str">
        <f t="shared" si="28"/>
        <v/>
      </c>
      <c r="K65" s="514" t="str">
        <f t="shared" si="28"/>
        <v/>
      </c>
      <c r="L65" s="514" t="str">
        <f t="shared" si="28"/>
        <v/>
      </c>
      <c r="M65" s="515" t="str">
        <f t="shared" si="28"/>
        <v/>
      </c>
      <c r="N65" s="513" t="str">
        <f t="shared" si="28"/>
        <v/>
      </c>
      <c r="O65" s="514" t="str">
        <f t="shared" si="28"/>
        <v/>
      </c>
      <c r="P65" s="514" t="str">
        <f t="shared" si="28"/>
        <v/>
      </c>
      <c r="Q65" s="514" t="str">
        <f t="shared" si="28"/>
        <v/>
      </c>
      <c r="R65" s="514" t="str">
        <f t="shared" si="28"/>
        <v/>
      </c>
      <c r="S65" s="514" t="str">
        <f t="shared" si="28"/>
        <v/>
      </c>
      <c r="T65" s="515" t="str">
        <f t="shared" si="28"/>
        <v/>
      </c>
      <c r="U65" s="513" t="str">
        <f t="shared" si="28"/>
        <v/>
      </c>
      <c r="V65" s="514" t="str">
        <f t="shared" si="28"/>
        <v/>
      </c>
      <c r="W65" s="514" t="str">
        <f t="shared" si="28"/>
        <v/>
      </c>
      <c r="X65" s="514" t="str">
        <f t="shared" si="28"/>
        <v/>
      </c>
      <c r="Y65" s="514" t="str">
        <f t="shared" si="28"/>
        <v/>
      </c>
      <c r="Z65" s="514" t="str">
        <f t="shared" si="28"/>
        <v/>
      </c>
      <c r="AA65" s="515" t="str">
        <f t="shared" si="28"/>
        <v/>
      </c>
      <c r="AB65" s="513" t="str">
        <f t="shared" si="28"/>
        <v/>
      </c>
      <c r="AC65" s="514" t="str">
        <f t="shared" si="28"/>
        <v/>
      </c>
      <c r="AD65" s="514" t="str">
        <f t="shared" si="28"/>
        <v/>
      </c>
      <c r="AE65" s="514" t="str">
        <f t="shared" si="28"/>
        <v/>
      </c>
      <c r="AF65" s="514" t="str">
        <f t="shared" si="28"/>
        <v/>
      </c>
      <c r="AG65" s="514" t="str">
        <f t="shared" si="28"/>
        <v/>
      </c>
      <c r="AH65" s="515" t="str">
        <f t="shared" si="28"/>
        <v/>
      </c>
      <c r="AI65" s="516" t="str">
        <f t="shared" si="28"/>
        <v/>
      </c>
      <c r="AJ65" s="514" t="str">
        <f t="shared" si="28"/>
        <v/>
      </c>
      <c r="AK65" s="514" t="str">
        <f t="shared" si="28"/>
        <v/>
      </c>
      <c r="AL65" s="517">
        <f>SUM(G65:AH65)</f>
        <v>0</v>
      </c>
      <c r="AM65" s="518">
        <f>AL65/4</f>
        <v>0</v>
      </c>
      <c r="AN65" s="519" t="str">
        <f>IF(C64="","",C64)</f>
        <v/>
      </c>
      <c r="AO65" s="520" t="str">
        <f>IF(D64="","",D64)</f>
        <v/>
      </c>
      <c r="AP65" s="521" t="str">
        <f>IF(D64&lt;&gt;"",VLOOKUP(D64,$AU$2:$AV$6,2,FALSE),"")</f>
        <v/>
      </c>
      <c r="AQ65" s="518">
        <f>ROUNDDOWN(AL65/$AL$6,2)</f>
        <v>0</v>
      </c>
      <c r="AR65" s="518">
        <f>IF(AP65=1,"",AQ65)</f>
        <v>0</v>
      </c>
    </row>
    <row r="66" spans="1:44" ht="15.9" customHeight="1">
      <c r="A66" s="463"/>
      <c r="B66" s="1298" t="s">
        <v>1021</v>
      </c>
      <c r="C66" s="1284"/>
      <c r="D66" s="1286"/>
      <c r="E66" s="1288"/>
      <c r="F66" s="504" t="s">
        <v>989</v>
      </c>
      <c r="G66" s="505"/>
      <c r="H66" s="506"/>
      <c r="I66" s="349"/>
      <c r="J66" s="349"/>
      <c r="K66" s="349"/>
      <c r="L66" s="349"/>
      <c r="M66" s="507"/>
      <c r="N66" s="505"/>
      <c r="O66" s="506"/>
      <c r="P66" s="349"/>
      <c r="Q66" s="349"/>
      <c r="R66" s="349"/>
      <c r="S66" s="349"/>
      <c r="T66" s="507"/>
      <c r="U66" s="505"/>
      <c r="V66" s="506"/>
      <c r="W66" s="349"/>
      <c r="X66" s="349"/>
      <c r="Y66" s="349"/>
      <c r="Z66" s="349"/>
      <c r="AA66" s="507"/>
      <c r="AB66" s="505"/>
      <c r="AC66" s="506"/>
      <c r="AD66" s="349"/>
      <c r="AE66" s="349"/>
      <c r="AF66" s="349"/>
      <c r="AG66" s="349"/>
      <c r="AH66" s="507"/>
      <c r="AI66" s="508"/>
      <c r="AJ66" s="349"/>
      <c r="AK66" s="349"/>
      <c r="AL66" s="509">
        <f>SUM(G67:AK67)</f>
        <v>0</v>
      </c>
      <c r="AM66" s="510"/>
      <c r="AN66" s="458"/>
      <c r="AO66" s="459"/>
      <c r="AP66" s="510"/>
      <c r="AQ66" s="511"/>
      <c r="AR66" s="511"/>
    </row>
    <row r="67" spans="1:44" ht="15.9" customHeight="1">
      <c r="A67" s="463"/>
      <c r="B67" s="1298"/>
      <c r="C67" s="1299"/>
      <c r="D67" s="1300"/>
      <c r="E67" s="1301"/>
      <c r="F67" s="512" t="s">
        <v>992</v>
      </c>
      <c r="G67" s="513" t="str">
        <f t="shared" ref="G67:AK67" si="29">IF(G66&lt;&gt;"",VLOOKUP(G66,$AC$197:$AL$221,9,FALSE),"")</f>
        <v/>
      </c>
      <c r="H67" s="514" t="str">
        <f t="shared" si="29"/>
        <v/>
      </c>
      <c r="I67" s="514" t="str">
        <f t="shared" si="29"/>
        <v/>
      </c>
      <c r="J67" s="514" t="str">
        <f t="shared" si="29"/>
        <v/>
      </c>
      <c r="K67" s="514" t="str">
        <f t="shared" si="29"/>
        <v/>
      </c>
      <c r="L67" s="514" t="str">
        <f t="shared" si="29"/>
        <v/>
      </c>
      <c r="M67" s="515" t="str">
        <f t="shared" si="29"/>
        <v/>
      </c>
      <c r="N67" s="513" t="str">
        <f t="shared" si="29"/>
        <v/>
      </c>
      <c r="O67" s="514" t="str">
        <f t="shared" si="29"/>
        <v/>
      </c>
      <c r="P67" s="514" t="str">
        <f t="shared" si="29"/>
        <v/>
      </c>
      <c r="Q67" s="514" t="str">
        <f t="shared" si="29"/>
        <v/>
      </c>
      <c r="R67" s="514" t="str">
        <f t="shared" si="29"/>
        <v/>
      </c>
      <c r="S67" s="514" t="str">
        <f t="shared" si="29"/>
        <v/>
      </c>
      <c r="T67" s="515" t="str">
        <f t="shared" si="29"/>
        <v/>
      </c>
      <c r="U67" s="513" t="str">
        <f t="shared" si="29"/>
        <v/>
      </c>
      <c r="V67" s="514" t="str">
        <f t="shared" si="29"/>
        <v/>
      </c>
      <c r="W67" s="514" t="str">
        <f t="shared" si="29"/>
        <v/>
      </c>
      <c r="X67" s="514" t="str">
        <f t="shared" si="29"/>
        <v/>
      </c>
      <c r="Y67" s="514" t="str">
        <f t="shared" si="29"/>
        <v/>
      </c>
      <c r="Z67" s="514" t="str">
        <f t="shared" si="29"/>
        <v/>
      </c>
      <c r="AA67" s="515" t="str">
        <f t="shared" si="29"/>
        <v/>
      </c>
      <c r="AB67" s="513" t="str">
        <f t="shared" si="29"/>
        <v/>
      </c>
      <c r="AC67" s="514" t="str">
        <f t="shared" si="29"/>
        <v/>
      </c>
      <c r="AD67" s="514" t="str">
        <f t="shared" si="29"/>
        <v/>
      </c>
      <c r="AE67" s="514" t="str">
        <f t="shared" si="29"/>
        <v/>
      </c>
      <c r="AF67" s="514" t="str">
        <f t="shared" si="29"/>
        <v/>
      </c>
      <c r="AG67" s="514" t="str">
        <f t="shared" si="29"/>
        <v/>
      </c>
      <c r="AH67" s="515" t="str">
        <f t="shared" si="29"/>
        <v/>
      </c>
      <c r="AI67" s="516" t="str">
        <f t="shared" si="29"/>
        <v/>
      </c>
      <c r="AJ67" s="514" t="str">
        <f t="shared" si="29"/>
        <v/>
      </c>
      <c r="AK67" s="514" t="str">
        <f t="shared" si="29"/>
        <v/>
      </c>
      <c r="AL67" s="517">
        <f>SUM(G67:AH67)</f>
        <v>0</v>
      </c>
      <c r="AM67" s="518">
        <f>AL67/4</f>
        <v>0</v>
      </c>
      <c r="AN67" s="519" t="str">
        <f>IF(C66="","",C66)</f>
        <v/>
      </c>
      <c r="AO67" s="520" t="str">
        <f>IF(D66="","",D66)</f>
        <v/>
      </c>
      <c r="AP67" s="521" t="str">
        <f>IF(D66&lt;&gt;"",VLOOKUP(D66,$AU$2:$AV$6,2,FALSE),"")</f>
        <v/>
      </c>
      <c r="AQ67" s="518">
        <f>ROUNDDOWN(AL67/$AL$6,2)</f>
        <v>0</v>
      </c>
      <c r="AR67" s="518">
        <f>IF(AP67=1,"",AQ67)</f>
        <v>0</v>
      </c>
    </row>
    <row r="68" spans="1:44" ht="15.9" customHeight="1">
      <c r="A68" s="463"/>
      <c r="B68" s="1298" t="s">
        <v>1022</v>
      </c>
      <c r="C68" s="1284"/>
      <c r="D68" s="1286"/>
      <c r="E68" s="1288"/>
      <c r="F68" s="504" t="s">
        <v>989</v>
      </c>
      <c r="G68" s="505"/>
      <c r="H68" s="506"/>
      <c r="I68" s="349"/>
      <c r="J68" s="349"/>
      <c r="K68" s="349"/>
      <c r="L68" s="349"/>
      <c r="M68" s="507"/>
      <c r="N68" s="505"/>
      <c r="O68" s="506"/>
      <c r="P68" s="349"/>
      <c r="Q68" s="349"/>
      <c r="R68" s="349"/>
      <c r="S68" s="349"/>
      <c r="T68" s="507"/>
      <c r="U68" s="505"/>
      <c r="V68" s="506"/>
      <c r="W68" s="349"/>
      <c r="X68" s="349"/>
      <c r="Y68" s="349"/>
      <c r="Z68" s="349"/>
      <c r="AA68" s="507"/>
      <c r="AB68" s="505"/>
      <c r="AC68" s="506"/>
      <c r="AD68" s="349"/>
      <c r="AE68" s="349"/>
      <c r="AF68" s="349"/>
      <c r="AG68" s="349"/>
      <c r="AH68" s="507"/>
      <c r="AI68" s="508"/>
      <c r="AJ68" s="349"/>
      <c r="AK68" s="349"/>
      <c r="AL68" s="509">
        <f>SUM(G69:AK69)</f>
        <v>0</v>
      </c>
      <c r="AM68" s="510"/>
      <c r="AN68" s="458"/>
      <c r="AO68" s="459"/>
      <c r="AP68" s="510"/>
      <c r="AQ68" s="511"/>
      <c r="AR68" s="511"/>
    </row>
    <row r="69" spans="1:44" ht="15.9" customHeight="1">
      <c r="A69" s="463"/>
      <c r="B69" s="1298"/>
      <c r="C69" s="1299"/>
      <c r="D69" s="1300"/>
      <c r="E69" s="1301"/>
      <c r="F69" s="512" t="s">
        <v>992</v>
      </c>
      <c r="G69" s="513" t="str">
        <f t="shared" ref="G69:AK69" si="30">IF(G68&lt;&gt;"",VLOOKUP(G68,$AC$197:$AL$221,9,FALSE),"")</f>
        <v/>
      </c>
      <c r="H69" s="514" t="str">
        <f t="shared" si="30"/>
        <v/>
      </c>
      <c r="I69" s="514" t="str">
        <f t="shared" si="30"/>
        <v/>
      </c>
      <c r="J69" s="514" t="str">
        <f t="shared" si="30"/>
        <v/>
      </c>
      <c r="K69" s="514" t="str">
        <f t="shared" si="30"/>
        <v/>
      </c>
      <c r="L69" s="514" t="str">
        <f t="shared" si="30"/>
        <v/>
      </c>
      <c r="M69" s="515" t="str">
        <f t="shared" si="30"/>
        <v/>
      </c>
      <c r="N69" s="513" t="str">
        <f t="shared" si="30"/>
        <v/>
      </c>
      <c r="O69" s="514" t="str">
        <f t="shared" si="30"/>
        <v/>
      </c>
      <c r="P69" s="514" t="str">
        <f t="shared" si="30"/>
        <v/>
      </c>
      <c r="Q69" s="514" t="str">
        <f t="shared" si="30"/>
        <v/>
      </c>
      <c r="R69" s="514" t="str">
        <f t="shared" si="30"/>
        <v/>
      </c>
      <c r="S69" s="514" t="str">
        <f t="shared" si="30"/>
        <v/>
      </c>
      <c r="T69" s="515" t="str">
        <f t="shared" si="30"/>
        <v/>
      </c>
      <c r="U69" s="513" t="str">
        <f t="shared" si="30"/>
        <v/>
      </c>
      <c r="V69" s="514" t="str">
        <f t="shared" si="30"/>
        <v/>
      </c>
      <c r="W69" s="514" t="str">
        <f t="shared" si="30"/>
        <v/>
      </c>
      <c r="X69" s="514" t="str">
        <f t="shared" si="30"/>
        <v/>
      </c>
      <c r="Y69" s="514" t="str">
        <f t="shared" si="30"/>
        <v/>
      </c>
      <c r="Z69" s="514" t="str">
        <f t="shared" si="30"/>
        <v/>
      </c>
      <c r="AA69" s="515" t="str">
        <f t="shared" si="30"/>
        <v/>
      </c>
      <c r="AB69" s="513" t="str">
        <f t="shared" si="30"/>
        <v/>
      </c>
      <c r="AC69" s="514" t="str">
        <f t="shared" si="30"/>
        <v/>
      </c>
      <c r="AD69" s="514" t="str">
        <f t="shared" si="30"/>
        <v/>
      </c>
      <c r="AE69" s="514" t="str">
        <f t="shared" si="30"/>
        <v/>
      </c>
      <c r="AF69" s="514" t="str">
        <f t="shared" si="30"/>
        <v/>
      </c>
      <c r="AG69" s="514" t="str">
        <f t="shared" si="30"/>
        <v/>
      </c>
      <c r="AH69" s="515" t="str">
        <f t="shared" si="30"/>
        <v/>
      </c>
      <c r="AI69" s="516" t="str">
        <f t="shared" si="30"/>
        <v/>
      </c>
      <c r="AJ69" s="514" t="str">
        <f t="shared" si="30"/>
        <v/>
      </c>
      <c r="AK69" s="514" t="str">
        <f t="shared" si="30"/>
        <v/>
      </c>
      <c r="AL69" s="517">
        <f>SUM(G69:AH69)</f>
        <v>0</v>
      </c>
      <c r="AM69" s="518">
        <f>AL69/4</f>
        <v>0</v>
      </c>
      <c r="AN69" s="519" t="str">
        <f>IF(C68="","",C68)</f>
        <v/>
      </c>
      <c r="AO69" s="520" t="str">
        <f>IF(D68="","",D68)</f>
        <v/>
      </c>
      <c r="AP69" s="521" t="str">
        <f>IF(D68&lt;&gt;"",VLOOKUP(D68,$AU$2:$AV$6,2,FALSE),"")</f>
        <v/>
      </c>
      <c r="AQ69" s="518">
        <f>ROUNDDOWN(AL69/$AL$6,2)</f>
        <v>0</v>
      </c>
      <c r="AR69" s="518">
        <f>IF(AP69=1,"",AQ69)</f>
        <v>0</v>
      </c>
    </row>
    <row r="70" spans="1:44" ht="15.9" customHeight="1">
      <c r="A70" s="463"/>
      <c r="B70" s="1298" t="s">
        <v>1023</v>
      </c>
      <c r="C70" s="1284"/>
      <c r="D70" s="1286"/>
      <c r="E70" s="1288"/>
      <c r="F70" s="504" t="s">
        <v>989</v>
      </c>
      <c r="G70" s="505"/>
      <c r="H70" s="506"/>
      <c r="I70" s="349"/>
      <c r="J70" s="349"/>
      <c r="K70" s="349"/>
      <c r="L70" s="349"/>
      <c r="M70" s="507"/>
      <c r="N70" s="505"/>
      <c r="O70" s="506"/>
      <c r="P70" s="349"/>
      <c r="Q70" s="349"/>
      <c r="R70" s="349"/>
      <c r="S70" s="349"/>
      <c r="T70" s="507"/>
      <c r="U70" s="505"/>
      <c r="V70" s="506"/>
      <c r="W70" s="349"/>
      <c r="X70" s="349"/>
      <c r="Y70" s="349"/>
      <c r="Z70" s="349"/>
      <c r="AA70" s="507"/>
      <c r="AB70" s="505"/>
      <c r="AC70" s="506"/>
      <c r="AD70" s="349"/>
      <c r="AE70" s="349"/>
      <c r="AF70" s="349"/>
      <c r="AG70" s="349"/>
      <c r="AH70" s="507"/>
      <c r="AI70" s="522"/>
      <c r="AJ70" s="506"/>
      <c r="AK70" s="506"/>
      <c r="AL70" s="509">
        <f>SUM(G71:AK71)</f>
        <v>0</v>
      </c>
      <c r="AM70" s="510"/>
      <c r="AN70" s="458"/>
      <c r="AO70" s="459"/>
      <c r="AP70" s="510"/>
      <c r="AQ70" s="511"/>
      <c r="AR70" s="511"/>
    </row>
    <row r="71" spans="1:44" ht="15.9" customHeight="1">
      <c r="A71" s="463"/>
      <c r="B71" s="1298"/>
      <c r="C71" s="1299"/>
      <c r="D71" s="1300"/>
      <c r="E71" s="1301"/>
      <c r="F71" s="512" t="s">
        <v>992</v>
      </c>
      <c r="G71" s="513" t="str">
        <f t="shared" ref="G71:AK71" si="31">IF(G70&lt;&gt;"",VLOOKUP(G70,$AC$197:$AL$221,9,FALSE),"")</f>
        <v/>
      </c>
      <c r="H71" s="514" t="str">
        <f t="shared" si="31"/>
        <v/>
      </c>
      <c r="I71" s="514" t="str">
        <f t="shared" si="31"/>
        <v/>
      </c>
      <c r="J71" s="514" t="str">
        <f t="shared" si="31"/>
        <v/>
      </c>
      <c r="K71" s="514" t="str">
        <f t="shared" si="31"/>
        <v/>
      </c>
      <c r="L71" s="514" t="str">
        <f t="shared" si="31"/>
        <v/>
      </c>
      <c r="M71" s="515" t="str">
        <f t="shared" si="31"/>
        <v/>
      </c>
      <c r="N71" s="513" t="str">
        <f t="shared" si="31"/>
        <v/>
      </c>
      <c r="O71" s="514" t="str">
        <f t="shared" si="31"/>
        <v/>
      </c>
      <c r="P71" s="514" t="str">
        <f t="shared" si="31"/>
        <v/>
      </c>
      <c r="Q71" s="514" t="str">
        <f t="shared" si="31"/>
        <v/>
      </c>
      <c r="R71" s="514" t="str">
        <f t="shared" si="31"/>
        <v/>
      </c>
      <c r="S71" s="514" t="str">
        <f t="shared" si="31"/>
        <v/>
      </c>
      <c r="T71" s="515" t="str">
        <f t="shared" si="31"/>
        <v/>
      </c>
      <c r="U71" s="513" t="str">
        <f t="shared" si="31"/>
        <v/>
      </c>
      <c r="V71" s="514" t="str">
        <f t="shared" si="31"/>
        <v/>
      </c>
      <c r="W71" s="514" t="str">
        <f t="shared" si="31"/>
        <v/>
      </c>
      <c r="X71" s="514" t="str">
        <f t="shared" si="31"/>
        <v/>
      </c>
      <c r="Y71" s="514" t="str">
        <f t="shared" si="31"/>
        <v/>
      </c>
      <c r="Z71" s="514" t="str">
        <f t="shared" si="31"/>
        <v/>
      </c>
      <c r="AA71" s="515" t="str">
        <f t="shared" si="31"/>
        <v/>
      </c>
      <c r="AB71" s="513" t="str">
        <f t="shared" si="31"/>
        <v/>
      </c>
      <c r="AC71" s="514" t="str">
        <f t="shared" si="31"/>
        <v/>
      </c>
      <c r="AD71" s="514" t="str">
        <f t="shared" si="31"/>
        <v/>
      </c>
      <c r="AE71" s="514" t="str">
        <f t="shared" si="31"/>
        <v/>
      </c>
      <c r="AF71" s="514" t="str">
        <f t="shared" si="31"/>
        <v/>
      </c>
      <c r="AG71" s="514" t="str">
        <f t="shared" si="31"/>
        <v/>
      </c>
      <c r="AH71" s="515" t="str">
        <f t="shared" si="31"/>
        <v/>
      </c>
      <c r="AI71" s="516" t="str">
        <f t="shared" si="31"/>
        <v/>
      </c>
      <c r="AJ71" s="514" t="str">
        <f t="shared" si="31"/>
        <v/>
      </c>
      <c r="AK71" s="514" t="str">
        <f t="shared" si="31"/>
        <v/>
      </c>
      <c r="AL71" s="517">
        <f>SUM(G71:AH71)</f>
        <v>0</v>
      </c>
      <c r="AM71" s="518">
        <f>AL71/4</f>
        <v>0</v>
      </c>
      <c r="AN71" s="519" t="str">
        <f>IF(C70="","",C70)</f>
        <v/>
      </c>
      <c r="AO71" s="520" t="str">
        <f>IF(D70="","",D70)</f>
        <v/>
      </c>
      <c r="AP71" s="521" t="str">
        <f>IF(D70&lt;&gt;"",VLOOKUP(D70,$AU$2:$AV$6,2,FALSE),"")</f>
        <v/>
      </c>
      <c r="AQ71" s="518">
        <f>ROUNDDOWN(AL71/$AL$6,2)</f>
        <v>0</v>
      </c>
      <c r="AR71" s="518">
        <f>IF(AP71=1,"",AQ71)</f>
        <v>0</v>
      </c>
    </row>
    <row r="72" spans="1:44" ht="15.9" customHeight="1">
      <c r="A72" s="463"/>
      <c r="B72" s="1298" t="s">
        <v>1024</v>
      </c>
      <c r="C72" s="1284"/>
      <c r="D72" s="1286"/>
      <c r="E72" s="1288"/>
      <c r="F72" s="504" t="s">
        <v>989</v>
      </c>
      <c r="G72" s="505"/>
      <c r="H72" s="506"/>
      <c r="I72" s="349"/>
      <c r="J72" s="349"/>
      <c r="K72" s="349"/>
      <c r="L72" s="349"/>
      <c r="M72" s="507"/>
      <c r="N72" s="505"/>
      <c r="O72" s="506"/>
      <c r="P72" s="349"/>
      <c r="Q72" s="349"/>
      <c r="R72" s="349"/>
      <c r="S72" s="349"/>
      <c r="T72" s="507"/>
      <c r="U72" s="505"/>
      <c r="V72" s="506"/>
      <c r="W72" s="349"/>
      <c r="X72" s="349"/>
      <c r="Y72" s="349"/>
      <c r="Z72" s="349"/>
      <c r="AA72" s="507"/>
      <c r="AB72" s="505"/>
      <c r="AC72" s="506"/>
      <c r="AD72" s="349"/>
      <c r="AE72" s="349"/>
      <c r="AF72" s="349"/>
      <c r="AG72" s="349"/>
      <c r="AH72" s="507"/>
      <c r="AI72" s="522"/>
      <c r="AJ72" s="506"/>
      <c r="AK72" s="506"/>
      <c r="AL72" s="509">
        <f>SUM(G73:AK73)</f>
        <v>0</v>
      </c>
      <c r="AM72" s="510"/>
      <c r="AN72" s="458"/>
      <c r="AO72" s="459"/>
      <c r="AP72" s="510"/>
      <c r="AQ72" s="511"/>
      <c r="AR72" s="511"/>
    </row>
    <row r="73" spans="1:44" ht="15.9" customHeight="1">
      <c r="A73" s="463"/>
      <c r="B73" s="1298"/>
      <c r="C73" s="1299"/>
      <c r="D73" s="1300"/>
      <c r="E73" s="1301"/>
      <c r="F73" s="512" t="s">
        <v>992</v>
      </c>
      <c r="G73" s="513" t="str">
        <f t="shared" ref="G73:AK73" si="32">IF(G72&lt;&gt;"",VLOOKUP(G72,$AC$197:$AL$221,9,FALSE),"")</f>
        <v/>
      </c>
      <c r="H73" s="514" t="str">
        <f t="shared" si="32"/>
        <v/>
      </c>
      <c r="I73" s="514" t="str">
        <f t="shared" si="32"/>
        <v/>
      </c>
      <c r="J73" s="514" t="str">
        <f t="shared" si="32"/>
        <v/>
      </c>
      <c r="K73" s="514" t="str">
        <f t="shared" si="32"/>
        <v/>
      </c>
      <c r="L73" s="514" t="str">
        <f t="shared" si="32"/>
        <v/>
      </c>
      <c r="M73" s="515" t="str">
        <f t="shared" si="32"/>
        <v/>
      </c>
      <c r="N73" s="513" t="str">
        <f t="shared" si="32"/>
        <v/>
      </c>
      <c r="O73" s="514" t="str">
        <f t="shared" si="32"/>
        <v/>
      </c>
      <c r="P73" s="514" t="str">
        <f t="shared" si="32"/>
        <v/>
      </c>
      <c r="Q73" s="514" t="str">
        <f t="shared" si="32"/>
        <v/>
      </c>
      <c r="R73" s="514" t="str">
        <f t="shared" si="32"/>
        <v/>
      </c>
      <c r="S73" s="514" t="str">
        <f t="shared" si="32"/>
        <v/>
      </c>
      <c r="T73" s="515" t="str">
        <f t="shared" si="32"/>
        <v/>
      </c>
      <c r="U73" s="513" t="str">
        <f t="shared" si="32"/>
        <v/>
      </c>
      <c r="V73" s="514" t="str">
        <f t="shared" si="32"/>
        <v/>
      </c>
      <c r="W73" s="514" t="str">
        <f t="shared" si="32"/>
        <v/>
      </c>
      <c r="X73" s="514" t="str">
        <f t="shared" si="32"/>
        <v/>
      </c>
      <c r="Y73" s="514" t="str">
        <f t="shared" si="32"/>
        <v/>
      </c>
      <c r="Z73" s="514" t="str">
        <f t="shared" si="32"/>
        <v/>
      </c>
      <c r="AA73" s="515" t="str">
        <f t="shared" si="32"/>
        <v/>
      </c>
      <c r="AB73" s="513" t="str">
        <f t="shared" si="32"/>
        <v/>
      </c>
      <c r="AC73" s="514" t="str">
        <f t="shared" si="32"/>
        <v/>
      </c>
      <c r="AD73" s="514" t="str">
        <f t="shared" si="32"/>
        <v/>
      </c>
      <c r="AE73" s="514" t="str">
        <f t="shared" si="32"/>
        <v/>
      </c>
      <c r="AF73" s="514" t="str">
        <f t="shared" si="32"/>
        <v/>
      </c>
      <c r="AG73" s="514" t="str">
        <f t="shared" si="32"/>
        <v/>
      </c>
      <c r="AH73" s="515" t="str">
        <f t="shared" si="32"/>
        <v/>
      </c>
      <c r="AI73" s="516" t="str">
        <f t="shared" si="32"/>
        <v/>
      </c>
      <c r="AJ73" s="514" t="str">
        <f t="shared" si="32"/>
        <v/>
      </c>
      <c r="AK73" s="514" t="str">
        <f t="shared" si="32"/>
        <v/>
      </c>
      <c r="AL73" s="517">
        <f>SUM(G73:AH73)</f>
        <v>0</v>
      </c>
      <c r="AM73" s="518">
        <f>AL73/4</f>
        <v>0</v>
      </c>
      <c r="AN73" s="519" t="str">
        <f>IF(C72="","",C72)</f>
        <v/>
      </c>
      <c r="AO73" s="520" t="str">
        <f>IF(D72="","",D72)</f>
        <v/>
      </c>
      <c r="AP73" s="521" t="str">
        <f>IF(D72&lt;&gt;"",VLOOKUP(D72,$AU$2:$AV$6,2,FALSE),"")</f>
        <v/>
      </c>
      <c r="AQ73" s="518">
        <f>ROUNDDOWN(AL73/$AL$6,2)</f>
        <v>0</v>
      </c>
      <c r="AR73" s="518">
        <f>IF(AP73=1,"",AQ73)</f>
        <v>0</v>
      </c>
    </row>
    <row r="74" spans="1:44" ht="15.9" customHeight="1">
      <c r="A74" s="463"/>
      <c r="B74" s="1298" t="s">
        <v>1025</v>
      </c>
      <c r="C74" s="1284"/>
      <c r="D74" s="1286"/>
      <c r="E74" s="1288"/>
      <c r="F74" s="504" t="s">
        <v>989</v>
      </c>
      <c r="G74" s="505"/>
      <c r="H74" s="506"/>
      <c r="I74" s="349"/>
      <c r="J74" s="349"/>
      <c r="K74" s="349"/>
      <c r="L74" s="349"/>
      <c r="M74" s="507"/>
      <c r="N74" s="505"/>
      <c r="O74" s="506"/>
      <c r="P74" s="349"/>
      <c r="Q74" s="349"/>
      <c r="R74" s="349"/>
      <c r="S74" s="349"/>
      <c r="T74" s="507"/>
      <c r="U74" s="505"/>
      <c r="V74" s="506"/>
      <c r="W74" s="349"/>
      <c r="X74" s="349"/>
      <c r="Y74" s="349"/>
      <c r="Z74" s="349"/>
      <c r="AA74" s="507"/>
      <c r="AB74" s="505"/>
      <c r="AC74" s="506"/>
      <c r="AD74" s="349"/>
      <c r="AE74" s="349"/>
      <c r="AF74" s="349"/>
      <c r="AG74" s="349"/>
      <c r="AH74" s="507"/>
      <c r="AI74" s="508"/>
      <c r="AJ74" s="349"/>
      <c r="AK74" s="349"/>
      <c r="AL74" s="509">
        <f>SUM(G75:AK75)</f>
        <v>0</v>
      </c>
      <c r="AM74" s="510"/>
      <c r="AN74" s="458"/>
      <c r="AO74" s="459"/>
      <c r="AP74" s="510"/>
      <c r="AQ74" s="511"/>
      <c r="AR74" s="511"/>
    </row>
    <row r="75" spans="1:44" ht="15.9" customHeight="1">
      <c r="A75" s="463"/>
      <c r="B75" s="1298"/>
      <c r="C75" s="1299"/>
      <c r="D75" s="1300"/>
      <c r="E75" s="1301"/>
      <c r="F75" s="512" t="s">
        <v>992</v>
      </c>
      <c r="G75" s="513" t="str">
        <f t="shared" ref="G75:AK75" si="33">IF(G74&lt;&gt;"",VLOOKUP(G74,$AC$197:$AL$221,9,FALSE),"")</f>
        <v/>
      </c>
      <c r="H75" s="514" t="str">
        <f t="shared" si="33"/>
        <v/>
      </c>
      <c r="I75" s="514" t="str">
        <f t="shared" si="33"/>
        <v/>
      </c>
      <c r="J75" s="514" t="str">
        <f t="shared" si="33"/>
        <v/>
      </c>
      <c r="K75" s="514" t="str">
        <f t="shared" si="33"/>
        <v/>
      </c>
      <c r="L75" s="514" t="str">
        <f t="shared" si="33"/>
        <v/>
      </c>
      <c r="M75" s="515" t="str">
        <f t="shared" si="33"/>
        <v/>
      </c>
      <c r="N75" s="513" t="str">
        <f t="shared" si="33"/>
        <v/>
      </c>
      <c r="O75" s="514" t="str">
        <f t="shared" si="33"/>
        <v/>
      </c>
      <c r="P75" s="514" t="str">
        <f t="shared" si="33"/>
        <v/>
      </c>
      <c r="Q75" s="514" t="str">
        <f t="shared" si="33"/>
        <v/>
      </c>
      <c r="R75" s="514" t="str">
        <f t="shared" si="33"/>
        <v/>
      </c>
      <c r="S75" s="514" t="str">
        <f t="shared" si="33"/>
        <v/>
      </c>
      <c r="T75" s="515" t="str">
        <f t="shared" si="33"/>
        <v/>
      </c>
      <c r="U75" s="513" t="str">
        <f t="shared" si="33"/>
        <v/>
      </c>
      <c r="V75" s="514" t="str">
        <f t="shared" si="33"/>
        <v/>
      </c>
      <c r="W75" s="514" t="str">
        <f t="shared" si="33"/>
        <v/>
      </c>
      <c r="X75" s="514" t="str">
        <f t="shared" si="33"/>
        <v/>
      </c>
      <c r="Y75" s="514" t="str">
        <f t="shared" si="33"/>
        <v/>
      </c>
      <c r="Z75" s="514" t="str">
        <f t="shared" si="33"/>
        <v/>
      </c>
      <c r="AA75" s="515" t="str">
        <f t="shared" si="33"/>
        <v/>
      </c>
      <c r="AB75" s="513" t="str">
        <f t="shared" si="33"/>
        <v/>
      </c>
      <c r="AC75" s="514" t="str">
        <f t="shared" si="33"/>
        <v/>
      </c>
      <c r="AD75" s="514" t="str">
        <f t="shared" si="33"/>
        <v/>
      </c>
      <c r="AE75" s="514" t="str">
        <f t="shared" si="33"/>
        <v/>
      </c>
      <c r="AF75" s="514" t="str">
        <f t="shared" si="33"/>
        <v/>
      </c>
      <c r="AG75" s="514" t="str">
        <f t="shared" si="33"/>
        <v/>
      </c>
      <c r="AH75" s="515" t="str">
        <f t="shared" si="33"/>
        <v/>
      </c>
      <c r="AI75" s="516" t="str">
        <f t="shared" si="33"/>
        <v/>
      </c>
      <c r="AJ75" s="514" t="str">
        <f t="shared" si="33"/>
        <v/>
      </c>
      <c r="AK75" s="514" t="str">
        <f t="shared" si="33"/>
        <v/>
      </c>
      <c r="AL75" s="517">
        <f>SUM(G75:AH75)</f>
        <v>0</v>
      </c>
      <c r="AM75" s="518">
        <f>AL75/4</f>
        <v>0</v>
      </c>
      <c r="AN75" s="519" t="str">
        <f>IF(C74="","",C74)</f>
        <v/>
      </c>
      <c r="AO75" s="520" t="str">
        <f>IF(D74="","",D74)</f>
        <v/>
      </c>
      <c r="AP75" s="521" t="str">
        <f>IF(D74&lt;&gt;"",VLOOKUP(D74,$AU$2:$AV$6,2,FALSE),"")</f>
        <v/>
      </c>
      <c r="AQ75" s="518">
        <f>ROUNDDOWN(AL75/$AL$6,2)</f>
        <v>0</v>
      </c>
      <c r="AR75" s="518">
        <f>IF(AP75=1,"",AQ75)</f>
        <v>0</v>
      </c>
    </row>
    <row r="76" spans="1:44" ht="15.9" customHeight="1">
      <c r="A76" s="463"/>
      <c r="B76" s="1298" t="s">
        <v>1026</v>
      </c>
      <c r="C76" s="1284"/>
      <c r="D76" s="1286"/>
      <c r="E76" s="1288"/>
      <c r="F76" s="504" t="s">
        <v>989</v>
      </c>
      <c r="G76" s="505"/>
      <c r="H76" s="506"/>
      <c r="I76" s="349"/>
      <c r="J76" s="349"/>
      <c r="K76" s="349"/>
      <c r="L76" s="349"/>
      <c r="M76" s="507"/>
      <c r="N76" s="505"/>
      <c r="O76" s="506"/>
      <c r="P76" s="349"/>
      <c r="Q76" s="349"/>
      <c r="R76" s="349"/>
      <c r="S76" s="349"/>
      <c r="T76" s="507"/>
      <c r="U76" s="505"/>
      <c r="V76" s="506"/>
      <c r="W76" s="349"/>
      <c r="X76" s="349"/>
      <c r="Y76" s="349"/>
      <c r="Z76" s="349"/>
      <c r="AA76" s="507"/>
      <c r="AB76" s="505"/>
      <c r="AC76" s="506"/>
      <c r="AD76" s="349"/>
      <c r="AE76" s="349"/>
      <c r="AF76" s="349"/>
      <c r="AG76" s="349"/>
      <c r="AH76" s="507"/>
      <c r="AI76" s="508"/>
      <c r="AJ76" s="349"/>
      <c r="AK76" s="349"/>
      <c r="AL76" s="509">
        <f>SUM(G77:AK77)</f>
        <v>0</v>
      </c>
      <c r="AM76" s="510"/>
      <c r="AN76" s="458"/>
      <c r="AO76" s="459"/>
      <c r="AP76" s="510"/>
      <c r="AQ76" s="511"/>
      <c r="AR76" s="511"/>
    </row>
    <row r="77" spans="1:44" ht="15.9" customHeight="1">
      <c r="A77" s="463"/>
      <c r="B77" s="1298"/>
      <c r="C77" s="1299"/>
      <c r="D77" s="1300"/>
      <c r="E77" s="1301"/>
      <c r="F77" s="512" t="s">
        <v>992</v>
      </c>
      <c r="G77" s="513" t="str">
        <f t="shared" ref="G77:AK77" si="34">IF(G76&lt;&gt;"",VLOOKUP(G76,$AC$197:$AL$221,9,FALSE),"")</f>
        <v/>
      </c>
      <c r="H77" s="514" t="str">
        <f t="shared" si="34"/>
        <v/>
      </c>
      <c r="I77" s="514" t="str">
        <f t="shared" si="34"/>
        <v/>
      </c>
      <c r="J77" s="514" t="str">
        <f t="shared" si="34"/>
        <v/>
      </c>
      <c r="K77" s="514" t="str">
        <f t="shared" si="34"/>
        <v/>
      </c>
      <c r="L77" s="514" t="str">
        <f t="shared" si="34"/>
        <v/>
      </c>
      <c r="M77" s="515" t="str">
        <f t="shared" si="34"/>
        <v/>
      </c>
      <c r="N77" s="513" t="str">
        <f t="shared" si="34"/>
        <v/>
      </c>
      <c r="O77" s="514" t="str">
        <f t="shared" si="34"/>
        <v/>
      </c>
      <c r="P77" s="514" t="str">
        <f t="shared" si="34"/>
        <v/>
      </c>
      <c r="Q77" s="514" t="str">
        <f t="shared" si="34"/>
        <v/>
      </c>
      <c r="R77" s="514" t="str">
        <f t="shared" si="34"/>
        <v/>
      </c>
      <c r="S77" s="514" t="str">
        <f t="shared" si="34"/>
        <v/>
      </c>
      <c r="T77" s="515" t="str">
        <f t="shared" si="34"/>
        <v/>
      </c>
      <c r="U77" s="513" t="str">
        <f t="shared" si="34"/>
        <v/>
      </c>
      <c r="V77" s="514" t="str">
        <f t="shared" si="34"/>
        <v/>
      </c>
      <c r="W77" s="514" t="str">
        <f t="shared" si="34"/>
        <v/>
      </c>
      <c r="X77" s="514" t="str">
        <f t="shared" si="34"/>
        <v/>
      </c>
      <c r="Y77" s="514" t="str">
        <f t="shared" si="34"/>
        <v/>
      </c>
      <c r="Z77" s="514" t="str">
        <f t="shared" si="34"/>
        <v/>
      </c>
      <c r="AA77" s="515" t="str">
        <f t="shared" si="34"/>
        <v/>
      </c>
      <c r="AB77" s="513" t="str">
        <f t="shared" si="34"/>
        <v/>
      </c>
      <c r="AC77" s="514" t="str">
        <f t="shared" si="34"/>
        <v/>
      </c>
      <c r="AD77" s="514" t="str">
        <f t="shared" si="34"/>
        <v/>
      </c>
      <c r="AE77" s="514" t="str">
        <f t="shared" si="34"/>
        <v/>
      </c>
      <c r="AF77" s="514" t="str">
        <f t="shared" si="34"/>
        <v/>
      </c>
      <c r="AG77" s="514" t="str">
        <f t="shared" si="34"/>
        <v/>
      </c>
      <c r="AH77" s="515" t="str">
        <f t="shared" si="34"/>
        <v/>
      </c>
      <c r="AI77" s="516" t="str">
        <f t="shared" si="34"/>
        <v/>
      </c>
      <c r="AJ77" s="514" t="str">
        <f t="shared" si="34"/>
        <v/>
      </c>
      <c r="AK77" s="514" t="str">
        <f t="shared" si="34"/>
        <v/>
      </c>
      <c r="AL77" s="517">
        <f>SUM(G77:AH77)</f>
        <v>0</v>
      </c>
      <c r="AM77" s="518">
        <f>AL77/4</f>
        <v>0</v>
      </c>
      <c r="AN77" s="519" t="str">
        <f>IF(C76="","",C76)</f>
        <v/>
      </c>
      <c r="AO77" s="520" t="str">
        <f>IF(D76="","",D76)</f>
        <v/>
      </c>
      <c r="AP77" s="521" t="str">
        <f>IF(D76&lt;&gt;"",VLOOKUP(D76,$AU$2:$AV$6,2,FALSE),"")</f>
        <v/>
      </c>
      <c r="AQ77" s="518">
        <f>ROUNDDOWN(AL77/$AL$6,2)</f>
        <v>0</v>
      </c>
      <c r="AR77" s="518">
        <f>IF(AP77=1,"",AQ77)</f>
        <v>0</v>
      </c>
    </row>
    <row r="78" spans="1:44" ht="15.9" hidden="1" customHeight="1">
      <c r="A78" s="463"/>
      <c r="B78" s="1298" t="s">
        <v>1027</v>
      </c>
      <c r="C78" s="1284"/>
      <c r="D78" s="1286"/>
      <c r="E78" s="1288"/>
      <c r="F78" s="504" t="s">
        <v>989</v>
      </c>
      <c r="G78" s="505"/>
      <c r="H78" s="506"/>
      <c r="I78" s="349"/>
      <c r="J78" s="349"/>
      <c r="K78" s="349"/>
      <c r="L78" s="349"/>
      <c r="M78" s="507"/>
      <c r="N78" s="505"/>
      <c r="O78" s="506"/>
      <c r="P78" s="349"/>
      <c r="Q78" s="349"/>
      <c r="R78" s="349"/>
      <c r="S78" s="349"/>
      <c r="T78" s="507"/>
      <c r="U78" s="505"/>
      <c r="V78" s="506"/>
      <c r="W78" s="349"/>
      <c r="X78" s="349"/>
      <c r="Y78" s="349"/>
      <c r="Z78" s="349"/>
      <c r="AA78" s="507"/>
      <c r="AB78" s="505"/>
      <c r="AC78" s="506"/>
      <c r="AD78" s="349"/>
      <c r="AE78" s="349"/>
      <c r="AF78" s="349"/>
      <c r="AG78" s="349"/>
      <c r="AH78" s="507"/>
      <c r="AI78" s="522"/>
      <c r="AJ78" s="506"/>
      <c r="AK78" s="506"/>
      <c r="AL78" s="509">
        <f>SUM(G79:AK79)</f>
        <v>0</v>
      </c>
      <c r="AM78" s="510"/>
      <c r="AN78" s="458"/>
      <c r="AO78" s="459"/>
      <c r="AP78" s="510"/>
      <c r="AQ78" s="511"/>
      <c r="AR78" s="511"/>
    </row>
    <row r="79" spans="1:44" ht="15.9" hidden="1" customHeight="1">
      <c r="A79" s="463"/>
      <c r="B79" s="1298"/>
      <c r="C79" s="1299"/>
      <c r="D79" s="1300"/>
      <c r="E79" s="1301"/>
      <c r="F79" s="512" t="s">
        <v>992</v>
      </c>
      <c r="G79" s="513" t="str">
        <f t="shared" ref="G79:AK79" si="35">IF(G78&lt;&gt;"",VLOOKUP(G78,$AC$197:$AL$221,9,FALSE),"")</f>
        <v/>
      </c>
      <c r="H79" s="514" t="str">
        <f t="shared" si="35"/>
        <v/>
      </c>
      <c r="I79" s="514" t="str">
        <f t="shared" si="35"/>
        <v/>
      </c>
      <c r="J79" s="514" t="str">
        <f t="shared" si="35"/>
        <v/>
      </c>
      <c r="K79" s="514" t="str">
        <f t="shared" si="35"/>
        <v/>
      </c>
      <c r="L79" s="514" t="str">
        <f t="shared" si="35"/>
        <v/>
      </c>
      <c r="M79" s="515" t="str">
        <f t="shared" si="35"/>
        <v/>
      </c>
      <c r="N79" s="513" t="str">
        <f t="shared" si="35"/>
        <v/>
      </c>
      <c r="O79" s="514" t="str">
        <f t="shared" si="35"/>
        <v/>
      </c>
      <c r="P79" s="514" t="str">
        <f t="shared" si="35"/>
        <v/>
      </c>
      <c r="Q79" s="514" t="str">
        <f t="shared" si="35"/>
        <v/>
      </c>
      <c r="R79" s="514" t="str">
        <f t="shared" si="35"/>
        <v/>
      </c>
      <c r="S79" s="514" t="str">
        <f t="shared" si="35"/>
        <v/>
      </c>
      <c r="T79" s="515" t="str">
        <f t="shared" si="35"/>
        <v/>
      </c>
      <c r="U79" s="513" t="str">
        <f t="shared" si="35"/>
        <v/>
      </c>
      <c r="V79" s="514" t="str">
        <f t="shared" si="35"/>
        <v/>
      </c>
      <c r="W79" s="514" t="str">
        <f t="shared" si="35"/>
        <v/>
      </c>
      <c r="X79" s="514" t="str">
        <f t="shared" si="35"/>
        <v/>
      </c>
      <c r="Y79" s="514" t="str">
        <f t="shared" si="35"/>
        <v/>
      </c>
      <c r="Z79" s="514" t="str">
        <f t="shared" si="35"/>
        <v/>
      </c>
      <c r="AA79" s="515" t="str">
        <f t="shared" si="35"/>
        <v/>
      </c>
      <c r="AB79" s="513" t="str">
        <f t="shared" si="35"/>
        <v/>
      </c>
      <c r="AC79" s="514" t="str">
        <f t="shared" si="35"/>
        <v/>
      </c>
      <c r="AD79" s="514" t="str">
        <f t="shared" si="35"/>
        <v/>
      </c>
      <c r="AE79" s="514" t="str">
        <f t="shared" si="35"/>
        <v/>
      </c>
      <c r="AF79" s="514" t="str">
        <f t="shared" si="35"/>
        <v/>
      </c>
      <c r="AG79" s="514" t="str">
        <f t="shared" si="35"/>
        <v/>
      </c>
      <c r="AH79" s="515" t="str">
        <f t="shared" si="35"/>
        <v/>
      </c>
      <c r="AI79" s="516" t="str">
        <f t="shared" si="35"/>
        <v/>
      </c>
      <c r="AJ79" s="514" t="str">
        <f t="shared" si="35"/>
        <v/>
      </c>
      <c r="AK79" s="514" t="str">
        <f t="shared" si="35"/>
        <v/>
      </c>
      <c r="AL79" s="517">
        <f>SUM(G79:AH79)</f>
        <v>0</v>
      </c>
      <c r="AM79" s="518">
        <f>AL79/4</f>
        <v>0</v>
      </c>
      <c r="AN79" s="519" t="str">
        <f>IF(C78="","",C78)</f>
        <v/>
      </c>
      <c r="AO79" s="520" t="str">
        <f>IF(D78="","",D78)</f>
        <v/>
      </c>
      <c r="AP79" s="521" t="str">
        <f>IF(D78&lt;&gt;"",VLOOKUP(D78,$AU$2:$AV$6,2,FALSE),"")</f>
        <v/>
      </c>
      <c r="AQ79" s="518">
        <f>ROUNDDOWN(AL79/$AL$6,2)</f>
        <v>0</v>
      </c>
      <c r="AR79" s="518">
        <f>IF(AP79=1,"",AQ79)</f>
        <v>0</v>
      </c>
    </row>
    <row r="80" spans="1:44" ht="15.9" hidden="1" customHeight="1">
      <c r="A80" s="463"/>
      <c r="B80" s="1298" t="s">
        <v>1028</v>
      </c>
      <c r="C80" s="1284"/>
      <c r="D80" s="1286"/>
      <c r="E80" s="1288"/>
      <c r="F80" s="504" t="s">
        <v>989</v>
      </c>
      <c r="G80" s="505"/>
      <c r="H80" s="506"/>
      <c r="I80" s="349"/>
      <c r="J80" s="349"/>
      <c r="K80" s="349"/>
      <c r="L80" s="349"/>
      <c r="M80" s="507"/>
      <c r="N80" s="505"/>
      <c r="O80" s="506"/>
      <c r="P80" s="349"/>
      <c r="Q80" s="349"/>
      <c r="R80" s="349"/>
      <c r="S80" s="349"/>
      <c r="T80" s="507"/>
      <c r="U80" s="505"/>
      <c r="V80" s="506"/>
      <c r="W80" s="349"/>
      <c r="X80" s="349"/>
      <c r="Y80" s="349"/>
      <c r="Z80" s="349"/>
      <c r="AA80" s="507"/>
      <c r="AB80" s="505"/>
      <c r="AC80" s="506"/>
      <c r="AD80" s="349"/>
      <c r="AE80" s="349"/>
      <c r="AF80" s="349"/>
      <c r="AG80" s="349"/>
      <c r="AH80" s="507"/>
      <c r="AI80" s="522"/>
      <c r="AJ80" s="506"/>
      <c r="AK80" s="506"/>
      <c r="AL80" s="509">
        <f>SUM(G81:AK81)</f>
        <v>0</v>
      </c>
      <c r="AM80" s="510"/>
      <c r="AN80" s="458"/>
      <c r="AO80" s="459"/>
      <c r="AP80" s="510"/>
      <c r="AQ80" s="511"/>
      <c r="AR80" s="511"/>
    </row>
    <row r="81" spans="1:44" ht="15.9" hidden="1" customHeight="1">
      <c r="A81" s="463"/>
      <c r="B81" s="1298"/>
      <c r="C81" s="1299"/>
      <c r="D81" s="1300"/>
      <c r="E81" s="1301"/>
      <c r="F81" s="512" t="s">
        <v>992</v>
      </c>
      <c r="G81" s="513" t="str">
        <f t="shared" ref="G81:AK81" si="36">IF(G80&lt;&gt;"",VLOOKUP(G80,$AC$197:$AL$221,9,FALSE),"")</f>
        <v/>
      </c>
      <c r="H81" s="514" t="str">
        <f t="shared" si="36"/>
        <v/>
      </c>
      <c r="I81" s="514" t="str">
        <f t="shared" si="36"/>
        <v/>
      </c>
      <c r="J81" s="514" t="str">
        <f t="shared" si="36"/>
        <v/>
      </c>
      <c r="K81" s="514" t="str">
        <f t="shared" si="36"/>
        <v/>
      </c>
      <c r="L81" s="514" t="str">
        <f t="shared" si="36"/>
        <v/>
      </c>
      <c r="M81" s="515" t="str">
        <f t="shared" si="36"/>
        <v/>
      </c>
      <c r="N81" s="513" t="str">
        <f t="shared" si="36"/>
        <v/>
      </c>
      <c r="O81" s="514" t="str">
        <f t="shared" si="36"/>
        <v/>
      </c>
      <c r="P81" s="514" t="str">
        <f t="shared" si="36"/>
        <v/>
      </c>
      <c r="Q81" s="514" t="str">
        <f t="shared" si="36"/>
        <v/>
      </c>
      <c r="R81" s="514" t="str">
        <f t="shared" si="36"/>
        <v/>
      </c>
      <c r="S81" s="514" t="str">
        <f t="shared" si="36"/>
        <v/>
      </c>
      <c r="T81" s="515" t="str">
        <f t="shared" si="36"/>
        <v/>
      </c>
      <c r="U81" s="513" t="str">
        <f t="shared" si="36"/>
        <v/>
      </c>
      <c r="V81" s="514" t="str">
        <f t="shared" si="36"/>
        <v/>
      </c>
      <c r="W81" s="514" t="str">
        <f t="shared" si="36"/>
        <v/>
      </c>
      <c r="X81" s="514" t="str">
        <f t="shared" si="36"/>
        <v/>
      </c>
      <c r="Y81" s="514" t="str">
        <f t="shared" si="36"/>
        <v/>
      </c>
      <c r="Z81" s="514" t="str">
        <f t="shared" si="36"/>
        <v/>
      </c>
      <c r="AA81" s="515" t="str">
        <f t="shared" si="36"/>
        <v/>
      </c>
      <c r="AB81" s="513" t="str">
        <f t="shared" si="36"/>
        <v/>
      </c>
      <c r="AC81" s="514" t="str">
        <f t="shared" si="36"/>
        <v/>
      </c>
      <c r="AD81" s="514" t="str">
        <f t="shared" si="36"/>
        <v/>
      </c>
      <c r="AE81" s="514" t="str">
        <f t="shared" si="36"/>
        <v/>
      </c>
      <c r="AF81" s="514" t="str">
        <f t="shared" si="36"/>
        <v/>
      </c>
      <c r="AG81" s="514" t="str">
        <f t="shared" si="36"/>
        <v/>
      </c>
      <c r="AH81" s="515" t="str">
        <f t="shared" si="36"/>
        <v/>
      </c>
      <c r="AI81" s="516" t="str">
        <f t="shared" si="36"/>
        <v/>
      </c>
      <c r="AJ81" s="514" t="str">
        <f t="shared" si="36"/>
        <v/>
      </c>
      <c r="AK81" s="514" t="str">
        <f t="shared" si="36"/>
        <v/>
      </c>
      <c r="AL81" s="517">
        <f>SUM(G81:AH81)</f>
        <v>0</v>
      </c>
      <c r="AM81" s="518">
        <f>AL81/4</f>
        <v>0</v>
      </c>
      <c r="AN81" s="519" t="str">
        <f>IF(C80="","",C80)</f>
        <v/>
      </c>
      <c r="AO81" s="520" t="str">
        <f>IF(D80="","",D80)</f>
        <v/>
      </c>
      <c r="AP81" s="521" t="str">
        <f>IF(D80&lt;&gt;"",VLOOKUP(D80,$AU$2:$AV$6,2,FALSE),"")</f>
        <v/>
      </c>
      <c r="AQ81" s="518">
        <f>ROUNDDOWN(AL81/$AL$6,2)</f>
        <v>0</v>
      </c>
      <c r="AR81" s="518">
        <f>IF(AP81=1,"",AQ81)</f>
        <v>0</v>
      </c>
    </row>
    <row r="82" spans="1:44" ht="15.9" hidden="1" customHeight="1">
      <c r="A82" s="463"/>
      <c r="B82" s="1298" t="s">
        <v>1029</v>
      </c>
      <c r="C82" s="1284"/>
      <c r="D82" s="1286"/>
      <c r="E82" s="1288"/>
      <c r="F82" s="504" t="s">
        <v>989</v>
      </c>
      <c r="G82" s="505"/>
      <c r="H82" s="506"/>
      <c r="I82" s="349"/>
      <c r="J82" s="349"/>
      <c r="K82" s="349"/>
      <c r="L82" s="349"/>
      <c r="M82" s="507"/>
      <c r="N82" s="505"/>
      <c r="O82" s="506"/>
      <c r="P82" s="349"/>
      <c r="Q82" s="349"/>
      <c r="R82" s="349"/>
      <c r="S82" s="349"/>
      <c r="T82" s="507"/>
      <c r="U82" s="505"/>
      <c r="V82" s="506"/>
      <c r="W82" s="349"/>
      <c r="X82" s="349"/>
      <c r="Y82" s="349"/>
      <c r="Z82" s="349"/>
      <c r="AA82" s="507"/>
      <c r="AB82" s="505"/>
      <c r="AC82" s="506"/>
      <c r="AD82" s="349"/>
      <c r="AE82" s="349"/>
      <c r="AF82" s="349"/>
      <c r="AG82" s="349"/>
      <c r="AH82" s="507"/>
      <c r="AI82" s="508"/>
      <c r="AJ82" s="349"/>
      <c r="AK82" s="349"/>
      <c r="AL82" s="509">
        <f>SUM(G83:AK83)</f>
        <v>0</v>
      </c>
      <c r="AM82" s="510"/>
      <c r="AN82" s="458"/>
      <c r="AO82" s="459"/>
      <c r="AP82" s="510"/>
      <c r="AQ82" s="511"/>
      <c r="AR82" s="511"/>
    </row>
    <row r="83" spans="1:44" ht="15.9" hidden="1" customHeight="1">
      <c r="A83" s="463"/>
      <c r="B83" s="1298"/>
      <c r="C83" s="1299"/>
      <c r="D83" s="1300"/>
      <c r="E83" s="1301"/>
      <c r="F83" s="512" t="s">
        <v>992</v>
      </c>
      <c r="G83" s="513" t="str">
        <f t="shared" ref="G83:AK83" si="37">IF(G82&lt;&gt;"",VLOOKUP(G82,$AC$197:$AL$221,9,FALSE),"")</f>
        <v/>
      </c>
      <c r="H83" s="514" t="str">
        <f t="shared" si="37"/>
        <v/>
      </c>
      <c r="I83" s="514" t="str">
        <f t="shared" si="37"/>
        <v/>
      </c>
      <c r="J83" s="514" t="str">
        <f t="shared" si="37"/>
        <v/>
      </c>
      <c r="K83" s="514" t="str">
        <f t="shared" si="37"/>
        <v/>
      </c>
      <c r="L83" s="514" t="str">
        <f t="shared" si="37"/>
        <v/>
      </c>
      <c r="M83" s="515" t="str">
        <f t="shared" si="37"/>
        <v/>
      </c>
      <c r="N83" s="513" t="str">
        <f t="shared" si="37"/>
        <v/>
      </c>
      <c r="O83" s="514" t="str">
        <f t="shared" si="37"/>
        <v/>
      </c>
      <c r="P83" s="514" t="str">
        <f t="shared" si="37"/>
        <v/>
      </c>
      <c r="Q83" s="514" t="str">
        <f t="shared" si="37"/>
        <v/>
      </c>
      <c r="R83" s="514" t="str">
        <f t="shared" si="37"/>
        <v/>
      </c>
      <c r="S83" s="514" t="str">
        <f t="shared" si="37"/>
        <v/>
      </c>
      <c r="T83" s="515" t="str">
        <f t="shared" si="37"/>
        <v/>
      </c>
      <c r="U83" s="513" t="str">
        <f t="shared" si="37"/>
        <v/>
      </c>
      <c r="V83" s="514" t="str">
        <f t="shared" si="37"/>
        <v/>
      </c>
      <c r="W83" s="514" t="str">
        <f t="shared" si="37"/>
        <v/>
      </c>
      <c r="X83" s="514" t="str">
        <f t="shared" si="37"/>
        <v/>
      </c>
      <c r="Y83" s="514" t="str">
        <f t="shared" si="37"/>
        <v/>
      </c>
      <c r="Z83" s="514" t="str">
        <f t="shared" si="37"/>
        <v/>
      </c>
      <c r="AA83" s="515" t="str">
        <f t="shared" si="37"/>
        <v/>
      </c>
      <c r="AB83" s="513" t="str">
        <f t="shared" si="37"/>
        <v/>
      </c>
      <c r="AC83" s="514" t="str">
        <f t="shared" si="37"/>
        <v/>
      </c>
      <c r="AD83" s="514" t="str">
        <f t="shared" si="37"/>
        <v/>
      </c>
      <c r="AE83" s="514" t="str">
        <f t="shared" si="37"/>
        <v/>
      </c>
      <c r="AF83" s="514" t="str">
        <f t="shared" si="37"/>
        <v/>
      </c>
      <c r="AG83" s="514" t="str">
        <f t="shared" si="37"/>
        <v/>
      </c>
      <c r="AH83" s="515" t="str">
        <f t="shared" si="37"/>
        <v/>
      </c>
      <c r="AI83" s="516" t="str">
        <f t="shared" si="37"/>
        <v/>
      </c>
      <c r="AJ83" s="514" t="str">
        <f t="shared" si="37"/>
        <v/>
      </c>
      <c r="AK83" s="514" t="str">
        <f t="shared" si="37"/>
        <v/>
      </c>
      <c r="AL83" s="517">
        <f>SUM(G83:AH83)</f>
        <v>0</v>
      </c>
      <c r="AM83" s="518">
        <f>AL83/4</f>
        <v>0</v>
      </c>
      <c r="AN83" s="519" t="str">
        <f>IF(C82="","",C82)</f>
        <v/>
      </c>
      <c r="AO83" s="520" t="str">
        <f>IF(D82="","",D82)</f>
        <v/>
      </c>
      <c r="AP83" s="521" t="str">
        <f>IF(D82&lt;&gt;"",VLOOKUP(D82,$AU$2:$AV$6,2,FALSE),"")</f>
        <v/>
      </c>
      <c r="AQ83" s="518">
        <f>ROUNDDOWN(AL83/$AL$6,2)</f>
        <v>0</v>
      </c>
      <c r="AR83" s="518">
        <f>IF(AP83=1,"",AQ83)</f>
        <v>0</v>
      </c>
    </row>
    <row r="84" spans="1:44" ht="15.9" hidden="1" customHeight="1">
      <c r="A84" s="463"/>
      <c r="B84" s="1298" t="s">
        <v>1030</v>
      </c>
      <c r="C84" s="1284"/>
      <c r="D84" s="1286"/>
      <c r="E84" s="1288"/>
      <c r="F84" s="504" t="s">
        <v>989</v>
      </c>
      <c r="G84" s="505"/>
      <c r="H84" s="506"/>
      <c r="I84" s="349"/>
      <c r="J84" s="349"/>
      <c r="K84" s="349"/>
      <c r="L84" s="349"/>
      <c r="M84" s="507"/>
      <c r="N84" s="505"/>
      <c r="O84" s="506"/>
      <c r="P84" s="349"/>
      <c r="Q84" s="349"/>
      <c r="R84" s="349"/>
      <c r="S84" s="349"/>
      <c r="T84" s="507"/>
      <c r="U84" s="505"/>
      <c r="V84" s="506"/>
      <c r="W84" s="349"/>
      <c r="X84" s="349"/>
      <c r="Y84" s="349"/>
      <c r="Z84" s="349"/>
      <c r="AA84" s="507"/>
      <c r="AB84" s="505"/>
      <c r="AC84" s="506"/>
      <c r="AD84" s="349"/>
      <c r="AE84" s="349"/>
      <c r="AF84" s="349"/>
      <c r="AG84" s="349"/>
      <c r="AH84" s="507"/>
      <c r="AI84" s="508"/>
      <c r="AJ84" s="349"/>
      <c r="AK84" s="349"/>
      <c r="AL84" s="509">
        <f>SUM(G85:AK85)</f>
        <v>0</v>
      </c>
      <c r="AM84" s="510"/>
      <c r="AN84" s="458"/>
      <c r="AO84" s="459"/>
      <c r="AP84" s="510"/>
      <c r="AQ84" s="511"/>
      <c r="AR84" s="511"/>
    </row>
    <row r="85" spans="1:44" ht="15.9" hidden="1" customHeight="1">
      <c r="A85" s="463"/>
      <c r="B85" s="1298"/>
      <c r="C85" s="1299"/>
      <c r="D85" s="1300"/>
      <c r="E85" s="1301"/>
      <c r="F85" s="512" t="s">
        <v>992</v>
      </c>
      <c r="G85" s="513" t="str">
        <f t="shared" ref="G85:AK85" si="38">IF(G84&lt;&gt;"",VLOOKUP(G84,$AC$197:$AL$221,9,FALSE),"")</f>
        <v/>
      </c>
      <c r="H85" s="514" t="str">
        <f t="shared" si="38"/>
        <v/>
      </c>
      <c r="I85" s="514" t="str">
        <f t="shared" si="38"/>
        <v/>
      </c>
      <c r="J85" s="514" t="str">
        <f t="shared" si="38"/>
        <v/>
      </c>
      <c r="K85" s="514" t="str">
        <f t="shared" si="38"/>
        <v/>
      </c>
      <c r="L85" s="514" t="str">
        <f t="shared" si="38"/>
        <v/>
      </c>
      <c r="M85" s="515" t="str">
        <f t="shared" si="38"/>
        <v/>
      </c>
      <c r="N85" s="513" t="str">
        <f t="shared" si="38"/>
        <v/>
      </c>
      <c r="O85" s="514" t="str">
        <f t="shared" si="38"/>
        <v/>
      </c>
      <c r="P85" s="514" t="str">
        <f t="shared" si="38"/>
        <v/>
      </c>
      <c r="Q85" s="514" t="str">
        <f t="shared" si="38"/>
        <v/>
      </c>
      <c r="R85" s="514" t="str">
        <f t="shared" si="38"/>
        <v/>
      </c>
      <c r="S85" s="514" t="str">
        <f t="shared" si="38"/>
        <v/>
      </c>
      <c r="T85" s="515" t="str">
        <f t="shared" si="38"/>
        <v/>
      </c>
      <c r="U85" s="513" t="str">
        <f t="shared" si="38"/>
        <v/>
      </c>
      <c r="V85" s="514" t="str">
        <f t="shared" si="38"/>
        <v/>
      </c>
      <c r="W85" s="514" t="str">
        <f t="shared" si="38"/>
        <v/>
      </c>
      <c r="X85" s="514" t="str">
        <f t="shared" si="38"/>
        <v/>
      </c>
      <c r="Y85" s="514" t="str">
        <f t="shared" si="38"/>
        <v/>
      </c>
      <c r="Z85" s="514" t="str">
        <f t="shared" si="38"/>
        <v/>
      </c>
      <c r="AA85" s="515" t="str">
        <f t="shared" si="38"/>
        <v/>
      </c>
      <c r="AB85" s="513" t="str">
        <f t="shared" si="38"/>
        <v/>
      </c>
      <c r="AC85" s="514" t="str">
        <f t="shared" si="38"/>
        <v/>
      </c>
      <c r="AD85" s="514" t="str">
        <f t="shared" si="38"/>
        <v/>
      </c>
      <c r="AE85" s="514" t="str">
        <f t="shared" si="38"/>
        <v/>
      </c>
      <c r="AF85" s="514" t="str">
        <f t="shared" si="38"/>
        <v/>
      </c>
      <c r="AG85" s="514" t="str">
        <f t="shared" si="38"/>
        <v/>
      </c>
      <c r="AH85" s="515" t="str">
        <f t="shared" si="38"/>
        <v/>
      </c>
      <c r="AI85" s="516" t="str">
        <f t="shared" si="38"/>
        <v/>
      </c>
      <c r="AJ85" s="514" t="str">
        <f t="shared" si="38"/>
        <v/>
      </c>
      <c r="AK85" s="514" t="str">
        <f t="shared" si="38"/>
        <v/>
      </c>
      <c r="AL85" s="517">
        <f>SUM(G85:AH85)</f>
        <v>0</v>
      </c>
      <c r="AM85" s="518">
        <f>AL85/4</f>
        <v>0</v>
      </c>
      <c r="AN85" s="519" t="str">
        <f>IF(C84="","",C84)</f>
        <v/>
      </c>
      <c r="AO85" s="520" t="str">
        <f>IF(D84="","",D84)</f>
        <v/>
      </c>
      <c r="AP85" s="521" t="str">
        <f>IF(D84&lt;&gt;"",VLOOKUP(D84,$AU$2:$AV$6,2,FALSE),"")</f>
        <v/>
      </c>
      <c r="AQ85" s="518">
        <f>ROUNDDOWN(AL85/$AL$6,2)</f>
        <v>0</v>
      </c>
      <c r="AR85" s="518">
        <f>IF(AP85=1,"",AQ85)</f>
        <v>0</v>
      </c>
    </row>
    <row r="86" spans="1:44" ht="15.9" hidden="1" customHeight="1">
      <c r="A86" s="463"/>
      <c r="B86" s="1298" t="s">
        <v>1031</v>
      </c>
      <c r="C86" s="1284"/>
      <c r="D86" s="1286"/>
      <c r="E86" s="1288"/>
      <c r="F86" s="504" t="s">
        <v>989</v>
      </c>
      <c r="G86" s="505"/>
      <c r="H86" s="506"/>
      <c r="I86" s="349"/>
      <c r="J86" s="349"/>
      <c r="K86" s="349"/>
      <c r="L86" s="349"/>
      <c r="M86" s="507"/>
      <c r="N86" s="505"/>
      <c r="O86" s="506"/>
      <c r="P86" s="349"/>
      <c r="Q86" s="349"/>
      <c r="R86" s="349"/>
      <c r="S86" s="349"/>
      <c r="T86" s="507"/>
      <c r="U86" s="505"/>
      <c r="V86" s="506"/>
      <c r="W86" s="349"/>
      <c r="X86" s="349"/>
      <c r="Y86" s="349"/>
      <c r="Z86" s="349"/>
      <c r="AA86" s="507"/>
      <c r="AB86" s="505"/>
      <c r="AC86" s="506"/>
      <c r="AD86" s="349"/>
      <c r="AE86" s="349"/>
      <c r="AF86" s="349"/>
      <c r="AG86" s="349"/>
      <c r="AH86" s="507"/>
      <c r="AI86" s="522"/>
      <c r="AJ86" s="506"/>
      <c r="AK86" s="506"/>
      <c r="AL86" s="509">
        <f>SUM(G87:AK87)</f>
        <v>0</v>
      </c>
      <c r="AM86" s="510"/>
      <c r="AN86" s="458"/>
      <c r="AO86" s="459"/>
      <c r="AP86" s="510"/>
      <c r="AQ86" s="511"/>
      <c r="AR86" s="511"/>
    </row>
    <row r="87" spans="1:44" ht="15.9" hidden="1" customHeight="1">
      <c r="A87" s="463"/>
      <c r="B87" s="1298"/>
      <c r="C87" s="1299"/>
      <c r="D87" s="1300"/>
      <c r="E87" s="1301"/>
      <c r="F87" s="512" t="s">
        <v>992</v>
      </c>
      <c r="G87" s="513" t="str">
        <f t="shared" ref="G87:AK87" si="39">IF(G86&lt;&gt;"",VLOOKUP(G86,$AC$197:$AL$221,9,FALSE),"")</f>
        <v/>
      </c>
      <c r="H87" s="514" t="str">
        <f t="shared" si="39"/>
        <v/>
      </c>
      <c r="I87" s="514" t="str">
        <f t="shared" si="39"/>
        <v/>
      </c>
      <c r="J87" s="514" t="str">
        <f t="shared" si="39"/>
        <v/>
      </c>
      <c r="K87" s="514" t="str">
        <f t="shared" si="39"/>
        <v/>
      </c>
      <c r="L87" s="514" t="str">
        <f t="shared" si="39"/>
        <v/>
      </c>
      <c r="M87" s="515" t="str">
        <f t="shared" si="39"/>
        <v/>
      </c>
      <c r="N87" s="513" t="str">
        <f t="shared" si="39"/>
        <v/>
      </c>
      <c r="O87" s="514" t="str">
        <f t="shared" si="39"/>
        <v/>
      </c>
      <c r="P87" s="514" t="str">
        <f t="shared" si="39"/>
        <v/>
      </c>
      <c r="Q87" s="514" t="str">
        <f t="shared" si="39"/>
        <v/>
      </c>
      <c r="R87" s="514" t="str">
        <f t="shared" si="39"/>
        <v/>
      </c>
      <c r="S87" s="514" t="str">
        <f t="shared" si="39"/>
        <v/>
      </c>
      <c r="T87" s="515" t="str">
        <f t="shared" si="39"/>
        <v/>
      </c>
      <c r="U87" s="513" t="str">
        <f t="shared" si="39"/>
        <v/>
      </c>
      <c r="V87" s="514" t="str">
        <f t="shared" si="39"/>
        <v/>
      </c>
      <c r="W87" s="514" t="str">
        <f t="shared" si="39"/>
        <v/>
      </c>
      <c r="X87" s="514" t="str">
        <f t="shared" si="39"/>
        <v/>
      </c>
      <c r="Y87" s="514" t="str">
        <f t="shared" si="39"/>
        <v/>
      </c>
      <c r="Z87" s="514" t="str">
        <f t="shared" si="39"/>
        <v/>
      </c>
      <c r="AA87" s="515" t="str">
        <f t="shared" si="39"/>
        <v/>
      </c>
      <c r="AB87" s="513" t="str">
        <f t="shared" si="39"/>
        <v/>
      </c>
      <c r="AC87" s="514" t="str">
        <f t="shared" si="39"/>
        <v/>
      </c>
      <c r="AD87" s="514" t="str">
        <f t="shared" si="39"/>
        <v/>
      </c>
      <c r="AE87" s="514" t="str">
        <f t="shared" si="39"/>
        <v/>
      </c>
      <c r="AF87" s="514" t="str">
        <f t="shared" si="39"/>
        <v/>
      </c>
      <c r="AG87" s="514" t="str">
        <f t="shared" si="39"/>
        <v/>
      </c>
      <c r="AH87" s="515" t="str">
        <f t="shared" si="39"/>
        <v/>
      </c>
      <c r="AI87" s="516" t="str">
        <f t="shared" si="39"/>
        <v/>
      </c>
      <c r="AJ87" s="514" t="str">
        <f t="shared" si="39"/>
        <v/>
      </c>
      <c r="AK87" s="514" t="str">
        <f t="shared" si="39"/>
        <v/>
      </c>
      <c r="AL87" s="517">
        <f>SUM(G87:AH87)</f>
        <v>0</v>
      </c>
      <c r="AM87" s="518">
        <f>AL87/4</f>
        <v>0</v>
      </c>
      <c r="AN87" s="519" t="str">
        <f>IF(C86="","",C86)</f>
        <v/>
      </c>
      <c r="AO87" s="520" t="str">
        <f>IF(D86="","",D86)</f>
        <v/>
      </c>
      <c r="AP87" s="521" t="str">
        <f>IF(D86&lt;&gt;"",VLOOKUP(D86,$AU$2:$AV$6,2,FALSE),"")</f>
        <v/>
      </c>
      <c r="AQ87" s="518">
        <f>ROUNDDOWN(AL87/$AL$6,2)</f>
        <v>0</v>
      </c>
      <c r="AR87" s="518">
        <f>IF(AP87=1,"",AQ87)</f>
        <v>0</v>
      </c>
    </row>
    <row r="88" spans="1:44" ht="15.9" hidden="1" customHeight="1">
      <c r="A88" s="463"/>
      <c r="B88" s="1298" t="s">
        <v>1032</v>
      </c>
      <c r="C88" s="1284"/>
      <c r="D88" s="1286"/>
      <c r="E88" s="1288"/>
      <c r="F88" s="504" t="s">
        <v>989</v>
      </c>
      <c r="G88" s="505"/>
      <c r="H88" s="506"/>
      <c r="I88" s="349"/>
      <c r="J88" s="349"/>
      <c r="K88" s="349"/>
      <c r="L88" s="349"/>
      <c r="M88" s="507"/>
      <c r="N88" s="505"/>
      <c r="O88" s="506"/>
      <c r="P88" s="349"/>
      <c r="Q88" s="349"/>
      <c r="R88" s="349"/>
      <c r="S88" s="349"/>
      <c r="T88" s="507"/>
      <c r="U88" s="505"/>
      <c r="V88" s="506"/>
      <c r="W88" s="349"/>
      <c r="X88" s="349"/>
      <c r="Y88" s="349"/>
      <c r="Z88" s="349"/>
      <c r="AA88" s="507"/>
      <c r="AB88" s="505"/>
      <c r="AC88" s="506"/>
      <c r="AD88" s="349"/>
      <c r="AE88" s="349"/>
      <c r="AF88" s="349"/>
      <c r="AG88" s="349"/>
      <c r="AH88" s="507"/>
      <c r="AI88" s="522"/>
      <c r="AJ88" s="506"/>
      <c r="AK88" s="506"/>
      <c r="AL88" s="509">
        <f>SUM(G89:AK89)</f>
        <v>0</v>
      </c>
      <c r="AM88" s="510"/>
      <c r="AN88" s="458"/>
      <c r="AO88" s="459"/>
      <c r="AP88" s="510"/>
      <c r="AQ88" s="511"/>
      <c r="AR88" s="511"/>
    </row>
    <row r="89" spans="1:44" ht="15.9" hidden="1" customHeight="1">
      <c r="A89" s="463"/>
      <c r="B89" s="1298"/>
      <c r="C89" s="1299"/>
      <c r="D89" s="1300"/>
      <c r="E89" s="1301"/>
      <c r="F89" s="512" t="s">
        <v>992</v>
      </c>
      <c r="G89" s="513" t="str">
        <f t="shared" ref="G89:AK89" si="40">IF(G88&lt;&gt;"",VLOOKUP(G88,$AC$197:$AL$221,9,FALSE),"")</f>
        <v/>
      </c>
      <c r="H89" s="514" t="str">
        <f t="shared" si="40"/>
        <v/>
      </c>
      <c r="I89" s="514" t="str">
        <f t="shared" si="40"/>
        <v/>
      </c>
      <c r="J89" s="514" t="str">
        <f t="shared" si="40"/>
        <v/>
      </c>
      <c r="K89" s="514" t="str">
        <f t="shared" si="40"/>
        <v/>
      </c>
      <c r="L89" s="514" t="str">
        <f t="shared" si="40"/>
        <v/>
      </c>
      <c r="M89" s="515" t="str">
        <f t="shared" si="40"/>
        <v/>
      </c>
      <c r="N89" s="513" t="str">
        <f t="shared" si="40"/>
        <v/>
      </c>
      <c r="O89" s="514" t="str">
        <f t="shared" si="40"/>
        <v/>
      </c>
      <c r="P89" s="514" t="str">
        <f t="shared" si="40"/>
        <v/>
      </c>
      <c r="Q89" s="514" t="str">
        <f t="shared" si="40"/>
        <v/>
      </c>
      <c r="R89" s="514" t="str">
        <f t="shared" si="40"/>
        <v/>
      </c>
      <c r="S89" s="514" t="str">
        <f t="shared" si="40"/>
        <v/>
      </c>
      <c r="T89" s="515" t="str">
        <f t="shared" si="40"/>
        <v/>
      </c>
      <c r="U89" s="513" t="str">
        <f t="shared" si="40"/>
        <v/>
      </c>
      <c r="V89" s="514" t="str">
        <f t="shared" si="40"/>
        <v/>
      </c>
      <c r="W89" s="514" t="str">
        <f t="shared" si="40"/>
        <v/>
      </c>
      <c r="X89" s="514" t="str">
        <f t="shared" si="40"/>
        <v/>
      </c>
      <c r="Y89" s="514" t="str">
        <f t="shared" si="40"/>
        <v/>
      </c>
      <c r="Z89" s="514" t="str">
        <f t="shared" si="40"/>
        <v/>
      </c>
      <c r="AA89" s="515" t="str">
        <f t="shared" si="40"/>
        <v/>
      </c>
      <c r="AB89" s="513" t="str">
        <f t="shared" si="40"/>
        <v/>
      </c>
      <c r="AC89" s="514" t="str">
        <f t="shared" si="40"/>
        <v/>
      </c>
      <c r="AD89" s="514" t="str">
        <f t="shared" si="40"/>
        <v/>
      </c>
      <c r="AE89" s="514" t="str">
        <f t="shared" si="40"/>
        <v/>
      </c>
      <c r="AF89" s="514" t="str">
        <f t="shared" si="40"/>
        <v/>
      </c>
      <c r="AG89" s="514" t="str">
        <f t="shared" si="40"/>
        <v/>
      </c>
      <c r="AH89" s="515" t="str">
        <f t="shared" si="40"/>
        <v/>
      </c>
      <c r="AI89" s="516" t="str">
        <f t="shared" si="40"/>
        <v/>
      </c>
      <c r="AJ89" s="514" t="str">
        <f t="shared" si="40"/>
        <v/>
      </c>
      <c r="AK89" s="514" t="str">
        <f t="shared" si="40"/>
        <v/>
      </c>
      <c r="AL89" s="517">
        <f>SUM(G89:AH89)</f>
        <v>0</v>
      </c>
      <c r="AM89" s="518">
        <f>AL89/4</f>
        <v>0</v>
      </c>
      <c r="AN89" s="519" t="str">
        <f>IF(C88="","",C88)</f>
        <v/>
      </c>
      <c r="AO89" s="520" t="str">
        <f>IF(D88="","",D88)</f>
        <v/>
      </c>
      <c r="AP89" s="521" t="str">
        <f>IF(D88&lt;&gt;"",VLOOKUP(D88,$AU$2:$AV$6,2,FALSE),"")</f>
        <v/>
      </c>
      <c r="AQ89" s="518">
        <f>ROUNDDOWN(AL89/$AL$6,2)</f>
        <v>0</v>
      </c>
      <c r="AR89" s="518">
        <f>IF(AP89=1,"",AQ89)</f>
        <v>0</v>
      </c>
    </row>
    <row r="90" spans="1:44" ht="15.9" hidden="1" customHeight="1">
      <c r="A90" s="463"/>
      <c r="B90" s="1298" t="s">
        <v>1033</v>
      </c>
      <c r="C90" s="1284"/>
      <c r="D90" s="1286"/>
      <c r="E90" s="1288"/>
      <c r="F90" s="504" t="s">
        <v>989</v>
      </c>
      <c r="G90" s="505"/>
      <c r="H90" s="506"/>
      <c r="I90" s="349"/>
      <c r="J90" s="349"/>
      <c r="K90" s="349"/>
      <c r="L90" s="349"/>
      <c r="M90" s="507"/>
      <c r="N90" s="505"/>
      <c r="O90" s="506"/>
      <c r="P90" s="349"/>
      <c r="Q90" s="349"/>
      <c r="R90" s="349"/>
      <c r="S90" s="349"/>
      <c r="T90" s="507"/>
      <c r="U90" s="505"/>
      <c r="V90" s="506"/>
      <c r="W90" s="349"/>
      <c r="X90" s="349"/>
      <c r="Y90" s="349"/>
      <c r="Z90" s="349"/>
      <c r="AA90" s="507"/>
      <c r="AB90" s="505"/>
      <c r="AC90" s="506"/>
      <c r="AD90" s="349"/>
      <c r="AE90" s="349"/>
      <c r="AF90" s="349"/>
      <c r="AG90" s="349"/>
      <c r="AH90" s="507"/>
      <c r="AI90" s="508"/>
      <c r="AJ90" s="349"/>
      <c r="AK90" s="349"/>
      <c r="AL90" s="509">
        <f>SUM(G91:AK91)</f>
        <v>0</v>
      </c>
      <c r="AM90" s="510"/>
      <c r="AN90" s="458"/>
      <c r="AO90" s="459"/>
      <c r="AP90" s="510"/>
      <c r="AQ90" s="511"/>
      <c r="AR90" s="511"/>
    </row>
    <row r="91" spans="1:44" ht="15.9" hidden="1" customHeight="1">
      <c r="A91" s="463"/>
      <c r="B91" s="1298"/>
      <c r="C91" s="1299"/>
      <c r="D91" s="1300"/>
      <c r="E91" s="1301"/>
      <c r="F91" s="512" t="s">
        <v>992</v>
      </c>
      <c r="G91" s="513" t="str">
        <f t="shared" ref="G91:AK91" si="41">IF(G90&lt;&gt;"",VLOOKUP(G90,$AC$197:$AL$221,9,FALSE),"")</f>
        <v/>
      </c>
      <c r="H91" s="514" t="str">
        <f t="shared" si="41"/>
        <v/>
      </c>
      <c r="I91" s="514" t="str">
        <f t="shared" si="41"/>
        <v/>
      </c>
      <c r="J91" s="514" t="str">
        <f t="shared" si="41"/>
        <v/>
      </c>
      <c r="K91" s="514" t="str">
        <f t="shared" si="41"/>
        <v/>
      </c>
      <c r="L91" s="514" t="str">
        <f t="shared" si="41"/>
        <v/>
      </c>
      <c r="M91" s="515" t="str">
        <f t="shared" si="41"/>
        <v/>
      </c>
      <c r="N91" s="513" t="str">
        <f t="shared" si="41"/>
        <v/>
      </c>
      <c r="O91" s="514" t="str">
        <f t="shared" si="41"/>
        <v/>
      </c>
      <c r="P91" s="514" t="str">
        <f t="shared" si="41"/>
        <v/>
      </c>
      <c r="Q91" s="514" t="str">
        <f t="shared" si="41"/>
        <v/>
      </c>
      <c r="R91" s="514" t="str">
        <f t="shared" si="41"/>
        <v/>
      </c>
      <c r="S91" s="514" t="str">
        <f t="shared" si="41"/>
        <v/>
      </c>
      <c r="T91" s="515" t="str">
        <f t="shared" si="41"/>
        <v/>
      </c>
      <c r="U91" s="513" t="str">
        <f t="shared" si="41"/>
        <v/>
      </c>
      <c r="V91" s="514" t="str">
        <f t="shared" si="41"/>
        <v/>
      </c>
      <c r="W91" s="514" t="str">
        <f t="shared" si="41"/>
        <v/>
      </c>
      <c r="X91" s="514" t="str">
        <f t="shared" si="41"/>
        <v/>
      </c>
      <c r="Y91" s="514" t="str">
        <f t="shared" si="41"/>
        <v/>
      </c>
      <c r="Z91" s="514" t="str">
        <f t="shared" si="41"/>
        <v/>
      </c>
      <c r="AA91" s="515" t="str">
        <f t="shared" si="41"/>
        <v/>
      </c>
      <c r="AB91" s="513" t="str">
        <f t="shared" si="41"/>
        <v/>
      </c>
      <c r="AC91" s="514" t="str">
        <f t="shared" si="41"/>
        <v/>
      </c>
      <c r="AD91" s="514" t="str">
        <f t="shared" si="41"/>
        <v/>
      </c>
      <c r="AE91" s="514" t="str">
        <f t="shared" si="41"/>
        <v/>
      </c>
      <c r="AF91" s="514" t="str">
        <f t="shared" si="41"/>
        <v/>
      </c>
      <c r="AG91" s="514" t="str">
        <f t="shared" si="41"/>
        <v/>
      </c>
      <c r="AH91" s="515" t="str">
        <f t="shared" si="41"/>
        <v/>
      </c>
      <c r="AI91" s="516" t="str">
        <f t="shared" si="41"/>
        <v/>
      </c>
      <c r="AJ91" s="514" t="str">
        <f t="shared" si="41"/>
        <v/>
      </c>
      <c r="AK91" s="514" t="str">
        <f t="shared" si="41"/>
        <v/>
      </c>
      <c r="AL91" s="517">
        <f>SUM(G91:AH91)</f>
        <v>0</v>
      </c>
      <c r="AM91" s="518">
        <f>AL91/4</f>
        <v>0</v>
      </c>
      <c r="AN91" s="519" t="str">
        <f>IF(C90="","",C90)</f>
        <v/>
      </c>
      <c r="AO91" s="520" t="str">
        <f>IF(D90="","",D90)</f>
        <v/>
      </c>
      <c r="AP91" s="521" t="str">
        <f>IF(D90&lt;&gt;"",VLOOKUP(D90,$AU$2:$AV$6,2,FALSE),"")</f>
        <v/>
      </c>
      <c r="AQ91" s="518">
        <f>ROUNDDOWN(AL91/$AL$6,2)</f>
        <v>0</v>
      </c>
      <c r="AR91" s="518">
        <f>IF(AP91=1,"",AQ91)</f>
        <v>0</v>
      </c>
    </row>
    <row r="92" spans="1:44" ht="15.9" hidden="1" customHeight="1">
      <c r="A92" s="463"/>
      <c r="B92" s="1298" t="s">
        <v>1034</v>
      </c>
      <c r="C92" s="1284"/>
      <c r="D92" s="1286"/>
      <c r="E92" s="1288"/>
      <c r="F92" s="504" t="s">
        <v>989</v>
      </c>
      <c r="G92" s="505"/>
      <c r="H92" s="506"/>
      <c r="I92" s="349"/>
      <c r="J92" s="349"/>
      <c r="K92" s="349"/>
      <c r="L92" s="349"/>
      <c r="M92" s="507"/>
      <c r="N92" s="505"/>
      <c r="O92" s="506"/>
      <c r="P92" s="349"/>
      <c r="Q92" s="349"/>
      <c r="R92" s="349"/>
      <c r="S92" s="349"/>
      <c r="T92" s="507"/>
      <c r="U92" s="505"/>
      <c r="V92" s="506"/>
      <c r="W92" s="349"/>
      <c r="X92" s="349"/>
      <c r="Y92" s="349"/>
      <c r="Z92" s="349"/>
      <c r="AA92" s="507"/>
      <c r="AB92" s="505"/>
      <c r="AC92" s="506"/>
      <c r="AD92" s="349"/>
      <c r="AE92" s="349"/>
      <c r="AF92" s="349"/>
      <c r="AG92" s="349"/>
      <c r="AH92" s="507"/>
      <c r="AI92" s="508"/>
      <c r="AJ92" s="349"/>
      <c r="AK92" s="349"/>
      <c r="AL92" s="509">
        <f>SUM(G93:AK93)</f>
        <v>0</v>
      </c>
      <c r="AM92" s="510"/>
      <c r="AN92" s="458"/>
      <c r="AO92" s="459"/>
      <c r="AP92" s="510"/>
      <c r="AQ92" s="511"/>
      <c r="AR92" s="511"/>
    </row>
    <row r="93" spans="1:44" ht="15.9" hidden="1" customHeight="1">
      <c r="A93" s="463"/>
      <c r="B93" s="1298"/>
      <c r="C93" s="1299"/>
      <c r="D93" s="1300"/>
      <c r="E93" s="1301"/>
      <c r="F93" s="512" t="s">
        <v>992</v>
      </c>
      <c r="G93" s="513" t="str">
        <f t="shared" ref="G93:AK93" si="42">IF(G92&lt;&gt;"",VLOOKUP(G92,$AC$197:$AL$221,9,FALSE),"")</f>
        <v/>
      </c>
      <c r="H93" s="514" t="str">
        <f t="shared" si="42"/>
        <v/>
      </c>
      <c r="I93" s="514" t="str">
        <f t="shared" si="42"/>
        <v/>
      </c>
      <c r="J93" s="514" t="str">
        <f t="shared" si="42"/>
        <v/>
      </c>
      <c r="K93" s="514" t="str">
        <f t="shared" si="42"/>
        <v/>
      </c>
      <c r="L93" s="514" t="str">
        <f t="shared" si="42"/>
        <v/>
      </c>
      <c r="M93" s="515" t="str">
        <f t="shared" si="42"/>
        <v/>
      </c>
      <c r="N93" s="513" t="str">
        <f t="shared" si="42"/>
        <v/>
      </c>
      <c r="O93" s="514" t="str">
        <f t="shared" si="42"/>
        <v/>
      </c>
      <c r="P93" s="514" t="str">
        <f t="shared" si="42"/>
        <v/>
      </c>
      <c r="Q93" s="514" t="str">
        <f t="shared" si="42"/>
        <v/>
      </c>
      <c r="R93" s="514" t="str">
        <f t="shared" si="42"/>
        <v/>
      </c>
      <c r="S93" s="514" t="str">
        <f t="shared" si="42"/>
        <v/>
      </c>
      <c r="T93" s="515" t="str">
        <f t="shared" si="42"/>
        <v/>
      </c>
      <c r="U93" s="513" t="str">
        <f t="shared" si="42"/>
        <v/>
      </c>
      <c r="V93" s="514" t="str">
        <f t="shared" si="42"/>
        <v/>
      </c>
      <c r="W93" s="514" t="str">
        <f t="shared" si="42"/>
        <v/>
      </c>
      <c r="X93" s="514" t="str">
        <f t="shared" si="42"/>
        <v/>
      </c>
      <c r="Y93" s="514" t="str">
        <f t="shared" si="42"/>
        <v/>
      </c>
      <c r="Z93" s="514" t="str">
        <f t="shared" si="42"/>
        <v/>
      </c>
      <c r="AA93" s="515" t="str">
        <f t="shared" si="42"/>
        <v/>
      </c>
      <c r="AB93" s="513" t="str">
        <f t="shared" si="42"/>
        <v/>
      </c>
      <c r="AC93" s="514" t="str">
        <f t="shared" si="42"/>
        <v/>
      </c>
      <c r="AD93" s="514" t="str">
        <f t="shared" si="42"/>
        <v/>
      </c>
      <c r="AE93" s="514" t="str">
        <f t="shared" si="42"/>
        <v/>
      </c>
      <c r="AF93" s="514" t="str">
        <f t="shared" si="42"/>
        <v/>
      </c>
      <c r="AG93" s="514" t="str">
        <f t="shared" si="42"/>
        <v/>
      </c>
      <c r="AH93" s="515" t="str">
        <f t="shared" si="42"/>
        <v/>
      </c>
      <c r="AI93" s="516" t="str">
        <f t="shared" si="42"/>
        <v/>
      </c>
      <c r="AJ93" s="514" t="str">
        <f t="shared" si="42"/>
        <v/>
      </c>
      <c r="AK93" s="514" t="str">
        <f t="shared" si="42"/>
        <v/>
      </c>
      <c r="AL93" s="517">
        <f>SUM(G93:AH93)</f>
        <v>0</v>
      </c>
      <c r="AM93" s="518">
        <f>AL93/4</f>
        <v>0</v>
      </c>
      <c r="AN93" s="519" t="str">
        <f>IF(C92="","",C92)</f>
        <v/>
      </c>
      <c r="AO93" s="520" t="str">
        <f>IF(D92="","",D92)</f>
        <v/>
      </c>
      <c r="AP93" s="521" t="str">
        <f>IF(D92&lt;&gt;"",VLOOKUP(D92,$AU$2:$AV$6,2,FALSE),"")</f>
        <v/>
      </c>
      <c r="AQ93" s="518">
        <f>ROUNDDOWN(AL93/$AL$6,2)</f>
        <v>0</v>
      </c>
      <c r="AR93" s="518">
        <f>IF(AP93=1,"",AQ93)</f>
        <v>0</v>
      </c>
    </row>
    <row r="94" spans="1:44" ht="15.9" hidden="1" customHeight="1">
      <c r="A94" s="463"/>
      <c r="B94" s="1298" t="s">
        <v>1035</v>
      </c>
      <c r="C94" s="1284"/>
      <c r="D94" s="1286"/>
      <c r="E94" s="1288"/>
      <c r="F94" s="504" t="s">
        <v>989</v>
      </c>
      <c r="G94" s="505"/>
      <c r="H94" s="506"/>
      <c r="I94" s="349"/>
      <c r="J94" s="349"/>
      <c r="K94" s="349"/>
      <c r="L94" s="349"/>
      <c r="M94" s="507"/>
      <c r="N94" s="505"/>
      <c r="O94" s="506"/>
      <c r="P94" s="349"/>
      <c r="Q94" s="349"/>
      <c r="R94" s="349"/>
      <c r="S94" s="349"/>
      <c r="T94" s="507"/>
      <c r="U94" s="505"/>
      <c r="V94" s="506"/>
      <c r="W94" s="349"/>
      <c r="X94" s="349"/>
      <c r="Y94" s="349"/>
      <c r="Z94" s="349"/>
      <c r="AA94" s="507"/>
      <c r="AB94" s="505"/>
      <c r="AC94" s="506"/>
      <c r="AD94" s="349"/>
      <c r="AE94" s="349"/>
      <c r="AF94" s="349"/>
      <c r="AG94" s="349"/>
      <c r="AH94" s="507"/>
      <c r="AI94" s="522"/>
      <c r="AJ94" s="506"/>
      <c r="AK94" s="506"/>
      <c r="AL94" s="509">
        <f>SUM(G95:AK95)</f>
        <v>0</v>
      </c>
      <c r="AM94" s="510"/>
      <c r="AN94" s="458"/>
      <c r="AO94" s="459"/>
      <c r="AP94" s="510"/>
      <c r="AQ94" s="511"/>
      <c r="AR94" s="511"/>
    </row>
    <row r="95" spans="1:44" ht="15.9" hidden="1" customHeight="1">
      <c r="A95" s="463"/>
      <c r="B95" s="1298"/>
      <c r="C95" s="1299"/>
      <c r="D95" s="1300"/>
      <c r="E95" s="1301"/>
      <c r="F95" s="512" t="s">
        <v>992</v>
      </c>
      <c r="G95" s="513" t="str">
        <f t="shared" ref="G95:AK95" si="43">IF(G94&lt;&gt;"",VLOOKUP(G94,$AC$197:$AL$221,9,FALSE),"")</f>
        <v/>
      </c>
      <c r="H95" s="514" t="str">
        <f t="shared" si="43"/>
        <v/>
      </c>
      <c r="I95" s="514" t="str">
        <f t="shared" si="43"/>
        <v/>
      </c>
      <c r="J95" s="514" t="str">
        <f t="shared" si="43"/>
        <v/>
      </c>
      <c r="K95" s="514" t="str">
        <f t="shared" si="43"/>
        <v/>
      </c>
      <c r="L95" s="514" t="str">
        <f t="shared" si="43"/>
        <v/>
      </c>
      <c r="M95" s="515" t="str">
        <f t="shared" si="43"/>
        <v/>
      </c>
      <c r="N95" s="513" t="str">
        <f t="shared" si="43"/>
        <v/>
      </c>
      <c r="O95" s="514" t="str">
        <f t="shared" si="43"/>
        <v/>
      </c>
      <c r="P95" s="514" t="str">
        <f t="shared" si="43"/>
        <v/>
      </c>
      <c r="Q95" s="514" t="str">
        <f t="shared" si="43"/>
        <v/>
      </c>
      <c r="R95" s="514" t="str">
        <f t="shared" si="43"/>
        <v/>
      </c>
      <c r="S95" s="514" t="str">
        <f t="shared" si="43"/>
        <v/>
      </c>
      <c r="T95" s="515" t="str">
        <f t="shared" si="43"/>
        <v/>
      </c>
      <c r="U95" s="513" t="str">
        <f t="shared" si="43"/>
        <v/>
      </c>
      <c r="V95" s="514" t="str">
        <f t="shared" si="43"/>
        <v/>
      </c>
      <c r="W95" s="514" t="str">
        <f t="shared" si="43"/>
        <v/>
      </c>
      <c r="X95" s="514" t="str">
        <f t="shared" si="43"/>
        <v/>
      </c>
      <c r="Y95" s="514" t="str">
        <f t="shared" si="43"/>
        <v/>
      </c>
      <c r="Z95" s="514" t="str">
        <f t="shared" si="43"/>
        <v/>
      </c>
      <c r="AA95" s="515" t="str">
        <f t="shared" si="43"/>
        <v/>
      </c>
      <c r="AB95" s="513" t="str">
        <f t="shared" si="43"/>
        <v/>
      </c>
      <c r="AC95" s="514" t="str">
        <f t="shared" si="43"/>
        <v/>
      </c>
      <c r="AD95" s="514" t="str">
        <f t="shared" si="43"/>
        <v/>
      </c>
      <c r="AE95" s="514" t="str">
        <f t="shared" si="43"/>
        <v/>
      </c>
      <c r="AF95" s="514" t="str">
        <f t="shared" si="43"/>
        <v/>
      </c>
      <c r="AG95" s="514" t="str">
        <f t="shared" si="43"/>
        <v/>
      </c>
      <c r="AH95" s="515" t="str">
        <f t="shared" si="43"/>
        <v/>
      </c>
      <c r="AI95" s="516" t="str">
        <f t="shared" si="43"/>
        <v/>
      </c>
      <c r="AJ95" s="514" t="str">
        <f t="shared" si="43"/>
        <v/>
      </c>
      <c r="AK95" s="514" t="str">
        <f t="shared" si="43"/>
        <v/>
      </c>
      <c r="AL95" s="517">
        <f>SUM(G95:AH95)</f>
        <v>0</v>
      </c>
      <c r="AM95" s="518">
        <f>AL95/4</f>
        <v>0</v>
      </c>
      <c r="AN95" s="519" t="str">
        <f>IF(C94="","",C94)</f>
        <v/>
      </c>
      <c r="AO95" s="520" t="str">
        <f>IF(D94="","",D94)</f>
        <v/>
      </c>
      <c r="AP95" s="521" t="str">
        <f>IF(D94&lt;&gt;"",VLOOKUP(D94,$AU$2:$AV$6,2,FALSE),"")</f>
        <v/>
      </c>
      <c r="AQ95" s="518">
        <f>ROUNDDOWN(AL95/$AL$6,2)</f>
        <v>0</v>
      </c>
      <c r="AR95" s="518">
        <f>IF(AP95=1,"",AQ95)</f>
        <v>0</v>
      </c>
    </row>
    <row r="96" spans="1:44" ht="15.9" hidden="1" customHeight="1">
      <c r="A96" s="463"/>
      <c r="B96" s="1298" t="s">
        <v>1036</v>
      </c>
      <c r="C96" s="1284"/>
      <c r="D96" s="1286"/>
      <c r="E96" s="1288"/>
      <c r="F96" s="504" t="s">
        <v>989</v>
      </c>
      <c r="G96" s="505"/>
      <c r="H96" s="506"/>
      <c r="I96" s="349"/>
      <c r="J96" s="349"/>
      <c r="K96" s="349"/>
      <c r="L96" s="349"/>
      <c r="M96" s="507"/>
      <c r="N96" s="505"/>
      <c r="O96" s="506"/>
      <c r="P96" s="349"/>
      <c r="Q96" s="349"/>
      <c r="R96" s="349"/>
      <c r="S96" s="349"/>
      <c r="T96" s="507"/>
      <c r="U96" s="505"/>
      <c r="V96" s="506"/>
      <c r="W96" s="349"/>
      <c r="X96" s="349"/>
      <c r="Y96" s="349"/>
      <c r="Z96" s="349"/>
      <c r="AA96" s="507"/>
      <c r="AB96" s="505"/>
      <c r="AC96" s="506"/>
      <c r="AD96" s="349"/>
      <c r="AE96" s="349"/>
      <c r="AF96" s="349"/>
      <c r="AG96" s="349"/>
      <c r="AH96" s="507"/>
      <c r="AI96" s="522"/>
      <c r="AJ96" s="506"/>
      <c r="AK96" s="506"/>
      <c r="AL96" s="509">
        <f>SUM(G97:AK97)</f>
        <v>0</v>
      </c>
      <c r="AM96" s="510"/>
      <c r="AN96" s="458"/>
      <c r="AO96" s="459"/>
      <c r="AP96" s="510"/>
      <c r="AQ96" s="511"/>
      <c r="AR96" s="511"/>
    </row>
    <row r="97" spans="1:44" ht="15.9" hidden="1" customHeight="1">
      <c r="A97" s="463"/>
      <c r="B97" s="1298"/>
      <c r="C97" s="1299"/>
      <c r="D97" s="1300"/>
      <c r="E97" s="1301"/>
      <c r="F97" s="512" t="s">
        <v>992</v>
      </c>
      <c r="G97" s="513" t="str">
        <f t="shared" ref="G97:AK97" si="44">IF(G96&lt;&gt;"",VLOOKUP(G96,$AC$197:$AL$221,9,FALSE),"")</f>
        <v/>
      </c>
      <c r="H97" s="514" t="str">
        <f t="shared" si="44"/>
        <v/>
      </c>
      <c r="I97" s="514" t="str">
        <f t="shared" si="44"/>
        <v/>
      </c>
      <c r="J97" s="514" t="str">
        <f t="shared" si="44"/>
        <v/>
      </c>
      <c r="K97" s="514" t="str">
        <f t="shared" si="44"/>
        <v/>
      </c>
      <c r="L97" s="514" t="str">
        <f t="shared" si="44"/>
        <v/>
      </c>
      <c r="M97" s="515" t="str">
        <f t="shared" si="44"/>
        <v/>
      </c>
      <c r="N97" s="513" t="str">
        <f t="shared" si="44"/>
        <v/>
      </c>
      <c r="O97" s="514" t="str">
        <f t="shared" si="44"/>
        <v/>
      </c>
      <c r="P97" s="514" t="str">
        <f t="shared" si="44"/>
        <v/>
      </c>
      <c r="Q97" s="514" t="str">
        <f t="shared" si="44"/>
        <v/>
      </c>
      <c r="R97" s="514" t="str">
        <f t="shared" si="44"/>
        <v/>
      </c>
      <c r="S97" s="514" t="str">
        <f t="shared" si="44"/>
        <v/>
      </c>
      <c r="T97" s="515" t="str">
        <f t="shared" si="44"/>
        <v/>
      </c>
      <c r="U97" s="513" t="str">
        <f t="shared" si="44"/>
        <v/>
      </c>
      <c r="V97" s="514" t="str">
        <f t="shared" si="44"/>
        <v/>
      </c>
      <c r="W97" s="514" t="str">
        <f t="shared" si="44"/>
        <v/>
      </c>
      <c r="X97" s="514" t="str">
        <f t="shared" si="44"/>
        <v/>
      </c>
      <c r="Y97" s="514" t="str">
        <f t="shared" si="44"/>
        <v/>
      </c>
      <c r="Z97" s="514" t="str">
        <f t="shared" si="44"/>
        <v/>
      </c>
      <c r="AA97" s="515" t="str">
        <f t="shared" si="44"/>
        <v/>
      </c>
      <c r="AB97" s="513" t="str">
        <f t="shared" si="44"/>
        <v/>
      </c>
      <c r="AC97" s="514" t="str">
        <f t="shared" si="44"/>
        <v/>
      </c>
      <c r="AD97" s="514" t="str">
        <f t="shared" si="44"/>
        <v/>
      </c>
      <c r="AE97" s="514" t="str">
        <f t="shared" si="44"/>
        <v/>
      </c>
      <c r="AF97" s="514" t="str">
        <f t="shared" si="44"/>
        <v/>
      </c>
      <c r="AG97" s="514" t="str">
        <f t="shared" si="44"/>
        <v/>
      </c>
      <c r="AH97" s="515" t="str">
        <f t="shared" si="44"/>
        <v/>
      </c>
      <c r="AI97" s="516" t="str">
        <f t="shared" si="44"/>
        <v/>
      </c>
      <c r="AJ97" s="514" t="str">
        <f t="shared" si="44"/>
        <v/>
      </c>
      <c r="AK97" s="514" t="str">
        <f t="shared" si="44"/>
        <v/>
      </c>
      <c r="AL97" s="517">
        <f>SUM(G97:AH97)</f>
        <v>0</v>
      </c>
      <c r="AM97" s="518">
        <f>AL97/4</f>
        <v>0</v>
      </c>
      <c r="AN97" s="519" t="str">
        <f>IF(C96="","",C96)</f>
        <v/>
      </c>
      <c r="AO97" s="520" t="str">
        <f>IF(D96="","",D96)</f>
        <v/>
      </c>
      <c r="AP97" s="521" t="str">
        <f>IF(D96&lt;&gt;"",VLOOKUP(D96,$AU$2:$AV$6,2,FALSE),"")</f>
        <v/>
      </c>
      <c r="AQ97" s="518">
        <f>ROUNDDOWN(AL97/$AL$6,2)</f>
        <v>0</v>
      </c>
      <c r="AR97" s="518">
        <f>IF(AP97=1,"",AQ97)</f>
        <v>0</v>
      </c>
    </row>
    <row r="98" spans="1:44" ht="15.9" hidden="1" customHeight="1">
      <c r="A98" s="463"/>
      <c r="B98" s="1298" t="s">
        <v>1037</v>
      </c>
      <c r="C98" s="1284"/>
      <c r="D98" s="1286"/>
      <c r="E98" s="1288"/>
      <c r="F98" s="504" t="s">
        <v>989</v>
      </c>
      <c r="G98" s="505"/>
      <c r="H98" s="506"/>
      <c r="I98" s="349"/>
      <c r="J98" s="349"/>
      <c r="K98" s="349"/>
      <c r="L98" s="349"/>
      <c r="M98" s="507"/>
      <c r="N98" s="505"/>
      <c r="O98" s="506"/>
      <c r="P98" s="349"/>
      <c r="Q98" s="349"/>
      <c r="R98" s="349"/>
      <c r="S98" s="349"/>
      <c r="T98" s="507"/>
      <c r="U98" s="505"/>
      <c r="V98" s="506"/>
      <c r="W98" s="349"/>
      <c r="X98" s="349"/>
      <c r="Y98" s="349"/>
      <c r="Z98" s="349"/>
      <c r="AA98" s="507"/>
      <c r="AB98" s="505"/>
      <c r="AC98" s="506"/>
      <c r="AD98" s="349"/>
      <c r="AE98" s="349"/>
      <c r="AF98" s="349"/>
      <c r="AG98" s="349"/>
      <c r="AH98" s="507"/>
      <c r="AI98" s="508"/>
      <c r="AJ98" s="349"/>
      <c r="AK98" s="349"/>
      <c r="AL98" s="509">
        <f>SUM(G99:AK99)</f>
        <v>0</v>
      </c>
      <c r="AM98" s="510"/>
      <c r="AN98" s="458"/>
      <c r="AO98" s="459"/>
      <c r="AP98" s="510"/>
      <c r="AQ98" s="511"/>
      <c r="AR98" s="511"/>
    </row>
    <row r="99" spans="1:44" ht="15.9" hidden="1" customHeight="1">
      <c r="A99" s="463"/>
      <c r="B99" s="1298"/>
      <c r="C99" s="1299"/>
      <c r="D99" s="1300"/>
      <c r="E99" s="1301"/>
      <c r="F99" s="512" t="s">
        <v>992</v>
      </c>
      <c r="G99" s="513" t="str">
        <f t="shared" ref="G99:AK99" si="45">IF(G98&lt;&gt;"",VLOOKUP(G98,$AC$197:$AL$221,9,FALSE),"")</f>
        <v/>
      </c>
      <c r="H99" s="514" t="str">
        <f t="shared" si="45"/>
        <v/>
      </c>
      <c r="I99" s="514" t="str">
        <f t="shared" si="45"/>
        <v/>
      </c>
      <c r="J99" s="514" t="str">
        <f t="shared" si="45"/>
        <v/>
      </c>
      <c r="K99" s="514" t="str">
        <f t="shared" si="45"/>
        <v/>
      </c>
      <c r="L99" s="514" t="str">
        <f t="shared" si="45"/>
        <v/>
      </c>
      <c r="M99" s="515" t="str">
        <f t="shared" si="45"/>
        <v/>
      </c>
      <c r="N99" s="513" t="str">
        <f t="shared" si="45"/>
        <v/>
      </c>
      <c r="O99" s="514" t="str">
        <f t="shared" si="45"/>
        <v/>
      </c>
      <c r="P99" s="514" t="str">
        <f t="shared" si="45"/>
        <v/>
      </c>
      <c r="Q99" s="514" t="str">
        <f t="shared" si="45"/>
        <v/>
      </c>
      <c r="R99" s="514" t="str">
        <f t="shared" si="45"/>
        <v/>
      </c>
      <c r="S99" s="514" t="str">
        <f t="shared" si="45"/>
        <v/>
      </c>
      <c r="T99" s="515" t="str">
        <f t="shared" si="45"/>
        <v/>
      </c>
      <c r="U99" s="513" t="str">
        <f t="shared" si="45"/>
        <v/>
      </c>
      <c r="V99" s="514" t="str">
        <f t="shared" si="45"/>
        <v/>
      </c>
      <c r="W99" s="514" t="str">
        <f t="shared" si="45"/>
        <v/>
      </c>
      <c r="X99" s="514" t="str">
        <f t="shared" si="45"/>
        <v/>
      </c>
      <c r="Y99" s="514" t="str">
        <f t="shared" si="45"/>
        <v/>
      </c>
      <c r="Z99" s="514" t="str">
        <f t="shared" si="45"/>
        <v/>
      </c>
      <c r="AA99" s="515" t="str">
        <f t="shared" si="45"/>
        <v/>
      </c>
      <c r="AB99" s="513" t="str">
        <f t="shared" si="45"/>
        <v/>
      </c>
      <c r="AC99" s="514" t="str">
        <f t="shared" si="45"/>
        <v/>
      </c>
      <c r="AD99" s="514" t="str">
        <f t="shared" si="45"/>
        <v/>
      </c>
      <c r="AE99" s="514" t="str">
        <f t="shared" si="45"/>
        <v/>
      </c>
      <c r="AF99" s="514" t="str">
        <f t="shared" si="45"/>
        <v/>
      </c>
      <c r="AG99" s="514" t="str">
        <f t="shared" si="45"/>
        <v/>
      </c>
      <c r="AH99" s="515" t="str">
        <f t="shared" si="45"/>
        <v/>
      </c>
      <c r="AI99" s="516" t="str">
        <f t="shared" si="45"/>
        <v/>
      </c>
      <c r="AJ99" s="514" t="str">
        <f t="shared" si="45"/>
        <v/>
      </c>
      <c r="AK99" s="514" t="str">
        <f t="shared" si="45"/>
        <v/>
      </c>
      <c r="AL99" s="517">
        <f>SUM(G99:AH99)</f>
        <v>0</v>
      </c>
      <c r="AM99" s="518">
        <f>AL99/4</f>
        <v>0</v>
      </c>
      <c r="AN99" s="519" t="str">
        <f>IF(C98="","",C98)</f>
        <v/>
      </c>
      <c r="AO99" s="520" t="str">
        <f>IF(D98="","",D98)</f>
        <v/>
      </c>
      <c r="AP99" s="521" t="str">
        <f>IF(D98&lt;&gt;"",VLOOKUP(D98,$AU$2:$AV$6,2,FALSE),"")</f>
        <v/>
      </c>
      <c r="AQ99" s="518">
        <f>ROUNDDOWN(AL99/$AL$6,2)</f>
        <v>0</v>
      </c>
      <c r="AR99" s="518">
        <f>IF(AP99=1,"",AQ99)</f>
        <v>0</v>
      </c>
    </row>
    <row r="100" spans="1:44" ht="15.9" hidden="1" customHeight="1">
      <c r="A100" s="463"/>
      <c r="B100" s="1298" t="s">
        <v>1038</v>
      </c>
      <c r="C100" s="1284"/>
      <c r="D100" s="1286"/>
      <c r="E100" s="1288"/>
      <c r="F100" s="504" t="s">
        <v>989</v>
      </c>
      <c r="G100" s="505"/>
      <c r="H100" s="506"/>
      <c r="I100" s="349"/>
      <c r="J100" s="349"/>
      <c r="K100" s="349"/>
      <c r="L100" s="349"/>
      <c r="M100" s="507"/>
      <c r="N100" s="505"/>
      <c r="O100" s="506"/>
      <c r="P100" s="349"/>
      <c r="Q100" s="349"/>
      <c r="R100" s="349"/>
      <c r="S100" s="349"/>
      <c r="T100" s="507"/>
      <c r="U100" s="505"/>
      <c r="V100" s="506"/>
      <c r="W100" s="349"/>
      <c r="X100" s="349"/>
      <c r="Y100" s="349"/>
      <c r="Z100" s="349"/>
      <c r="AA100" s="507"/>
      <c r="AB100" s="505"/>
      <c r="AC100" s="506"/>
      <c r="AD100" s="349"/>
      <c r="AE100" s="349"/>
      <c r="AF100" s="349"/>
      <c r="AG100" s="349"/>
      <c r="AH100" s="507"/>
      <c r="AI100" s="508"/>
      <c r="AJ100" s="349"/>
      <c r="AK100" s="349"/>
      <c r="AL100" s="509">
        <f>SUM(G101:AK101)</f>
        <v>0</v>
      </c>
      <c r="AM100" s="510"/>
      <c r="AN100" s="458"/>
      <c r="AO100" s="459"/>
      <c r="AP100" s="510"/>
      <c r="AQ100" s="511"/>
      <c r="AR100" s="511"/>
    </row>
    <row r="101" spans="1:44" ht="15.9" hidden="1" customHeight="1">
      <c r="A101" s="463"/>
      <c r="B101" s="1298"/>
      <c r="C101" s="1299"/>
      <c r="D101" s="1300"/>
      <c r="E101" s="1301"/>
      <c r="F101" s="512" t="s">
        <v>992</v>
      </c>
      <c r="G101" s="513" t="str">
        <f t="shared" ref="G101:AK101" si="46">IF(G100&lt;&gt;"",VLOOKUP(G100,$AC$197:$AL$221,9,FALSE),"")</f>
        <v/>
      </c>
      <c r="H101" s="514" t="str">
        <f t="shared" si="46"/>
        <v/>
      </c>
      <c r="I101" s="514" t="str">
        <f t="shared" si="46"/>
        <v/>
      </c>
      <c r="J101" s="514" t="str">
        <f t="shared" si="46"/>
        <v/>
      </c>
      <c r="K101" s="514" t="str">
        <f t="shared" si="46"/>
        <v/>
      </c>
      <c r="L101" s="514" t="str">
        <f t="shared" si="46"/>
        <v/>
      </c>
      <c r="M101" s="515" t="str">
        <f t="shared" si="46"/>
        <v/>
      </c>
      <c r="N101" s="513" t="str">
        <f t="shared" si="46"/>
        <v/>
      </c>
      <c r="O101" s="514" t="str">
        <f t="shared" si="46"/>
        <v/>
      </c>
      <c r="P101" s="514" t="str">
        <f t="shared" si="46"/>
        <v/>
      </c>
      <c r="Q101" s="514" t="str">
        <f t="shared" si="46"/>
        <v/>
      </c>
      <c r="R101" s="514" t="str">
        <f t="shared" si="46"/>
        <v/>
      </c>
      <c r="S101" s="514" t="str">
        <f t="shared" si="46"/>
        <v/>
      </c>
      <c r="T101" s="515" t="str">
        <f t="shared" si="46"/>
        <v/>
      </c>
      <c r="U101" s="513" t="str">
        <f t="shared" si="46"/>
        <v/>
      </c>
      <c r="V101" s="514" t="str">
        <f t="shared" si="46"/>
        <v/>
      </c>
      <c r="W101" s="514" t="str">
        <f t="shared" si="46"/>
        <v/>
      </c>
      <c r="X101" s="514" t="str">
        <f t="shared" si="46"/>
        <v/>
      </c>
      <c r="Y101" s="514" t="str">
        <f t="shared" si="46"/>
        <v/>
      </c>
      <c r="Z101" s="514" t="str">
        <f t="shared" si="46"/>
        <v/>
      </c>
      <c r="AA101" s="515" t="str">
        <f t="shared" si="46"/>
        <v/>
      </c>
      <c r="AB101" s="513" t="str">
        <f t="shared" si="46"/>
        <v/>
      </c>
      <c r="AC101" s="514" t="str">
        <f t="shared" si="46"/>
        <v/>
      </c>
      <c r="AD101" s="514" t="str">
        <f t="shared" si="46"/>
        <v/>
      </c>
      <c r="AE101" s="514" t="str">
        <f t="shared" si="46"/>
        <v/>
      </c>
      <c r="AF101" s="514" t="str">
        <f t="shared" si="46"/>
        <v/>
      </c>
      <c r="AG101" s="514" t="str">
        <f t="shared" si="46"/>
        <v/>
      </c>
      <c r="AH101" s="515" t="str">
        <f t="shared" si="46"/>
        <v/>
      </c>
      <c r="AI101" s="516" t="str">
        <f t="shared" si="46"/>
        <v/>
      </c>
      <c r="AJ101" s="514" t="str">
        <f t="shared" si="46"/>
        <v/>
      </c>
      <c r="AK101" s="514" t="str">
        <f t="shared" si="46"/>
        <v/>
      </c>
      <c r="AL101" s="517">
        <f>SUM(G101:AH101)</f>
        <v>0</v>
      </c>
      <c r="AM101" s="518">
        <f>AL101/4</f>
        <v>0</v>
      </c>
      <c r="AN101" s="519" t="str">
        <f>IF(C100="","",C100)</f>
        <v/>
      </c>
      <c r="AO101" s="520" t="str">
        <f>IF(D100="","",D100)</f>
        <v/>
      </c>
      <c r="AP101" s="521" t="str">
        <f>IF(D100&lt;&gt;"",VLOOKUP(D100,$AU$2:$AV$6,2,FALSE),"")</f>
        <v/>
      </c>
      <c r="AQ101" s="518">
        <f>ROUNDDOWN(AL101/$AL$6,2)</f>
        <v>0</v>
      </c>
      <c r="AR101" s="518">
        <f>IF(AP101=1,"",AQ101)</f>
        <v>0</v>
      </c>
    </row>
    <row r="102" spans="1:44" ht="15.9" hidden="1" customHeight="1">
      <c r="A102" s="463"/>
      <c r="B102" s="1298" t="s">
        <v>1039</v>
      </c>
      <c r="C102" s="1284"/>
      <c r="D102" s="1286"/>
      <c r="E102" s="1288"/>
      <c r="F102" s="504" t="s">
        <v>989</v>
      </c>
      <c r="G102" s="505"/>
      <c r="H102" s="506"/>
      <c r="I102" s="349"/>
      <c r="J102" s="349"/>
      <c r="K102" s="349"/>
      <c r="L102" s="349"/>
      <c r="M102" s="507"/>
      <c r="N102" s="505"/>
      <c r="O102" s="506"/>
      <c r="P102" s="349"/>
      <c r="Q102" s="349"/>
      <c r="R102" s="349"/>
      <c r="S102" s="349"/>
      <c r="T102" s="507"/>
      <c r="U102" s="505"/>
      <c r="V102" s="506"/>
      <c r="W102" s="349"/>
      <c r="X102" s="349"/>
      <c r="Y102" s="349"/>
      <c r="Z102" s="349"/>
      <c r="AA102" s="507"/>
      <c r="AB102" s="505"/>
      <c r="AC102" s="506"/>
      <c r="AD102" s="349"/>
      <c r="AE102" s="349"/>
      <c r="AF102" s="349"/>
      <c r="AG102" s="349"/>
      <c r="AH102" s="507"/>
      <c r="AI102" s="522"/>
      <c r="AJ102" s="506"/>
      <c r="AK102" s="506"/>
      <c r="AL102" s="509">
        <f>SUM(G103:AK103)</f>
        <v>0</v>
      </c>
      <c r="AM102" s="510"/>
      <c r="AN102" s="458"/>
      <c r="AO102" s="459"/>
      <c r="AP102" s="510"/>
      <c r="AQ102" s="511"/>
      <c r="AR102" s="511"/>
    </row>
    <row r="103" spans="1:44" ht="15.9" hidden="1" customHeight="1">
      <c r="A103" s="463"/>
      <c r="B103" s="1298"/>
      <c r="C103" s="1299"/>
      <c r="D103" s="1300"/>
      <c r="E103" s="1301"/>
      <c r="F103" s="512" t="s">
        <v>992</v>
      </c>
      <c r="G103" s="513" t="str">
        <f t="shared" ref="G103:AK103" si="47">IF(G102&lt;&gt;"",VLOOKUP(G102,$AC$197:$AL$221,9,FALSE),"")</f>
        <v/>
      </c>
      <c r="H103" s="514" t="str">
        <f t="shared" si="47"/>
        <v/>
      </c>
      <c r="I103" s="514" t="str">
        <f t="shared" si="47"/>
        <v/>
      </c>
      <c r="J103" s="514" t="str">
        <f t="shared" si="47"/>
        <v/>
      </c>
      <c r="K103" s="514" t="str">
        <f t="shared" si="47"/>
        <v/>
      </c>
      <c r="L103" s="514" t="str">
        <f t="shared" si="47"/>
        <v/>
      </c>
      <c r="M103" s="515" t="str">
        <f t="shared" si="47"/>
        <v/>
      </c>
      <c r="N103" s="513" t="str">
        <f t="shared" si="47"/>
        <v/>
      </c>
      <c r="O103" s="514" t="str">
        <f t="shared" si="47"/>
        <v/>
      </c>
      <c r="P103" s="514" t="str">
        <f t="shared" si="47"/>
        <v/>
      </c>
      <c r="Q103" s="514" t="str">
        <f t="shared" si="47"/>
        <v/>
      </c>
      <c r="R103" s="514" t="str">
        <f t="shared" si="47"/>
        <v/>
      </c>
      <c r="S103" s="514" t="str">
        <f t="shared" si="47"/>
        <v/>
      </c>
      <c r="T103" s="515" t="str">
        <f t="shared" si="47"/>
        <v/>
      </c>
      <c r="U103" s="513" t="str">
        <f t="shared" si="47"/>
        <v/>
      </c>
      <c r="V103" s="514" t="str">
        <f t="shared" si="47"/>
        <v/>
      </c>
      <c r="W103" s="514" t="str">
        <f t="shared" si="47"/>
        <v/>
      </c>
      <c r="X103" s="514" t="str">
        <f t="shared" si="47"/>
        <v/>
      </c>
      <c r="Y103" s="514" t="str">
        <f t="shared" si="47"/>
        <v/>
      </c>
      <c r="Z103" s="514" t="str">
        <f t="shared" si="47"/>
        <v/>
      </c>
      <c r="AA103" s="515" t="str">
        <f t="shared" si="47"/>
        <v/>
      </c>
      <c r="AB103" s="513" t="str">
        <f t="shared" si="47"/>
        <v/>
      </c>
      <c r="AC103" s="514" t="str">
        <f t="shared" si="47"/>
        <v/>
      </c>
      <c r="AD103" s="514" t="str">
        <f t="shared" si="47"/>
        <v/>
      </c>
      <c r="AE103" s="514" t="str">
        <f t="shared" si="47"/>
        <v/>
      </c>
      <c r="AF103" s="514" t="str">
        <f t="shared" si="47"/>
        <v/>
      </c>
      <c r="AG103" s="514" t="str">
        <f t="shared" si="47"/>
        <v/>
      </c>
      <c r="AH103" s="515" t="str">
        <f t="shared" si="47"/>
        <v/>
      </c>
      <c r="AI103" s="516" t="str">
        <f t="shared" si="47"/>
        <v/>
      </c>
      <c r="AJ103" s="514" t="str">
        <f t="shared" si="47"/>
        <v/>
      </c>
      <c r="AK103" s="514" t="str">
        <f t="shared" si="47"/>
        <v/>
      </c>
      <c r="AL103" s="517">
        <f>SUM(G103:AH103)</f>
        <v>0</v>
      </c>
      <c r="AM103" s="518">
        <f>AL103/4</f>
        <v>0</v>
      </c>
      <c r="AN103" s="519" t="str">
        <f>IF(C102="","",C102)</f>
        <v/>
      </c>
      <c r="AO103" s="520" t="str">
        <f>IF(D102="","",D102)</f>
        <v/>
      </c>
      <c r="AP103" s="521" t="str">
        <f>IF(D102&lt;&gt;"",VLOOKUP(D102,$AU$2:$AV$6,2,FALSE),"")</f>
        <v/>
      </c>
      <c r="AQ103" s="518">
        <f>ROUNDDOWN(AL103/$AL$6,2)</f>
        <v>0</v>
      </c>
      <c r="AR103" s="518">
        <f>IF(AP103=1,"",AQ103)</f>
        <v>0</v>
      </c>
    </row>
    <row r="104" spans="1:44" ht="15.9" hidden="1" customHeight="1">
      <c r="A104" s="463"/>
      <c r="B104" s="1298" t="s">
        <v>1040</v>
      </c>
      <c r="C104" s="1284"/>
      <c r="D104" s="1286"/>
      <c r="E104" s="1288"/>
      <c r="F104" s="504" t="s">
        <v>989</v>
      </c>
      <c r="G104" s="505"/>
      <c r="H104" s="506"/>
      <c r="I104" s="349"/>
      <c r="J104" s="349"/>
      <c r="K104" s="349"/>
      <c r="L104" s="349"/>
      <c r="M104" s="507"/>
      <c r="N104" s="505"/>
      <c r="O104" s="506"/>
      <c r="P104" s="349"/>
      <c r="Q104" s="349"/>
      <c r="R104" s="349"/>
      <c r="S104" s="349"/>
      <c r="T104" s="507"/>
      <c r="U104" s="505"/>
      <c r="V104" s="506"/>
      <c r="W104" s="349"/>
      <c r="X104" s="349"/>
      <c r="Y104" s="349"/>
      <c r="Z104" s="349"/>
      <c r="AA104" s="507"/>
      <c r="AB104" s="505"/>
      <c r="AC104" s="506"/>
      <c r="AD104" s="349"/>
      <c r="AE104" s="349"/>
      <c r="AF104" s="349"/>
      <c r="AG104" s="349"/>
      <c r="AH104" s="507"/>
      <c r="AI104" s="522"/>
      <c r="AJ104" s="506"/>
      <c r="AK104" s="506"/>
      <c r="AL104" s="509">
        <f>SUM(G105:AK105)</f>
        <v>0</v>
      </c>
      <c r="AM104" s="510"/>
      <c r="AN104" s="458"/>
      <c r="AO104" s="459"/>
      <c r="AP104" s="510"/>
      <c r="AQ104" s="511"/>
      <c r="AR104" s="511"/>
    </row>
    <row r="105" spans="1:44" ht="15.9" hidden="1" customHeight="1">
      <c r="A105" s="463"/>
      <c r="B105" s="1298"/>
      <c r="C105" s="1299"/>
      <c r="D105" s="1300"/>
      <c r="E105" s="1301"/>
      <c r="F105" s="512" t="s">
        <v>992</v>
      </c>
      <c r="G105" s="513" t="str">
        <f t="shared" ref="G105:AK105" si="48">IF(G104&lt;&gt;"",VLOOKUP(G104,$AC$197:$AL$221,9,FALSE),"")</f>
        <v/>
      </c>
      <c r="H105" s="514" t="str">
        <f t="shared" si="48"/>
        <v/>
      </c>
      <c r="I105" s="514" t="str">
        <f t="shared" si="48"/>
        <v/>
      </c>
      <c r="J105" s="514" t="str">
        <f t="shared" si="48"/>
        <v/>
      </c>
      <c r="K105" s="514" t="str">
        <f t="shared" si="48"/>
        <v/>
      </c>
      <c r="L105" s="514" t="str">
        <f t="shared" si="48"/>
        <v/>
      </c>
      <c r="M105" s="515" t="str">
        <f t="shared" si="48"/>
        <v/>
      </c>
      <c r="N105" s="513" t="str">
        <f t="shared" si="48"/>
        <v/>
      </c>
      <c r="O105" s="514" t="str">
        <f t="shared" si="48"/>
        <v/>
      </c>
      <c r="P105" s="514" t="str">
        <f t="shared" si="48"/>
        <v/>
      </c>
      <c r="Q105" s="514" t="str">
        <f t="shared" si="48"/>
        <v/>
      </c>
      <c r="R105" s="514" t="str">
        <f t="shared" si="48"/>
        <v/>
      </c>
      <c r="S105" s="514" t="str">
        <f t="shared" si="48"/>
        <v/>
      </c>
      <c r="T105" s="515" t="str">
        <f t="shared" si="48"/>
        <v/>
      </c>
      <c r="U105" s="513" t="str">
        <f t="shared" si="48"/>
        <v/>
      </c>
      <c r="V105" s="514" t="str">
        <f t="shared" si="48"/>
        <v/>
      </c>
      <c r="W105" s="514" t="str">
        <f t="shared" si="48"/>
        <v/>
      </c>
      <c r="X105" s="514" t="str">
        <f t="shared" si="48"/>
        <v/>
      </c>
      <c r="Y105" s="514" t="str">
        <f t="shared" si="48"/>
        <v/>
      </c>
      <c r="Z105" s="514" t="str">
        <f t="shared" si="48"/>
        <v/>
      </c>
      <c r="AA105" s="515" t="str">
        <f t="shared" si="48"/>
        <v/>
      </c>
      <c r="AB105" s="513" t="str">
        <f t="shared" si="48"/>
        <v/>
      </c>
      <c r="AC105" s="514" t="str">
        <f t="shared" si="48"/>
        <v/>
      </c>
      <c r="AD105" s="514" t="str">
        <f t="shared" si="48"/>
        <v/>
      </c>
      <c r="AE105" s="514" t="str">
        <f t="shared" si="48"/>
        <v/>
      </c>
      <c r="AF105" s="514" t="str">
        <f t="shared" si="48"/>
        <v/>
      </c>
      <c r="AG105" s="514" t="str">
        <f t="shared" si="48"/>
        <v/>
      </c>
      <c r="AH105" s="515" t="str">
        <f t="shared" si="48"/>
        <v/>
      </c>
      <c r="AI105" s="516" t="str">
        <f t="shared" si="48"/>
        <v/>
      </c>
      <c r="AJ105" s="514" t="str">
        <f t="shared" si="48"/>
        <v/>
      </c>
      <c r="AK105" s="514" t="str">
        <f t="shared" si="48"/>
        <v/>
      </c>
      <c r="AL105" s="517">
        <f>SUM(G105:AH105)</f>
        <v>0</v>
      </c>
      <c r="AM105" s="518">
        <f>AL105/4</f>
        <v>0</v>
      </c>
      <c r="AN105" s="519" t="str">
        <f>IF(C104="","",C104)</f>
        <v/>
      </c>
      <c r="AO105" s="520" t="str">
        <f>IF(D104="","",D104)</f>
        <v/>
      </c>
      <c r="AP105" s="521" t="str">
        <f>IF(D104&lt;&gt;"",VLOOKUP(D104,$AU$2:$AV$6,2,FALSE),"")</f>
        <v/>
      </c>
      <c r="AQ105" s="518">
        <f>ROUNDDOWN(AL105/$AL$6,2)</f>
        <v>0</v>
      </c>
      <c r="AR105" s="518">
        <f>IF(AP105=1,"",AQ105)</f>
        <v>0</v>
      </c>
    </row>
    <row r="106" spans="1:44" ht="15.9" hidden="1" customHeight="1">
      <c r="A106" s="463"/>
      <c r="B106" s="1298" t="s">
        <v>1041</v>
      </c>
      <c r="C106" s="1284"/>
      <c r="D106" s="1286"/>
      <c r="E106" s="1288"/>
      <c r="F106" s="504" t="s">
        <v>989</v>
      </c>
      <c r="G106" s="505"/>
      <c r="H106" s="506"/>
      <c r="I106" s="349"/>
      <c r="J106" s="349"/>
      <c r="K106" s="349"/>
      <c r="L106" s="349"/>
      <c r="M106" s="507"/>
      <c r="N106" s="505"/>
      <c r="O106" s="506"/>
      <c r="P106" s="349"/>
      <c r="Q106" s="349"/>
      <c r="R106" s="349"/>
      <c r="S106" s="349"/>
      <c r="T106" s="507"/>
      <c r="U106" s="505"/>
      <c r="V106" s="506"/>
      <c r="W106" s="349"/>
      <c r="X106" s="349"/>
      <c r="Y106" s="349"/>
      <c r="Z106" s="349"/>
      <c r="AA106" s="507"/>
      <c r="AB106" s="505"/>
      <c r="AC106" s="506"/>
      <c r="AD106" s="349"/>
      <c r="AE106" s="349"/>
      <c r="AF106" s="349"/>
      <c r="AG106" s="349"/>
      <c r="AH106" s="507"/>
      <c r="AI106" s="508"/>
      <c r="AJ106" s="349"/>
      <c r="AK106" s="349"/>
      <c r="AL106" s="509">
        <f>SUM(G107:AK107)</f>
        <v>0</v>
      </c>
      <c r="AM106" s="510"/>
      <c r="AN106" s="458"/>
      <c r="AO106" s="459"/>
      <c r="AP106" s="510"/>
      <c r="AQ106" s="511"/>
      <c r="AR106" s="511"/>
    </row>
    <row r="107" spans="1:44" ht="15.9" hidden="1" customHeight="1">
      <c r="A107" s="463"/>
      <c r="B107" s="1298"/>
      <c r="C107" s="1299"/>
      <c r="D107" s="1300"/>
      <c r="E107" s="1301"/>
      <c r="F107" s="512" t="s">
        <v>992</v>
      </c>
      <c r="G107" s="513" t="str">
        <f t="shared" ref="G107:AK107" si="49">IF(G106&lt;&gt;"",VLOOKUP(G106,$AC$197:$AL$221,9,FALSE),"")</f>
        <v/>
      </c>
      <c r="H107" s="514" t="str">
        <f t="shared" si="49"/>
        <v/>
      </c>
      <c r="I107" s="514" t="str">
        <f t="shared" si="49"/>
        <v/>
      </c>
      <c r="J107" s="514" t="str">
        <f t="shared" si="49"/>
        <v/>
      </c>
      <c r="K107" s="514" t="str">
        <f t="shared" si="49"/>
        <v/>
      </c>
      <c r="L107" s="514" t="str">
        <f t="shared" si="49"/>
        <v/>
      </c>
      <c r="M107" s="515" t="str">
        <f t="shared" si="49"/>
        <v/>
      </c>
      <c r="N107" s="513" t="str">
        <f t="shared" si="49"/>
        <v/>
      </c>
      <c r="O107" s="514" t="str">
        <f t="shared" si="49"/>
        <v/>
      </c>
      <c r="P107" s="514" t="str">
        <f t="shared" si="49"/>
        <v/>
      </c>
      <c r="Q107" s="514" t="str">
        <f t="shared" si="49"/>
        <v/>
      </c>
      <c r="R107" s="514" t="str">
        <f t="shared" si="49"/>
        <v/>
      </c>
      <c r="S107" s="514" t="str">
        <f t="shared" si="49"/>
        <v/>
      </c>
      <c r="T107" s="515" t="str">
        <f t="shared" si="49"/>
        <v/>
      </c>
      <c r="U107" s="513" t="str">
        <f t="shared" si="49"/>
        <v/>
      </c>
      <c r="V107" s="514" t="str">
        <f t="shared" si="49"/>
        <v/>
      </c>
      <c r="W107" s="514" t="str">
        <f t="shared" si="49"/>
        <v/>
      </c>
      <c r="X107" s="514" t="str">
        <f t="shared" si="49"/>
        <v/>
      </c>
      <c r="Y107" s="514" t="str">
        <f t="shared" si="49"/>
        <v/>
      </c>
      <c r="Z107" s="514" t="str">
        <f t="shared" si="49"/>
        <v/>
      </c>
      <c r="AA107" s="515" t="str">
        <f t="shared" si="49"/>
        <v/>
      </c>
      <c r="AB107" s="513" t="str">
        <f t="shared" si="49"/>
        <v/>
      </c>
      <c r="AC107" s="514" t="str">
        <f t="shared" si="49"/>
        <v/>
      </c>
      <c r="AD107" s="514" t="str">
        <f t="shared" si="49"/>
        <v/>
      </c>
      <c r="AE107" s="514" t="str">
        <f t="shared" si="49"/>
        <v/>
      </c>
      <c r="AF107" s="514" t="str">
        <f t="shared" si="49"/>
        <v/>
      </c>
      <c r="AG107" s="514" t="str">
        <f t="shared" si="49"/>
        <v/>
      </c>
      <c r="AH107" s="515" t="str">
        <f t="shared" si="49"/>
        <v/>
      </c>
      <c r="AI107" s="516" t="str">
        <f t="shared" si="49"/>
        <v/>
      </c>
      <c r="AJ107" s="514" t="str">
        <f t="shared" si="49"/>
        <v/>
      </c>
      <c r="AK107" s="514" t="str">
        <f t="shared" si="49"/>
        <v/>
      </c>
      <c r="AL107" s="517">
        <f>SUM(G107:AH107)</f>
        <v>0</v>
      </c>
      <c r="AM107" s="518">
        <f>AL107/4</f>
        <v>0</v>
      </c>
      <c r="AN107" s="519" t="str">
        <f>IF(C106="","",C106)</f>
        <v/>
      </c>
      <c r="AO107" s="520" t="str">
        <f>IF(D106="","",D106)</f>
        <v/>
      </c>
      <c r="AP107" s="521" t="str">
        <f>IF(D106&lt;&gt;"",VLOOKUP(D106,$AU$2:$AV$6,2,FALSE),"")</f>
        <v/>
      </c>
      <c r="AQ107" s="518">
        <f>ROUNDDOWN(AL107/$AL$6,2)</f>
        <v>0</v>
      </c>
      <c r="AR107" s="518">
        <f>IF(AP107=1,"",AQ107)</f>
        <v>0</v>
      </c>
    </row>
    <row r="108" spans="1:44" ht="15.9" hidden="1" customHeight="1">
      <c r="A108" s="463"/>
      <c r="B108" s="1298" t="s">
        <v>1042</v>
      </c>
      <c r="C108" s="1284"/>
      <c r="D108" s="1286"/>
      <c r="E108" s="1288"/>
      <c r="F108" s="504" t="s">
        <v>989</v>
      </c>
      <c r="G108" s="505"/>
      <c r="H108" s="506"/>
      <c r="I108" s="349"/>
      <c r="J108" s="349"/>
      <c r="K108" s="349"/>
      <c r="L108" s="349"/>
      <c r="M108" s="507"/>
      <c r="N108" s="505"/>
      <c r="O108" s="506"/>
      <c r="P108" s="349"/>
      <c r="Q108" s="349"/>
      <c r="R108" s="349"/>
      <c r="S108" s="349"/>
      <c r="T108" s="507"/>
      <c r="U108" s="505"/>
      <c r="V108" s="506"/>
      <c r="W108" s="349"/>
      <c r="X108" s="349"/>
      <c r="Y108" s="349"/>
      <c r="Z108" s="349"/>
      <c r="AA108" s="507"/>
      <c r="AB108" s="505"/>
      <c r="AC108" s="506"/>
      <c r="AD108" s="349"/>
      <c r="AE108" s="349"/>
      <c r="AF108" s="349"/>
      <c r="AG108" s="349"/>
      <c r="AH108" s="507"/>
      <c r="AI108" s="508"/>
      <c r="AJ108" s="349"/>
      <c r="AK108" s="349"/>
      <c r="AL108" s="509">
        <f>SUM(G109:AK109)</f>
        <v>0</v>
      </c>
      <c r="AM108" s="510"/>
      <c r="AN108" s="458"/>
      <c r="AO108" s="459"/>
      <c r="AP108" s="510"/>
      <c r="AQ108" s="511"/>
      <c r="AR108" s="511"/>
    </row>
    <row r="109" spans="1:44" ht="15.9" hidden="1" customHeight="1">
      <c r="A109" s="463"/>
      <c r="B109" s="1298"/>
      <c r="C109" s="1299"/>
      <c r="D109" s="1300"/>
      <c r="E109" s="1301"/>
      <c r="F109" s="512" t="s">
        <v>992</v>
      </c>
      <c r="G109" s="513" t="str">
        <f t="shared" ref="G109:AK109" si="50">IF(G108&lt;&gt;"",VLOOKUP(G108,$AC$197:$AL$221,9,FALSE),"")</f>
        <v/>
      </c>
      <c r="H109" s="514" t="str">
        <f t="shared" si="50"/>
        <v/>
      </c>
      <c r="I109" s="514" t="str">
        <f t="shared" si="50"/>
        <v/>
      </c>
      <c r="J109" s="514" t="str">
        <f t="shared" si="50"/>
        <v/>
      </c>
      <c r="K109" s="514" t="str">
        <f t="shared" si="50"/>
        <v/>
      </c>
      <c r="L109" s="514" t="str">
        <f t="shared" si="50"/>
        <v/>
      </c>
      <c r="M109" s="515" t="str">
        <f t="shared" si="50"/>
        <v/>
      </c>
      <c r="N109" s="513" t="str">
        <f t="shared" si="50"/>
        <v/>
      </c>
      <c r="O109" s="514" t="str">
        <f t="shared" si="50"/>
        <v/>
      </c>
      <c r="P109" s="514" t="str">
        <f t="shared" si="50"/>
        <v/>
      </c>
      <c r="Q109" s="514" t="str">
        <f t="shared" si="50"/>
        <v/>
      </c>
      <c r="R109" s="514" t="str">
        <f t="shared" si="50"/>
        <v/>
      </c>
      <c r="S109" s="514" t="str">
        <f t="shared" si="50"/>
        <v/>
      </c>
      <c r="T109" s="515" t="str">
        <f t="shared" si="50"/>
        <v/>
      </c>
      <c r="U109" s="513" t="str">
        <f t="shared" si="50"/>
        <v/>
      </c>
      <c r="V109" s="514" t="str">
        <f t="shared" si="50"/>
        <v/>
      </c>
      <c r="W109" s="514" t="str">
        <f t="shared" si="50"/>
        <v/>
      </c>
      <c r="X109" s="514" t="str">
        <f t="shared" si="50"/>
        <v/>
      </c>
      <c r="Y109" s="514" t="str">
        <f t="shared" si="50"/>
        <v/>
      </c>
      <c r="Z109" s="514" t="str">
        <f t="shared" si="50"/>
        <v/>
      </c>
      <c r="AA109" s="515" t="str">
        <f t="shared" si="50"/>
        <v/>
      </c>
      <c r="AB109" s="513" t="str">
        <f t="shared" si="50"/>
        <v/>
      </c>
      <c r="AC109" s="514" t="str">
        <f t="shared" si="50"/>
        <v/>
      </c>
      <c r="AD109" s="514" t="str">
        <f t="shared" si="50"/>
        <v/>
      </c>
      <c r="AE109" s="514" t="str">
        <f t="shared" si="50"/>
        <v/>
      </c>
      <c r="AF109" s="514" t="str">
        <f t="shared" si="50"/>
        <v/>
      </c>
      <c r="AG109" s="514" t="str">
        <f t="shared" si="50"/>
        <v/>
      </c>
      <c r="AH109" s="515" t="str">
        <f t="shared" si="50"/>
        <v/>
      </c>
      <c r="AI109" s="516" t="str">
        <f t="shared" si="50"/>
        <v/>
      </c>
      <c r="AJ109" s="514" t="str">
        <f t="shared" si="50"/>
        <v/>
      </c>
      <c r="AK109" s="514" t="str">
        <f t="shared" si="50"/>
        <v/>
      </c>
      <c r="AL109" s="517">
        <f>SUM(G109:AH109)</f>
        <v>0</v>
      </c>
      <c r="AM109" s="518">
        <f>AL109/4</f>
        <v>0</v>
      </c>
      <c r="AN109" s="519" t="str">
        <f>IF(C108="","",C108)</f>
        <v/>
      </c>
      <c r="AO109" s="520" t="str">
        <f>IF(D108="","",D108)</f>
        <v/>
      </c>
      <c r="AP109" s="521" t="str">
        <f>IF(D108&lt;&gt;"",VLOOKUP(D108,$AU$2:$AV$6,2,FALSE),"")</f>
        <v/>
      </c>
      <c r="AQ109" s="518">
        <f>ROUNDDOWN(AL109/$AL$6,2)</f>
        <v>0</v>
      </c>
      <c r="AR109" s="518">
        <f>IF(AP109=1,"",AQ109)</f>
        <v>0</v>
      </c>
    </row>
    <row r="110" spans="1:44" ht="15.9" hidden="1" customHeight="1">
      <c r="A110" s="463"/>
      <c r="B110" s="1298" t="s">
        <v>1043</v>
      </c>
      <c r="C110" s="1284"/>
      <c r="D110" s="1286"/>
      <c r="E110" s="1288"/>
      <c r="F110" s="504" t="s">
        <v>989</v>
      </c>
      <c r="G110" s="505"/>
      <c r="H110" s="506"/>
      <c r="I110" s="349"/>
      <c r="J110" s="349"/>
      <c r="K110" s="349"/>
      <c r="L110" s="349"/>
      <c r="M110" s="507"/>
      <c r="N110" s="505"/>
      <c r="O110" s="506"/>
      <c r="P110" s="349"/>
      <c r="Q110" s="349"/>
      <c r="R110" s="349"/>
      <c r="S110" s="349"/>
      <c r="T110" s="507"/>
      <c r="U110" s="505"/>
      <c r="V110" s="506"/>
      <c r="W110" s="349"/>
      <c r="X110" s="349"/>
      <c r="Y110" s="349"/>
      <c r="Z110" s="349"/>
      <c r="AA110" s="507"/>
      <c r="AB110" s="505"/>
      <c r="AC110" s="506"/>
      <c r="AD110" s="349"/>
      <c r="AE110" s="349"/>
      <c r="AF110" s="349"/>
      <c r="AG110" s="349"/>
      <c r="AH110" s="507"/>
      <c r="AI110" s="522"/>
      <c r="AJ110" s="506"/>
      <c r="AK110" s="506"/>
      <c r="AL110" s="509">
        <f>SUM(G111:AK111)</f>
        <v>0</v>
      </c>
      <c r="AM110" s="510"/>
      <c r="AN110" s="458"/>
      <c r="AO110" s="459"/>
      <c r="AP110" s="510"/>
      <c r="AQ110" s="511"/>
      <c r="AR110" s="511"/>
    </row>
    <row r="111" spans="1:44" ht="15.9" hidden="1" customHeight="1">
      <c r="A111" s="463"/>
      <c r="B111" s="1298"/>
      <c r="C111" s="1299"/>
      <c r="D111" s="1300"/>
      <c r="E111" s="1301"/>
      <c r="F111" s="512" t="s">
        <v>992</v>
      </c>
      <c r="G111" s="513" t="str">
        <f t="shared" ref="G111:AK111" si="51">IF(G110&lt;&gt;"",VLOOKUP(G110,$AC$197:$AL$221,9,FALSE),"")</f>
        <v/>
      </c>
      <c r="H111" s="514" t="str">
        <f t="shared" si="51"/>
        <v/>
      </c>
      <c r="I111" s="514" t="str">
        <f t="shared" si="51"/>
        <v/>
      </c>
      <c r="J111" s="514" t="str">
        <f t="shared" si="51"/>
        <v/>
      </c>
      <c r="K111" s="514" t="str">
        <f t="shared" si="51"/>
        <v/>
      </c>
      <c r="L111" s="514" t="str">
        <f t="shared" si="51"/>
        <v/>
      </c>
      <c r="M111" s="515" t="str">
        <f t="shared" si="51"/>
        <v/>
      </c>
      <c r="N111" s="513" t="str">
        <f t="shared" si="51"/>
        <v/>
      </c>
      <c r="O111" s="514" t="str">
        <f t="shared" si="51"/>
        <v/>
      </c>
      <c r="P111" s="514" t="str">
        <f t="shared" si="51"/>
        <v/>
      </c>
      <c r="Q111" s="514" t="str">
        <f t="shared" si="51"/>
        <v/>
      </c>
      <c r="R111" s="514" t="str">
        <f t="shared" si="51"/>
        <v/>
      </c>
      <c r="S111" s="514" t="str">
        <f t="shared" si="51"/>
        <v/>
      </c>
      <c r="T111" s="515" t="str">
        <f t="shared" si="51"/>
        <v/>
      </c>
      <c r="U111" s="513" t="str">
        <f t="shared" si="51"/>
        <v/>
      </c>
      <c r="V111" s="514" t="str">
        <f t="shared" si="51"/>
        <v/>
      </c>
      <c r="W111" s="514" t="str">
        <f t="shared" si="51"/>
        <v/>
      </c>
      <c r="X111" s="514" t="str">
        <f t="shared" si="51"/>
        <v/>
      </c>
      <c r="Y111" s="514" t="str">
        <f t="shared" si="51"/>
        <v/>
      </c>
      <c r="Z111" s="514" t="str">
        <f t="shared" si="51"/>
        <v/>
      </c>
      <c r="AA111" s="515" t="str">
        <f t="shared" si="51"/>
        <v/>
      </c>
      <c r="AB111" s="513" t="str">
        <f t="shared" si="51"/>
        <v/>
      </c>
      <c r="AC111" s="514" t="str">
        <f t="shared" si="51"/>
        <v/>
      </c>
      <c r="AD111" s="514" t="str">
        <f t="shared" si="51"/>
        <v/>
      </c>
      <c r="AE111" s="514" t="str">
        <f t="shared" si="51"/>
        <v/>
      </c>
      <c r="AF111" s="514" t="str">
        <f t="shared" si="51"/>
        <v/>
      </c>
      <c r="AG111" s="514" t="str">
        <f t="shared" si="51"/>
        <v/>
      </c>
      <c r="AH111" s="515" t="str">
        <f t="shared" si="51"/>
        <v/>
      </c>
      <c r="AI111" s="516" t="str">
        <f t="shared" si="51"/>
        <v/>
      </c>
      <c r="AJ111" s="514" t="str">
        <f t="shared" si="51"/>
        <v/>
      </c>
      <c r="AK111" s="514" t="str">
        <f t="shared" si="51"/>
        <v/>
      </c>
      <c r="AL111" s="517">
        <f>SUM(G111:AH111)</f>
        <v>0</v>
      </c>
      <c r="AM111" s="518">
        <f>AL111/4</f>
        <v>0</v>
      </c>
      <c r="AN111" s="519" t="str">
        <f>IF(C110="","",C110)</f>
        <v/>
      </c>
      <c r="AO111" s="520" t="str">
        <f>IF(D110="","",D110)</f>
        <v/>
      </c>
      <c r="AP111" s="521" t="str">
        <f>IF(D110&lt;&gt;"",VLOOKUP(D110,$AU$2:$AV$6,2,FALSE),"")</f>
        <v/>
      </c>
      <c r="AQ111" s="518">
        <f>ROUNDDOWN(AL111/$AL$6,2)</f>
        <v>0</v>
      </c>
      <c r="AR111" s="518">
        <f>IF(AP111=1,"",AQ111)</f>
        <v>0</v>
      </c>
    </row>
    <row r="112" spans="1:44" ht="15.9" hidden="1" customHeight="1">
      <c r="A112" s="463"/>
      <c r="B112" s="1298" t="s">
        <v>1044</v>
      </c>
      <c r="C112" s="1284"/>
      <c r="D112" s="1286"/>
      <c r="E112" s="1288"/>
      <c r="F112" s="504" t="s">
        <v>989</v>
      </c>
      <c r="G112" s="505"/>
      <c r="H112" s="506"/>
      <c r="I112" s="349"/>
      <c r="J112" s="349"/>
      <c r="K112" s="349"/>
      <c r="L112" s="349"/>
      <c r="M112" s="507"/>
      <c r="N112" s="505"/>
      <c r="O112" s="506"/>
      <c r="P112" s="349"/>
      <c r="Q112" s="349"/>
      <c r="R112" s="349"/>
      <c r="S112" s="349"/>
      <c r="T112" s="507"/>
      <c r="U112" s="505"/>
      <c r="V112" s="506"/>
      <c r="W112" s="349"/>
      <c r="X112" s="349"/>
      <c r="Y112" s="349"/>
      <c r="Z112" s="349"/>
      <c r="AA112" s="507"/>
      <c r="AB112" s="505"/>
      <c r="AC112" s="506"/>
      <c r="AD112" s="349"/>
      <c r="AE112" s="349"/>
      <c r="AF112" s="349"/>
      <c r="AG112" s="349"/>
      <c r="AH112" s="507"/>
      <c r="AI112" s="522"/>
      <c r="AJ112" s="506"/>
      <c r="AK112" s="506"/>
      <c r="AL112" s="509">
        <f>SUM(G113:AK113)</f>
        <v>0</v>
      </c>
      <c r="AM112" s="510"/>
      <c r="AN112" s="458"/>
      <c r="AO112" s="459"/>
      <c r="AP112" s="510"/>
      <c r="AQ112" s="511"/>
      <c r="AR112" s="511"/>
    </row>
    <row r="113" spans="1:44" ht="15.9" hidden="1" customHeight="1">
      <c r="A113" s="463"/>
      <c r="B113" s="1298"/>
      <c r="C113" s="1299"/>
      <c r="D113" s="1300"/>
      <c r="E113" s="1301"/>
      <c r="F113" s="512" t="s">
        <v>992</v>
      </c>
      <c r="G113" s="513" t="str">
        <f t="shared" ref="G113:AK113" si="52">IF(G112&lt;&gt;"",VLOOKUP(G112,$AC$197:$AL$221,9,FALSE),"")</f>
        <v/>
      </c>
      <c r="H113" s="514" t="str">
        <f t="shared" si="52"/>
        <v/>
      </c>
      <c r="I113" s="514" t="str">
        <f t="shared" si="52"/>
        <v/>
      </c>
      <c r="J113" s="514" t="str">
        <f t="shared" si="52"/>
        <v/>
      </c>
      <c r="K113" s="514" t="str">
        <f t="shared" si="52"/>
        <v/>
      </c>
      <c r="L113" s="514" t="str">
        <f t="shared" si="52"/>
        <v/>
      </c>
      <c r="M113" s="515" t="str">
        <f t="shared" si="52"/>
        <v/>
      </c>
      <c r="N113" s="513" t="str">
        <f t="shared" si="52"/>
        <v/>
      </c>
      <c r="O113" s="514" t="str">
        <f t="shared" si="52"/>
        <v/>
      </c>
      <c r="P113" s="514" t="str">
        <f t="shared" si="52"/>
        <v/>
      </c>
      <c r="Q113" s="514" t="str">
        <f t="shared" si="52"/>
        <v/>
      </c>
      <c r="R113" s="514" t="str">
        <f t="shared" si="52"/>
        <v/>
      </c>
      <c r="S113" s="514" t="str">
        <f t="shared" si="52"/>
        <v/>
      </c>
      <c r="T113" s="515" t="str">
        <f t="shared" si="52"/>
        <v/>
      </c>
      <c r="U113" s="513" t="str">
        <f t="shared" si="52"/>
        <v/>
      </c>
      <c r="V113" s="514" t="str">
        <f t="shared" si="52"/>
        <v/>
      </c>
      <c r="W113" s="514" t="str">
        <f t="shared" si="52"/>
        <v/>
      </c>
      <c r="X113" s="514" t="str">
        <f t="shared" si="52"/>
        <v/>
      </c>
      <c r="Y113" s="514" t="str">
        <f t="shared" si="52"/>
        <v/>
      </c>
      <c r="Z113" s="514" t="str">
        <f t="shared" si="52"/>
        <v/>
      </c>
      <c r="AA113" s="515" t="str">
        <f t="shared" si="52"/>
        <v/>
      </c>
      <c r="AB113" s="513" t="str">
        <f t="shared" si="52"/>
        <v/>
      </c>
      <c r="AC113" s="514" t="str">
        <f t="shared" si="52"/>
        <v/>
      </c>
      <c r="AD113" s="514" t="str">
        <f t="shared" si="52"/>
        <v/>
      </c>
      <c r="AE113" s="514" t="str">
        <f t="shared" si="52"/>
        <v/>
      </c>
      <c r="AF113" s="514" t="str">
        <f t="shared" si="52"/>
        <v/>
      </c>
      <c r="AG113" s="514" t="str">
        <f t="shared" si="52"/>
        <v/>
      </c>
      <c r="AH113" s="515" t="str">
        <f t="shared" si="52"/>
        <v/>
      </c>
      <c r="AI113" s="516" t="str">
        <f t="shared" si="52"/>
        <v/>
      </c>
      <c r="AJ113" s="514" t="str">
        <f t="shared" si="52"/>
        <v/>
      </c>
      <c r="AK113" s="514" t="str">
        <f t="shared" si="52"/>
        <v/>
      </c>
      <c r="AL113" s="517">
        <f>SUM(G113:AH113)</f>
        <v>0</v>
      </c>
      <c r="AM113" s="518">
        <f>AL113/4</f>
        <v>0</v>
      </c>
      <c r="AN113" s="519" t="str">
        <f>IF(C112="","",C112)</f>
        <v/>
      </c>
      <c r="AO113" s="520" t="str">
        <f>IF(D112="","",D112)</f>
        <v/>
      </c>
      <c r="AP113" s="521" t="str">
        <f>IF(D112&lt;&gt;"",VLOOKUP(D112,$AU$2:$AV$6,2,FALSE),"")</f>
        <v/>
      </c>
      <c r="AQ113" s="518">
        <f>ROUNDDOWN(AL113/$AL$6,2)</f>
        <v>0</v>
      </c>
      <c r="AR113" s="518">
        <f>IF(AP113=1,"",AQ113)</f>
        <v>0</v>
      </c>
    </row>
    <row r="114" spans="1:44" ht="15.9" hidden="1" customHeight="1">
      <c r="A114" s="463"/>
      <c r="B114" s="1298" t="s">
        <v>1045</v>
      </c>
      <c r="C114" s="1284"/>
      <c r="D114" s="1286"/>
      <c r="E114" s="1288"/>
      <c r="F114" s="504" t="s">
        <v>989</v>
      </c>
      <c r="G114" s="505"/>
      <c r="H114" s="506"/>
      <c r="I114" s="349"/>
      <c r="J114" s="349"/>
      <c r="K114" s="349"/>
      <c r="L114" s="349"/>
      <c r="M114" s="507"/>
      <c r="N114" s="505"/>
      <c r="O114" s="506"/>
      <c r="P114" s="349"/>
      <c r="Q114" s="349"/>
      <c r="R114" s="349"/>
      <c r="S114" s="349"/>
      <c r="T114" s="507"/>
      <c r="U114" s="505"/>
      <c r="V114" s="506"/>
      <c r="W114" s="349"/>
      <c r="X114" s="349"/>
      <c r="Y114" s="349"/>
      <c r="Z114" s="349"/>
      <c r="AA114" s="507"/>
      <c r="AB114" s="505"/>
      <c r="AC114" s="506"/>
      <c r="AD114" s="349"/>
      <c r="AE114" s="349"/>
      <c r="AF114" s="349"/>
      <c r="AG114" s="349"/>
      <c r="AH114" s="507"/>
      <c r="AI114" s="508"/>
      <c r="AJ114" s="349"/>
      <c r="AK114" s="349"/>
      <c r="AL114" s="509">
        <f>SUM(G115:AK115)</f>
        <v>0</v>
      </c>
      <c r="AM114" s="510"/>
      <c r="AN114" s="458"/>
      <c r="AO114" s="459"/>
      <c r="AP114" s="510"/>
      <c r="AQ114" s="511"/>
      <c r="AR114" s="511"/>
    </row>
    <row r="115" spans="1:44" ht="15.9" hidden="1" customHeight="1">
      <c r="A115" s="463"/>
      <c r="B115" s="1298"/>
      <c r="C115" s="1299"/>
      <c r="D115" s="1300"/>
      <c r="E115" s="1301"/>
      <c r="F115" s="512" t="s">
        <v>992</v>
      </c>
      <c r="G115" s="513" t="str">
        <f t="shared" ref="G115:AK115" si="53">IF(G114&lt;&gt;"",VLOOKUP(G114,$AC$197:$AL$221,9,FALSE),"")</f>
        <v/>
      </c>
      <c r="H115" s="514" t="str">
        <f t="shared" si="53"/>
        <v/>
      </c>
      <c r="I115" s="514" t="str">
        <f t="shared" si="53"/>
        <v/>
      </c>
      <c r="J115" s="514" t="str">
        <f t="shared" si="53"/>
        <v/>
      </c>
      <c r="K115" s="514" t="str">
        <f t="shared" si="53"/>
        <v/>
      </c>
      <c r="L115" s="514" t="str">
        <f t="shared" si="53"/>
        <v/>
      </c>
      <c r="M115" s="515" t="str">
        <f t="shared" si="53"/>
        <v/>
      </c>
      <c r="N115" s="513" t="str">
        <f t="shared" si="53"/>
        <v/>
      </c>
      <c r="O115" s="514" t="str">
        <f t="shared" si="53"/>
        <v/>
      </c>
      <c r="P115" s="514" t="str">
        <f t="shared" si="53"/>
        <v/>
      </c>
      <c r="Q115" s="514" t="str">
        <f t="shared" si="53"/>
        <v/>
      </c>
      <c r="R115" s="514" t="str">
        <f t="shared" si="53"/>
        <v/>
      </c>
      <c r="S115" s="514" t="str">
        <f t="shared" si="53"/>
        <v/>
      </c>
      <c r="T115" s="515" t="str">
        <f t="shared" si="53"/>
        <v/>
      </c>
      <c r="U115" s="513" t="str">
        <f t="shared" si="53"/>
        <v/>
      </c>
      <c r="V115" s="514" t="str">
        <f t="shared" si="53"/>
        <v/>
      </c>
      <c r="W115" s="514" t="str">
        <f t="shared" si="53"/>
        <v/>
      </c>
      <c r="X115" s="514" t="str">
        <f t="shared" si="53"/>
        <v/>
      </c>
      <c r="Y115" s="514" t="str">
        <f t="shared" si="53"/>
        <v/>
      </c>
      <c r="Z115" s="514" t="str">
        <f t="shared" si="53"/>
        <v/>
      </c>
      <c r="AA115" s="515" t="str">
        <f t="shared" si="53"/>
        <v/>
      </c>
      <c r="AB115" s="513" t="str">
        <f t="shared" si="53"/>
        <v/>
      </c>
      <c r="AC115" s="514" t="str">
        <f t="shared" si="53"/>
        <v/>
      </c>
      <c r="AD115" s="514" t="str">
        <f t="shared" si="53"/>
        <v/>
      </c>
      <c r="AE115" s="514" t="str">
        <f t="shared" si="53"/>
        <v/>
      </c>
      <c r="AF115" s="514" t="str">
        <f t="shared" si="53"/>
        <v/>
      </c>
      <c r="AG115" s="514" t="str">
        <f t="shared" si="53"/>
        <v/>
      </c>
      <c r="AH115" s="515" t="str">
        <f t="shared" si="53"/>
        <v/>
      </c>
      <c r="AI115" s="516" t="str">
        <f t="shared" si="53"/>
        <v/>
      </c>
      <c r="AJ115" s="514" t="str">
        <f t="shared" si="53"/>
        <v/>
      </c>
      <c r="AK115" s="514" t="str">
        <f t="shared" si="53"/>
        <v/>
      </c>
      <c r="AL115" s="517">
        <f>SUM(G115:AH115)</f>
        <v>0</v>
      </c>
      <c r="AM115" s="518">
        <f>AL115/4</f>
        <v>0</v>
      </c>
      <c r="AN115" s="519" t="str">
        <f>IF(C114="","",C114)</f>
        <v/>
      </c>
      <c r="AO115" s="520" t="str">
        <f>IF(D114="","",D114)</f>
        <v/>
      </c>
      <c r="AP115" s="521" t="str">
        <f>IF(D114&lt;&gt;"",VLOOKUP(D114,$AU$2:$AV$6,2,FALSE),"")</f>
        <v/>
      </c>
      <c r="AQ115" s="518">
        <f>ROUNDDOWN(AL115/$AL$6,2)</f>
        <v>0</v>
      </c>
      <c r="AR115" s="518">
        <f>IF(AP115=1,"",AQ115)</f>
        <v>0</v>
      </c>
    </row>
    <row r="116" spans="1:44" ht="15.9" hidden="1" customHeight="1">
      <c r="A116" s="463"/>
      <c r="B116" s="1298" t="s">
        <v>1046</v>
      </c>
      <c r="C116" s="1284"/>
      <c r="D116" s="1286"/>
      <c r="E116" s="1288"/>
      <c r="F116" s="504" t="s">
        <v>989</v>
      </c>
      <c r="G116" s="505"/>
      <c r="H116" s="506"/>
      <c r="I116" s="349"/>
      <c r="J116" s="349"/>
      <c r="K116" s="349"/>
      <c r="L116" s="349"/>
      <c r="M116" s="507"/>
      <c r="N116" s="505"/>
      <c r="O116" s="506"/>
      <c r="P116" s="349"/>
      <c r="Q116" s="349"/>
      <c r="R116" s="349"/>
      <c r="S116" s="349"/>
      <c r="T116" s="507"/>
      <c r="U116" s="505"/>
      <c r="V116" s="506"/>
      <c r="W116" s="349"/>
      <c r="X116" s="349"/>
      <c r="Y116" s="349"/>
      <c r="Z116" s="349"/>
      <c r="AA116" s="507"/>
      <c r="AB116" s="505"/>
      <c r="AC116" s="506"/>
      <c r="AD116" s="349"/>
      <c r="AE116" s="349"/>
      <c r="AF116" s="349"/>
      <c r="AG116" s="349"/>
      <c r="AH116" s="507"/>
      <c r="AI116" s="508"/>
      <c r="AJ116" s="349"/>
      <c r="AK116" s="349"/>
      <c r="AL116" s="509">
        <f>SUM(G117:AK117)</f>
        <v>0</v>
      </c>
      <c r="AM116" s="510"/>
      <c r="AN116" s="458"/>
      <c r="AO116" s="459"/>
      <c r="AP116" s="510"/>
      <c r="AQ116" s="511"/>
      <c r="AR116" s="511"/>
    </row>
    <row r="117" spans="1:44" ht="15.9" hidden="1" customHeight="1">
      <c r="A117" s="463"/>
      <c r="B117" s="1298"/>
      <c r="C117" s="1299"/>
      <c r="D117" s="1300"/>
      <c r="E117" s="1301"/>
      <c r="F117" s="512" t="s">
        <v>992</v>
      </c>
      <c r="G117" s="513" t="str">
        <f t="shared" ref="G117:AK117" si="54">IF(G116&lt;&gt;"",VLOOKUP(G116,$AC$197:$AL$221,9,FALSE),"")</f>
        <v/>
      </c>
      <c r="H117" s="514" t="str">
        <f t="shared" si="54"/>
        <v/>
      </c>
      <c r="I117" s="514" t="str">
        <f t="shared" si="54"/>
        <v/>
      </c>
      <c r="J117" s="514" t="str">
        <f t="shared" si="54"/>
        <v/>
      </c>
      <c r="K117" s="514" t="str">
        <f t="shared" si="54"/>
        <v/>
      </c>
      <c r="L117" s="514" t="str">
        <f t="shared" si="54"/>
        <v/>
      </c>
      <c r="M117" s="515" t="str">
        <f t="shared" si="54"/>
        <v/>
      </c>
      <c r="N117" s="513" t="str">
        <f t="shared" si="54"/>
        <v/>
      </c>
      <c r="O117" s="514" t="str">
        <f t="shared" si="54"/>
        <v/>
      </c>
      <c r="P117" s="514" t="str">
        <f t="shared" si="54"/>
        <v/>
      </c>
      <c r="Q117" s="514" t="str">
        <f t="shared" si="54"/>
        <v/>
      </c>
      <c r="R117" s="514" t="str">
        <f t="shared" si="54"/>
        <v/>
      </c>
      <c r="S117" s="514" t="str">
        <f t="shared" si="54"/>
        <v/>
      </c>
      <c r="T117" s="515" t="str">
        <f t="shared" si="54"/>
        <v/>
      </c>
      <c r="U117" s="513" t="str">
        <f t="shared" si="54"/>
        <v/>
      </c>
      <c r="V117" s="514" t="str">
        <f t="shared" si="54"/>
        <v/>
      </c>
      <c r="W117" s="514" t="str">
        <f t="shared" si="54"/>
        <v/>
      </c>
      <c r="X117" s="514" t="str">
        <f t="shared" si="54"/>
        <v/>
      </c>
      <c r="Y117" s="514" t="str">
        <f t="shared" si="54"/>
        <v/>
      </c>
      <c r="Z117" s="514" t="str">
        <f t="shared" si="54"/>
        <v/>
      </c>
      <c r="AA117" s="515" t="str">
        <f t="shared" si="54"/>
        <v/>
      </c>
      <c r="AB117" s="513" t="str">
        <f t="shared" si="54"/>
        <v/>
      </c>
      <c r="AC117" s="514" t="str">
        <f t="shared" si="54"/>
        <v/>
      </c>
      <c r="AD117" s="514" t="str">
        <f t="shared" si="54"/>
        <v/>
      </c>
      <c r="AE117" s="514" t="str">
        <f t="shared" si="54"/>
        <v/>
      </c>
      <c r="AF117" s="514" t="str">
        <f t="shared" si="54"/>
        <v/>
      </c>
      <c r="AG117" s="514" t="str">
        <f t="shared" si="54"/>
        <v/>
      </c>
      <c r="AH117" s="515" t="str">
        <f t="shared" si="54"/>
        <v/>
      </c>
      <c r="AI117" s="516" t="str">
        <f t="shared" si="54"/>
        <v/>
      </c>
      <c r="AJ117" s="514" t="str">
        <f t="shared" si="54"/>
        <v/>
      </c>
      <c r="AK117" s="514" t="str">
        <f t="shared" si="54"/>
        <v/>
      </c>
      <c r="AL117" s="517">
        <f>SUM(G117:AH117)</f>
        <v>0</v>
      </c>
      <c r="AM117" s="518">
        <f>AL117/4</f>
        <v>0</v>
      </c>
      <c r="AN117" s="519" t="str">
        <f>IF(C116="","",C116)</f>
        <v/>
      </c>
      <c r="AO117" s="520" t="str">
        <f>IF(D116="","",D116)</f>
        <v/>
      </c>
      <c r="AP117" s="521" t="str">
        <f>IF(D116&lt;&gt;"",VLOOKUP(D116,$AU$2:$AV$6,2,FALSE),"")</f>
        <v/>
      </c>
      <c r="AQ117" s="518">
        <f>ROUNDDOWN(AL117/$AL$6,2)</f>
        <v>0</v>
      </c>
      <c r="AR117" s="518">
        <f>IF(AP117=1,"",AQ117)</f>
        <v>0</v>
      </c>
    </row>
    <row r="118" spans="1:44" ht="15.9" hidden="1" customHeight="1">
      <c r="A118" s="463"/>
      <c r="B118" s="1298" t="s">
        <v>1047</v>
      </c>
      <c r="C118" s="1284"/>
      <c r="D118" s="1286"/>
      <c r="E118" s="1288"/>
      <c r="F118" s="504" t="s">
        <v>989</v>
      </c>
      <c r="G118" s="505"/>
      <c r="H118" s="506"/>
      <c r="I118" s="349"/>
      <c r="J118" s="349"/>
      <c r="K118" s="349"/>
      <c r="L118" s="349"/>
      <c r="M118" s="507"/>
      <c r="N118" s="505"/>
      <c r="O118" s="506"/>
      <c r="P118" s="349"/>
      <c r="Q118" s="349"/>
      <c r="R118" s="349"/>
      <c r="S118" s="349"/>
      <c r="T118" s="507"/>
      <c r="U118" s="505"/>
      <c r="V118" s="506"/>
      <c r="W118" s="349"/>
      <c r="X118" s="349"/>
      <c r="Y118" s="349"/>
      <c r="Z118" s="349"/>
      <c r="AA118" s="507"/>
      <c r="AB118" s="505"/>
      <c r="AC118" s="506"/>
      <c r="AD118" s="349"/>
      <c r="AE118" s="349"/>
      <c r="AF118" s="349"/>
      <c r="AG118" s="349"/>
      <c r="AH118" s="507"/>
      <c r="AI118" s="522"/>
      <c r="AJ118" s="506"/>
      <c r="AK118" s="506"/>
      <c r="AL118" s="509">
        <f>SUM(G119:AK119)</f>
        <v>0</v>
      </c>
      <c r="AM118" s="510"/>
      <c r="AN118" s="458"/>
      <c r="AO118" s="459"/>
      <c r="AP118" s="510"/>
      <c r="AQ118" s="511"/>
      <c r="AR118" s="511"/>
    </row>
    <row r="119" spans="1:44" ht="15.9" hidden="1" customHeight="1">
      <c r="A119" s="463"/>
      <c r="B119" s="1298"/>
      <c r="C119" s="1299"/>
      <c r="D119" s="1300"/>
      <c r="E119" s="1301"/>
      <c r="F119" s="512" t="s">
        <v>992</v>
      </c>
      <c r="G119" s="513" t="str">
        <f t="shared" ref="G119:AK119" si="55">IF(G118&lt;&gt;"",VLOOKUP(G118,$AC$197:$AL$221,9,FALSE),"")</f>
        <v/>
      </c>
      <c r="H119" s="514" t="str">
        <f t="shared" si="55"/>
        <v/>
      </c>
      <c r="I119" s="514" t="str">
        <f t="shared" si="55"/>
        <v/>
      </c>
      <c r="J119" s="514" t="str">
        <f t="shared" si="55"/>
        <v/>
      </c>
      <c r="K119" s="514" t="str">
        <f t="shared" si="55"/>
        <v/>
      </c>
      <c r="L119" s="514" t="str">
        <f t="shared" si="55"/>
        <v/>
      </c>
      <c r="M119" s="515" t="str">
        <f t="shared" si="55"/>
        <v/>
      </c>
      <c r="N119" s="513" t="str">
        <f t="shared" si="55"/>
        <v/>
      </c>
      <c r="O119" s="514" t="str">
        <f t="shared" si="55"/>
        <v/>
      </c>
      <c r="P119" s="514" t="str">
        <f t="shared" si="55"/>
        <v/>
      </c>
      <c r="Q119" s="514" t="str">
        <f t="shared" si="55"/>
        <v/>
      </c>
      <c r="R119" s="514" t="str">
        <f t="shared" si="55"/>
        <v/>
      </c>
      <c r="S119" s="514" t="str">
        <f t="shared" si="55"/>
        <v/>
      </c>
      <c r="T119" s="515" t="str">
        <f t="shared" si="55"/>
        <v/>
      </c>
      <c r="U119" s="513" t="str">
        <f t="shared" si="55"/>
        <v/>
      </c>
      <c r="V119" s="514" t="str">
        <f t="shared" si="55"/>
        <v/>
      </c>
      <c r="W119" s="514" t="str">
        <f t="shared" si="55"/>
        <v/>
      </c>
      <c r="X119" s="514" t="str">
        <f t="shared" si="55"/>
        <v/>
      </c>
      <c r="Y119" s="514" t="str">
        <f t="shared" si="55"/>
        <v/>
      </c>
      <c r="Z119" s="514" t="str">
        <f t="shared" si="55"/>
        <v/>
      </c>
      <c r="AA119" s="515" t="str">
        <f t="shared" si="55"/>
        <v/>
      </c>
      <c r="AB119" s="513" t="str">
        <f t="shared" si="55"/>
        <v/>
      </c>
      <c r="AC119" s="514" t="str">
        <f t="shared" si="55"/>
        <v/>
      </c>
      <c r="AD119" s="514" t="str">
        <f t="shared" si="55"/>
        <v/>
      </c>
      <c r="AE119" s="514" t="str">
        <f t="shared" si="55"/>
        <v/>
      </c>
      <c r="AF119" s="514" t="str">
        <f t="shared" si="55"/>
        <v/>
      </c>
      <c r="AG119" s="514" t="str">
        <f t="shared" si="55"/>
        <v/>
      </c>
      <c r="AH119" s="515" t="str">
        <f t="shared" si="55"/>
        <v/>
      </c>
      <c r="AI119" s="516" t="str">
        <f t="shared" si="55"/>
        <v/>
      </c>
      <c r="AJ119" s="514" t="str">
        <f t="shared" si="55"/>
        <v/>
      </c>
      <c r="AK119" s="514" t="str">
        <f t="shared" si="55"/>
        <v/>
      </c>
      <c r="AL119" s="517">
        <f>SUM(G119:AH119)</f>
        <v>0</v>
      </c>
      <c r="AM119" s="518">
        <f>AL119/4</f>
        <v>0</v>
      </c>
      <c r="AN119" s="519" t="str">
        <f>IF(C118="","",C118)</f>
        <v/>
      </c>
      <c r="AO119" s="520" t="str">
        <f>IF(D118="","",D118)</f>
        <v/>
      </c>
      <c r="AP119" s="521" t="str">
        <f>IF(D118&lt;&gt;"",VLOOKUP(D118,$AU$2:$AV$6,2,FALSE),"")</f>
        <v/>
      </c>
      <c r="AQ119" s="518">
        <f>ROUNDDOWN(AL119/$AL$6,2)</f>
        <v>0</v>
      </c>
      <c r="AR119" s="518">
        <f>IF(AP119=1,"",AQ119)</f>
        <v>0</v>
      </c>
    </row>
    <row r="120" spans="1:44" ht="15.9" hidden="1" customHeight="1">
      <c r="A120" s="463"/>
      <c r="B120" s="1298" t="s">
        <v>1048</v>
      </c>
      <c r="C120" s="1284"/>
      <c r="D120" s="1286"/>
      <c r="E120" s="1288"/>
      <c r="F120" s="504" t="s">
        <v>989</v>
      </c>
      <c r="G120" s="505"/>
      <c r="H120" s="506"/>
      <c r="I120" s="349"/>
      <c r="J120" s="349"/>
      <c r="K120" s="349"/>
      <c r="L120" s="349"/>
      <c r="M120" s="507"/>
      <c r="N120" s="505"/>
      <c r="O120" s="506"/>
      <c r="P120" s="349"/>
      <c r="Q120" s="349"/>
      <c r="R120" s="349"/>
      <c r="S120" s="349"/>
      <c r="T120" s="507"/>
      <c r="U120" s="505"/>
      <c r="V120" s="506"/>
      <c r="W120" s="349"/>
      <c r="X120" s="349"/>
      <c r="Y120" s="349"/>
      <c r="Z120" s="349"/>
      <c r="AA120" s="507"/>
      <c r="AB120" s="505"/>
      <c r="AC120" s="506"/>
      <c r="AD120" s="349"/>
      <c r="AE120" s="349"/>
      <c r="AF120" s="349"/>
      <c r="AG120" s="349"/>
      <c r="AH120" s="507"/>
      <c r="AI120" s="522"/>
      <c r="AJ120" s="506"/>
      <c r="AK120" s="506"/>
      <c r="AL120" s="509">
        <f>SUM(G121:AK121)</f>
        <v>0</v>
      </c>
      <c r="AM120" s="510"/>
      <c r="AN120" s="458"/>
      <c r="AO120" s="459"/>
      <c r="AP120" s="510"/>
      <c r="AQ120" s="511"/>
      <c r="AR120" s="511"/>
    </row>
    <row r="121" spans="1:44" ht="15.9" hidden="1" customHeight="1">
      <c r="A121" s="463"/>
      <c r="B121" s="1298"/>
      <c r="C121" s="1299"/>
      <c r="D121" s="1300"/>
      <c r="E121" s="1301"/>
      <c r="F121" s="512" t="s">
        <v>992</v>
      </c>
      <c r="G121" s="513" t="str">
        <f t="shared" ref="G121:AK121" si="56">IF(G120&lt;&gt;"",VLOOKUP(G120,$AC$197:$AL$221,9,FALSE),"")</f>
        <v/>
      </c>
      <c r="H121" s="514" t="str">
        <f t="shared" si="56"/>
        <v/>
      </c>
      <c r="I121" s="514" t="str">
        <f t="shared" si="56"/>
        <v/>
      </c>
      <c r="J121" s="514" t="str">
        <f t="shared" si="56"/>
        <v/>
      </c>
      <c r="K121" s="514" t="str">
        <f t="shared" si="56"/>
        <v/>
      </c>
      <c r="L121" s="514" t="str">
        <f t="shared" si="56"/>
        <v/>
      </c>
      <c r="M121" s="515" t="str">
        <f t="shared" si="56"/>
        <v/>
      </c>
      <c r="N121" s="513" t="str">
        <f t="shared" si="56"/>
        <v/>
      </c>
      <c r="O121" s="514" t="str">
        <f t="shared" si="56"/>
        <v/>
      </c>
      <c r="P121" s="514" t="str">
        <f t="shared" si="56"/>
        <v/>
      </c>
      <c r="Q121" s="514" t="str">
        <f t="shared" si="56"/>
        <v/>
      </c>
      <c r="R121" s="514" t="str">
        <f t="shared" si="56"/>
        <v/>
      </c>
      <c r="S121" s="514" t="str">
        <f t="shared" si="56"/>
        <v/>
      </c>
      <c r="T121" s="515" t="str">
        <f t="shared" si="56"/>
        <v/>
      </c>
      <c r="U121" s="513" t="str">
        <f t="shared" si="56"/>
        <v/>
      </c>
      <c r="V121" s="514" t="str">
        <f t="shared" si="56"/>
        <v/>
      </c>
      <c r="W121" s="514" t="str">
        <f t="shared" si="56"/>
        <v/>
      </c>
      <c r="X121" s="514" t="str">
        <f t="shared" si="56"/>
        <v/>
      </c>
      <c r="Y121" s="514" t="str">
        <f t="shared" si="56"/>
        <v/>
      </c>
      <c r="Z121" s="514" t="str">
        <f t="shared" si="56"/>
        <v/>
      </c>
      <c r="AA121" s="515" t="str">
        <f t="shared" si="56"/>
        <v/>
      </c>
      <c r="AB121" s="513" t="str">
        <f t="shared" si="56"/>
        <v/>
      </c>
      <c r="AC121" s="514" t="str">
        <f t="shared" si="56"/>
        <v/>
      </c>
      <c r="AD121" s="514" t="str">
        <f t="shared" si="56"/>
        <v/>
      </c>
      <c r="AE121" s="514" t="str">
        <f t="shared" si="56"/>
        <v/>
      </c>
      <c r="AF121" s="514" t="str">
        <f t="shared" si="56"/>
        <v/>
      </c>
      <c r="AG121" s="514" t="str">
        <f t="shared" si="56"/>
        <v/>
      </c>
      <c r="AH121" s="515" t="str">
        <f t="shared" si="56"/>
        <v/>
      </c>
      <c r="AI121" s="516" t="str">
        <f t="shared" si="56"/>
        <v/>
      </c>
      <c r="AJ121" s="514" t="str">
        <f t="shared" si="56"/>
        <v/>
      </c>
      <c r="AK121" s="514" t="str">
        <f t="shared" si="56"/>
        <v/>
      </c>
      <c r="AL121" s="517">
        <f>SUM(G121:AH121)</f>
        <v>0</v>
      </c>
      <c r="AM121" s="518">
        <f>AL121/4</f>
        <v>0</v>
      </c>
      <c r="AN121" s="519" t="str">
        <f>IF(C120="","",C120)</f>
        <v/>
      </c>
      <c r="AO121" s="520" t="str">
        <f>IF(D120="","",D120)</f>
        <v/>
      </c>
      <c r="AP121" s="521" t="str">
        <f>IF(D120&lt;&gt;"",VLOOKUP(D120,$AU$2:$AV$6,2,FALSE),"")</f>
        <v/>
      </c>
      <c r="AQ121" s="518">
        <f>ROUNDDOWN(AL121/$AL$6,2)</f>
        <v>0</v>
      </c>
      <c r="AR121" s="518">
        <f>IF(AP121=1,"",AQ121)</f>
        <v>0</v>
      </c>
    </row>
    <row r="122" spans="1:44" ht="15.9" hidden="1" customHeight="1">
      <c r="A122" s="463"/>
      <c r="B122" s="1298" t="s">
        <v>1049</v>
      </c>
      <c r="C122" s="1284"/>
      <c r="D122" s="1286"/>
      <c r="E122" s="1288"/>
      <c r="F122" s="504" t="s">
        <v>989</v>
      </c>
      <c r="G122" s="505"/>
      <c r="H122" s="506"/>
      <c r="I122" s="349"/>
      <c r="J122" s="349"/>
      <c r="K122" s="349"/>
      <c r="L122" s="349"/>
      <c r="M122" s="507"/>
      <c r="N122" s="505"/>
      <c r="O122" s="506"/>
      <c r="P122" s="349"/>
      <c r="Q122" s="349"/>
      <c r="R122" s="349"/>
      <c r="S122" s="349"/>
      <c r="T122" s="507"/>
      <c r="U122" s="505"/>
      <c r="V122" s="506"/>
      <c r="W122" s="349"/>
      <c r="X122" s="349"/>
      <c r="Y122" s="349"/>
      <c r="Z122" s="349"/>
      <c r="AA122" s="507"/>
      <c r="AB122" s="505"/>
      <c r="AC122" s="506"/>
      <c r="AD122" s="349"/>
      <c r="AE122" s="349"/>
      <c r="AF122" s="349"/>
      <c r="AG122" s="349"/>
      <c r="AH122" s="507"/>
      <c r="AI122" s="522"/>
      <c r="AJ122" s="506"/>
      <c r="AK122" s="506"/>
      <c r="AL122" s="509">
        <f>SUM(G123:AK123)</f>
        <v>0</v>
      </c>
      <c r="AM122" s="510"/>
      <c r="AN122" s="458"/>
      <c r="AO122" s="459"/>
      <c r="AP122" s="510"/>
      <c r="AQ122" s="511"/>
      <c r="AR122" s="511"/>
    </row>
    <row r="123" spans="1:44" ht="15.9" hidden="1" customHeight="1">
      <c r="A123" s="463"/>
      <c r="B123" s="1298"/>
      <c r="C123" s="1299"/>
      <c r="D123" s="1300"/>
      <c r="E123" s="1301"/>
      <c r="F123" s="512" t="s">
        <v>992</v>
      </c>
      <c r="G123" s="513" t="str">
        <f t="shared" ref="G123:AK123" si="57">IF(G122&lt;&gt;"",VLOOKUP(G122,$AC$197:$AL$221,9,FALSE),"")</f>
        <v/>
      </c>
      <c r="H123" s="514" t="str">
        <f t="shared" si="57"/>
        <v/>
      </c>
      <c r="I123" s="514" t="str">
        <f t="shared" si="57"/>
        <v/>
      </c>
      <c r="J123" s="514" t="str">
        <f t="shared" si="57"/>
        <v/>
      </c>
      <c r="K123" s="514" t="str">
        <f t="shared" si="57"/>
        <v/>
      </c>
      <c r="L123" s="514" t="str">
        <f t="shared" si="57"/>
        <v/>
      </c>
      <c r="M123" s="515" t="str">
        <f t="shared" si="57"/>
        <v/>
      </c>
      <c r="N123" s="513" t="str">
        <f t="shared" si="57"/>
        <v/>
      </c>
      <c r="O123" s="514" t="str">
        <f t="shared" si="57"/>
        <v/>
      </c>
      <c r="P123" s="514" t="str">
        <f t="shared" si="57"/>
        <v/>
      </c>
      <c r="Q123" s="514" t="str">
        <f t="shared" si="57"/>
        <v/>
      </c>
      <c r="R123" s="514" t="str">
        <f t="shared" si="57"/>
        <v/>
      </c>
      <c r="S123" s="514" t="str">
        <f t="shared" si="57"/>
        <v/>
      </c>
      <c r="T123" s="515" t="str">
        <f t="shared" si="57"/>
        <v/>
      </c>
      <c r="U123" s="513" t="str">
        <f t="shared" si="57"/>
        <v/>
      </c>
      <c r="V123" s="514" t="str">
        <f t="shared" si="57"/>
        <v/>
      </c>
      <c r="W123" s="514" t="str">
        <f t="shared" si="57"/>
        <v/>
      </c>
      <c r="X123" s="514" t="str">
        <f t="shared" si="57"/>
        <v/>
      </c>
      <c r="Y123" s="514" t="str">
        <f t="shared" si="57"/>
        <v/>
      </c>
      <c r="Z123" s="514" t="str">
        <f t="shared" si="57"/>
        <v/>
      </c>
      <c r="AA123" s="515" t="str">
        <f t="shared" si="57"/>
        <v/>
      </c>
      <c r="AB123" s="513" t="str">
        <f t="shared" si="57"/>
        <v/>
      </c>
      <c r="AC123" s="514" t="str">
        <f t="shared" si="57"/>
        <v/>
      </c>
      <c r="AD123" s="514" t="str">
        <f t="shared" si="57"/>
        <v/>
      </c>
      <c r="AE123" s="514" t="str">
        <f t="shared" si="57"/>
        <v/>
      </c>
      <c r="AF123" s="514" t="str">
        <f t="shared" si="57"/>
        <v/>
      </c>
      <c r="AG123" s="514" t="str">
        <f t="shared" si="57"/>
        <v/>
      </c>
      <c r="AH123" s="515" t="str">
        <f t="shared" si="57"/>
        <v/>
      </c>
      <c r="AI123" s="516" t="str">
        <f t="shared" si="57"/>
        <v/>
      </c>
      <c r="AJ123" s="514" t="str">
        <f t="shared" si="57"/>
        <v/>
      </c>
      <c r="AK123" s="514" t="str">
        <f t="shared" si="57"/>
        <v/>
      </c>
      <c r="AL123" s="517">
        <f>SUM(G123:AH123)</f>
        <v>0</v>
      </c>
      <c r="AM123" s="518">
        <f>AL123/4</f>
        <v>0</v>
      </c>
      <c r="AN123" s="519" t="str">
        <f>IF(C122="","",C122)</f>
        <v/>
      </c>
      <c r="AO123" s="520" t="str">
        <f>IF(D122="","",D122)</f>
        <v/>
      </c>
      <c r="AP123" s="521" t="str">
        <f>IF(D122&lt;&gt;"",VLOOKUP(D122,$AU$2:$AV$6,2,FALSE),"")</f>
        <v/>
      </c>
      <c r="AQ123" s="518">
        <f>ROUNDDOWN(AL123/$AL$6,2)</f>
        <v>0</v>
      </c>
      <c r="AR123" s="518">
        <f>IF(AP123=1,"",AQ123)</f>
        <v>0</v>
      </c>
    </row>
    <row r="124" spans="1:44" ht="15.9" hidden="1" customHeight="1">
      <c r="A124" s="463"/>
      <c r="B124" s="1298" t="s">
        <v>1050</v>
      </c>
      <c r="C124" s="1284"/>
      <c r="D124" s="1286"/>
      <c r="E124" s="1288"/>
      <c r="F124" s="504" t="s">
        <v>989</v>
      </c>
      <c r="G124" s="505"/>
      <c r="H124" s="506"/>
      <c r="I124" s="349"/>
      <c r="J124" s="349"/>
      <c r="K124" s="349"/>
      <c r="L124" s="349"/>
      <c r="M124" s="507"/>
      <c r="N124" s="505"/>
      <c r="O124" s="506"/>
      <c r="P124" s="349"/>
      <c r="Q124" s="349"/>
      <c r="R124" s="349"/>
      <c r="S124" s="349"/>
      <c r="T124" s="507"/>
      <c r="U124" s="505"/>
      <c r="V124" s="506"/>
      <c r="W124" s="349"/>
      <c r="X124" s="349"/>
      <c r="Y124" s="349"/>
      <c r="Z124" s="349"/>
      <c r="AA124" s="507"/>
      <c r="AB124" s="505"/>
      <c r="AC124" s="506"/>
      <c r="AD124" s="349"/>
      <c r="AE124" s="349"/>
      <c r="AF124" s="349"/>
      <c r="AG124" s="349"/>
      <c r="AH124" s="507"/>
      <c r="AI124" s="522"/>
      <c r="AJ124" s="506"/>
      <c r="AK124" s="506"/>
      <c r="AL124" s="509">
        <f>SUM(G125:AK125)</f>
        <v>0</v>
      </c>
      <c r="AM124" s="510"/>
      <c r="AN124" s="458"/>
      <c r="AO124" s="459"/>
      <c r="AP124" s="510"/>
      <c r="AQ124" s="511"/>
      <c r="AR124" s="511"/>
    </row>
    <row r="125" spans="1:44" ht="15.9" hidden="1" customHeight="1">
      <c r="A125" s="463"/>
      <c r="B125" s="1298"/>
      <c r="C125" s="1299"/>
      <c r="D125" s="1300"/>
      <c r="E125" s="1301"/>
      <c r="F125" s="512" t="s">
        <v>992</v>
      </c>
      <c r="G125" s="513" t="str">
        <f t="shared" ref="G125:AK125" si="58">IF(G124&lt;&gt;"",VLOOKUP(G124,$AC$197:$AL$221,9,FALSE),"")</f>
        <v/>
      </c>
      <c r="H125" s="514" t="str">
        <f t="shared" si="58"/>
        <v/>
      </c>
      <c r="I125" s="514" t="str">
        <f t="shared" si="58"/>
        <v/>
      </c>
      <c r="J125" s="514" t="str">
        <f t="shared" si="58"/>
        <v/>
      </c>
      <c r="K125" s="514" t="str">
        <f t="shared" si="58"/>
        <v/>
      </c>
      <c r="L125" s="514" t="str">
        <f t="shared" si="58"/>
        <v/>
      </c>
      <c r="M125" s="515" t="str">
        <f t="shared" si="58"/>
        <v/>
      </c>
      <c r="N125" s="513" t="str">
        <f t="shared" si="58"/>
        <v/>
      </c>
      <c r="O125" s="514" t="str">
        <f t="shared" si="58"/>
        <v/>
      </c>
      <c r="P125" s="514" t="str">
        <f t="shared" si="58"/>
        <v/>
      </c>
      <c r="Q125" s="514" t="str">
        <f t="shared" si="58"/>
        <v/>
      </c>
      <c r="R125" s="514" t="str">
        <f t="shared" si="58"/>
        <v/>
      </c>
      <c r="S125" s="514" t="str">
        <f t="shared" si="58"/>
        <v/>
      </c>
      <c r="T125" s="515" t="str">
        <f t="shared" si="58"/>
        <v/>
      </c>
      <c r="U125" s="513" t="str">
        <f t="shared" si="58"/>
        <v/>
      </c>
      <c r="V125" s="514" t="str">
        <f t="shared" si="58"/>
        <v/>
      </c>
      <c r="W125" s="514" t="str">
        <f t="shared" si="58"/>
        <v/>
      </c>
      <c r="X125" s="514" t="str">
        <f t="shared" si="58"/>
        <v/>
      </c>
      <c r="Y125" s="514" t="str">
        <f t="shared" si="58"/>
        <v/>
      </c>
      <c r="Z125" s="514" t="str">
        <f t="shared" si="58"/>
        <v/>
      </c>
      <c r="AA125" s="515" t="str">
        <f t="shared" si="58"/>
        <v/>
      </c>
      <c r="AB125" s="513" t="str">
        <f t="shared" si="58"/>
        <v/>
      </c>
      <c r="AC125" s="514" t="str">
        <f t="shared" si="58"/>
        <v/>
      </c>
      <c r="AD125" s="514" t="str">
        <f t="shared" si="58"/>
        <v/>
      </c>
      <c r="AE125" s="514" t="str">
        <f t="shared" si="58"/>
        <v/>
      </c>
      <c r="AF125" s="514" t="str">
        <f t="shared" si="58"/>
        <v/>
      </c>
      <c r="AG125" s="514" t="str">
        <f t="shared" si="58"/>
        <v/>
      </c>
      <c r="AH125" s="515" t="str">
        <f t="shared" si="58"/>
        <v/>
      </c>
      <c r="AI125" s="516" t="str">
        <f t="shared" si="58"/>
        <v/>
      </c>
      <c r="AJ125" s="514" t="str">
        <f t="shared" si="58"/>
        <v/>
      </c>
      <c r="AK125" s="514" t="str">
        <f t="shared" si="58"/>
        <v/>
      </c>
      <c r="AL125" s="517">
        <f>SUM(G125:AH125)</f>
        <v>0</v>
      </c>
      <c r="AM125" s="518">
        <f>AL125/4</f>
        <v>0</v>
      </c>
      <c r="AN125" s="519" t="str">
        <f>IF(C124="","",C124)</f>
        <v/>
      </c>
      <c r="AO125" s="520" t="str">
        <f>IF(D124="","",D124)</f>
        <v/>
      </c>
      <c r="AP125" s="521" t="str">
        <f>IF(D124&lt;&gt;"",VLOOKUP(D124,$AU$2:$AV$6,2,FALSE),"")</f>
        <v/>
      </c>
      <c r="AQ125" s="518">
        <f>ROUNDDOWN(AL125/$AL$6,2)</f>
        <v>0</v>
      </c>
      <c r="AR125" s="518">
        <f>IF(AP125=1,"",AQ125)</f>
        <v>0</v>
      </c>
    </row>
    <row r="126" spans="1:44" ht="15.9" hidden="1" customHeight="1">
      <c r="A126" s="463"/>
      <c r="B126" s="1298" t="s">
        <v>1051</v>
      </c>
      <c r="C126" s="1284"/>
      <c r="D126" s="1286"/>
      <c r="E126" s="1288"/>
      <c r="F126" s="504" t="s">
        <v>989</v>
      </c>
      <c r="G126" s="505"/>
      <c r="H126" s="506"/>
      <c r="I126" s="349"/>
      <c r="J126" s="349"/>
      <c r="K126" s="349"/>
      <c r="L126" s="349"/>
      <c r="M126" s="507"/>
      <c r="N126" s="505"/>
      <c r="O126" s="506"/>
      <c r="P126" s="349"/>
      <c r="Q126" s="349"/>
      <c r="R126" s="349"/>
      <c r="S126" s="349"/>
      <c r="T126" s="507"/>
      <c r="U126" s="505"/>
      <c r="V126" s="506"/>
      <c r="W126" s="349"/>
      <c r="X126" s="349"/>
      <c r="Y126" s="349"/>
      <c r="Z126" s="349"/>
      <c r="AA126" s="507"/>
      <c r="AB126" s="505"/>
      <c r="AC126" s="506"/>
      <c r="AD126" s="349"/>
      <c r="AE126" s="349"/>
      <c r="AF126" s="349"/>
      <c r="AG126" s="349"/>
      <c r="AH126" s="507"/>
      <c r="AI126" s="522"/>
      <c r="AJ126" s="506"/>
      <c r="AK126" s="506"/>
      <c r="AL126" s="509">
        <f>SUM(G127:AK127)</f>
        <v>0</v>
      </c>
      <c r="AM126" s="510"/>
      <c r="AN126" s="458"/>
      <c r="AO126" s="459"/>
      <c r="AP126" s="510"/>
      <c r="AQ126" s="511"/>
      <c r="AR126" s="511"/>
    </row>
    <row r="127" spans="1:44" ht="15.9" hidden="1" customHeight="1">
      <c r="A127" s="463"/>
      <c r="B127" s="1298"/>
      <c r="C127" s="1299"/>
      <c r="D127" s="1300"/>
      <c r="E127" s="1301"/>
      <c r="F127" s="512" t="s">
        <v>992</v>
      </c>
      <c r="G127" s="513" t="str">
        <f t="shared" ref="G127:AK127" si="59">IF(G126&lt;&gt;"",VLOOKUP(G126,$AC$197:$AL$221,9,FALSE),"")</f>
        <v/>
      </c>
      <c r="H127" s="514" t="str">
        <f t="shared" si="59"/>
        <v/>
      </c>
      <c r="I127" s="514" t="str">
        <f t="shared" si="59"/>
        <v/>
      </c>
      <c r="J127" s="514" t="str">
        <f t="shared" si="59"/>
        <v/>
      </c>
      <c r="K127" s="514" t="str">
        <f t="shared" si="59"/>
        <v/>
      </c>
      <c r="L127" s="514" t="str">
        <f t="shared" si="59"/>
        <v/>
      </c>
      <c r="M127" s="515" t="str">
        <f t="shared" si="59"/>
        <v/>
      </c>
      <c r="N127" s="513" t="str">
        <f t="shared" si="59"/>
        <v/>
      </c>
      <c r="O127" s="514" t="str">
        <f t="shared" si="59"/>
        <v/>
      </c>
      <c r="P127" s="514" t="str">
        <f t="shared" si="59"/>
        <v/>
      </c>
      <c r="Q127" s="514" t="str">
        <f t="shared" si="59"/>
        <v/>
      </c>
      <c r="R127" s="514" t="str">
        <f t="shared" si="59"/>
        <v/>
      </c>
      <c r="S127" s="514" t="str">
        <f t="shared" si="59"/>
        <v/>
      </c>
      <c r="T127" s="515" t="str">
        <f t="shared" si="59"/>
        <v/>
      </c>
      <c r="U127" s="513" t="str">
        <f t="shared" si="59"/>
        <v/>
      </c>
      <c r="V127" s="514" t="str">
        <f t="shared" si="59"/>
        <v/>
      </c>
      <c r="W127" s="514" t="str">
        <f t="shared" si="59"/>
        <v/>
      </c>
      <c r="X127" s="514" t="str">
        <f t="shared" si="59"/>
        <v/>
      </c>
      <c r="Y127" s="514" t="str">
        <f t="shared" si="59"/>
        <v/>
      </c>
      <c r="Z127" s="514" t="str">
        <f t="shared" si="59"/>
        <v/>
      </c>
      <c r="AA127" s="515" t="str">
        <f t="shared" si="59"/>
        <v/>
      </c>
      <c r="AB127" s="513" t="str">
        <f t="shared" si="59"/>
        <v/>
      </c>
      <c r="AC127" s="514" t="str">
        <f t="shared" si="59"/>
        <v/>
      </c>
      <c r="AD127" s="514" t="str">
        <f t="shared" si="59"/>
        <v/>
      </c>
      <c r="AE127" s="514" t="str">
        <f t="shared" si="59"/>
        <v/>
      </c>
      <c r="AF127" s="514" t="str">
        <f t="shared" si="59"/>
        <v/>
      </c>
      <c r="AG127" s="514" t="str">
        <f t="shared" si="59"/>
        <v/>
      </c>
      <c r="AH127" s="515" t="str">
        <f t="shared" si="59"/>
        <v/>
      </c>
      <c r="AI127" s="516" t="str">
        <f t="shared" si="59"/>
        <v/>
      </c>
      <c r="AJ127" s="514" t="str">
        <f t="shared" si="59"/>
        <v/>
      </c>
      <c r="AK127" s="514" t="str">
        <f t="shared" si="59"/>
        <v/>
      </c>
      <c r="AL127" s="517">
        <f>SUM(G127:AH127)</f>
        <v>0</v>
      </c>
      <c r="AM127" s="518">
        <f>AL127/4</f>
        <v>0</v>
      </c>
      <c r="AN127" s="519" t="str">
        <f>IF(C126="","",C126)</f>
        <v/>
      </c>
      <c r="AO127" s="520" t="str">
        <f>IF(D126="","",D126)</f>
        <v/>
      </c>
      <c r="AP127" s="521" t="str">
        <f>IF(D126&lt;&gt;"",VLOOKUP(D126,$AU$2:$AV$6,2,FALSE),"")</f>
        <v/>
      </c>
      <c r="AQ127" s="518">
        <f>ROUNDDOWN(AL127/$AL$6,2)</f>
        <v>0</v>
      </c>
      <c r="AR127" s="518">
        <f>IF(AP127=1,"",AQ127)</f>
        <v>0</v>
      </c>
    </row>
    <row r="128" spans="1:44" ht="15.9" hidden="1" customHeight="1">
      <c r="A128" s="463"/>
      <c r="B128" s="1298" t="s">
        <v>1052</v>
      </c>
      <c r="C128" s="1284"/>
      <c r="D128" s="1286"/>
      <c r="E128" s="1288"/>
      <c r="F128" s="504" t="s">
        <v>989</v>
      </c>
      <c r="G128" s="505"/>
      <c r="H128" s="506"/>
      <c r="I128" s="349"/>
      <c r="J128" s="349"/>
      <c r="K128" s="349"/>
      <c r="L128" s="349"/>
      <c r="M128" s="507"/>
      <c r="N128" s="505"/>
      <c r="O128" s="506"/>
      <c r="P128" s="349"/>
      <c r="Q128" s="349"/>
      <c r="R128" s="349"/>
      <c r="S128" s="349"/>
      <c r="T128" s="507"/>
      <c r="U128" s="505"/>
      <c r="V128" s="506"/>
      <c r="W128" s="349"/>
      <c r="X128" s="349"/>
      <c r="Y128" s="349"/>
      <c r="Z128" s="349"/>
      <c r="AA128" s="507"/>
      <c r="AB128" s="505"/>
      <c r="AC128" s="506"/>
      <c r="AD128" s="349"/>
      <c r="AE128" s="349"/>
      <c r="AF128" s="349"/>
      <c r="AG128" s="349"/>
      <c r="AH128" s="507"/>
      <c r="AI128" s="522"/>
      <c r="AJ128" s="506"/>
      <c r="AK128" s="506"/>
      <c r="AL128" s="509">
        <f>SUM(G129:AK129)</f>
        <v>0</v>
      </c>
      <c r="AM128" s="510"/>
      <c r="AN128" s="458"/>
      <c r="AO128" s="459"/>
      <c r="AP128" s="510"/>
      <c r="AQ128" s="511"/>
      <c r="AR128" s="511"/>
    </row>
    <row r="129" spans="1:44" ht="15.9" hidden="1" customHeight="1">
      <c r="A129" s="463"/>
      <c r="B129" s="1298"/>
      <c r="C129" s="1299"/>
      <c r="D129" s="1300"/>
      <c r="E129" s="1301"/>
      <c r="F129" s="512" t="s">
        <v>992</v>
      </c>
      <c r="G129" s="513" t="str">
        <f t="shared" ref="G129:AK129" si="60">IF(G128&lt;&gt;"",VLOOKUP(G128,$AC$197:$AL$221,9,FALSE),"")</f>
        <v/>
      </c>
      <c r="H129" s="514" t="str">
        <f t="shared" si="60"/>
        <v/>
      </c>
      <c r="I129" s="514" t="str">
        <f t="shared" si="60"/>
        <v/>
      </c>
      <c r="J129" s="514" t="str">
        <f t="shared" si="60"/>
        <v/>
      </c>
      <c r="K129" s="514" t="str">
        <f t="shared" si="60"/>
        <v/>
      </c>
      <c r="L129" s="514" t="str">
        <f t="shared" si="60"/>
        <v/>
      </c>
      <c r="M129" s="515" t="str">
        <f t="shared" si="60"/>
        <v/>
      </c>
      <c r="N129" s="513" t="str">
        <f t="shared" si="60"/>
        <v/>
      </c>
      <c r="O129" s="514" t="str">
        <f t="shared" si="60"/>
        <v/>
      </c>
      <c r="P129" s="514" t="str">
        <f t="shared" si="60"/>
        <v/>
      </c>
      <c r="Q129" s="514" t="str">
        <f t="shared" si="60"/>
        <v/>
      </c>
      <c r="R129" s="514" t="str">
        <f t="shared" si="60"/>
        <v/>
      </c>
      <c r="S129" s="514" t="str">
        <f t="shared" si="60"/>
        <v/>
      </c>
      <c r="T129" s="515" t="str">
        <f t="shared" si="60"/>
        <v/>
      </c>
      <c r="U129" s="513" t="str">
        <f t="shared" si="60"/>
        <v/>
      </c>
      <c r="V129" s="514" t="str">
        <f t="shared" si="60"/>
        <v/>
      </c>
      <c r="W129" s="514" t="str">
        <f t="shared" si="60"/>
        <v/>
      </c>
      <c r="X129" s="514" t="str">
        <f t="shared" si="60"/>
        <v/>
      </c>
      <c r="Y129" s="514" t="str">
        <f t="shared" si="60"/>
        <v/>
      </c>
      <c r="Z129" s="514" t="str">
        <f t="shared" si="60"/>
        <v/>
      </c>
      <c r="AA129" s="515" t="str">
        <f t="shared" si="60"/>
        <v/>
      </c>
      <c r="AB129" s="513" t="str">
        <f t="shared" si="60"/>
        <v/>
      </c>
      <c r="AC129" s="514" t="str">
        <f t="shared" si="60"/>
        <v/>
      </c>
      <c r="AD129" s="514" t="str">
        <f t="shared" si="60"/>
        <v/>
      </c>
      <c r="AE129" s="514" t="str">
        <f t="shared" si="60"/>
        <v/>
      </c>
      <c r="AF129" s="514" t="str">
        <f t="shared" si="60"/>
        <v/>
      </c>
      <c r="AG129" s="514" t="str">
        <f t="shared" si="60"/>
        <v/>
      </c>
      <c r="AH129" s="515" t="str">
        <f t="shared" si="60"/>
        <v/>
      </c>
      <c r="AI129" s="516" t="str">
        <f t="shared" si="60"/>
        <v/>
      </c>
      <c r="AJ129" s="514" t="str">
        <f t="shared" si="60"/>
        <v/>
      </c>
      <c r="AK129" s="514" t="str">
        <f t="shared" si="60"/>
        <v/>
      </c>
      <c r="AL129" s="517">
        <f>SUM(G129:AH129)</f>
        <v>0</v>
      </c>
      <c r="AM129" s="518">
        <f>AL129/4</f>
        <v>0</v>
      </c>
      <c r="AN129" s="519" t="str">
        <f>IF(C128="","",C128)</f>
        <v/>
      </c>
      <c r="AO129" s="520" t="str">
        <f>IF(D128="","",D128)</f>
        <v/>
      </c>
      <c r="AP129" s="521" t="str">
        <f>IF(D128&lt;&gt;"",VLOOKUP(D128,$AU$2:$AV$6,2,FALSE),"")</f>
        <v/>
      </c>
      <c r="AQ129" s="518">
        <f>ROUNDDOWN(AL129/$AL$6,2)</f>
        <v>0</v>
      </c>
      <c r="AR129" s="518">
        <f>IF(AP129=1,"",AQ129)</f>
        <v>0</v>
      </c>
    </row>
    <row r="130" spans="1:44" ht="15.9" hidden="1" customHeight="1">
      <c r="A130" s="463"/>
      <c r="B130" s="1298" t="s">
        <v>1053</v>
      </c>
      <c r="C130" s="1284"/>
      <c r="D130" s="1286"/>
      <c r="E130" s="1288"/>
      <c r="F130" s="504" t="s">
        <v>989</v>
      </c>
      <c r="G130" s="505"/>
      <c r="H130" s="506"/>
      <c r="I130" s="349"/>
      <c r="J130" s="349"/>
      <c r="K130" s="349"/>
      <c r="L130" s="349"/>
      <c r="M130" s="507"/>
      <c r="N130" s="505"/>
      <c r="O130" s="506"/>
      <c r="P130" s="349"/>
      <c r="Q130" s="349"/>
      <c r="R130" s="349"/>
      <c r="S130" s="349"/>
      <c r="T130" s="507"/>
      <c r="U130" s="505"/>
      <c r="V130" s="506"/>
      <c r="W130" s="349"/>
      <c r="X130" s="349"/>
      <c r="Y130" s="349"/>
      <c r="Z130" s="349"/>
      <c r="AA130" s="507"/>
      <c r="AB130" s="505"/>
      <c r="AC130" s="506"/>
      <c r="AD130" s="349"/>
      <c r="AE130" s="349"/>
      <c r="AF130" s="349"/>
      <c r="AG130" s="349"/>
      <c r="AH130" s="507"/>
      <c r="AI130" s="522"/>
      <c r="AJ130" s="506"/>
      <c r="AK130" s="506"/>
      <c r="AL130" s="509">
        <f>SUM(G131:AK131)</f>
        <v>0</v>
      </c>
      <c r="AM130" s="510"/>
      <c r="AN130" s="458"/>
      <c r="AO130" s="459"/>
      <c r="AP130" s="510"/>
      <c r="AQ130" s="511"/>
      <c r="AR130" s="511"/>
    </row>
    <row r="131" spans="1:44" ht="15.9" hidden="1" customHeight="1">
      <c r="A131" s="463"/>
      <c r="B131" s="1298"/>
      <c r="C131" s="1299"/>
      <c r="D131" s="1300"/>
      <c r="E131" s="1301"/>
      <c r="F131" s="512" t="s">
        <v>992</v>
      </c>
      <c r="G131" s="513" t="str">
        <f t="shared" ref="G131:AK131" si="61">IF(G130&lt;&gt;"",VLOOKUP(G130,$AC$197:$AL$221,9,FALSE),"")</f>
        <v/>
      </c>
      <c r="H131" s="514" t="str">
        <f t="shared" si="61"/>
        <v/>
      </c>
      <c r="I131" s="514" t="str">
        <f t="shared" si="61"/>
        <v/>
      </c>
      <c r="J131" s="514" t="str">
        <f t="shared" si="61"/>
        <v/>
      </c>
      <c r="K131" s="514" t="str">
        <f t="shared" si="61"/>
        <v/>
      </c>
      <c r="L131" s="514" t="str">
        <f t="shared" si="61"/>
        <v/>
      </c>
      <c r="M131" s="515" t="str">
        <f t="shared" si="61"/>
        <v/>
      </c>
      <c r="N131" s="513" t="str">
        <f t="shared" si="61"/>
        <v/>
      </c>
      <c r="O131" s="514" t="str">
        <f t="shared" si="61"/>
        <v/>
      </c>
      <c r="P131" s="514" t="str">
        <f t="shared" si="61"/>
        <v/>
      </c>
      <c r="Q131" s="514" t="str">
        <f t="shared" si="61"/>
        <v/>
      </c>
      <c r="R131" s="514" t="str">
        <f t="shared" si="61"/>
        <v/>
      </c>
      <c r="S131" s="514" t="str">
        <f t="shared" si="61"/>
        <v/>
      </c>
      <c r="T131" s="515" t="str">
        <f t="shared" si="61"/>
        <v/>
      </c>
      <c r="U131" s="513" t="str">
        <f t="shared" si="61"/>
        <v/>
      </c>
      <c r="V131" s="514" t="str">
        <f t="shared" si="61"/>
        <v/>
      </c>
      <c r="W131" s="514" t="str">
        <f t="shared" si="61"/>
        <v/>
      </c>
      <c r="X131" s="514" t="str">
        <f t="shared" si="61"/>
        <v/>
      </c>
      <c r="Y131" s="514" t="str">
        <f t="shared" si="61"/>
        <v/>
      </c>
      <c r="Z131" s="514" t="str">
        <f t="shared" si="61"/>
        <v/>
      </c>
      <c r="AA131" s="515" t="str">
        <f t="shared" si="61"/>
        <v/>
      </c>
      <c r="AB131" s="513" t="str">
        <f t="shared" si="61"/>
        <v/>
      </c>
      <c r="AC131" s="514" t="str">
        <f t="shared" si="61"/>
        <v/>
      </c>
      <c r="AD131" s="514" t="str">
        <f t="shared" si="61"/>
        <v/>
      </c>
      <c r="AE131" s="514" t="str">
        <f t="shared" si="61"/>
        <v/>
      </c>
      <c r="AF131" s="514" t="str">
        <f t="shared" si="61"/>
        <v/>
      </c>
      <c r="AG131" s="514" t="str">
        <f t="shared" si="61"/>
        <v/>
      </c>
      <c r="AH131" s="515" t="str">
        <f t="shared" si="61"/>
        <v/>
      </c>
      <c r="AI131" s="516" t="str">
        <f t="shared" si="61"/>
        <v/>
      </c>
      <c r="AJ131" s="514" t="str">
        <f t="shared" si="61"/>
        <v/>
      </c>
      <c r="AK131" s="514" t="str">
        <f t="shared" si="61"/>
        <v/>
      </c>
      <c r="AL131" s="517">
        <f>SUM(G131:AH131)</f>
        <v>0</v>
      </c>
      <c r="AM131" s="518">
        <f>AL131/4</f>
        <v>0</v>
      </c>
      <c r="AN131" s="519" t="str">
        <f>IF(C130="","",C130)</f>
        <v/>
      </c>
      <c r="AO131" s="520" t="str">
        <f>IF(D130="","",D130)</f>
        <v/>
      </c>
      <c r="AP131" s="521" t="str">
        <f>IF(D130&lt;&gt;"",VLOOKUP(D130,$AU$2:$AV$6,2,FALSE),"")</f>
        <v/>
      </c>
      <c r="AQ131" s="518">
        <f>ROUNDDOWN(AL131/$AL$6,2)</f>
        <v>0</v>
      </c>
      <c r="AR131" s="518">
        <f>IF(AP131=1,"",AQ131)</f>
        <v>0</v>
      </c>
    </row>
    <row r="132" spans="1:44" ht="15.9" hidden="1" customHeight="1">
      <c r="A132" s="463"/>
      <c r="B132" s="1298" t="s">
        <v>1054</v>
      </c>
      <c r="C132" s="1284"/>
      <c r="D132" s="1286"/>
      <c r="E132" s="1288"/>
      <c r="F132" s="504" t="s">
        <v>989</v>
      </c>
      <c r="G132" s="505"/>
      <c r="H132" s="506"/>
      <c r="I132" s="349"/>
      <c r="J132" s="349"/>
      <c r="K132" s="349"/>
      <c r="L132" s="349"/>
      <c r="M132" s="507"/>
      <c r="N132" s="505"/>
      <c r="O132" s="506"/>
      <c r="P132" s="349"/>
      <c r="Q132" s="349"/>
      <c r="R132" s="349"/>
      <c r="S132" s="349"/>
      <c r="T132" s="507"/>
      <c r="U132" s="505"/>
      <c r="V132" s="506"/>
      <c r="W132" s="349"/>
      <c r="X132" s="349"/>
      <c r="Y132" s="349"/>
      <c r="Z132" s="349"/>
      <c r="AA132" s="507"/>
      <c r="AB132" s="505"/>
      <c r="AC132" s="506"/>
      <c r="AD132" s="349"/>
      <c r="AE132" s="349"/>
      <c r="AF132" s="349"/>
      <c r="AG132" s="349"/>
      <c r="AH132" s="507"/>
      <c r="AI132" s="522"/>
      <c r="AJ132" s="506"/>
      <c r="AK132" s="506"/>
      <c r="AL132" s="509">
        <f>SUM(G133:AK133)</f>
        <v>0</v>
      </c>
      <c r="AM132" s="510"/>
      <c r="AN132" s="458"/>
      <c r="AO132" s="459"/>
      <c r="AP132" s="510"/>
      <c r="AQ132" s="511"/>
      <c r="AR132" s="511"/>
    </row>
    <row r="133" spans="1:44" ht="15.9" hidden="1" customHeight="1">
      <c r="A133" s="463"/>
      <c r="B133" s="1298"/>
      <c r="C133" s="1299"/>
      <c r="D133" s="1300"/>
      <c r="E133" s="1301"/>
      <c r="F133" s="512" t="s">
        <v>992</v>
      </c>
      <c r="G133" s="513" t="str">
        <f t="shared" ref="G133:AK133" si="62">IF(G132&lt;&gt;"",VLOOKUP(G132,$AC$197:$AL$221,9,FALSE),"")</f>
        <v/>
      </c>
      <c r="H133" s="514" t="str">
        <f t="shared" si="62"/>
        <v/>
      </c>
      <c r="I133" s="514" t="str">
        <f t="shared" si="62"/>
        <v/>
      </c>
      <c r="J133" s="514" t="str">
        <f t="shared" si="62"/>
        <v/>
      </c>
      <c r="K133" s="514" t="str">
        <f t="shared" si="62"/>
        <v/>
      </c>
      <c r="L133" s="514" t="str">
        <f t="shared" si="62"/>
        <v/>
      </c>
      <c r="M133" s="515" t="str">
        <f t="shared" si="62"/>
        <v/>
      </c>
      <c r="N133" s="513" t="str">
        <f t="shared" si="62"/>
        <v/>
      </c>
      <c r="O133" s="514" t="str">
        <f t="shared" si="62"/>
        <v/>
      </c>
      <c r="P133" s="514" t="str">
        <f t="shared" si="62"/>
        <v/>
      </c>
      <c r="Q133" s="514" t="str">
        <f t="shared" si="62"/>
        <v/>
      </c>
      <c r="R133" s="514" t="str">
        <f t="shared" si="62"/>
        <v/>
      </c>
      <c r="S133" s="514" t="str">
        <f t="shared" si="62"/>
        <v/>
      </c>
      <c r="T133" s="515" t="str">
        <f t="shared" si="62"/>
        <v/>
      </c>
      <c r="U133" s="513" t="str">
        <f t="shared" si="62"/>
        <v/>
      </c>
      <c r="V133" s="514" t="str">
        <f t="shared" si="62"/>
        <v/>
      </c>
      <c r="W133" s="514" t="str">
        <f t="shared" si="62"/>
        <v/>
      </c>
      <c r="X133" s="514" t="str">
        <f t="shared" si="62"/>
        <v/>
      </c>
      <c r="Y133" s="514" t="str">
        <f t="shared" si="62"/>
        <v/>
      </c>
      <c r="Z133" s="514" t="str">
        <f t="shared" si="62"/>
        <v/>
      </c>
      <c r="AA133" s="515" t="str">
        <f t="shared" si="62"/>
        <v/>
      </c>
      <c r="AB133" s="513" t="str">
        <f t="shared" si="62"/>
        <v/>
      </c>
      <c r="AC133" s="514" t="str">
        <f t="shared" si="62"/>
        <v/>
      </c>
      <c r="AD133" s="514" t="str">
        <f t="shared" si="62"/>
        <v/>
      </c>
      <c r="AE133" s="514" t="str">
        <f t="shared" si="62"/>
        <v/>
      </c>
      <c r="AF133" s="514" t="str">
        <f t="shared" si="62"/>
        <v/>
      </c>
      <c r="AG133" s="514" t="str">
        <f t="shared" si="62"/>
        <v/>
      </c>
      <c r="AH133" s="515" t="str">
        <f t="shared" si="62"/>
        <v/>
      </c>
      <c r="AI133" s="516" t="str">
        <f t="shared" si="62"/>
        <v/>
      </c>
      <c r="AJ133" s="514" t="str">
        <f t="shared" si="62"/>
        <v/>
      </c>
      <c r="AK133" s="514" t="str">
        <f t="shared" si="62"/>
        <v/>
      </c>
      <c r="AL133" s="517">
        <f>SUM(G133:AH133)</f>
        <v>0</v>
      </c>
      <c r="AM133" s="518">
        <f>AL133/4</f>
        <v>0</v>
      </c>
      <c r="AN133" s="519" t="str">
        <f>IF(C132="","",C132)</f>
        <v/>
      </c>
      <c r="AO133" s="520" t="str">
        <f>IF(D132="","",D132)</f>
        <v/>
      </c>
      <c r="AP133" s="521" t="str">
        <f>IF(D132&lt;&gt;"",VLOOKUP(D132,$AU$2:$AV$6,2,FALSE),"")</f>
        <v/>
      </c>
      <c r="AQ133" s="518">
        <f>ROUNDDOWN(AL133/$AL$6,2)</f>
        <v>0</v>
      </c>
      <c r="AR133" s="518">
        <f>IF(AP133=1,"",AQ133)</f>
        <v>0</v>
      </c>
    </row>
    <row r="134" spans="1:44" ht="15.9" hidden="1" customHeight="1">
      <c r="A134" s="463"/>
      <c r="B134" s="1298" t="s">
        <v>1055</v>
      </c>
      <c r="C134" s="1284"/>
      <c r="D134" s="1286"/>
      <c r="E134" s="1288"/>
      <c r="F134" s="504" t="s">
        <v>989</v>
      </c>
      <c r="G134" s="505"/>
      <c r="H134" s="506"/>
      <c r="I134" s="349"/>
      <c r="J134" s="349"/>
      <c r="K134" s="349"/>
      <c r="L134" s="349"/>
      <c r="M134" s="507"/>
      <c r="N134" s="505"/>
      <c r="O134" s="506"/>
      <c r="P134" s="349"/>
      <c r="Q134" s="349"/>
      <c r="R134" s="349"/>
      <c r="S134" s="349"/>
      <c r="T134" s="507"/>
      <c r="U134" s="505"/>
      <c r="V134" s="506"/>
      <c r="W134" s="349"/>
      <c r="X134" s="349"/>
      <c r="Y134" s="349"/>
      <c r="Z134" s="349"/>
      <c r="AA134" s="507"/>
      <c r="AB134" s="505"/>
      <c r="AC134" s="506"/>
      <c r="AD134" s="349"/>
      <c r="AE134" s="349"/>
      <c r="AF134" s="349"/>
      <c r="AG134" s="349"/>
      <c r="AH134" s="507"/>
      <c r="AI134" s="522"/>
      <c r="AJ134" s="506"/>
      <c r="AK134" s="506"/>
      <c r="AL134" s="509">
        <f>SUM(G135:AK135)</f>
        <v>0</v>
      </c>
      <c r="AM134" s="510"/>
      <c r="AN134" s="458"/>
      <c r="AO134" s="459"/>
      <c r="AP134" s="510"/>
      <c r="AQ134" s="511"/>
      <c r="AR134" s="511"/>
    </row>
    <row r="135" spans="1:44" ht="15.9" hidden="1" customHeight="1">
      <c r="A135" s="463"/>
      <c r="B135" s="1298"/>
      <c r="C135" s="1299"/>
      <c r="D135" s="1300"/>
      <c r="E135" s="1301"/>
      <c r="F135" s="512" t="s">
        <v>992</v>
      </c>
      <c r="G135" s="513" t="str">
        <f t="shared" ref="G135:AK135" si="63">IF(G134&lt;&gt;"",VLOOKUP(G134,$AC$197:$AL$221,9,FALSE),"")</f>
        <v/>
      </c>
      <c r="H135" s="514" t="str">
        <f t="shared" si="63"/>
        <v/>
      </c>
      <c r="I135" s="514" t="str">
        <f t="shared" si="63"/>
        <v/>
      </c>
      <c r="J135" s="514" t="str">
        <f t="shared" si="63"/>
        <v/>
      </c>
      <c r="K135" s="514" t="str">
        <f t="shared" si="63"/>
        <v/>
      </c>
      <c r="L135" s="514" t="str">
        <f t="shared" si="63"/>
        <v/>
      </c>
      <c r="M135" s="515" t="str">
        <f t="shared" si="63"/>
        <v/>
      </c>
      <c r="N135" s="513" t="str">
        <f t="shared" si="63"/>
        <v/>
      </c>
      <c r="O135" s="514" t="str">
        <f t="shared" si="63"/>
        <v/>
      </c>
      <c r="P135" s="514" t="str">
        <f t="shared" si="63"/>
        <v/>
      </c>
      <c r="Q135" s="514" t="str">
        <f t="shared" si="63"/>
        <v/>
      </c>
      <c r="R135" s="514" t="str">
        <f t="shared" si="63"/>
        <v/>
      </c>
      <c r="S135" s="514" t="str">
        <f t="shared" si="63"/>
        <v/>
      </c>
      <c r="T135" s="515" t="str">
        <f t="shared" si="63"/>
        <v/>
      </c>
      <c r="U135" s="513" t="str">
        <f t="shared" si="63"/>
        <v/>
      </c>
      <c r="V135" s="514" t="str">
        <f t="shared" si="63"/>
        <v/>
      </c>
      <c r="W135" s="514" t="str">
        <f t="shared" si="63"/>
        <v/>
      </c>
      <c r="X135" s="514" t="str">
        <f t="shared" si="63"/>
        <v/>
      </c>
      <c r="Y135" s="514" t="str">
        <f t="shared" si="63"/>
        <v/>
      </c>
      <c r="Z135" s="514" t="str">
        <f t="shared" si="63"/>
        <v/>
      </c>
      <c r="AA135" s="515" t="str">
        <f t="shared" si="63"/>
        <v/>
      </c>
      <c r="AB135" s="513" t="str">
        <f t="shared" si="63"/>
        <v/>
      </c>
      <c r="AC135" s="514" t="str">
        <f t="shared" si="63"/>
        <v/>
      </c>
      <c r="AD135" s="514" t="str">
        <f t="shared" si="63"/>
        <v/>
      </c>
      <c r="AE135" s="514" t="str">
        <f t="shared" si="63"/>
        <v/>
      </c>
      <c r="AF135" s="514" t="str">
        <f t="shared" si="63"/>
        <v/>
      </c>
      <c r="AG135" s="514" t="str">
        <f t="shared" si="63"/>
        <v/>
      </c>
      <c r="AH135" s="515" t="str">
        <f t="shared" si="63"/>
        <v/>
      </c>
      <c r="AI135" s="516" t="str">
        <f t="shared" si="63"/>
        <v/>
      </c>
      <c r="AJ135" s="514" t="str">
        <f t="shared" si="63"/>
        <v/>
      </c>
      <c r="AK135" s="514" t="str">
        <f t="shared" si="63"/>
        <v/>
      </c>
      <c r="AL135" s="517">
        <f>SUM(G135:AH135)</f>
        <v>0</v>
      </c>
      <c r="AM135" s="518">
        <f>AL135/4</f>
        <v>0</v>
      </c>
      <c r="AN135" s="519" t="str">
        <f>IF(C134="","",C134)</f>
        <v/>
      </c>
      <c r="AO135" s="520" t="str">
        <f>IF(D134="","",D134)</f>
        <v/>
      </c>
      <c r="AP135" s="521" t="str">
        <f>IF(D134&lt;&gt;"",VLOOKUP(D134,$AU$2:$AV$6,2,FALSE),"")</f>
        <v/>
      </c>
      <c r="AQ135" s="518">
        <f>ROUNDDOWN(AL135/$AL$6,2)</f>
        <v>0</v>
      </c>
      <c r="AR135" s="518">
        <f>IF(AP135=1,"",AQ135)</f>
        <v>0</v>
      </c>
    </row>
    <row r="136" spans="1:44" ht="15.9" hidden="1" customHeight="1">
      <c r="A136" s="463"/>
      <c r="B136" s="1298" t="s">
        <v>1056</v>
      </c>
      <c r="C136" s="1284"/>
      <c r="D136" s="1286"/>
      <c r="E136" s="1288"/>
      <c r="F136" s="504" t="s">
        <v>989</v>
      </c>
      <c r="G136" s="505"/>
      <c r="H136" s="506"/>
      <c r="I136" s="349"/>
      <c r="J136" s="349"/>
      <c r="K136" s="349"/>
      <c r="L136" s="349"/>
      <c r="M136" s="507"/>
      <c r="N136" s="505"/>
      <c r="O136" s="506"/>
      <c r="P136" s="349"/>
      <c r="Q136" s="349"/>
      <c r="R136" s="349"/>
      <c r="S136" s="349"/>
      <c r="T136" s="507"/>
      <c r="U136" s="505"/>
      <c r="V136" s="506"/>
      <c r="W136" s="349"/>
      <c r="X136" s="349"/>
      <c r="Y136" s="349"/>
      <c r="Z136" s="349"/>
      <c r="AA136" s="507"/>
      <c r="AB136" s="505"/>
      <c r="AC136" s="506"/>
      <c r="AD136" s="349"/>
      <c r="AE136" s="349"/>
      <c r="AF136" s="349"/>
      <c r="AG136" s="349"/>
      <c r="AH136" s="507"/>
      <c r="AI136" s="522"/>
      <c r="AJ136" s="506"/>
      <c r="AK136" s="506"/>
      <c r="AL136" s="509">
        <f>SUM(G137:AK137)</f>
        <v>0</v>
      </c>
      <c r="AM136" s="510"/>
      <c r="AN136" s="458"/>
      <c r="AO136" s="459"/>
      <c r="AP136" s="510"/>
      <c r="AQ136" s="511"/>
      <c r="AR136" s="511"/>
    </row>
    <row r="137" spans="1:44" ht="15.9" hidden="1" customHeight="1">
      <c r="A137" s="463"/>
      <c r="B137" s="1298"/>
      <c r="C137" s="1299"/>
      <c r="D137" s="1300"/>
      <c r="E137" s="1301"/>
      <c r="F137" s="512" t="s">
        <v>992</v>
      </c>
      <c r="G137" s="513" t="str">
        <f t="shared" ref="G137:AK137" si="64">IF(G136&lt;&gt;"",VLOOKUP(G136,$AC$197:$AL$221,9,FALSE),"")</f>
        <v/>
      </c>
      <c r="H137" s="514" t="str">
        <f t="shared" si="64"/>
        <v/>
      </c>
      <c r="I137" s="514" t="str">
        <f t="shared" si="64"/>
        <v/>
      </c>
      <c r="J137" s="514" t="str">
        <f t="shared" si="64"/>
        <v/>
      </c>
      <c r="K137" s="514" t="str">
        <f t="shared" si="64"/>
        <v/>
      </c>
      <c r="L137" s="514" t="str">
        <f t="shared" si="64"/>
        <v/>
      </c>
      <c r="M137" s="515" t="str">
        <f t="shared" si="64"/>
        <v/>
      </c>
      <c r="N137" s="513" t="str">
        <f t="shared" si="64"/>
        <v/>
      </c>
      <c r="O137" s="514" t="str">
        <f t="shared" si="64"/>
        <v/>
      </c>
      <c r="P137" s="514" t="str">
        <f t="shared" si="64"/>
        <v/>
      </c>
      <c r="Q137" s="514" t="str">
        <f t="shared" si="64"/>
        <v/>
      </c>
      <c r="R137" s="514" t="str">
        <f t="shared" si="64"/>
        <v/>
      </c>
      <c r="S137" s="514" t="str">
        <f t="shared" si="64"/>
        <v/>
      </c>
      <c r="T137" s="515" t="str">
        <f t="shared" si="64"/>
        <v/>
      </c>
      <c r="U137" s="513" t="str">
        <f t="shared" si="64"/>
        <v/>
      </c>
      <c r="V137" s="514" t="str">
        <f t="shared" si="64"/>
        <v/>
      </c>
      <c r="W137" s="514" t="str">
        <f t="shared" si="64"/>
        <v/>
      </c>
      <c r="X137" s="514" t="str">
        <f t="shared" si="64"/>
        <v/>
      </c>
      <c r="Y137" s="514" t="str">
        <f t="shared" si="64"/>
        <v/>
      </c>
      <c r="Z137" s="514" t="str">
        <f t="shared" si="64"/>
        <v/>
      </c>
      <c r="AA137" s="515" t="str">
        <f t="shared" si="64"/>
        <v/>
      </c>
      <c r="AB137" s="513" t="str">
        <f t="shared" si="64"/>
        <v/>
      </c>
      <c r="AC137" s="514" t="str">
        <f t="shared" si="64"/>
        <v/>
      </c>
      <c r="AD137" s="514" t="str">
        <f t="shared" si="64"/>
        <v/>
      </c>
      <c r="AE137" s="514" t="str">
        <f t="shared" si="64"/>
        <v/>
      </c>
      <c r="AF137" s="514" t="str">
        <f t="shared" si="64"/>
        <v/>
      </c>
      <c r="AG137" s="514" t="str">
        <f t="shared" si="64"/>
        <v/>
      </c>
      <c r="AH137" s="515" t="str">
        <f t="shared" si="64"/>
        <v/>
      </c>
      <c r="AI137" s="516" t="str">
        <f t="shared" si="64"/>
        <v/>
      </c>
      <c r="AJ137" s="514" t="str">
        <f t="shared" si="64"/>
        <v/>
      </c>
      <c r="AK137" s="514" t="str">
        <f t="shared" si="64"/>
        <v/>
      </c>
      <c r="AL137" s="517">
        <f>SUM(G137:AH137)</f>
        <v>0</v>
      </c>
      <c r="AM137" s="518">
        <f>AL137/4</f>
        <v>0</v>
      </c>
      <c r="AN137" s="519" t="str">
        <f>IF(C136="","",C136)</f>
        <v/>
      </c>
      <c r="AO137" s="520" t="str">
        <f>IF(D136="","",D136)</f>
        <v/>
      </c>
      <c r="AP137" s="521" t="str">
        <f>IF(D136&lt;&gt;"",VLOOKUP(D136,$AU$2:$AV$6,2,FALSE),"")</f>
        <v/>
      </c>
      <c r="AQ137" s="518">
        <f>ROUNDDOWN(AL137/$AL$6,2)</f>
        <v>0</v>
      </c>
      <c r="AR137" s="518">
        <f>IF(AP137=1,"",AQ137)</f>
        <v>0</v>
      </c>
    </row>
    <row r="138" spans="1:44" ht="15.9" customHeight="1">
      <c r="A138" s="523"/>
      <c r="B138" s="1298" t="s">
        <v>1057</v>
      </c>
      <c r="C138" s="1284"/>
      <c r="D138" s="1286"/>
      <c r="E138" s="1288"/>
      <c r="F138" s="504" t="s">
        <v>989</v>
      </c>
      <c r="G138" s="505"/>
      <c r="H138" s="506"/>
      <c r="I138" s="349"/>
      <c r="J138" s="349"/>
      <c r="K138" s="349"/>
      <c r="L138" s="349"/>
      <c r="M138" s="507"/>
      <c r="N138" s="505"/>
      <c r="O138" s="506"/>
      <c r="P138" s="349"/>
      <c r="Q138" s="349"/>
      <c r="R138" s="349"/>
      <c r="S138" s="349"/>
      <c r="T138" s="507"/>
      <c r="U138" s="505"/>
      <c r="V138" s="506"/>
      <c r="W138" s="349"/>
      <c r="X138" s="349"/>
      <c r="Y138" s="349"/>
      <c r="Z138" s="349"/>
      <c r="AA138" s="507"/>
      <c r="AB138" s="505"/>
      <c r="AC138" s="506"/>
      <c r="AD138" s="349"/>
      <c r="AE138" s="349"/>
      <c r="AF138" s="349"/>
      <c r="AG138" s="349"/>
      <c r="AH138" s="507"/>
      <c r="AI138" s="522"/>
      <c r="AJ138" s="506"/>
      <c r="AK138" s="506"/>
      <c r="AL138" s="509">
        <f>SUM(G139:AK139)</f>
        <v>0</v>
      </c>
      <c r="AM138" s="510"/>
      <c r="AN138" s="458"/>
      <c r="AO138" s="459"/>
      <c r="AP138" s="510"/>
      <c r="AQ138" s="511"/>
      <c r="AR138" s="511"/>
    </row>
    <row r="139" spans="1:44" ht="15.9" customHeight="1" thickBot="1">
      <c r="A139" s="524"/>
      <c r="B139" s="1302"/>
      <c r="C139" s="1299"/>
      <c r="D139" s="1300"/>
      <c r="E139" s="1301"/>
      <c r="F139" s="512" t="s">
        <v>992</v>
      </c>
      <c r="G139" s="513" t="str">
        <f t="shared" ref="G139:AK139" si="65">IF(G138&lt;&gt;"",VLOOKUP(G138,$AC$197:$AL$221,9,FALSE),"")</f>
        <v/>
      </c>
      <c r="H139" s="514" t="str">
        <f t="shared" si="65"/>
        <v/>
      </c>
      <c r="I139" s="514" t="str">
        <f t="shared" si="65"/>
        <v/>
      </c>
      <c r="J139" s="514" t="str">
        <f t="shared" si="65"/>
        <v/>
      </c>
      <c r="K139" s="514" t="str">
        <f t="shared" si="65"/>
        <v/>
      </c>
      <c r="L139" s="514" t="str">
        <f t="shared" si="65"/>
        <v/>
      </c>
      <c r="M139" s="515" t="str">
        <f t="shared" si="65"/>
        <v/>
      </c>
      <c r="N139" s="513" t="str">
        <f t="shared" si="65"/>
        <v/>
      </c>
      <c r="O139" s="514" t="str">
        <f t="shared" si="65"/>
        <v/>
      </c>
      <c r="P139" s="514" t="str">
        <f t="shared" si="65"/>
        <v/>
      </c>
      <c r="Q139" s="514" t="str">
        <f t="shared" si="65"/>
        <v/>
      </c>
      <c r="R139" s="514" t="str">
        <f t="shared" si="65"/>
        <v/>
      </c>
      <c r="S139" s="514" t="str">
        <f t="shared" si="65"/>
        <v/>
      </c>
      <c r="T139" s="515" t="str">
        <f t="shared" si="65"/>
        <v/>
      </c>
      <c r="U139" s="513" t="str">
        <f t="shared" si="65"/>
        <v/>
      </c>
      <c r="V139" s="514" t="str">
        <f t="shared" si="65"/>
        <v/>
      </c>
      <c r="W139" s="514" t="str">
        <f t="shared" si="65"/>
        <v/>
      </c>
      <c r="X139" s="514" t="str">
        <f t="shared" si="65"/>
        <v/>
      </c>
      <c r="Y139" s="514" t="str">
        <f t="shared" si="65"/>
        <v/>
      </c>
      <c r="Z139" s="514" t="str">
        <f t="shared" si="65"/>
        <v/>
      </c>
      <c r="AA139" s="515" t="str">
        <f t="shared" si="65"/>
        <v/>
      </c>
      <c r="AB139" s="513" t="str">
        <f t="shared" si="65"/>
        <v/>
      </c>
      <c r="AC139" s="514" t="str">
        <f t="shared" si="65"/>
        <v/>
      </c>
      <c r="AD139" s="514" t="str">
        <f t="shared" si="65"/>
        <v/>
      </c>
      <c r="AE139" s="514" t="str">
        <f t="shared" si="65"/>
        <v/>
      </c>
      <c r="AF139" s="514" t="str">
        <f t="shared" si="65"/>
        <v/>
      </c>
      <c r="AG139" s="514" t="str">
        <f t="shared" si="65"/>
        <v/>
      </c>
      <c r="AH139" s="515" t="str">
        <f t="shared" si="65"/>
        <v/>
      </c>
      <c r="AI139" s="516" t="str">
        <f t="shared" si="65"/>
        <v/>
      </c>
      <c r="AJ139" s="514" t="str">
        <f t="shared" si="65"/>
        <v/>
      </c>
      <c r="AK139" s="514" t="str">
        <f t="shared" si="65"/>
        <v/>
      </c>
      <c r="AL139" s="517">
        <f>SUM(G139:AH139)</f>
        <v>0</v>
      </c>
      <c r="AM139" s="518">
        <f>AL139/4</f>
        <v>0</v>
      </c>
      <c r="AN139" s="519" t="str">
        <f>IF(C138="","",C138)</f>
        <v/>
      </c>
      <c r="AO139" s="520" t="str">
        <f>IF(D138="","",D138)</f>
        <v/>
      </c>
      <c r="AP139" s="521" t="str">
        <f>IF(D138&lt;&gt;"",VLOOKUP(D138,$AU$2:$AV$6,2,FALSE),"")</f>
        <v/>
      </c>
      <c r="AQ139" s="518">
        <f>ROUNDDOWN(AL139/$AL$6,2)</f>
        <v>0</v>
      </c>
      <c r="AR139" s="518">
        <f>IF(AP139=1,"",AQ139)</f>
        <v>0</v>
      </c>
    </row>
    <row r="140" spans="1:44" ht="15.9" customHeight="1" thickTop="1">
      <c r="A140" s="463"/>
      <c r="B140" s="42"/>
      <c r="C140" s="1284"/>
      <c r="D140" s="1286"/>
      <c r="E140" s="1288"/>
      <c r="F140" s="504" t="s">
        <v>989</v>
      </c>
      <c r="G140" s="505"/>
      <c r="H140" s="506"/>
      <c r="I140" s="349"/>
      <c r="J140" s="349"/>
      <c r="K140" s="349"/>
      <c r="L140" s="349"/>
      <c r="M140" s="507"/>
      <c r="N140" s="505"/>
      <c r="O140" s="506"/>
      <c r="P140" s="349"/>
      <c r="Q140" s="349"/>
      <c r="R140" s="349"/>
      <c r="S140" s="349"/>
      <c r="T140" s="507"/>
      <c r="U140" s="505"/>
      <c r="V140" s="506"/>
      <c r="W140" s="349"/>
      <c r="X140" s="349"/>
      <c r="Y140" s="349"/>
      <c r="Z140" s="349"/>
      <c r="AA140" s="507"/>
      <c r="AB140" s="505"/>
      <c r="AC140" s="506"/>
      <c r="AD140" s="349"/>
      <c r="AE140" s="349"/>
      <c r="AF140" s="349"/>
      <c r="AG140" s="349"/>
      <c r="AH140" s="507"/>
      <c r="AI140" s="522"/>
      <c r="AJ140" s="506"/>
      <c r="AK140" s="506"/>
      <c r="AL140" s="509">
        <f>SUM(G141:AK141)</f>
        <v>0</v>
      </c>
      <c r="AM140" s="510"/>
      <c r="AN140" s="458"/>
      <c r="AO140" s="459"/>
      <c r="AP140" s="510"/>
      <c r="AQ140" s="511"/>
      <c r="AR140" s="511"/>
    </row>
    <row r="141" spans="1:44" ht="15.9" customHeight="1">
      <c r="A141" s="463"/>
      <c r="B141" s="42"/>
      <c r="C141" s="1285"/>
      <c r="D141" s="1287"/>
      <c r="E141" s="1289"/>
      <c r="F141" s="512" t="s">
        <v>992</v>
      </c>
      <c r="G141" s="513" t="str">
        <f t="shared" ref="G141:AK141" si="66">IF(G140&lt;&gt;"",VLOOKUP(G140,$AC$197:$AL$221,9,FALSE),"")</f>
        <v/>
      </c>
      <c r="H141" s="514" t="str">
        <f t="shared" si="66"/>
        <v/>
      </c>
      <c r="I141" s="514" t="str">
        <f t="shared" si="66"/>
        <v/>
      </c>
      <c r="J141" s="514" t="str">
        <f t="shared" si="66"/>
        <v/>
      </c>
      <c r="K141" s="514" t="str">
        <f t="shared" si="66"/>
        <v/>
      </c>
      <c r="L141" s="514" t="str">
        <f t="shared" si="66"/>
        <v/>
      </c>
      <c r="M141" s="515" t="str">
        <f t="shared" si="66"/>
        <v/>
      </c>
      <c r="N141" s="513" t="str">
        <f t="shared" si="66"/>
        <v/>
      </c>
      <c r="O141" s="514" t="str">
        <f t="shared" si="66"/>
        <v/>
      </c>
      <c r="P141" s="514" t="str">
        <f t="shared" si="66"/>
        <v/>
      </c>
      <c r="Q141" s="514" t="str">
        <f t="shared" si="66"/>
        <v/>
      </c>
      <c r="R141" s="514" t="str">
        <f t="shared" si="66"/>
        <v/>
      </c>
      <c r="S141" s="514" t="str">
        <f t="shared" si="66"/>
        <v/>
      </c>
      <c r="T141" s="515" t="str">
        <f t="shared" si="66"/>
        <v/>
      </c>
      <c r="U141" s="513" t="str">
        <f t="shared" si="66"/>
        <v/>
      </c>
      <c r="V141" s="514" t="str">
        <f t="shared" si="66"/>
        <v/>
      </c>
      <c r="W141" s="514" t="str">
        <f t="shared" si="66"/>
        <v/>
      </c>
      <c r="X141" s="514" t="str">
        <f t="shared" si="66"/>
        <v/>
      </c>
      <c r="Y141" s="514" t="str">
        <f t="shared" si="66"/>
        <v/>
      </c>
      <c r="Z141" s="514" t="str">
        <f t="shared" si="66"/>
        <v/>
      </c>
      <c r="AA141" s="515" t="str">
        <f t="shared" si="66"/>
        <v/>
      </c>
      <c r="AB141" s="513" t="str">
        <f t="shared" si="66"/>
        <v/>
      </c>
      <c r="AC141" s="514" t="str">
        <f t="shared" si="66"/>
        <v/>
      </c>
      <c r="AD141" s="514" t="str">
        <f t="shared" si="66"/>
        <v/>
      </c>
      <c r="AE141" s="514" t="str">
        <f t="shared" si="66"/>
        <v/>
      </c>
      <c r="AF141" s="514" t="str">
        <f t="shared" si="66"/>
        <v/>
      </c>
      <c r="AG141" s="514" t="str">
        <f t="shared" si="66"/>
        <v/>
      </c>
      <c r="AH141" s="515" t="str">
        <f t="shared" si="66"/>
        <v/>
      </c>
      <c r="AI141" s="516" t="str">
        <f t="shared" si="66"/>
        <v/>
      </c>
      <c r="AJ141" s="514" t="str">
        <f t="shared" si="66"/>
        <v/>
      </c>
      <c r="AK141" s="514" t="str">
        <f t="shared" si="66"/>
        <v/>
      </c>
      <c r="AL141" s="517">
        <f>SUM(G141:AH141)</f>
        <v>0</v>
      </c>
      <c r="AM141" s="525">
        <f>AL141/4</f>
        <v>0</v>
      </c>
      <c r="AN141" s="519" t="str">
        <f>IF(C140="","",C140)</f>
        <v/>
      </c>
      <c r="AO141" s="520" t="str">
        <f>IF(D140="","",D140)</f>
        <v/>
      </c>
      <c r="AP141" s="521" t="str">
        <f>IF(D140&lt;&gt;"",VLOOKUP(D140,$AU$2:$AV$6,2,FALSE),"")</f>
        <v/>
      </c>
      <c r="AQ141" s="518">
        <f>ROUNDDOWN(AL141/$AL$6,2)</f>
        <v>0</v>
      </c>
      <c r="AR141" s="518">
        <f>IF(AP141=1,"",AQ141)</f>
        <v>0</v>
      </c>
    </row>
    <row r="142" spans="1:44" ht="8.25" customHeight="1">
      <c r="A142" s="463"/>
      <c r="B142" s="42"/>
      <c r="C142" s="526"/>
      <c r="D142" s="527"/>
      <c r="E142" s="528"/>
      <c r="F142" s="529"/>
      <c r="G142" s="530"/>
      <c r="H142" s="531"/>
      <c r="I142" s="531"/>
      <c r="J142" s="531"/>
      <c r="K142" s="531"/>
      <c r="L142" s="531"/>
      <c r="M142" s="532"/>
      <c r="N142" s="530"/>
      <c r="O142" s="531"/>
      <c r="P142" s="531"/>
      <c r="Q142" s="531"/>
      <c r="R142" s="531"/>
      <c r="S142" s="531"/>
      <c r="T142" s="532"/>
      <c r="U142" s="530"/>
      <c r="V142" s="531"/>
      <c r="W142" s="531"/>
      <c r="X142" s="531"/>
      <c r="Y142" s="531"/>
      <c r="Z142" s="531"/>
      <c r="AA142" s="532"/>
      <c r="AB142" s="530"/>
      <c r="AC142" s="531"/>
      <c r="AD142" s="531"/>
      <c r="AE142" s="531"/>
      <c r="AF142" s="531"/>
      <c r="AG142" s="531"/>
      <c r="AH142" s="532"/>
      <c r="AI142" s="533"/>
      <c r="AJ142" s="531"/>
      <c r="AK142" s="531"/>
      <c r="AL142" s="534"/>
      <c r="AM142" s="535"/>
      <c r="AN142" s="536"/>
      <c r="AO142" s="537"/>
      <c r="AP142" s="538"/>
      <c r="AQ142" s="534"/>
      <c r="AR142" s="534"/>
    </row>
    <row r="143" spans="1:44" ht="15.9" customHeight="1">
      <c r="A143" s="463"/>
      <c r="B143" s="42"/>
      <c r="C143" s="1290" t="s">
        <v>1058</v>
      </c>
      <c r="D143" s="1291"/>
      <c r="E143" s="1292"/>
      <c r="F143" s="539" t="str">
        <f>AC197</f>
        <v>夜</v>
      </c>
      <c r="G143" s="540">
        <f>COUNTIF(G10:G142,$F$143)</f>
        <v>0</v>
      </c>
      <c r="H143" s="541">
        <f t="shared" ref="H143:AK143" si="67">COUNTIF(H10:H142,$F$143)</f>
        <v>0</v>
      </c>
      <c r="I143" s="541">
        <f t="shared" si="67"/>
        <v>0</v>
      </c>
      <c r="J143" s="541">
        <f t="shared" si="67"/>
        <v>0</v>
      </c>
      <c r="K143" s="541">
        <f t="shared" si="67"/>
        <v>0</v>
      </c>
      <c r="L143" s="541">
        <f t="shared" si="67"/>
        <v>0</v>
      </c>
      <c r="M143" s="542">
        <f t="shared" si="67"/>
        <v>0</v>
      </c>
      <c r="N143" s="540">
        <f t="shared" si="67"/>
        <v>0</v>
      </c>
      <c r="O143" s="541">
        <f t="shared" si="67"/>
        <v>0</v>
      </c>
      <c r="P143" s="541">
        <f t="shared" si="67"/>
        <v>0</v>
      </c>
      <c r="Q143" s="541">
        <f t="shared" si="67"/>
        <v>0</v>
      </c>
      <c r="R143" s="541">
        <f t="shared" si="67"/>
        <v>0</v>
      </c>
      <c r="S143" s="541">
        <f t="shared" si="67"/>
        <v>0</v>
      </c>
      <c r="T143" s="542">
        <f t="shared" si="67"/>
        <v>0</v>
      </c>
      <c r="U143" s="540">
        <f t="shared" si="67"/>
        <v>0</v>
      </c>
      <c r="V143" s="541">
        <f t="shared" si="67"/>
        <v>0</v>
      </c>
      <c r="W143" s="541">
        <f t="shared" si="67"/>
        <v>0</v>
      </c>
      <c r="X143" s="541">
        <f t="shared" si="67"/>
        <v>0</v>
      </c>
      <c r="Y143" s="541">
        <f t="shared" si="67"/>
        <v>0</v>
      </c>
      <c r="Z143" s="541">
        <f t="shared" si="67"/>
        <v>0</v>
      </c>
      <c r="AA143" s="542">
        <f t="shared" si="67"/>
        <v>0</v>
      </c>
      <c r="AB143" s="540">
        <f t="shared" si="67"/>
        <v>0</v>
      </c>
      <c r="AC143" s="541">
        <f t="shared" si="67"/>
        <v>0</v>
      </c>
      <c r="AD143" s="541">
        <f t="shared" si="67"/>
        <v>0</v>
      </c>
      <c r="AE143" s="541">
        <f t="shared" si="67"/>
        <v>0</v>
      </c>
      <c r="AF143" s="541">
        <f t="shared" si="67"/>
        <v>0</v>
      </c>
      <c r="AG143" s="541">
        <f t="shared" si="67"/>
        <v>0</v>
      </c>
      <c r="AH143" s="542">
        <f t="shared" si="67"/>
        <v>0</v>
      </c>
      <c r="AI143" s="543">
        <f t="shared" si="67"/>
        <v>0</v>
      </c>
      <c r="AJ143" s="541">
        <f t="shared" si="67"/>
        <v>0</v>
      </c>
      <c r="AK143" s="541">
        <f t="shared" si="67"/>
        <v>0</v>
      </c>
      <c r="AL143" s="544">
        <f>SUM(G143:AK143)</f>
        <v>0</v>
      </c>
      <c r="AM143" s="545"/>
      <c r="AN143" s="546"/>
      <c r="AO143" s="547"/>
      <c r="AP143" s="548"/>
      <c r="AQ143" s="549"/>
      <c r="AR143" s="549"/>
    </row>
    <row r="144" spans="1:44" ht="15.9" customHeight="1">
      <c r="A144" s="463"/>
      <c r="B144" s="550"/>
      <c r="C144" s="551"/>
      <c r="D144" s="551"/>
      <c r="E144" s="551"/>
      <c r="F144" s="552"/>
      <c r="G144" s="553"/>
      <c r="H144" s="553"/>
      <c r="I144" s="553"/>
      <c r="J144" s="553"/>
      <c r="K144" s="553"/>
      <c r="L144" s="553"/>
      <c r="M144" s="553"/>
      <c r="N144" s="553"/>
      <c r="O144" s="553"/>
      <c r="P144" s="553"/>
      <c r="Q144" s="553"/>
      <c r="R144" s="553"/>
      <c r="S144" s="553"/>
      <c r="T144" s="553"/>
      <c r="U144" s="553"/>
      <c r="V144" s="553"/>
      <c r="W144" s="553"/>
      <c r="X144" s="553"/>
      <c r="Y144" s="553"/>
      <c r="Z144" s="553"/>
      <c r="AA144" s="553"/>
      <c r="AB144" s="553"/>
      <c r="AC144" s="553"/>
      <c r="AD144" s="553"/>
      <c r="AE144" s="553"/>
      <c r="AF144" s="553"/>
      <c r="AG144" s="553"/>
      <c r="AH144" s="553"/>
      <c r="AI144" s="553"/>
      <c r="AJ144" s="553"/>
      <c r="AK144" s="553"/>
      <c r="AL144" s="554"/>
      <c r="AM144" s="555"/>
      <c r="AN144" s="460"/>
      <c r="AO144" s="460"/>
      <c r="AP144" s="555"/>
      <c r="AQ144" s="555"/>
      <c r="AR144" s="555"/>
    </row>
    <row r="145" spans="1:48" ht="15.9" customHeight="1">
      <c r="A145" s="463"/>
      <c r="B145" s="42"/>
      <c r="C145" s="465" t="s">
        <v>1059</v>
      </c>
      <c r="D145" s="561"/>
      <c r="E145" s="561"/>
      <c r="F145" s="562"/>
      <c r="G145" s="563"/>
      <c r="H145" s="563"/>
      <c r="I145" s="563"/>
      <c r="J145" s="563"/>
      <c r="K145" s="563"/>
      <c r="L145" s="563"/>
      <c r="M145" s="563"/>
      <c r="N145" s="563"/>
      <c r="O145" s="563"/>
      <c r="P145" s="563"/>
      <c r="Q145" s="563"/>
      <c r="R145" s="563"/>
      <c r="S145" s="563"/>
      <c r="T145" s="563"/>
      <c r="U145" s="563"/>
      <c r="V145" s="563"/>
      <c r="W145" s="563"/>
      <c r="X145" s="563"/>
      <c r="Y145" s="563"/>
      <c r="Z145" s="563"/>
      <c r="AA145" s="563"/>
      <c r="AB145" s="563"/>
      <c r="AC145" s="563"/>
      <c r="AD145" s="563"/>
      <c r="AE145" s="563"/>
      <c r="AF145" s="563"/>
      <c r="AG145" s="563"/>
      <c r="AH145" s="563"/>
      <c r="AI145" s="563"/>
      <c r="AJ145" s="563"/>
      <c r="AK145" s="563"/>
      <c r="AL145" s="523"/>
      <c r="AM145" s="523"/>
      <c r="AN145" s="523"/>
      <c r="AO145" s="523"/>
      <c r="AP145" s="559"/>
      <c r="AQ145" s="559"/>
      <c r="AR145" s="559"/>
    </row>
    <row r="146" spans="1:48" s="455" customFormat="1">
      <c r="A146" s="523"/>
      <c r="B146" s="42"/>
      <c r="C146" s="461"/>
      <c r="D146" s="561"/>
      <c r="E146" s="561"/>
      <c r="F146" s="562"/>
      <c r="G146" s="563"/>
      <c r="H146" s="563"/>
      <c r="I146" s="563"/>
      <c r="J146" s="563"/>
      <c r="K146" s="563"/>
      <c r="L146" s="563"/>
      <c r="M146" s="563"/>
      <c r="N146" s="563"/>
      <c r="O146" s="563"/>
      <c r="P146" s="563"/>
      <c r="Q146" s="563"/>
      <c r="R146" s="563"/>
      <c r="S146" s="564"/>
      <c r="T146" s="563"/>
      <c r="U146" s="563"/>
      <c r="V146" s="563"/>
      <c r="W146" s="563"/>
      <c r="X146" s="563"/>
      <c r="Y146" s="1293" t="s">
        <v>1060</v>
      </c>
      <c r="Z146" s="1293"/>
      <c r="AA146" s="1293"/>
      <c r="AB146" s="1293"/>
      <c r="AC146" s="563"/>
      <c r="AD146" s="1294" t="s">
        <v>1061</v>
      </c>
      <c r="AE146" s="1116"/>
      <c r="AF146" s="1116"/>
      <c r="AG146" s="1116"/>
      <c r="AH146" s="1116"/>
      <c r="AI146" s="1116"/>
      <c r="AJ146" s="1116"/>
      <c r="AK146" s="1116"/>
      <c r="AL146" s="1116"/>
      <c r="AM146" s="565"/>
      <c r="AN146" s="565"/>
      <c r="AO146" s="565"/>
      <c r="AP146" s="559"/>
      <c r="AQ146" s="559"/>
      <c r="AR146" s="559"/>
      <c r="AS146" s="475"/>
      <c r="AT146" s="475"/>
      <c r="AU146" s="475"/>
      <c r="AV146" s="475"/>
    </row>
    <row r="147" spans="1:48" s="569" customFormat="1" ht="12.6" thickBot="1">
      <c r="A147" s="566"/>
      <c r="B147" s="42"/>
      <c r="C147" s="567" t="s">
        <v>974</v>
      </c>
      <c r="D147" s="561"/>
      <c r="E147" s="561"/>
      <c r="F147" s="1295" t="s">
        <v>1062</v>
      </c>
      <c r="G147" s="1295"/>
      <c r="H147" s="1295"/>
      <c r="I147" s="1295"/>
      <c r="J147" s="563"/>
      <c r="K147" s="563"/>
      <c r="L147" s="1296" t="s">
        <v>1063</v>
      </c>
      <c r="M147" s="1296"/>
      <c r="N147" s="1296"/>
      <c r="O147" s="1296"/>
      <c r="P147" s="568"/>
      <c r="Q147" s="568"/>
      <c r="R147" s="568"/>
      <c r="S147" s="1295" t="s">
        <v>1064</v>
      </c>
      <c r="T147" s="1295"/>
      <c r="U147" s="1295"/>
      <c r="V147" s="1295"/>
      <c r="W147" s="1295"/>
      <c r="X147" s="563"/>
      <c r="Y147" s="1297" t="s">
        <v>1065</v>
      </c>
      <c r="Z147" s="1297"/>
      <c r="AA147" s="1297"/>
      <c r="AB147" s="1297"/>
      <c r="AC147" s="563"/>
      <c r="AD147" s="1116"/>
      <c r="AE147" s="1116"/>
      <c r="AF147" s="1116"/>
      <c r="AG147" s="1116"/>
      <c r="AH147" s="1116"/>
      <c r="AI147" s="1116"/>
      <c r="AJ147" s="1116"/>
      <c r="AK147" s="1116"/>
      <c r="AL147" s="1116"/>
      <c r="AM147" s="565"/>
      <c r="AN147" s="565"/>
      <c r="AO147" s="559"/>
      <c r="AP147" s="559"/>
      <c r="AQ147" s="566"/>
      <c r="AR147" s="559"/>
      <c r="AS147" s="566"/>
      <c r="AT147" s="566"/>
      <c r="AU147" s="566"/>
      <c r="AV147" s="566"/>
    </row>
    <row r="148" spans="1:48" s="569" customFormat="1" ht="14.25" customHeight="1" thickBot="1">
      <c r="A148" s="566"/>
      <c r="B148" s="42"/>
      <c r="C148" s="570">
        <f>C4</f>
        <v>43800</v>
      </c>
      <c r="D148" s="561"/>
      <c r="E148" s="561"/>
      <c r="F148" s="566"/>
      <c r="G148" s="1273">
        <f>AN176</f>
        <v>0</v>
      </c>
      <c r="H148" s="1274"/>
      <c r="I148" s="1275"/>
      <c r="J148" s="566"/>
      <c r="K148" s="566"/>
      <c r="L148" s="566"/>
      <c r="M148" s="1276">
        <f>C149</f>
        <v>31</v>
      </c>
      <c r="N148" s="1277"/>
      <c r="O148" s="571" t="s">
        <v>979</v>
      </c>
      <c r="P148" s="572" t="s">
        <v>1066</v>
      </c>
      <c r="Q148" s="1278">
        <v>16</v>
      </c>
      <c r="R148" s="1279"/>
      <c r="S148" s="571" t="s">
        <v>992</v>
      </c>
      <c r="T148" s="563" t="s">
        <v>1067</v>
      </c>
      <c r="U148" s="1276">
        <f>M148*Q148</f>
        <v>496</v>
      </c>
      <c r="V148" s="1277"/>
      <c r="W148" s="573" t="s">
        <v>992</v>
      </c>
      <c r="X148" s="563"/>
      <c r="Y148" s="1280">
        <f>ROUNDDOWN(G148/U148,2)</f>
        <v>0</v>
      </c>
      <c r="Z148" s="1281"/>
      <c r="AA148" s="1281"/>
      <c r="AB148" s="574" t="s">
        <v>1068</v>
      </c>
      <c r="AC148" s="575" t="s">
        <v>1069</v>
      </c>
      <c r="AD148" s="1282">
        <f>AG148+AJ148</f>
        <v>3</v>
      </c>
      <c r="AE148" s="1283"/>
      <c r="AF148" s="563" t="s">
        <v>1070</v>
      </c>
      <c r="AG148" s="1263">
        <v>3</v>
      </c>
      <c r="AH148" s="1263"/>
      <c r="AI148" s="563" t="s">
        <v>1071</v>
      </c>
      <c r="AJ148" s="1263">
        <v>0</v>
      </c>
      <c r="AK148" s="1263"/>
      <c r="AL148" s="564" t="s">
        <v>1072</v>
      </c>
      <c r="AM148" s="576" t="str">
        <f>IF(Y148&gt;=AD148,"ＯＫ","ＮＧ")</f>
        <v>ＮＧ</v>
      </c>
      <c r="AN148" s="565"/>
      <c r="AO148" s="559"/>
      <c r="AP148" s="559"/>
      <c r="AQ148" s="566"/>
      <c r="AR148" s="559"/>
      <c r="AS148" s="566"/>
      <c r="AT148" s="566"/>
      <c r="AU148" s="566"/>
      <c r="AV148" s="566"/>
    </row>
    <row r="149" spans="1:48" s="325" customFormat="1">
      <c r="A149" s="577"/>
      <c r="B149" s="42"/>
      <c r="C149" s="578">
        <f>DAY(EOMONTH(C148,0))</f>
        <v>31</v>
      </c>
      <c r="D149" s="579"/>
      <c r="E149" s="579"/>
      <c r="F149" s="580"/>
      <c r="G149" s="581"/>
      <c r="H149" s="581"/>
      <c r="I149" s="581"/>
      <c r="J149" s="581"/>
      <c r="K149" s="581"/>
      <c r="L149" s="581"/>
      <c r="M149" s="581"/>
      <c r="N149" s="581"/>
      <c r="O149" s="581"/>
      <c r="P149" s="581"/>
      <c r="Q149" s="581"/>
      <c r="R149" s="581"/>
      <c r="S149" s="581"/>
      <c r="T149" s="581"/>
      <c r="U149" s="581"/>
      <c r="V149" s="581"/>
      <c r="W149" s="581"/>
      <c r="X149" s="581"/>
      <c r="Y149" s="581"/>
      <c r="Z149" s="581"/>
      <c r="AA149" s="581"/>
      <c r="AB149" s="581"/>
      <c r="AC149" s="581"/>
      <c r="AD149" s="581"/>
      <c r="AE149" s="581"/>
      <c r="AF149" s="581"/>
      <c r="AG149" s="581"/>
      <c r="AH149" s="581"/>
      <c r="AI149" s="581"/>
      <c r="AJ149" s="581"/>
      <c r="AK149" s="581"/>
      <c r="AL149" s="582" t="s">
        <v>1073</v>
      </c>
      <c r="AM149" s="565" t="s">
        <v>1074</v>
      </c>
      <c r="AN149" s="1264" t="s">
        <v>1075</v>
      </c>
      <c r="AO149" s="1264"/>
      <c r="AP149" s="559"/>
      <c r="AQ149" s="559"/>
      <c r="AR149" s="559"/>
      <c r="AS149" s="577"/>
      <c r="AT149" s="577"/>
      <c r="AU149" s="577"/>
      <c r="AV149" s="577"/>
    </row>
    <row r="150" spans="1:48" ht="15.9" customHeight="1">
      <c r="A150" s="463"/>
      <c r="B150" s="42"/>
      <c r="C150" s="1265" t="s">
        <v>1076</v>
      </c>
      <c r="D150" s="1265"/>
      <c r="E150" s="1265"/>
      <c r="F150" s="1266"/>
      <c r="G150" s="583">
        <f>G8</f>
        <v>1</v>
      </c>
      <c r="H150" s="584">
        <f t="shared" ref="H150:AK150" si="68">H8</f>
        <v>2</v>
      </c>
      <c r="I150" s="584">
        <f t="shared" si="68"/>
        <v>3</v>
      </c>
      <c r="J150" s="584">
        <f t="shared" si="68"/>
        <v>4</v>
      </c>
      <c r="K150" s="584">
        <f t="shared" si="68"/>
        <v>5</v>
      </c>
      <c r="L150" s="584">
        <f t="shared" si="68"/>
        <v>6</v>
      </c>
      <c r="M150" s="585">
        <f t="shared" si="68"/>
        <v>7</v>
      </c>
      <c r="N150" s="583">
        <f t="shared" si="68"/>
        <v>8</v>
      </c>
      <c r="O150" s="584">
        <f t="shared" si="68"/>
        <v>9</v>
      </c>
      <c r="P150" s="584">
        <f t="shared" si="68"/>
        <v>10</v>
      </c>
      <c r="Q150" s="584">
        <f t="shared" si="68"/>
        <v>11</v>
      </c>
      <c r="R150" s="584">
        <f t="shared" si="68"/>
        <v>12</v>
      </c>
      <c r="S150" s="584">
        <f t="shared" si="68"/>
        <v>13</v>
      </c>
      <c r="T150" s="585">
        <f t="shared" si="68"/>
        <v>14</v>
      </c>
      <c r="U150" s="583">
        <f t="shared" si="68"/>
        <v>15</v>
      </c>
      <c r="V150" s="584">
        <f t="shared" si="68"/>
        <v>16</v>
      </c>
      <c r="W150" s="584">
        <f t="shared" si="68"/>
        <v>17</v>
      </c>
      <c r="X150" s="584">
        <f t="shared" si="68"/>
        <v>18</v>
      </c>
      <c r="Y150" s="584">
        <f t="shared" si="68"/>
        <v>19</v>
      </c>
      <c r="Z150" s="584">
        <f t="shared" si="68"/>
        <v>20</v>
      </c>
      <c r="AA150" s="585">
        <f t="shared" si="68"/>
        <v>21</v>
      </c>
      <c r="AB150" s="583">
        <f t="shared" si="68"/>
        <v>22</v>
      </c>
      <c r="AC150" s="584">
        <f t="shared" si="68"/>
        <v>23</v>
      </c>
      <c r="AD150" s="584">
        <f t="shared" si="68"/>
        <v>24</v>
      </c>
      <c r="AE150" s="584">
        <f t="shared" si="68"/>
        <v>25</v>
      </c>
      <c r="AF150" s="584">
        <f t="shared" si="68"/>
        <v>26</v>
      </c>
      <c r="AG150" s="584">
        <f t="shared" si="68"/>
        <v>27</v>
      </c>
      <c r="AH150" s="585">
        <f t="shared" si="68"/>
        <v>28</v>
      </c>
      <c r="AI150" s="583">
        <f t="shared" si="68"/>
        <v>29</v>
      </c>
      <c r="AJ150" s="584">
        <f t="shared" si="68"/>
        <v>30</v>
      </c>
      <c r="AK150" s="584">
        <f t="shared" si="68"/>
        <v>31</v>
      </c>
      <c r="AL150" s="586" t="s">
        <v>1077</v>
      </c>
      <c r="AM150" s="587" t="s">
        <v>1078</v>
      </c>
      <c r="AN150" s="1266" t="s">
        <v>1079</v>
      </c>
      <c r="AO150" s="1267"/>
      <c r="AP150" s="588"/>
      <c r="AQ150" s="559"/>
      <c r="AR150" s="559"/>
    </row>
    <row r="151" spans="1:48">
      <c r="A151" s="463"/>
      <c r="B151" s="42" t="s">
        <v>1080</v>
      </c>
      <c r="C151" s="1268" t="str">
        <f>CONCATENATE(AC197,"：",AD197,"（",AF197,AH197,AI197,"）",AK197,AM197)</f>
        <v>夜：夜勤（16：30～0：00）7.5ｈ</v>
      </c>
      <c r="D151" s="1269"/>
      <c r="E151" s="1270"/>
      <c r="F151" s="589" t="str">
        <f>IF(AC197="","",AC197)</f>
        <v>夜</v>
      </c>
      <c r="G151" s="590">
        <f>COUNTIF($G$10:$G$142,F151)</f>
        <v>0</v>
      </c>
      <c r="H151" s="591">
        <f>COUNTIF($H$10:$H$142,F151)</f>
        <v>0</v>
      </c>
      <c r="I151" s="591">
        <f>COUNTIF($I$10:$I$142,F151)</f>
        <v>0</v>
      </c>
      <c r="J151" s="591">
        <f>COUNTIF($J$10:$J$142,F151)</f>
        <v>0</v>
      </c>
      <c r="K151" s="591">
        <f>COUNTIF($K$10:$K$142,F151)</f>
        <v>0</v>
      </c>
      <c r="L151" s="591">
        <f>COUNTIF(L$10:L$142,F151)</f>
        <v>0</v>
      </c>
      <c r="M151" s="592">
        <f>COUNTIF(M$10:M$142,F151)</f>
        <v>0</v>
      </c>
      <c r="N151" s="590">
        <f>COUNTIF(N$10:N$142,F151)</f>
        <v>0</v>
      </c>
      <c r="O151" s="591">
        <f>COUNTIF(O$10:O$142,F151)</f>
        <v>0</v>
      </c>
      <c r="P151" s="591">
        <f>COUNTIF(P$10:P$142,F151)</f>
        <v>0</v>
      </c>
      <c r="Q151" s="591">
        <f>COUNTIF(Q$10:Q$142,F151)</f>
        <v>0</v>
      </c>
      <c r="R151" s="591">
        <f>COUNTIF(R$10:R$142,F151)</f>
        <v>0</v>
      </c>
      <c r="S151" s="591">
        <f>COUNTIF(S$10:S$142,F151)</f>
        <v>0</v>
      </c>
      <c r="T151" s="592">
        <f>COUNTIF(T$10:T$142,F151)</f>
        <v>0</v>
      </c>
      <c r="U151" s="590">
        <f>COUNTIF(U$10:U$142,F151)</f>
        <v>0</v>
      </c>
      <c r="V151" s="591">
        <f>COUNTIF(V$10:V$142,F151)</f>
        <v>0</v>
      </c>
      <c r="W151" s="591">
        <f>COUNTIF(W$10:W$142,F151)</f>
        <v>0</v>
      </c>
      <c r="X151" s="591">
        <f>COUNTIF(X$10:X$142,F151)</f>
        <v>0</v>
      </c>
      <c r="Y151" s="591">
        <f>COUNTIF(Y$10:Y$142,F151)</f>
        <v>0</v>
      </c>
      <c r="Z151" s="591">
        <f>COUNTIF(Z$10:Z$142,F151)</f>
        <v>0</v>
      </c>
      <c r="AA151" s="592">
        <f>COUNTIF(AA$10:AA$142,F151)</f>
        <v>0</v>
      </c>
      <c r="AB151" s="590">
        <f>COUNTIF(AB$10:AB$142,F151)</f>
        <v>0</v>
      </c>
      <c r="AC151" s="591">
        <f>COUNTIF(AC$10:AC$142,F151)</f>
        <v>0</v>
      </c>
      <c r="AD151" s="591">
        <f>COUNTIF(AD$10:AD$142,F151)</f>
        <v>0</v>
      </c>
      <c r="AE151" s="591">
        <f>COUNTIF(AE$10:AE$142,F151)</f>
        <v>0</v>
      </c>
      <c r="AF151" s="591">
        <f>COUNTIF(AF$10:AF$142,F151)</f>
        <v>0</v>
      </c>
      <c r="AG151" s="591">
        <f>COUNTIF(AG$10:AG$142,F151)</f>
        <v>0</v>
      </c>
      <c r="AH151" s="592">
        <f>COUNTIF(AH$10:AH$142,F151)</f>
        <v>0</v>
      </c>
      <c r="AI151" s="593">
        <f>COUNTIF(AI$10:AI$142,F151)</f>
        <v>0</v>
      </c>
      <c r="AJ151" s="591">
        <f>COUNTIF(AJ$10:AJ$142,F151)</f>
        <v>0</v>
      </c>
      <c r="AK151" s="591">
        <f>COUNTIF(AK$10:AK$142,F151)</f>
        <v>0</v>
      </c>
      <c r="AL151" s="594">
        <f>SUM(G151:AK151)</f>
        <v>0</v>
      </c>
      <c r="AM151" s="595">
        <f>IF(AR197="","",AR197)</f>
        <v>7.5</v>
      </c>
      <c r="AN151" s="1271">
        <f>AL151*AM151</f>
        <v>0</v>
      </c>
      <c r="AO151" s="1272"/>
      <c r="AP151" s="588"/>
      <c r="AQ151" s="559"/>
      <c r="AR151" s="559"/>
    </row>
    <row r="152" spans="1:48">
      <c r="A152" s="463"/>
      <c r="B152" s="42" t="s">
        <v>1081</v>
      </c>
      <c r="C152" s="1252" t="str">
        <f t="shared" ref="C152:C175" si="69">CONCATENATE(AC198,"：",AD198,"（",AF198,AH198,AI198,"）",AK198,AM198)</f>
        <v>明：明け（0：00～9：15）7.25ｈ</v>
      </c>
      <c r="D152" s="1253"/>
      <c r="E152" s="1254"/>
      <c r="F152" s="596" t="str">
        <f t="shared" ref="F152:F175" si="70">IF(AC198="","",AC198)</f>
        <v>明</v>
      </c>
      <c r="G152" s="597">
        <f t="shared" ref="G152:G175" si="71">COUNTIF($G$10:$G$142,F152)</f>
        <v>0</v>
      </c>
      <c r="H152" s="598">
        <f t="shared" ref="H152:H175" si="72">COUNTIF($H$10:$H$142,F152)</f>
        <v>0</v>
      </c>
      <c r="I152" s="598">
        <f t="shared" ref="I152:I175" si="73">COUNTIF($I$10:$I$142,F152)</f>
        <v>0</v>
      </c>
      <c r="J152" s="598">
        <f t="shared" ref="J152:J175" si="74">COUNTIF($J$10:$J$142,F152)</f>
        <v>0</v>
      </c>
      <c r="K152" s="598">
        <f t="shared" ref="K152:K175" si="75">COUNTIF($K$10:$K$142,F152)</f>
        <v>0</v>
      </c>
      <c r="L152" s="598">
        <f t="shared" ref="L152:L175" si="76">COUNTIF(L$10:L$142,F152)</f>
        <v>0</v>
      </c>
      <c r="M152" s="599">
        <f t="shared" ref="M152:M175" si="77">COUNTIF(M$10:M$142,F152)</f>
        <v>0</v>
      </c>
      <c r="N152" s="597">
        <f t="shared" ref="N152:N175" si="78">COUNTIF(N$10:N$142,F152)</f>
        <v>0</v>
      </c>
      <c r="O152" s="598">
        <f t="shared" ref="O152:O175" si="79">COUNTIF(O$10:O$142,F152)</f>
        <v>0</v>
      </c>
      <c r="P152" s="598">
        <f t="shared" ref="P152:P175" si="80">COUNTIF(P$10:P$142,F152)</f>
        <v>0</v>
      </c>
      <c r="Q152" s="598">
        <f t="shared" ref="Q152:Q175" si="81">COUNTIF(Q$10:Q$142,F152)</f>
        <v>0</v>
      </c>
      <c r="R152" s="598">
        <f t="shared" ref="R152:R175" si="82">COUNTIF(R$10:R$142,F152)</f>
        <v>0</v>
      </c>
      <c r="S152" s="598">
        <f t="shared" ref="S152:S175" si="83">COUNTIF(S$10:S$142,F152)</f>
        <v>0</v>
      </c>
      <c r="T152" s="599">
        <f t="shared" ref="T152:T175" si="84">COUNTIF(T$10:T$142,F152)</f>
        <v>0</v>
      </c>
      <c r="U152" s="597">
        <f t="shared" ref="U152:U175" si="85">COUNTIF(U$10:U$142,F152)</f>
        <v>0</v>
      </c>
      <c r="V152" s="598">
        <f t="shared" ref="V152:V175" si="86">COUNTIF(V$10:V$142,F152)</f>
        <v>0</v>
      </c>
      <c r="W152" s="598">
        <f t="shared" ref="W152:W175" si="87">COUNTIF(W$10:W$142,F152)</f>
        <v>0</v>
      </c>
      <c r="X152" s="598">
        <f t="shared" ref="X152:X175" si="88">COUNTIF(X$10:X$142,F152)</f>
        <v>0</v>
      </c>
      <c r="Y152" s="598">
        <f t="shared" ref="Y152:Y175" si="89">COUNTIF(Y$10:Y$142,F152)</f>
        <v>0</v>
      </c>
      <c r="Z152" s="598">
        <f t="shared" ref="Z152:Z175" si="90">COUNTIF(Z$10:Z$142,F152)</f>
        <v>0</v>
      </c>
      <c r="AA152" s="599">
        <f t="shared" ref="AA152:AA175" si="91">COUNTIF(AA$10:AA$142,F152)</f>
        <v>0</v>
      </c>
      <c r="AB152" s="597">
        <f t="shared" ref="AB152:AB175" si="92">COUNTIF(AB$10:AB$142,F152)</f>
        <v>0</v>
      </c>
      <c r="AC152" s="598">
        <f t="shared" ref="AC152:AC175" si="93">COUNTIF(AC$10:AC$142,F152)</f>
        <v>0</v>
      </c>
      <c r="AD152" s="598">
        <f t="shared" ref="AD152:AD175" si="94">COUNTIF(AD$10:AD$142,F152)</f>
        <v>0</v>
      </c>
      <c r="AE152" s="598">
        <f t="shared" ref="AE152:AE175" si="95">COUNTIF(AE$10:AE$142,F152)</f>
        <v>0</v>
      </c>
      <c r="AF152" s="598">
        <f t="shared" ref="AF152:AF175" si="96">COUNTIF(AF$10:AF$142,F152)</f>
        <v>0</v>
      </c>
      <c r="AG152" s="598">
        <f t="shared" ref="AG152:AG175" si="97">COUNTIF(AG$10:AG$142,F152)</f>
        <v>0</v>
      </c>
      <c r="AH152" s="599">
        <f t="shared" ref="AH152:AH175" si="98">COUNTIF(AH$10:AH$142,F152)</f>
        <v>0</v>
      </c>
      <c r="AI152" s="600">
        <f t="shared" ref="AI152:AI175" si="99">COUNTIF(AI$10:AI$142,F152)</f>
        <v>0</v>
      </c>
      <c r="AJ152" s="598">
        <f t="shared" ref="AJ152:AJ175" si="100">COUNTIF(AJ$10:AJ$142,F152)</f>
        <v>0</v>
      </c>
      <c r="AK152" s="598">
        <f t="shared" ref="AK152:AK175" si="101">COUNTIF(AK$10:AK$142,F152)</f>
        <v>0</v>
      </c>
      <c r="AL152" s="601">
        <f t="shared" ref="AL152:AL175" si="102">SUM(G152:AK152)</f>
        <v>0</v>
      </c>
      <c r="AM152" s="602">
        <f t="shared" ref="AM152:AM175" si="103">IF(AR198="","",AR198)</f>
        <v>7.25</v>
      </c>
      <c r="AN152" s="1255">
        <f t="shared" ref="AN152:AN175" si="104">AL152*AM152</f>
        <v>0</v>
      </c>
      <c r="AO152" s="1262"/>
      <c r="AP152" s="588"/>
      <c r="AQ152" s="559"/>
      <c r="AR152" s="559"/>
    </row>
    <row r="153" spans="1:48">
      <c r="A153" s="463"/>
      <c r="B153" s="42" t="s">
        <v>1082</v>
      </c>
      <c r="C153" s="1252" t="str">
        <f t="shared" si="69"/>
        <v>①：日勤Ａ（8：40～17：15）7.75ｈ</v>
      </c>
      <c r="D153" s="1253"/>
      <c r="E153" s="1254"/>
      <c r="F153" s="596" t="str">
        <f t="shared" si="70"/>
        <v>①</v>
      </c>
      <c r="G153" s="597">
        <f t="shared" si="71"/>
        <v>0</v>
      </c>
      <c r="H153" s="598">
        <f t="shared" si="72"/>
        <v>0</v>
      </c>
      <c r="I153" s="598">
        <f t="shared" si="73"/>
        <v>0</v>
      </c>
      <c r="J153" s="598">
        <f t="shared" si="74"/>
        <v>0</v>
      </c>
      <c r="K153" s="598">
        <f t="shared" si="75"/>
        <v>0</v>
      </c>
      <c r="L153" s="598">
        <f t="shared" si="76"/>
        <v>0</v>
      </c>
      <c r="M153" s="599">
        <f t="shared" si="77"/>
        <v>0</v>
      </c>
      <c r="N153" s="597">
        <f t="shared" si="78"/>
        <v>0</v>
      </c>
      <c r="O153" s="598">
        <f t="shared" si="79"/>
        <v>0</v>
      </c>
      <c r="P153" s="598">
        <f t="shared" si="80"/>
        <v>0</v>
      </c>
      <c r="Q153" s="598">
        <f t="shared" si="81"/>
        <v>0</v>
      </c>
      <c r="R153" s="598">
        <f t="shared" si="82"/>
        <v>0</v>
      </c>
      <c r="S153" s="598">
        <f t="shared" si="83"/>
        <v>0</v>
      </c>
      <c r="T153" s="599">
        <f t="shared" si="84"/>
        <v>0</v>
      </c>
      <c r="U153" s="597">
        <f t="shared" si="85"/>
        <v>0</v>
      </c>
      <c r="V153" s="598">
        <f t="shared" si="86"/>
        <v>0</v>
      </c>
      <c r="W153" s="598">
        <f t="shared" si="87"/>
        <v>0</v>
      </c>
      <c r="X153" s="598">
        <f t="shared" si="88"/>
        <v>0</v>
      </c>
      <c r="Y153" s="598">
        <f t="shared" si="89"/>
        <v>0</v>
      </c>
      <c r="Z153" s="598">
        <f t="shared" si="90"/>
        <v>0</v>
      </c>
      <c r="AA153" s="599">
        <f t="shared" si="91"/>
        <v>0</v>
      </c>
      <c r="AB153" s="597">
        <f t="shared" si="92"/>
        <v>0</v>
      </c>
      <c r="AC153" s="598">
        <f t="shared" si="93"/>
        <v>0</v>
      </c>
      <c r="AD153" s="598">
        <f t="shared" si="94"/>
        <v>0</v>
      </c>
      <c r="AE153" s="598">
        <f t="shared" si="95"/>
        <v>0</v>
      </c>
      <c r="AF153" s="598">
        <f t="shared" si="96"/>
        <v>0</v>
      </c>
      <c r="AG153" s="598">
        <f t="shared" si="97"/>
        <v>0</v>
      </c>
      <c r="AH153" s="599">
        <f t="shared" si="98"/>
        <v>0</v>
      </c>
      <c r="AI153" s="600">
        <f t="shared" si="99"/>
        <v>0</v>
      </c>
      <c r="AJ153" s="598">
        <f t="shared" si="100"/>
        <v>0</v>
      </c>
      <c r="AK153" s="598">
        <f t="shared" si="101"/>
        <v>0</v>
      </c>
      <c r="AL153" s="601">
        <f t="shared" si="102"/>
        <v>0</v>
      </c>
      <c r="AM153" s="602">
        <f t="shared" si="103"/>
        <v>1.33</v>
      </c>
      <c r="AN153" s="1255">
        <f t="shared" si="104"/>
        <v>0</v>
      </c>
      <c r="AO153" s="1256"/>
      <c r="AP153" s="559"/>
      <c r="AQ153" s="559"/>
      <c r="AR153" s="559"/>
    </row>
    <row r="154" spans="1:48">
      <c r="A154" s="463"/>
      <c r="B154" s="42" t="s">
        <v>1083</v>
      </c>
      <c r="C154" s="1252" t="str">
        <f t="shared" si="69"/>
        <v>②：早出（7：10～15：45）7.75ｈ</v>
      </c>
      <c r="D154" s="1253"/>
      <c r="E154" s="1254"/>
      <c r="F154" s="596" t="str">
        <f t="shared" si="70"/>
        <v>②</v>
      </c>
      <c r="G154" s="597">
        <f t="shared" si="71"/>
        <v>0</v>
      </c>
      <c r="H154" s="598">
        <f t="shared" si="72"/>
        <v>0</v>
      </c>
      <c r="I154" s="598">
        <f t="shared" si="73"/>
        <v>0</v>
      </c>
      <c r="J154" s="598">
        <f t="shared" si="74"/>
        <v>0</v>
      </c>
      <c r="K154" s="598">
        <f t="shared" si="75"/>
        <v>0</v>
      </c>
      <c r="L154" s="598">
        <f t="shared" si="76"/>
        <v>0</v>
      </c>
      <c r="M154" s="599">
        <f t="shared" si="77"/>
        <v>0</v>
      </c>
      <c r="N154" s="597">
        <f t="shared" si="78"/>
        <v>0</v>
      </c>
      <c r="O154" s="598">
        <f t="shared" si="79"/>
        <v>0</v>
      </c>
      <c r="P154" s="598">
        <f t="shared" si="80"/>
        <v>0</v>
      </c>
      <c r="Q154" s="598">
        <f t="shared" si="81"/>
        <v>0</v>
      </c>
      <c r="R154" s="598">
        <f t="shared" si="82"/>
        <v>0</v>
      </c>
      <c r="S154" s="598">
        <f t="shared" si="83"/>
        <v>0</v>
      </c>
      <c r="T154" s="599">
        <f t="shared" si="84"/>
        <v>0</v>
      </c>
      <c r="U154" s="597">
        <f t="shared" si="85"/>
        <v>0</v>
      </c>
      <c r="V154" s="598">
        <f t="shared" si="86"/>
        <v>0</v>
      </c>
      <c r="W154" s="598">
        <f t="shared" si="87"/>
        <v>0</v>
      </c>
      <c r="X154" s="598">
        <f t="shared" si="88"/>
        <v>0</v>
      </c>
      <c r="Y154" s="598">
        <f t="shared" si="89"/>
        <v>0</v>
      </c>
      <c r="Z154" s="598">
        <f t="shared" si="90"/>
        <v>0</v>
      </c>
      <c r="AA154" s="599">
        <f t="shared" si="91"/>
        <v>0</v>
      </c>
      <c r="AB154" s="597">
        <f t="shared" si="92"/>
        <v>0</v>
      </c>
      <c r="AC154" s="598">
        <f t="shared" si="93"/>
        <v>0</v>
      </c>
      <c r="AD154" s="598">
        <f t="shared" si="94"/>
        <v>0</v>
      </c>
      <c r="AE154" s="598">
        <f t="shared" si="95"/>
        <v>0</v>
      </c>
      <c r="AF154" s="598">
        <f t="shared" si="96"/>
        <v>0</v>
      </c>
      <c r="AG154" s="598">
        <f t="shared" si="97"/>
        <v>0</v>
      </c>
      <c r="AH154" s="599">
        <f t="shared" si="98"/>
        <v>0</v>
      </c>
      <c r="AI154" s="600">
        <f t="shared" si="99"/>
        <v>0</v>
      </c>
      <c r="AJ154" s="598">
        <f t="shared" si="100"/>
        <v>0</v>
      </c>
      <c r="AK154" s="598">
        <f t="shared" si="101"/>
        <v>0</v>
      </c>
      <c r="AL154" s="601">
        <f t="shared" si="102"/>
        <v>0</v>
      </c>
      <c r="AM154" s="602">
        <f t="shared" si="103"/>
        <v>2.08</v>
      </c>
      <c r="AN154" s="1255">
        <f t="shared" si="104"/>
        <v>0</v>
      </c>
      <c r="AO154" s="1256"/>
      <c r="AP154" s="559"/>
      <c r="AQ154" s="559"/>
      <c r="AR154" s="559"/>
    </row>
    <row r="155" spans="1:48">
      <c r="A155" s="463"/>
      <c r="B155" s="42" t="s">
        <v>1084</v>
      </c>
      <c r="C155" s="1252" t="str">
        <f t="shared" si="69"/>
        <v>③：遅出（11：25～20：00）7.75ｈ</v>
      </c>
      <c r="D155" s="1253"/>
      <c r="E155" s="1254"/>
      <c r="F155" s="596" t="str">
        <f t="shared" si="70"/>
        <v>③</v>
      </c>
      <c r="G155" s="597">
        <f t="shared" si="71"/>
        <v>0</v>
      </c>
      <c r="H155" s="598">
        <f t="shared" si="72"/>
        <v>0</v>
      </c>
      <c r="I155" s="598">
        <f t="shared" si="73"/>
        <v>0</v>
      </c>
      <c r="J155" s="598">
        <f t="shared" si="74"/>
        <v>0</v>
      </c>
      <c r="K155" s="598">
        <f t="shared" si="75"/>
        <v>0</v>
      </c>
      <c r="L155" s="598">
        <f t="shared" si="76"/>
        <v>0</v>
      </c>
      <c r="M155" s="599">
        <f t="shared" si="77"/>
        <v>0</v>
      </c>
      <c r="N155" s="597">
        <f t="shared" si="78"/>
        <v>0</v>
      </c>
      <c r="O155" s="598">
        <f t="shared" si="79"/>
        <v>0</v>
      </c>
      <c r="P155" s="598">
        <f t="shared" si="80"/>
        <v>0</v>
      </c>
      <c r="Q155" s="598">
        <f t="shared" si="81"/>
        <v>0</v>
      </c>
      <c r="R155" s="598">
        <f t="shared" si="82"/>
        <v>0</v>
      </c>
      <c r="S155" s="598">
        <f t="shared" si="83"/>
        <v>0</v>
      </c>
      <c r="T155" s="599">
        <f t="shared" si="84"/>
        <v>0</v>
      </c>
      <c r="U155" s="597">
        <f t="shared" si="85"/>
        <v>0</v>
      </c>
      <c r="V155" s="598">
        <f t="shared" si="86"/>
        <v>0</v>
      </c>
      <c r="W155" s="598">
        <f t="shared" si="87"/>
        <v>0</v>
      </c>
      <c r="X155" s="598">
        <f t="shared" si="88"/>
        <v>0</v>
      </c>
      <c r="Y155" s="598">
        <f t="shared" si="89"/>
        <v>0</v>
      </c>
      <c r="Z155" s="598">
        <f t="shared" si="90"/>
        <v>0</v>
      </c>
      <c r="AA155" s="599">
        <f t="shared" si="91"/>
        <v>0</v>
      </c>
      <c r="AB155" s="597">
        <f t="shared" si="92"/>
        <v>0</v>
      </c>
      <c r="AC155" s="598">
        <f t="shared" si="93"/>
        <v>0</v>
      </c>
      <c r="AD155" s="598">
        <f t="shared" si="94"/>
        <v>0</v>
      </c>
      <c r="AE155" s="598">
        <f t="shared" si="95"/>
        <v>0</v>
      </c>
      <c r="AF155" s="598">
        <f t="shared" si="96"/>
        <v>0</v>
      </c>
      <c r="AG155" s="598">
        <f t="shared" si="97"/>
        <v>0</v>
      </c>
      <c r="AH155" s="599">
        <f t="shared" si="98"/>
        <v>0</v>
      </c>
      <c r="AI155" s="600">
        <f t="shared" si="99"/>
        <v>0</v>
      </c>
      <c r="AJ155" s="598">
        <f t="shared" si="100"/>
        <v>0</v>
      </c>
      <c r="AK155" s="598">
        <f t="shared" si="101"/>
        <v>0</v>
      </c>
      <c r="AL155" s="601">
        <f t="shared" si="102"/>
        <v>0</v>
      </c>
      <c r="AM155" s="602">
        <f t="shared" si="103"/>
        <v>2.5</v>
      </c>
      <c r="AN155" s="1255">
        <f t="shared" si="104"/>
        <v>0</v>
      </c>
      <c r="AO155" s="1256"/>
      <c r="AP155" s="559"/>
      <c r="AQ155" s="559"/>
      <c r="AR155" s="559"/>
    </row>
    <row r="156" spans="1:48">
      <c r="A156" s="463"/>
      <c r="B156" s="42" t="s">
        <v>1085</v>
      </c>
      <c r="C156" s="1252" t="str">
        <f t="shared" si="69"/>
        <v>⑤：午前Ａ（8：40～12：40）4ｈ</v>
      </c>
      <c r="D156" s="1253"/>
      <c r="E156" s="1254"/>
      <c r="F156" s="596" t="str">
        <f t="shared" si="70"/>
        <v>⑤</v>
      </c>
      <c r="G156" s="597">
        <f t="shared" si="71"/>
        <v>0</v>
      </c>
      <c r="H156" s="598">
        <f t="shared" si="72"/>
        <v>0</v>
      </c>
      <c r="I156" s="598">
        <f t="shared" si="73"/>
        <v>0</v>
      </c>
      <c r="J156" s="598">
        <f t="shared" si="74"/>
        <v>0</v>
      </c>
      <c r="K156" s="598">
        <f t="shared" si="75"/>
        <v>0</v>
      </c>
      <c r="L156" s="598">
        <f t="shared" si="76"/>
        <v>0</v>
      </c>
      <c r="M156" s="599">
        <f t="shared" si="77"/>
        <v>0</v>
      </c>
      <c r="N156" s="597">
        <f t="shared" si="78"/>
        <v>0</v>
      </c>
      <c r="O156" s="598">
        <f t="shared" si="79"/>
        <v>0</v>
      </c>
      <c r="P156" s="598">
        <f t="shared" si="80"/>
        <v>0</v>
      </c>
      <c r="Q156" s="598">
        <f t="shared" si="81"/>
        <v>0</v>
      </c>
      <c r="R156" s="598">
        <f t="shared" si="82"/>
        <v>0</v>
      </c>
      <c r="S156" s="598">
        <f t="shared" si="83"/>
        <v>0</v>
      </c>
      <c r="T156" s="599">
        <f t="shared" si="84"/>
        <v>0</v>
      </c>
      <c r="U156" s="597">
        <f t="shared" si="85"/>
        <v>0</v>
      </c>
      <c r="V156" s="598">
        <f t="shared" si="86"/>
        <v>0</v>
      </c>
      <c r="W156" s="598">
        <f t="shared" si="87"/>
        <v>0</v>
      </c>
      <c r="X156" s="598">
        <f t="shared" si="88"/>
        <v>0</v>
      </c>
      <c r="Y156" s="598">
        <f t="shared" si="89"/>
        <v>0</v>
      </c>
      <c r="Z156" s="598">
        <f t="shared" si="90"/>
        <v>0</v>
      </c>
      <c r="AA156" s="599">
        <f t="shared" si="91"/>
        <v>0</v>
      </c>
      <c r="AB156" s="597">
        <f t="shared" si="92"/>
        <v>0</v>
      </c>
      <c r="AC156" s="598">
        <f t="shared" si="93"/>
        <v>0</v>
      </c>
      <c r="AD156" s="598">
        <f t="shared" si="94"/>
        <v>0</v>
      </c>
      <c r="AE156" s="598">
        <f t="shared" si="95"/>
        <v>0</v>
      </c>
      <c r="AF156" s="598">
        <f t="shared" si="96"/>
        <v>0</v>
      </c>
      <c r="AG156" s="598">
        <f t="shared" si="97"/>
        <v>0</v>
      </c>
      <c r="AH156" s="599">
        <f t="shared" si="98"/>
        <v>0</v>
      </c>
      <c r="AI156" s="600">
        <f t="shared" si="99"/>
        <v>0</v>
      </c>
      <c r="AJ156" s="598">
        <f t="shared" si="100"/>
        <v>0</v>
      </c>
      <c r="AK156" s="598">
        <f t="shared" si="101"/>
        <v>0</v>
      </c>
      <c r="AL156" s="601">
        <f t="shared" si="102"/>
        <v>0</v>
      </c>
      <c r="AM156" s="602">
        <f t="shared" si="103"/>
        <v>0.57999999999999996</v>
      </c>
      <c r="AN156" s="1255">
        <f t="shared" si="104"/>
        <v>0</v>
      </c>
      <c r="AO156" s="1256"/>
      <c r="AP156" s="559"/>
      <c r="AQ156" s="559"/>
      <c r="AR156" s="559"/>
    </row>
    <row r="157" spans="1:48">
      <c r="A157" s="463"/>
      <c r="B157" s="42" t="s">
        <v>1086</v>
      </c>
      <c r="C157" s="1252" t="str">
        <f t="shared" si="69"/>
        <v>⑥：午後Ａ（13：30～17：30）4ｈ</v>
      </c>
      <c r="D157" s="1253"/>
      <c r="E157" s="1254"/>
      <c r="F157" s="596" t="str">
        <f t="shared" si="70"/>
        <v>⑥</v>
      </c>
      <c r="G157" s="597">
        <f t="shared" si="71"/>
        <v>0</v>
      </c>
      <c r="H157" s="598">
        <f t="shared" si="72"/>
        <v>0</v>
      </c>
      <c r="I157" s="598">
        <f t="shared" si="73"/>
        <v>0</v>
      </c>
      <c r="J157" s="598">
        <f t="shared" si="74"/>
        <v>0</v>
      </c>
      <c r="K157" s="598">
        <f t="shared" si="75"/>
        <v>0</v>
      </c>
      <c r="L157" s="598">
        <f t="shared" si="76"/>
        <v>0</v>
      </c>
      <c r="M157" s="599">
        <f t="shared" si="77"/>
        <v>0</v>
      </c>
      <c r="N157" s="597">
        <f t="shared" si="78"/>
        <v>0</v>
      </c>
      <c r="O157" s="598">
        <f t="shared" si="79"/>
        <v>0</v>
      </c>
      <c r="P157" s="598">
        <f t="shared" si="80"/>
        <v>0</v>
      </c>
      <c r="Q157" s="598">
        <f t="shared" si="81"/>
        <v>0</v>
      </c>
      <c r="R157" s="598">
        <f t="shared" si="82"/>
        <v>0</v>
      </c>
      <c r="S157" s="598">
        <f t="shared" si="83"/>
        <v>0</v>
      </c>
      <c r="T157" s="599">
        <f t="shared" si="84"/>
        <v>0</v>
      </c>
      <c r="U157" s="597">
        <f t="shared" si="85"/>
        <v>0</v>
      </c>
      <c r="V157" s="598">
        <f t="shared" si="86"/>
        <v>0</v>
      </c>
      <c r="W157" s="598">
        <f t="shared" si="87"/>
        <v>0</v>
      </c>
      <c r="X157" s="598">
        <f t="shared" si="88"/>
        <v>0</v>
      </c>
      <c r="Y157" s="598">
        <f t="shared" si="89"/>
        <v>0</v>
      </c>
      <c r="Z157" s="598">
        <f t="shared" si="90"/>
        <v>0</v>
      </c>
      <c r="AA157" s="599">
        <f t="shared" si="91"/>
        <v>0</v>
      </c>
      <c r="AB157" s="597">
        <f t="shared" si="92"/>
        <v>0</v>
      </c>
      <c r="AC157" s="598">
        <f t="shared" si="93"/>
        <v>0</v>
      </c>
      <c r="AD157" s="598">
        <f t="shared" si="94"/>
        <v>0</v>
      </c>
      <c r="AE157" s="598">
        <f t="shared" si="95"/>
        <v>0</v>
      </c>
      <c r="AF157" s="598">
        <f t="shared" si="96"/>
        <v>0</v>
      </c>
      <c r="AG157" s="598">
        <f t="shared" si="97"/>
        <v>0</v>
      </c>
      <c r="AH157" s="599">
        <f t="shared" si="98"/>
        <v>0</v>
      </c>
      <c r="AI157" s="600">
        <f t="shared" si="99"/>
        <v>0</v>
      </c>
      <c r="AJ157" s="598">
        <f t="shared" si="100"/>
        <v>0</v>
      </c>
      <c r="AK157" s="598">
        <f t="shared" si="101"/>
        <v>0</v>
      </c>
      <c r="AL157" s="601">
        <f t="shared" si="102"/>
        <v>0</v>
      </c>
      <c r="AM157" s="602">
        <f t="shared" si="103"/>
        <v>1</v>
      </c>
      <c r="AN157" s="1255">
        <f t="shared" si="104"/>
        <v>0</v>
      </c>
      <c r="AO157" s="1256"/>
      <c r="AP157" s="559"/>
      <c r="AQ157" s="559"/>
      <c r="AR157" s="559"/>
    </row>
    <row r="158" spans="1:48">
      <c r="A158" s="463"/>
      <c r="B158" s="42" t="s">
        <v>1087</v>
      </c>
      <c r="C158" s="1252" t="str">
        <f t="shared" si="69"/>
        <v>⑦：日勤Ｂ（9：00～17：00）7ｈ</v>
      </c>
      <c r="D158" s="1253"/>
      <c r="E158" s="1254"/>
      <c r="F158" s="596" t="str">
        <f t="shared" si="70"/>
        <v>⑦</v>
      </c>
      <c r="G158" s="597">
        <f t="shared" si="71"/>
        <v>0</v>
      </c>
      <c r="H158" s="598">
        <f t="shared" si="72"/>
        <v>0</v>
      </c>
      <c r="I158" s="598">
        <f t="shared" si="73"/>
        <v>0</v>
      </c>
      <c r="J158" s="598">
        <f t="shared" si="74"/>
        <v>0</v>
      </c>
      <c r="K158" s="598">
        <f t="shared" si="75"/>
        <v>0</v>
      </c>
      <c r="L158" s="598">
        <f t="shared" si="76"/>
        <v>0</v>
      </c>
      <c r="M158" s="599">
        <f t="shared" si="77"/>
        <v>0</v>
      </c>
      <c r="N158" s="597">
        <f t="shared" si="78"/>
        <v>0</v>
      </c>
      <c r="O158" s="598">
        <f t="shared" si="79"/>
        <v>0</v>
      </c>
      <c r="P158" s="598">
        <f t="shared" si="80"/>
        <v>0</v>
      </c>
      <c r="Q158" s="598">
        <f t="shared" si="81"/>
        <v>0</v>
      </c>
      <c r="R158" s="598">
        <f t="shared" si="82"/>
        <v>0</v>
      </c>
      <c r="S158" s="598">
        <f t="shared" si="83"/>
        <v>0</v>
      </c>
      <c r="T158" s="599">
        <f t="shared" si="84"/>
        <v>0</v>
      </c>
      <c r="U158" s="597">
        <f t="shared" si="85"/>
        <v>0</v>
      </c>
      <c r="V158" s="598">
        <f t="shared" si="86"/>
        <v>0</v>
      </c>
      <c r="W158" s="598">
        <f t="shared" si="87"/>
        <v>0</v>
      </c>
      <c r="X158" s="598">
        <f t="shared" si="88"/>
        <v>0</v>
      </c>
      <c r="Y158" s="598">
        <f t="shared" si="89"/>
        <v>0</v>
      </c>
      <c r="Z158" s="598">
        <f t="shared" si="90"/>
        <v>0</v>
      </c>
      <c r="AA158" s="599">
        <f t="shared" si="91"/>
        <v>0</v>
      </c>
      <c r="AB158" s="597">
        <f t="shared" si="92"/>
        <v>0</v>
      </c>
      <c r="AC158" s="598">
        <f t="shared" si="93"/>
        <v>0</v>
      </c>
      <c r="AD158" s="598">
        <f t="shared" si="94"/>
        <v>0</v>
      </c>
      <c r="AE158" s="598">
        <f t="shared" si="95"/>
        <v>0</v>
      </c>
      <c r="AF158" s="598">
        <f t="shared" si="96"/>
        <v>0</v>
      </c>
      <c r="AG158" s="598">
        <f t="shared" si="97"/>
        <v>0</v>
      </c>
      <c r="AH158" s="599">
        <f t="shared" si="98"/>
        <v>0</v>
      </c>
      <c r="AI158" s="600">
        <f t="shared" si="99"/>
        <v>0</v>
      </c>
      <c r="AJ158" s="598">
        <f t="shared" si="100"/>
        <v>0</v>
      </c>
      <c r="AK158" s="598">
        <f t="shared" si="101"/>
        <v>0</v>
      </c>
      <c r="AL158" s="601">
        <f t="shared" si="102"/>
        <v>0</v>
      </c>
      <c r="AM158" s="602">
        <f t="shared" si="103"/>
        <v>0.75</v>
      </c>
      <c r="AN158" s="1255">
        <f t="shared" si="104"/>
        <v>0</v>
      </c>
      <c r="AO158" s="1256"/>
      <c r="AP158" s="559"/>
      <c r="AQ158" s="559"/>
      <c r="AR158" s="559"/>
    </row>
    <row r="159" spans="1:48">
      <c r="A159" s="463"/>
      <c r="B159" s="42" t="s">
        <v>1088</v>
      </c>
      <c r="C159" s="1252" t="str">
        <f t="shared" si="69"/>
        <v>⑧：午前Ｂ（9：00～13：00）4ｈ</v>
      </c>
      <c r="D159" s="1253"/>
      <c r="E159" s="1254"/>
      <c r="F159" s="596" t="str">
        <f t="shared" si="70"/>
        <v>⑧</v>
      </c>
      <c r="G159" s="597">
        <f t="shared" si="71"/>
        <v>0</v>
      </c>
      <c r="H159" s="598">
        <f t="shared" si="72"/>
        <v>0</v>
      </c>
      <c r="I159" s="598">
        <f t="shared" si="73"/>
        <v>0</v>
      </c>
      <c r="J159" s="598">
        <f t="shared" si="74"/>
        <v>0</v>
      </c>
      <c r="K159" s="598">
        <f t="shared" si="75"/>
        <v>0</v>
      </c>
      <c r="L159" s="598">
        <f t="shared" si="76"/>
        <v>0</v>
      </c>
      <c r="M159" s="599">
        <f t="shared" si="77"/>
        <v>0</v>
      </c>
      <c r="N159" s="597">
        <f t="shared" si="78"/>
        <v>0</v>
      </c>
      <c r="O159" s="598">
        <f t="shared" si="79"/>
        <v>0</v>
      </c>
      <c r="P159" s="598">
        <f t="shared" si="80"/>
        <v>0</v>
      </c>
      <c r="Q159" s="598">
        <f t="shared" si="81"/>
        <v>0</v>
      </c>
      <c r="R159" s="598">
        <f t="shared" si="82"/>
        <v>0</v>
      </c>
      <c r="S159" s="598">
        <f t="shared" si="83"/>
        <v>0</v>
      </c>
      <c r="T159" s="599">
        <f t="shared" si="84"/>
        <v>0</v>
      </c>
      <c r="U159" s="597">
        <f t="shared" si="85"/>
        <v>0</v>
      </c>
      <c r="V159" s="598">
        <f t="shared" si="86"/>
        <v>0</v>
      </c>
      <c r="W159" s="598">
        <f t="shared" si="87"/>
        <v>0</v>
      </c>
      <c r="X159" s="598">
        <f t="shared" si="88"/>
        <v>0</v>
      </c>
      <c r="Y159" s="598">
        <f t="shared" si="89"/>
        <v>0</v>
      </c>
      <c r="Z159" s="598">
        <f t="shared" si="90"/>
        <v>0</v>
      </c>
      <c r="AA159" s="599">
        <f t="shared" si="91"/>
        <v>0</v>
      </c>
      <c r="AB159" s="597">
        <f t="shared" si="92"/>
        <v>0</v>
      </c>
      <c r="AC159" s="598">
        <f t="shared" si="93"/>
        <v>0</v>
      </c>
      <c r="AD159" s="598">
        <f t="shared" si="94"/>
        <v>0</v>
      </c>
      <c r="AE159" s="598">
        <f t="shared" si="95"/>
        <v>0</v>
      </c>
      <c r="AF159" s="598">
        <f t="shared" si="96"/>
        <v>0</v>
      </c>
      <c r="AG159" s="598">
        <f t="shared" si="97"/>
        <v>0</v>
      </c>
      <c r="AH159" s="599">
        <f t="shared" si="98"/>
        <v>0</v>
      </c>
      <c r="AI159" s="600">
        <f t="shared" si="99"/>
        <v>0</v>
      </c>
      <c r="AJ159" s="598">
        <f t="shared" si="100"/>
        <v>0</v>
      </c>
      <c r="AK159" s="598">
        <f t="shared" si="101"/>
        <v>0</v>
      </c>
      <c r="AL159" s="601">
        <f t="shared" si="102"/>
        <v>0</v>
      </c>
      <c r="AM159" s="602">
        <f t="shared" si="103"/>
        <v>0.25</v>
      </c>
      <c r="AN159" s="1255">
        <f t="shared" si="104"/>
        <v>0</v>
      </c>
      <c r="AO159" s="1256"/>
      <c r="AP159" s="559"/>
      <c r="AQ159" s="559"/>
      <c r="AR159" s="559"/>
    </row>
    <row r="160" spans="1:48">
      <c r="A160" s="463"/>
      <c r="B160" s="42" t="s">
        <v>1089</v>
      </c>
      <c r="C160" s="1252" t="str">
        <f t="shared" si="69"/>
        <v>⑨：午後Ｂ（13：00～17：00）4ｈ</v>
      </c>
      <c r="D160" s="1253"/>
      <c r="E160" s="1254"/>
      <c r="F160" s="596" t="str">
        <f t="shared" si="70"/>
        <v>⑨</v>
      </c>
      <c r="G160" s="597">
        <f t="shared" si="71"/>
        <v>0</v>
      </c>
      <c r="H160" s="598">
        <f t="shared" si="72"/>
        <v>0</v>
      </c>
      <c r="I160" s="598">
        <f t="shared" si="73"/>
        <v>0</v>
      </c>
      <c r="J160" s="598">
        <f t="shared" si="74"/>
        <v>0</v>
      </c>
      <c r="K160" s="598">
        <f t="shared" si="75"/>
        <v>0</v>
      </c>
      <c r="L160" s="598">
        <f t="shared" si="76"/>
        <v>0</v>
      </c>
      <c r="M160" s="599">
        <f t="shared" si="77"/>
        <v>0</v>
      </c>
      <c r="N160" s="597">
        <f t="shared" si="78"/>
        <v>0</v>
      </c>
      <c r="O160" s="598">
        <f t="shared" si="79"/>
        <v>0</v>
      </c>
      <c r="P160" s="598">
        <f t="shared" si="80"/>
        <v>0</v>
      </c>
      <c r="Q160" s="598">
        <f t="shared" si="81"/>
        <v>0</v>
      </c>
      <c r="R160" s="598">
        <f t="shared" si="82"/>
        <v>0</v>
      </c>
      <c r="S160" s="598">
        <f t="shared" si="83"/>
        <v>0</v>
      </c>
      <c r="T160" s="599">
        <f t="shared" si="84"/>
        <v>0</v>
      </c>
      <c r="U160" s="597">
        <f t="shared" si="85"/>
        <v>0</v>
      </c>
      <c r="V160" s="598">
        <f t="shared" si="86"/>
        <v>0</v>
      </c>
      <c r="W160" s="598">
        <f t="shared" si="87"/>
        <v>0</v>
      </c>
      <c r="X160" s="598">
        <f t="shared" si="88"/>
        <v>0</v>
      </c>
      <c r="Y160" s="598">
        <f t="shared" si="89"/>
        <v>0</v>
      </c>
      <c r="Z160" s="598">
        <f t="shared" si="90"/>
        <v>0</v>
      </c>
      <c r="AA160" s="599">
        <f t="shared" si="91"/>
        <v>0</v>
      </c>
      <c r="AB160" s="597">
        <f t="shared" si="92"/>
        <v>0</v>
      </c>
      <c r="AC160" s="598">
        <f t="shared" si="93"/>
        <v>0</v>
      </c>
      <c r="AD160" s="598">
        <f t="shared" si="94"/>
        <v>0</v>
      </c>
      <c r="AE160" s="598">
        <f t="shared" si="95"/>
        <v>0</v>
      </c>
      <c r="AF160" s="598">
        <f t="shared" si="96"/>
        <v>0</v>
      </c>
      <c r="AG160" s="598">
        <f t="shared" si="97"/>
        <v>0</v>
      </c>
      <c r="AH160" s="599">
        <f t="shared" si="98"/>
        <v>0</v>
      </c>
      <c r="AI160" s="600">
        <f t="shared" si="99"/>
        <v>0</v>
      </c>
      <c r="AJ160" s="598">
        <f t="shared" si="100"/>
        <v>0</v>
      </c>
      <c r="AK160" s="598">
        <f t="shared" si="101"/>
        <v>0</v>
      </c>
      <c r="AL160" s="601">
        <f t="shared" si="102"/>
        <v>0</v>
      </c>
      <c r="AM160" s="602">
        <f t="shared" si="103"/>
        <v>0.5</v>
      </c>
      <c r="AN160" s="1255">
        <f t="shared" si="104"/>
        <v>0</v>
      </c>
      <c r="AO160" s="1256"/>
      <c r="AP160" s="559"/>
      <c r="AQ160" s="559"/>
      <c r="AR160" s="559"/>
    </row>
    <row r="161" spans="1:44">
      <c r="A161" s="463"/>
      <c r="B161" s="42" t="s">
        <v>1090</v>
      </c>
      <c r="C161" s="1252" t="str">
        <f t="shared" si="69"/>
        <v>⑩：午後Ｃ（11：25～15：25）4ｈ</v>
      </c>
      <c r="D161" s="1253"/>
      <c r="E161" s="1254"/>
      <c r="F161" s="596" t="str">
        <f t="shared" si="70"/>
        <v>⑩</v>
      </c>
      <c r="G161" s="597">
        <f t="shared" si="71"/>
        <v>0</v>
      </c>
      <c r="H161" s="598">
        <f t="shared" si="72"/>
        <v>0</v>
      </c>
      <c r="I161" s="598">
        <f t="shared" si="73"/>
        <v>0</v>
      </c>
      <c r="J161" s="598">
        <f t="shared" si="74"/>
        <v>0</v>
      </c>
      <c r="K161" s="598">
        <f t="shared" si="75"/>
        <v>0</v>
      </c>
      <c r="L161" s="598">
        <f t="shared" si="76"/>
        <v>0</v>
      </c>
      <c r="M161" s="599">
        <f t="shared" si="77"/>
        <v>0</v>
      </c>
      <c r="N161" s="597">
        <f t="shared" si="78"/>
        <v>0</v>
      </c>
      <c r="O161" s="598">
        <f t="shared" si="79"/>
        <v>0</v>
      </c>
      <c r="P161" s="598">
        <f t="shared" si="80"/>
        <v>0</v>
      </c>
      <c r="Q161" s="598">
        <f t="shared" si="81"/>
        <v>0</v>
      </c>
      <c r="R161" s="598">
        <f t="shared" si="82"/>
        <v>0</v>
      </c>
      <c r="S161" s="598">
        <f t="shared" si="83"/>
        <v>0</v>
      </c>
      <c r="T161" s="599">
        <f t="shared" si="84"/>
        <v>0</v>
      </c>
      <c r="U161" s="597">
        <f t="shared" si="85"/>
        <v>0</v>
      </c>
      <c r="V161" s="598">
        <f t="shared" si="86"/>
        <v>0</v>
      </c>
      <c r="W161" s="598">
        <f t="shared" si="87"/>
        <v>0</v>
      </c>
      <c r="X161" s="598">
        <f t="shared" si="88"/>
        <v>0</v>
      </c>
      <c r="Y161" s="598">
        <f t="shared" si="89"/>
        <v>0</v>
      </c>
      <c r="Z161" s="598">
        <f t="shared" si="90"/>
        <v>0</v>
      </c>
      <c r="AA161" s="599">
        <f t="shared" si="91"/>
        <v>0</v>
      </c>
      <c r="AB161" s="597">
        <f t="shared" si="92"/>
        <v>0</v>
      </c>
      <c r="AC161" s="598">
        <f t="shared" si="93"/>
        <v>0</v>
      </c>
      <c r="AD161" s="598">
        <f t="shared" si="94"/>
        <v>0</v>
      </c>
      <c r="AE161" s="598">
        <f t="shared" si="95"/>
        <v>0</v>
      </c>
      <c r="AF161" s="598">
        <f t="shared" si="96"/>
        <v>0</v>
      </c>
      <c r="AG161" s="598">
        <f t="shared" si="97"/>
        <v>0</v>
      </c>
      <c r="AH161" s="599">
        <f t="shared" si="98"/>
        <v>0</v>
      </c>
      <c r="AI161" s="600">
        <f t="shared" si="99"/>
        <v>0</v>
      </c>
      <c r="AJ161" s="598">
        <f t="shared" si="100"/>
        <v>0</v>
      </c>
      <c r="AK161" s="598">
        <f t="shared" si="101"/>
        <v>0</v>
      </c>
      <c r="AL161" s="601">
        <f t="shared" si="102"/>
        <v>0</v>
      </c>
      <c r="AM161" s="602">
        <f t="shared" si="103"/>
        <v>0</v>
      </c>
      <c r="AN161" s="1255">
        <f t="shared" si="104"/>
        <v>0</v>
      </c>
      <c r="AO161" s="1256"/>
      <c r="AP161" s="559"/>
      <c r="AQ161" s="559"/>
      <c r="AR161" s="559"/>
    </row>
    <row r="162" spans="1:44">
      <c r="A162" s="463"/>
      <c r="B162" s="42" t="s">
        <v>1091</v>
      </c>
      <c r="C162" s="1252" t="str">
        <f t="shared" si="69"/>
        <v>⑪：午後Ｄ（16：00～20：00）4ｈ</v>
      </c>
      <c r="D162" s="1253"/>
      <c r="E162" s="1254"/>
      <c r="F162" s="596" t="str">
        <f t="shared" si="70"/>
        <v>⑪</v>
      </c>
      <c r="G162" s="597">
        <f t="shared" si="71"/>
        <v>0</v>
      </c>
      <c r="H162" s="598">
        <f t="shared" si="72"/>
        <v>0</v>
      </c>
      <c r="I162" s="598">
        <f t="shared" si="73"/>
        <v>0</v>
      </c>
      <c r="J162" s="598">
        <f t="shared" si="74"/>
        <v>0</v>
      </c>
      <c r="K162" s="598">
        <f t="shared" si="75"/>
        <v>0</v>
      </c>
      <c r="L162" s="598">
        <f t="shared" si="76"/>
        <v>0</v>
      </c>
      <c r="M162" s="599">
        <f t="shared" si="77"/>
        <v>0</v>
      </c>
      <c r="N162" s="597">
        <f t="shared" si="78"/>
        <v>0</v>
      </c>
      <c r="O162" s="598">
        <f t="shared" si="79"/>
        <v>0</v>
      </c>
      <c r="P162" s="598">
        <f t="shared" si="80"/>
        <v>0</v>
      </c>
      <c r="Q162" s="598">
        <f t="shared" si="81"/>
        <v>0</v>
      </c>
      <c r="R162" s="598">
        <f t="shared" si="82"/>
        <v>0</v>
      </c>
      <c r="S162" s="598">
        <f t="shared" si="83"/>
        <v>0</v>
      </c>
      <c r="T162" s="599">
        <f t="shared" si="84"/>
        <v>0</v>
      </c>
      <c r="U162" s="597">
        <f t="shared" si="85"/>
        <v>0</v>
      </c>
      <c r="V162" s="598">
        <f t="shared" si="86"/>
        <v>0</v>
      </c>
      <c r="W162" s="598">
        <f t="shared" si="87"/>
        <v>0</v>
      </c>
      <c r="X162" s="598">
        <f t="shared" si="88"/>
        <v>0</v>
      </c>
      <c r="Y162" s="598">
        <f t="shared" si="89"/>
        <v>0</v>
      </c>
      <c r="Z162" s="598">
        <f t="shared" si="90"/>
        <v>0</v>
      </c>
      <c r="AA162" s="599">
        <f t="shared" si="91"/>
        <v>0</v>
      </c>
      <c r="AB162" s="597">
        <f t="shared" si="92"/>
        <v>0</v>
      </c>
      <c r="AC162" s="598">
        <f t="shared" si="93"/>
        <v>0</v>
      </c>
      <c r="AD162" s="598">
        <f t="shared" si="94"/>
        <v>0</v>
      </c>
      <c r="AE162" s="598">
        <f t="shared" si="95"/>
        <v>0</v>
      </c>
      <c r="AF162" s="598">
        <f t="shared" si="96"/>
        <v>0</v>
      </c>
      <c r="AG162" s="598">
        <f t="shared" si="97"/>
        <v>0</v>
      </c>
      <c r="AH162" s="599">
        <f t="shared" si="98"/>
        <v>0</v>
      </c>
      <c r="AI162" s="600">
        <f t="shared" si="99"/>
        <v>0</v>
      </c>
      <c r="AJ162" s="598">
        <f t="shared" si="100"/>
        <v>0</v>
      </c>
      <c r="AK162" s="598">
        <f t="shared" si="101"/>
        <v>0</v>
      </c>
      <c r="AL162" s="601">
        <f t="shared" si="102"/>
        <v>0</v>
      </c>
      <c r="AM162" s="602">
        <f t="shared" si="103"/>
        <v>3.5</v>
      </c>
      <c r="AN162" s="1255">
        <f t="shared" si="104"/>
        <v>0</v>
      </c>
      <c r="AO162" s="1256"/>
      <c r="AP162" s="559"/>
      <c r="AQ162" s="559"/>
      <c r="AR162" s="559"/>
    </row>
    <row r="163" spans="1:44">
      <c r="A163" s="463"/>
      <c r="B163" s="42" t="s">
        <v>1092</v>
      </c>
      <c r="C163" s="1252" t="str">
        <f t="shared" si="69"/>
        <v>⑱：日勤Ｃ（8：40～17：00）7.5ｈ</v>
      </c>
      <c r="D163" s="1253"/>
      <c r="E163" s="1254"/>
      <c r="F163" s="596" t="str">
        <f t="shared" si="70"/>
        <v>⑱</v>
      </c>
      <c r="G163" s="597">
        <f t="shared" si="71"/>
        <v>0</v>
      </c>
      <c r="H163" s="598">
        <f t="shared" si="72"/>
        <v>0</v>
      </c>
      <c r="I163" s="598">
        <f t="shared" si="73"/>
        <v>0</v>
      </c>
      <c r="J163" s="598">
        <f t="shared" si="74"/>
        <v>0</v>
      </c>
      <c r="K163" s="598">
        <f t="shared" si="75"/>
        <v>0</v>
      </c>
      <c r="L163" s="598">
        <f t="shared" si="76"/>
        <v>0</v>
      </c>
      <c r="M163" s="599">
        <f t="shared" si="77"/>
        <v>0</v>
      </c>
      <c r="N163" s="597">
        <f t="shared" si="78"/>
        <v>0</v>
      </c>
      <c r="O163" s="598">
        <f t="shared" si="79"/>
        <v>0</v>
      </c>
      <c r="P163" s="598">
        <f t="shared" si="80"/>
        <v>0</v>
      </c>
      <c r="Q163" s="598">
        <f t="shared" si="81"/>
        <v>0</v>
      </c>
      <c r="R163" s="598">
        <f t="shared" si="82"/>
        <v>0</v>
      </c>
      <c r="S163" s="598">
        <f t="shared" si="83"/>
        <v>0</v>
      </c>
      <c r="T163" s="599">
        <f t="shared" si="84"/>
        <v>0</v>
      </c>
      <c r="U163" s="597">
        <f t="shared" si="85"/>
        <v>0</v>
      </c>
      <c r="V163" s="598">
        <f t="shared" si="86"/>
        <v>0</v>
      </c>
      <c r="W163" s="598">
        <f t="shared" si="87"/>
        <v>0</v>
      </c>
      <c r="X163" s="598">
        <f t="shared" si="88"/>
        <v>0</v>
      </c>
      <c r="Y163" s="598">
        <f t="shared" si="89"/>
        <v>0</v>
      </c>
      <c r="Z163" s="598">
        <f t="shared" si="90"/>
        <v>0</v>
      </c>
      <c r="AA163" s="599">
        <f t="shared" si="91"/>
        <v>0</v>
      </c>
      <c r="AB163" s="597">
        <f t="shared" si="92"/>
        <v>0</v>
      </c>
      <c r="AC163" s="598">
        <f t="shared" si="93"/>
        <v>0</v>
      </c>
      <c r="AD163" s="598">
        <f t="shared" si="94"/>
        <v>0</v>
      </c>
      <c r="AE163" s="598">
        <f t="shared" si="95"/>
        <v>0</v>
      </c>
      <c r="AF163" s="598">
        <f t="shared" si="96"/>
        <v>0</v>
      </c>
      <c r="AG163" s="598">
        <f t="shared" si="97"/>
        <v>0</v>
      </c>
      <c r="AH163" s="599">
        <f t="shared" si="98"/>
        <v>0</v>
      </c>
      <c r="AI163" s="600">
        <f t="shared" si="99"/>
        <v>0</v>
      </c>
      <c r="AJ163" s="598">
        <f t="shared" si="100"/>
        <v>0</v>
      </c>
      <c r="AK163" s="598">
        <f t="shared" si="101"/>
        <v>0</v>
      </c>
      <c r="AL163" s="601">
        <f t="shared" si="102"/>
        <v>0</v>
      </c>
      <c r="AM163" s="602">
        <f t="shared" si="103"/>
        <v>1.08</v>
      </c>
      <c r="AN163" s="1255">
        <f t="shared" si="104"/>
        <v>0</v>
      </c>
      <c r="AO163" s="1256"/>
      <c r="AP163" s="559"/>
      <c r="AQ163" s="559"/>
      <c r="AR163" s="559"/>
    </row>
    <row r="164" spans="1:44">
      <c r="A164" s="463"/>
      <c r="B164" s="42" t="s">
        <v>1093</v>
      </c>
      <c r="C164" s="1252" t="str">
        <f t="shared" si="69"/>
        <v>⑲：午前Ｃ（9：00～13：00）4ｈ</v>
      </c>
      <c r="D164" s="1253"/>
      <c r="E164" s="1254"/>
      <c r="F164" s="596" t="str">
        <f t="shared" si="70"/>
        <v>⑲</v>
      </c>
      <c r="G164" s="597">
        <f t="shared" si="71"/>
        <v>0</v>
      </c>
      <c r="H164" s="598">
        <f t="shared" si="72"/>
        <v>0</v>
      </c>
      <c r="I164" s="598">
        <f t="shared" si="73"/>
        <v>0</v>
      </c>
      <c r="J164" s="598">
        <f t="shared" si="74"/>
        <v>0</v>
      </c>
      <c r="K164" s="598">
        <f t="shared" si="75"/>
        <v>0</v>
      </c>
      <c r="L164" s="598">
        <f t="shared" si="76"/>
        <v>0</v>
      </c>
      <c r="M164" s="599">
        <f t="shared" si="77"/>
        <v>0</v>
      </c>
      <c r="N164" s="597">
        <f t="shared" si="78"/>
        <v>0</v>
      </c>
      <c r="O164" s="598">
        <f t="shared" si="79"/>
        <v>0</v>
      </c>
      <c r="P164" s="598">
        <f t="shared" si="80"/>
        <v>0</v>
      </c>
      <c r="Q164" s="598">
        <f t="shared" si="81"/>
        <v>0</v>
      </c>
      <c r="R164" s="598">
        <f t="shared" si="82"/>
        <v>0</v>
      </c>
      <c r="S164" s="598">
        <f t="shared" si="83"/>
        <v>0</v>
      </c>
      <c r="T164" s="599">
        <f t="shared" si="84"/>
        <v>0</v>
      </c>
      <c r="U164" s="597">
        <f t="shared" si="85"/>
        <v>0</v>
      </c>
      <c r="V164" s="598">
        <f t="shared" si="86"/>
        <v>0</v>
      </c>
      <c r="W164" s="598">
        <f t="shared" si="87"/>
        <v>0</v>
      </c>
      <c r="X164" s="598">
        <f t="shared" si="88"/>
        <v>0</v>
      </c>
      <c r="Y164" s="598">
        <f t="shared" si="89"/>
        <v>0</v>
      </c>
      <c r="Z164" s="598">
        <f t="shared" si="90"/>
        <v>0</v>
      </c>
      <c r="AA164" s="599">
        <f t="shared" si="91"/>
        <v>0</v>
      </c>
      <c r="AB164" s="597">
        <f t="shared" si="92"/>
        <v>0</v>
      </c>
      <c r="AC164" s="598">
        <f t="shared" si="93"/>
        <v>0</v>
      </c>
      <c r="AD164" s="598">
        <f t="shared" si="94"/>
        <v>0</v>
      </c>
      <c r="AE164" s="598">
        <f t="shared" si="95"/>
        <v>0</v>
      </c>
      <c r="AF164" s="598">
        <f t="shared" si="96"/>
        <v>0</v>
      </c>
      <c r="AG164" s="598">
        <f t="shared" si="97"/>
        <v>0</v>
      </c>
      <c r="AH164" s="599">
        <f t="shared" si="98"/>
        <v>0</v>
      </c>
      <c r="AI164" s="600">
        <f t="shared" si="99"/>
        <v>0</v>
      </c>
      <c r="AJ164" s="598">
        <f t="shared" si="100"/>
        <v>0</v>
      </c>
      <c r="AK164" s="598">
        <f t="shared" si="101"/>
        <v>0</v>
      </c>
      <c r="AL164" s="601">
        <f t="shared" si="102"/>
        <v>0</v>
      </c>
      <c r="AM164" s="602">
        <f t="shared" si="103"/>
        <v>0.25</v>
      </c>
      <c r="AN164" s="1255">
        <f t="shared" si="104"/>
        <v>0</v>
      </c>
      <c r="AO164" s="1256"/>
      <c r="AP164" s="559"/>
      <c r="AQ164" s="559"/>
      <c r="AR164" s="559"/>
    </row>
    <row r="165" spans="1:44">
      <c r="A165" s="463"/>
      <c r="B165" s="42" t="s">
        <v>1094</v>
      </c>
      <c r="C165" s="1252" t="str">
        <f t="shared" si="69"/>
        <v>⑳：午前Ｄ（7：10～11：10）4ｈ</v>
      </c>
      <c r="D165" s="1253"/>
      <c r="E165" s="1254"/>
      <c r="F165" s="596" t="str">
        <f t="shared" si="70"/>
        <v>⑳</v>
      </c>
      <c r="G165" s="597">
        <f t="shared" si="71"/>
        <v>0</v>
      </c>
      <c r="H165" s="598">
        <f t="shared" si="72"/>
        <v>0</v>
      </c>
      <c r="I165" s="598">
        <f t="shared" si="73"/>
        <v>0</v>
      </c>
      <c r="J165" s="598">
        <f t="shared" si="74"/>
        <v>0</v>
      </c>
      <c r="K165" s="598">
        <f t="shared" si="75"/>
        <v>0</v>
      </c>
      <c r="L165" s="598">
        <f t="shared" si="76"/>
        <v>0</v>
      </c>
      <c r="M165" s="599">
        <f t="shared" si="77"/>
        <v>0</v>
      </c>
      <c r="N165" s="597">
        <f t="shared" si="78"/>
        <v>0</v>
      </c>
      <c r="O165" s="598">
        <f t="shared" si="79"/>
        <v>0</v>
      </c>
      <c r="P165" s="598">
        <f t="shared" si="80"/>
        <v>0</v>
      </c>
      <c r="Q165" s="598">
        <f t="shared" si="81"/>
        <v>0</v>
      </c>
      <c r="R165" s="598">
        <f t="shared" si="82"/>
        <v>0</v>
      </c>
      <c r="S165" s="598">
        <f t="shared" si="83"/>
        <v>0</v>
      </c>
      <c r="T165" s="599">
        <f t="shared" si="84"/>
        <v>0</v>
      </c>
      <c r="U165" s="597">
        <f t="shared" si="85"/>
        <v>0</v>
      </c>
      <c r="V165" s="598">
        <f t="shared" si="86"/>
        <v>0</v>
      </c>
      <c r="W165" s="598">
        <f t="shared" si="87"/>
        <v>0</v>
      </c>
      <c r="X165" s="598">
        <f t="shared" si="88"/>
        <v>0</v>
      </c>
      <c r="Y165" s="598">
        <f t="shared" si="89"/>
        <v>0</v>
      </c>
      <c r="Z165" s="598">
        <f t="shared" si="90"/>
        <v>0</v>
      </c>
      <c r="AA165" s="599">
        <f t="shared" si="91"/>
        <v>0</v>
      </c>
      <c r="AB165" s="597">
        <f t="shared" si="92"/>
        <v>0</v>
      </c>
      <c r="AC165" s="598">
        <f t="shared" si="93"/>
        <v>0</v>
      </c>
      <c r="AD165" s="598">
        <f t="shared" si="94"/>
        <v>0</v>
      </c>
      <c r="AE165" s="598">
        <f t="shared" si="95"/>
        <v>0</v>
      </c>
      <c r="AF165" s="598">
        <f t="shared" si="96"/>
        <v>0</v>
      </c>
      <c r="AG165" s="598">
        <f t="shared" si="97"/>
        <v>0</v>
      </c>
      <c r="AH165" s="599">
        <f t="shared" si="98"/>
        <v>0</v>
      </c>
      <c r="AI165" s="600">
        <f t="shared" si="99"/>
        <v>0</v>
      </c>
      <c r="AJ165" s="598">
        <f t="shared" si="100"/>
        <v>0</v>
      </c>
      <c r="AK165" s="598">
        <f t="shared" si="101"/>
        <v>0</v>
      </c>
      <c r="AL165" s="601">
        <f t="shared" si="102"/>
        <v>0</v>
      </c>
      <c r="AM165" s="602">
        <f t="shared" si="103"/>
        <v>2.08</v>
      </c>
      <c r="AN165" s="1255">
        <f t="shared" si="104"/>
        <v>0</v>
      </c>
      <c r="AO165" s="1256"/>
      <c r="AP165" s="559"/>
      <c r="AQ165" s="559"/>
      <c r="AR165" s="559"/>
    </row>
    <row r="166" spans="1:44">
      <c r="A166" s="463"/>
      <c r="B166" s="42" t="s">
        <v>1095</v>
      </c>
      <c r="C166" s="1252" t="str">
        <f t="shared" si="69"/>
        <v>公：公休（～）ｈ</v>
      </c>
      <c r="D166" s="1253"/>
      <c r="E166" s="1254"/>
      <c r="F166" s="596" t="str">
        <f t="shared" si="70"/>
        <v>公</v>
      </c>
      <c r="G166" s="597">
        <f t="shared" si="71"/>
        <v>0</v>
      </c>
      <c r="H166" s="598">
        <f t="shared" si="72"/>
        <v>0</v>
      </c>
      <c r="I166" s="598">
        <f t="shared" si="73"/>
        <v>0</v>
      </c>
      <c r="J166" s="598">
        <f t="shared" si="74"/>
        <v>0</v>
      </c>
      <c r="K166" s="598">
        <f t="shared" si="75"/>
        <v>0</v>
      </c>
      <c r="L166" s="598">
        <f t="shared" si="76"/>
        <v>0</v>
      </c>
      <c r="M166" s="599">
        <f t="shared" si="77"/>
        <v>0</v>
      </c>
      <c r="N166" s="597">
        <f t="shared" si="78"/>
        <v>0</v>
      </c>
      <c r="O166" s="598">
        <f t="shared" si="79"/>
        <v>0</v>
      </c>
      <c r="P166" s="598">
        <f t="shared" si="80"/>
        <v>0</v>
      </c>
      <c r="Q166" s="598">
        <f t="shared" si="81"/>
        <v>0</v>
      </c>
      <c r="R166" s="598">
        <f t="shared" si="82"/>
        <v>0</v>
      </c>
      <c r="S166" s="598">
        <f t="shared" si="83"/>
        <v>0</v>
      </c>
      <c r="T166" s="599">
        <f t="shared" si="84"/>
        <v>0</v>
      </c>
      <c r="U166" s="597">
        <f t="shared" si="85"/>
        <v>0</v>
      </c>
      <c r="V166" s="598">
        <f t="shared" si="86"/>
        <v>0</v>
      </c>
      <c r="W166" s="598">
        <f t="shared" si="87"/>
        <v>0</v>
      </c>
      <c r="X166" s="598">
        <f t="shared" si="88"/>
        <v>0</v>
      </c>
      <c r="Y166" s="598">
        <f t="shared" si="89"/>
        <v>0</v>
      </c>
      <c r="Z166" s="598">
        <f t="shared" si="90"/>
        <v>0</v>
      </c>
      <c r="AA166" s="599">
        <f t="shared" si="91"/>
        <v>0</v>
      </c>
      <c r="AB166" s="597">
        <f t="shared" si="92"/>
        <v>0</v>
      </c>
      <c r="AC166" s="598">
        <f t="shared" si="93"/>
        <v>0</v>
      </c>
      <c r="AD166" s="598">
        <f t="shared" si="94"/>
        <v>0</v>
      </c>
      <c r="AE166" s="598">
        <f t="shared" si="95"/>
        <v>0</v>
      </c>
      <c r="AF166" s="598">
        <f t="shared" si="96"/>
        <v>0</v>
      </c>
      <c r="AG166" s="598">
        <f t="shared" si="97"/>
        <v>0</v>
      </c>
      <c r="AH166" s="599">
        <f t="shared" si="98"/>
        <v>0</v>
      </c>
      <c r="AI166" s="600">
        <f t="shared" si="99"/>
        <v>0</v>
      </c>
      <c r="AJ166" s="598">
        <f t="shared" si="100"/>
        <v>0</v>
      </c>
      <c r="AK166" s="598">
        <f t="shared" si="101"/>
        <v>0</v>
      </c>
      <c r="AL166" s="601">
        <f t="shared" si="102"/>
        <v>0</v>
      </c>
      <c r="AM166" s="602">
        <f t="shared" si="103"/>
        <v>0</v>
      </c>
      <c r="AN166" s="1255">
        <f t="shared" si="104"/>
        <v>0</v>
      </c>
      <c r="AO166" s="1256"/>
      <c r="AP166" s="559"/>
      <c r="AQ166" s="559"/>
      <c r="AR166" s="559"/>
    </row>
    <row r="167" spans="1:44">
      <c r="A167" s="463"/>
      <c r="B167" s="42" t="s">
        <v>1096</v>
      </c>
      <c r="C167" s="1252" t="str">
        <f t="shared" si="69"/>
        <v>有：有休（～）ｈ</v>
      </c>
      <c r="D167" s="1253"/>
      <c r="E167" s="1254"/>
      <c r="F167" s="596" t="str">
        <f t="shared" si="70"/>
        <v>有</v>
      </c>
      <c r="G167" s="597">
        <f t="shared" si="71"/>
        <v>0</v>
      </c>
      <c r="H167" s="598">
        <f t="shared" si="72"/>
        <v>0</v>
      </c>
      <c r="I167" s="598">
        <f t="shared" si="73"/>
        <v>0</v>
      </c>
      <c r="J167" s="598">
        <f t="shared" si="74"/>
        <v>0</v>
      </c>
      <c r="K167" s="598">
        <f t="shared" si="75"/>
        <v>0</v>
      </c>
      <c r="L167" s="598">
        <f t="shared" si="76"/>
        <v>0</v>
      </c>
      <c r="M167" s="599">
        <f t="shared" si="77"/>
        <v>0</v>
      </c>
      <c r="N167" s="597">
        <f t="shared" si="78"/>
        <v>0</v>
      </c>
      <c r="O167" s="598">
        <f t="shared" si="79"/>
        <v>0</v>
      </c>
      <c r="P167" s="598">
        <f t="shared" si="80"/>
        <v>0</v>
      </c>
      <c r="Q167" s="598">
        <f t="shared" si="81"/>
        <v>0</v>
      </c>
      <c r="R167" s="598">
        <f t="shared" si="82"/>
        <v>0</v>
      </c>
      <c r="S167" s="598">
        <f t="shared" si="83"/>
        <v>0</v>
      </c>
      <c r="T167" s="599">
        <f t="shared" si="84"/>
        <v>0</v>
      </c>
      <c r="U167" s="597">
        <f t="shared" si="85"/>
        <v>0</v>
      </c>
      <c r="V167" s="598">
        <f t="shared" si="86"/>
        <v>0</v>
      </c>
      <c r="W167" s="598">
        <f t="shared" si="87"/>
        <v>0</v>
      </c>
      <c r="X167" s="598">
        <f t="shared" si="88"/>
        <v>0</v>
      </c>
      <c r="Y167" s="598">
        <f t="shared" si="89"/>
        <v>0</v>
      </c>
      <c r="Z167" s="598">
        <f t="shared" si="90"/>
        <v>0</v>
      </c>
      <c r="AA167" s="599">
        <f t="shared" si="91"/>
        <v>0</v>
      </c>
      <c r="AB167" s="597">
        <f t="shared" si="92"/>
        <v>0</v>
      </c>
      <c r="AC167" s="598">
        <f t="shared" si="93"/>
        <v>0</v>
      </c>
      <c r="AD167" s="598">
        <f t="shared" si="94"/>
        <v>0</v>
      </c>
      <c r="AE167" s="598">
        <f t="shared" si="95"/>
        <v>0</v>
      </c>
      <c r="AF167" s="598">
        <f t="shared" si="96"/>
        <v>0</v>
      </c>
      <c r="AG167" s="598">
        <f t="shared" si="97"/>
        <v>0</v>
      </c>
      <c r="AH167" s="599">
        <f t="shared" si="98"/>
        <v>0</v>
      </c>
      <c r="AI167" s="600">
        <f t="shared" si="99"/>
        <v>0</v>
      </c>
      <c r="AJ167" s="598">
        <f t="shared" si="100"/>
        <v>0</v>
      </c>
      <c r="AK167" s="598">
        <f t="shared" si="101"/>
        <v>0</v>
      </c>
      <c r="AL167" s="601">
        <f t="shared" si="102"/>
        <v>0</v>
      </c>
      <c r="AM167" s="602">
        <f t="shared" si="103"/>
        <v>0</v>
      </c>
      <c r="AN167" s="1255">
        <f t="shared" si="104"/>
        <v>0</v>
      </c>
      <c r="AO167" s="1256"/>
      <c r="AP167" s="559"/>
      <c r="AQ167" s="559"/>
      <c r="AR167" s="559"/>
    </row>
    <row r="168" spans="1:44">
      <c r="A168" s="463"/>
      <c r="B168" s="42" t="s">
        <v>1097</v>
      </c>
      <c r="C168" s="1252" t="str">
        <f t="shared" si="69"/>
        <v>欠：欠勤（～）ｈ</v>
      </c>
      <c r="D168" s="1253"/>
      <c r="E168" s="1254"/>
      <c r="F168" s="596" t="str">
        <f t="shared" si="70"/>
        <v>欠</v>
      </c>
      <c r="G168" s="597">
        <f t="shared" si="71"/>
        <v>0</v>
      </c>
      <c r="H168" s="598">
        <f t="shared" si="72"/>
        <v>0</v>
      </c>
      <c r="I168" s="598">
        <f t="shared" si="73"/>
        <v>0</v>
      </c>
      <c r="J168" s="598">
        <f t="shared" si="74"/>
        <v>0</v>
      </c>
      <c r="K168" s="598">
        <f t="shared" si="75"/>
        <v>0</v>
      </c>
      <c r="L168" s="598">
        <f t="shared" si="76"/>
        <v>0</v>
      </c>
      <c r="M168" s="599">
        <f t="shared" si="77"/>
        <v>0</v>
      </c>
      <c r="N168" s="597">
        <f t="shared" si="78"/>
        <v>0</v>
      </c>
      <c r="O168" s="598">
        <f t="shared" si="79"/>
        <v>0</v>
      </c>
      <c r="P168" s="598">
        <f t="shared" si="80"/>
        <v>0</v>
      </c>
      <c r="Q168" s="598">
        <f t="shared" si="81"/>
        <v>0</v>
      </c>
      <c r="R168" s="598">
        <f t="shared" si="82"/>
        <v>0</v>
      </c>
      <c r="S168" s="598">
        <f t="shared" si="83"/>
        <v>0</v>
      </c>
      <c r="T168" s="599">
        <f t="shared" si="84"/>
        <v>0</v>
      </c>
      <c r="U168" s="597">
        <f t="shared" si="85"/>
        <v>0</v>
      </c>
      <c r="V168" s="598">
        <f t="shared" si="86"/>
        <v>0</v>
      </c>
      <c r="W168" s="598">
        <f t="shared" si="87"/>
        <v>0</v>
      </c>
      <c r="X168" s="598">
        <f t="shared" si="88"/>
        <v>0</v>
      </c>
      <c r="Y168" s="598">
        <f t="shared" si="89"/>
        <v>0</v>
      </c>
      <c r="Z168" s="598">
        <f t="shared" si="90"/>
        <v>0</v>
      </c>
      <c r="AA168" s="599">
        <f t="shared" si="91"/>
        <v>0</v>
      </c>
      <c r="AB168" s="597">
        <f t="shared" si="92"/>
        <v>0</v>
      </c>
      <c r="AC168" s="598">
        <f t="shared" si="93"/>
        <v>0</v>
      </c>
      <c r="AD168" s="598">
        <f t="shared" si="94"/>
        <v>0</v>
      </c>
      <c r="AE168" s="598">
        <f t="shared" si="95"/>
        <v>0</v>
      </c>
      <c r="AF168" s="598">
        <f t="shared" si="96"/>
        <v>0</v>
      </c>
      <c r="AG168" s="598">
        <f t="shared" si="97"/>
        <v>0</v>
      </c>
      <c r="AH168" s="599">
        <f t="shared" si="98"/>
        <v>0</v>
      </c>
      <c r="AI168" s="600">
        <f t="shared" si="99"/>
        <v>0</v>
      </c>
      <c r="AJ168" s="598">
        <f t="shared" si="100"/>
        <v>0</v>
      </c>
      <c r="AK168" s="598">
        <f t="shared" si="101"/>
        <v>0</v>
      </c>
      <c r="AL168" s="601">
        <f t="shared" si="102"/>
        <v>0</v>
      </c>
      <c r="AM168" s="602">
        <f t="shared" si="103"/>
        <v>0</v>
      </c>
      <c r="AN168" s="1255">
        <f t="shared" si="104"/>
        <v>0</v>
      </c>
      <c r="AO168" s="1256"/>
      <c r="AP168" s="559"/>
      <c r="AQ168" s="559"/>
      <c r="AR168" s="559"/>
    </row>
    <row r="169" spans="1:44">
      <c r="A169" s="463"/>
      <c r="B169" s="42" t="s">
        <v>1098</v>
      </c>
      <c r="C169" s="1252" t="str">
        <f t="shared" si="69"/>
        <v>特：特休（～）ｈ</v>
      </c>
      <c r="D169" s="1253"/>
      <c r="E169" s="1254"/>
      <c r="F169" s="596" t="str">
        <f t="shared" si="70"/>
        <v>特</v>
      </c>
      <c r="G169" s="597">
        <f t="shared" si="71"/>
        <v>0</v>
      </c>
      <c r="H169" s="598">
        <f t="shared" si="72"/>
        <v>0</v>
      </c>
      <c r="I169" s="598">
        <f t="shared" si="73"/>
        <v>0</v>
      </c>
      <c r="J169" s="598">
        <f t="shared" si="74"/>
        <v>0</v>
      </c>
      <c r="K169" s="598">
        <f t="shared" si="75"/>
        <v>0</v>
      </c>
      <c r="L169" s="598">
        <f t="shared" si="76"/>
        <v>0</v>
      </c>
      <c r="M169" s="599">
        <f t="shared" si="77"/>
        <v>0</v>
      </c>
      <c r="N169" s="597">
        <f t="shared" si="78"/>
        <v>0</v>
      </c>
      <c r="O169" s="598">
        <f t="shared" si="79"/>
        <v>0</v>
      </c>
      <c r="P169" s="598">
        <f t="shared" si="80"/>
        <v>0</v>
      </c>
      <c r="Q169" s="598">
        <f t="shared" si="81"/>
        <v>0</v>
      </c>
      <c r="R169" s="598">
        <f t="shared" si="82"/>
        <v>0</v>
      </c>
      <c r="S169" s="598">
        <f t="shared" si="83"/>
        <v>0</v>
      </c>
      <c r="T169" s="599">
        <f t="shared" si="84"/>
        <v>0</v>
      </c>
      <c r="U169" s="597">
        <f t="shared" si="85"/>
        <v>0</v>
      </c>
      <c r="V169" s="598">
        <f t="shared" si="86"/>
        <v>0</v>
      </c>
      <c r="W169" s="598">
        <f t="shared" si="87"/>
        <v>0</v>
      </c>
      <c r="X169" s="598">
        <f t="shared" si="88"/>
        <v>0</v>
      </c>
      <c r="Y169" s="598">
        <f t="shared" si="89"/>
        <v>0</v>
      </c>
      <c r="Z169" s="598">
        <f t="shared" si="90"/>
        <v>0</v>
      </c>
      <c r="AA169" s="599">
        <f t="shared" si="91"/>
        <v>0</v>
      </c>
      <c r="AB169" s="597">
        <f t="shared" si="92"/>
        <v>0</v>
      </c>
      <c r="AC169" s="598">
        <f t="shared" si="93"/>
        <v>0</v>
      </c>
      <c r="AD169" s="598">
        <f t="shared" si="94"/>
        <v>0</v>
      </c>
      <c r="AE169" s="598">
        <f t="shared" si="95"/>
        <v>0</v>
      </c>
      <c r="AF169" s="598">
        <f t="shared" si="96"/>
        <v>0</v>
      </c>
      <c r="AG169" s="598">
        <f t="shared" si="97"/>
        <v>0</v>
      </c>
      <c r="AH169" s="599">
        <f t="shared" si="98"/>
        <v>0</v>
      </c>
      <c r="AI169" s="600">
        <f t="shared" si="99"/>
        <v>0</v>
      </c>
      <c r="AJ169" s="598">
        <f t="shared" si="100"/>
        <v>0</v>
      </c>
      <c r="AK169" s="598">
        <f t="shared" si="101"/>
        <v>0</v>
      </c>
      <c r="AL169" s="601">
        <f t="shared" si="102"/>
        <v>0</v>
      </c>
      <c r="AM169" s="602">
        <f t="shared" si="103"/>
        <v>0</v>
      </c>
      <c r="AN169" s="1255">
        <f t="shared" si="104"/>
        <v>0</v>
      </c>
      <c r="AO169" s="1256"/>
      <c r="AP169" s="559"/>
      <c r="AQ169" s="559"/>
      <c r="AR169" s="559"/>
    </row>
    <row r="170" spans="1:44">
      <c r="A170" s="463"/>
      <c r="B170" s="42" t="s">
        <v>1099</v>
      </c>
      <c r="C170" s="1252" t="str">
        <f t="shared" si="69"/>
        <v>-：（～）ｈ</v>
      </c>
      <c r="D170" s="1253"/>
      <c r="E170" s="1254"/>
      <c r="F170" s="596" t="str">
        <f t="shared" si="70"/>
        <v>-</v>
      </c>
      <c r="G170" s="597">
        <f t="shared" si="71"/>
        <v>0</v>
      </c>
      <c r="H170" s="598">
        <f t="shared" si="72"/>
        <v>0</v>
      </c>
      <c r="I170" s="598">
        <f t="shared" si="73"/>
        <v>0</v>
      </c>
      <c r="J170" s="598">
        <f t="shared" si="74"/>
        <v>0</v>
      </c>
      <c r="K170" s="598">
        <f t="shared" si="75"/>
        <v>0</v>
      </c>
      <c r="L170" s="598">
        <f t="shared" si="76"/>
        <v>0</v>
      </c>
      <c r="M170" s="599">
        <f t="shared" si="77"/>
        <v>0</v>
      </c>
      <c r="N170" s="597">
        <f t="shared" si="78"/>
        <v>0</v>
      </c>
      <c r="O170" s="598">
        <f t="shared" si="79"/>
        <v>0</v>
      </c>
      <c r="P170" s="598">
        <f t="shared" si="80"/>
        <v>0</v>
      </c>
      <c r="Q170" s="598">
        <f t="shared" si="81"/>
        <v>0</v>
      </c>
      <c r="R170" s="598">
        <f t="shared" si="82"/>
        <v>0</v>
      </c>
      <c r="S170" s="598">
        <f t="shared" si="83"/>
        <v>0</v>
      </c>
      <c r="T170" s="599">
        <f t="shared" si="84"/>
        <v>0</v>
      </c>
      <c r="U170" s="597">
        <f t="shared" si="85"/>
        <v>0</v>
      </c>
      <c r="V170" s="598">
        <f t="shared" si="86"/>
        <v>0</v>
      </c>
      <c r="W170" s="598">
        <f t="shared" si="87"/>
        <v>0</v>
      </c>
      <c r="X170" s="598">
        <f t="shared" si="88"/>
        <v>0</v>
      </c>
      <c r="Y170" s="598">
        <f t="shared" si="89"/>
        <v>0</v>
      </c>
      <c r="Z170" s="598">
        <f t="shared" si="90"/>
        <v>0</v>
      </c>
      <c r="AA170" s="599">
        <f t="shared" si="91"/>
        <v>0</v>
      </c>
      <c r="AB170" s="597">
        <f t="shared" si="92"/>
        <v>0</v>
      </c>
      <c r="AC170" s="598">
        <f t="shared" si="93"/>
        <v>0</v>
      </c>
      <c r="AD170" s="598">
        <f t="shared" si="94"/>
        <v>0</v>
      </c>
      <c r="AE170" s="598">
        <f t="shared" si="95"/>
        <v>0</v>
      </c>
      <c r="AF170" s="598">
        <f t="shared" si="96"/>
        <v>0</v>
      </c>
      <c r="AG170" s="598">
        <f t="shared" si="97"/>
        <v>0</v>
      </c>
      <c r="AH170" s="599">
        <f t="shared" si="98"/>
        <v>0</v>
      </c>
      <c r="AI170" s="600">
        <f t="shared" si="99"/>
        <v>0</v>
      </c>
      <c r="AJ170" s="598">
        <f t="shared" si="100"/>
        <v>0</v>
      </c>
      <c r="AK170" s="598">
        <f t="shared" si="101"/>
        <v>0</v>
      </c>
      <c r="AL170" s="601">
        <f t="shared" si="102"/>
        <v>0</v>
      </c>
      <c r="AM170" s="602">
        <f t="shared" si="103"/>
        <v>0</v>
      </c>
      <c r="AN170" s="1255">
        <f t="shared" si="104"/>
        <v>0</v>
      </c>
      <c r="AO170" s="1256"/>
      <c r="AP170" s="559"/>
      <c r="AQ170" s="559"/>
      <c r="AR170" s="559"/>
    </row>
    <row r="171" spans="1:44">
      <c r="A171" s="463"/>
      <c r="B171" s="42" t="s">
        <v>1100</v>
      </c>
      <c r="C171" s="1252" t="str">
        <f t="shared" si="69"/>
        <v>-：（～）ｈ</v>
      </c>
      <c r="D171" s="1253"/>
      <c r="E171" s="1254"/>
      <c r="F171" s="596" t="str">
        <f t="shared" si="70"/>
        <v>-</v>
      </c>
      <c r="G171" s="597">
        <f t="shared" si="71"/>
        <v>0</v>
      </c>
      <c r="H171" s="598">
        <f t="shared" si="72"/>
        <v>0</v>
      </c>
      <c r="I171" s="598">
        <f t="shared" si="73"/>
        <v>0</v>
      </c>
      <c r="J171" s="598">
        <f t="shared" si="74"/>
        <v>0</v>
      </c>
      <c r="K171" s="598">
        <f t="shared" si="75"/>
        <v>0</v>
      </c>
      <c r="L171" s="598">
        <f t="shared" si="76"/>
        <v>0</v>
      </c>
      <c r="M171" s="599">
        <f t="shared" si="77"/>
        <v>0</v>
      </c>
      <c r="N171" s="597">
        <f t="shared" si="78"/>
        <v>0</v>
      </c>
      <c r="O171" s="598">
        <f t="shared" si="79"/>
        <v>0</v>
      </c>
      <c r="P171" s="598">
        <f t="shared" si="80"/>
        <v>0</v>
      </c>
      <c r="Q171" s="598">
        <f t="shared" si="81"/>
        <v>0</v>
      </c>
      <c r="R171" s="598">
        <f t="shared" si="82"/>
        <v>0</v>
      </c>
      <c r="S171" s="598">
        <f t="shared" si="83"/>
        <v>0</v>
      </c>
      <c r="T171" s="599">
        <f t="shared" si="84"/>
        <v>0</v>
      </c>
      <c r="U171" s="597">
        <f t="shared" si="85"/>
        <v>0</v>
      </c>
      <c r="V171" s="598">
        <f t="shared" si="86"/>
        <v>0</v>
      </c>
      <c r="W171" s="598">
        <f t="shared" si="87"/>
        <v>0</v>
      </c>
      <c r="X171" s="598">
        <f t="shared" si="88"/>
        <v>0</v>
      </c>
      <c r="Y171" s="598">
        <f t="shared" si="89"/>
        <v>0</v>
      </c>
      <c r="Z171" s="598">
        <f t="shared" si="90"/>
        <v>0</v>
      </c>
      <c r="AA171" s="599">
        <f t="shared" si="91"/>
        <v>0</v>
      </c>
      <c r="AB171" s="597">
        <f t="shared" si="92"/>
        <v>0</v>
      </c>
      <c r="AC171" s="598">
        <f t="shared" si="93"/>
        <v>0</v>
      </c>
      <c r="AD171" s="598">
        <f t="shared" si="94"/>
        <v>0</v>
      </c>
      <c r="AE171" s="598">
        <f t="shared" si="95"/>
        <v>0</v>
      </c>
      <c r="AF171" s="598">
        <f t="shared" si="96"/>
        <v>0</v>
      </c>
      <c r="AG171" s="598">
        <f t="shared" si="97"/>
        <v>0</v>
      </c>
      <c r="AH171" s="599">
        <f t="shared" si="98"/>
        <v>0</v>
      </c>
      <c r="AI171" s="600">
        <f t="shared" si="99"/>
        <v>0</v>
      </c>
      <c r="AJ171" s="598">
        <f t="shared" si="100"/>
        <v>0</v>
      </c>
      <c r="AK171" s="598">
        <f t="shared" si="101"/>
        <v>0</v>
      </c>
      <c r="AL171" s="601">
        <f t="shared" si="102"/>
        <v>0</v>
      </c>
      <c r="AM171" s="602">
        <f t="shared" si="103"/>
        <v>0</v>
      </c>
      <c r="AN171" s="1255">
        <f t="shared" si="104"/>
        <v>0</v>
      </c>
      <c r="AO171" s="1256"/>
      <c r="AP171" s="559"/>
      <c r="AQ171" s="559"/>
      <c r="AR171" s="559"/>
    </row>
    <row r="172" spans="1:44">
      <c r="A172" s="463"/>
      <c r="B172" s="42" t="s">
        <v>1101</v>
      </c>
      <c r="C172" s="1252" t="str">
        <f t="shared" si="69"/>
        <v>-：（～）ｈ</v>
      </c>
      <c r="D172" s="1253"/>
      <c r="E172" s="1254"/>
      <c r="F172" s="596" t="str">
        <f t="shared" si="70"/>
        <v>-</v>
      </c>
      <c r="G172" s="597">
        <f t="shared" si="71"/>
        <v>0</v>
      </c>
      <c r="H172" s="598">
        <f t="shared" si="72"/>
        <v>0</v>
      </c>
      <c r="I172" s="598">
        <f t="shared" si="73"/>
        <v>0</v>
      </c>
      <c r="J172" s="598">
        <f t="shared" si="74"/>
        <v>0</v>
      </c>
      <c r="K172" s="598">
        <f t="shared" si="75"/>
        <v>0</v>
      </c>
      <c r="L172" s="598">
        <f t="shared" si="76"/>
        <v>0</v>
      </c>
      <c r="M172" s="599">
        <f t="shared" si="77"/>
        <v>0</v>
      </c>
      <c r="N172" s="597">
        <f t="shared" si="78"/>
        <v>0</v>
      </c>
      <c r="O172" s="598">
        <f t="shared" si="79"/>
        <v>0</v>
      </c>
      <c r="P172" s="598">
        <f t="shared" si="80"/>
        <v>0</v>
      </c>
      <c r="Q172" s="598">
        <f t="shared" si="81"/>
        <v>0</v>
      </c>
      <c r="R172" s="598">
        <f t="shared" si="82"/>
        <v>0</v>
      </c>
      <c r="S172" s="598">
        <f t="shared" si="83"/>
        <v>0</v>
      </c>
      <c r="T172" s="599">
        <f t="shared" si="84"/>
        <v>0</v>
      </c>
      <c r="U172" s="597">
        <f t="shared" si="85"/>
        <v>0</v>
      </c>
      <c r="V172" s="598">
        <f t="shared" si="86"/>
        <v>0</v>
      </c>
      <c r="W172" s="598">
        <f t="shared" si="87"/>
        <v>0</v>
      </c>
      <c r="X172" s="598">
        <f t="shared" si="88"/>
        <v>0</v>
      </c>
      <c r="Y172" s="598">
        <f t="shared" si="89"/>
        <v>0</v>
      </c>
      <c r="Z172" s="598">
        <f t="shared" si="90"/>
        <v>0</v>
      </c>
      <c r="AA172" s="599">
        <f t="shared" si="91"/>
        <v>0</v>
      </c>
      <c r="AB172" s="597">
        <f t="shared" si="92"/>
        <v>0</v>
      </c>
      <c r="AC172" s="598">
        <f t="shared" si="93"/>
        <v>0</v>
      </c>
      <c r="AD172" s="598">
        <f t="shared" si="94"/>
        <v>0</v>
      </c>
      <c r="AE172" s="598">
        <f t="shared" si="95"/>
        <v>0</v>
      </c>
      <c r="AF172" s="598">
        <f t="shared" si="96"/>
        <v>0</v>
      </c>
      <c r="AG172" s="598">
        <f t="shared" si="97"/>
        <v>0</v>
      </c>
      <c r="AH172" s="599">
        <f t="shared" si="98"/>
        <v>0</v>
      </c>
      <c r="AI172" s="600">
        <f t="shared" si="99"/>
        <v>0</v>
      </c>
      <c r="AJ172" s="598">
        <f t="shared" si="100"/>
        <v>0</v>
      </c>
      <c r="AK172" s="598">
        <f t="shared" si="101"/>
        <v>0</v>
      </c>
      <c r="AL172" s="601">
        <f t="shared" si="102"/>
        <v>0</v>
      </c>
      <c r="AM172" s="602">
        <f t="shared" si="103"/>
        <v>0</v>
      </c>
      <c r="AN172" s="1255">
        <f t="shared" si="104"/>
        <v>0</v>
      </c>
      <c r="AO172" s="1256"/>
      <c r="AP172" s="559"/>
      <c r="AQ172" s="559"/>
      <c r="AR172" s="559"/>
    </row>
    <row r="173" spans="1:44">
      <c r="A173" s="463"/>
      <c r="B173" s="42" t="s">
        <v>1102</v>
      </c>
      <c r="C173" s="1252" t="str">
        <f t="shared" si="69"/>
        <v>-：（～）ｈ</v>
      </c>
      <c r="D173" s="1253"/>
      <c r="E173" s="1254"/>
      <c r="F173" s="596" t="str">
        <f t="shared" si="70"/>
        <v>-</v>
      </c>
      <c r="G173" s="597">
        <f t="shared" si="71"/>
        <v>0</v>
      </c>
      <c r="H173" s="598">
        <f t="shared" si="72"/>
        <v>0</v>
      </c>
      <c r="I173" s="598">
        <f t="shared" si="73"/>
        <v>0</v>
      </c>
      <c r="J173" s="598">
        <f t="shared" si="74"/>
        <v>0</v>
      </c>
      <c r="K173" s="598">
        <f t="shared" si="75"/>
        <v>0</v>
      </c>
      <c r="L173" s="598">
        <f t="shared" si="76"/>
        <v>0</v>
      </c>
      <c r="M173" s="599">
        <f t="shared" si="77"/>
        <v>0</v>
      </c>
      <c r="N173" s="597">
        <f t="shared" si="78"/>
        <v>0</v>
      </c>
      <c r="O173" s="598">
        <f t="shared" si="79"/>
        <v>0</v>
      </c>
      <c r="P173" s="598">
        <f t="shared" si="80"/>
        <v>0</v>
      </c>
      <c r="Q173" s="598">
        <f t="shared" si="81"/>
        <v>0</v>
      </c>
      <c r="R173" s="598">
        <f t="shared" si="82"/>
        <v>0</v>
      </c>
      <c r="S173" s="598">
        <f t="shared" si="83"/>
        <v>0</v>
      </c>
      <c r="T173" s="599">
        <f t="shared" si="84"/>
        <v>0</v>
      </c>
      <c r="U173" s="597">
        <f t="shared" si="85"/>
        <v>0</v>
      </c>
      <c r="V173" s="598">
        <f t="shared" si="86"/>
        <v>0</v>
      </c>
      <c r="W173" s="598">
        <f t="shared" si="87"/>
        <v>0</v>
      </c>
      <c r="X173" s="598">
        <f t="shared" si="88"/>
        <v>0</v>
      </c>
      <c r="Y173" s="598">
        <f t="shared" si="89"/>
        <v>0</v>
      </c>
      <c r="Z173" s="598">
        <f t="shared" si="90"/>
        <v>0</v>
      </c>
      <c r="AA173" s="599">
        <f t="shared" si="91"/>
        <v>0</v>
      </c>
      <c r="AB173" s="597">
        <f t="shared" si="92"/>
        <v>0</v>
      </c>
      <c r="AC173" s="598">
        <f t="shared" si="93"/>
        <v>0</v>
      </c>
      <c r="AD173" s="598">
        <f t="shared" si="94"/>
        <v>0</v>
      </c>
      <c r="AE173" s="598">
        <f t="shared" si="95"/>
        <v>0</v>
      </c>
      <c r="AF173" s="598">
        <f t="shared" si="96"/>
        <v>0</v>
      </c>
      <c r="AG173" s="598">
        <f t="shared" si="97"/>
        <v>0</v>
      </c>
      <c r="AH173" s="599">
        <f t="shared" si="98"/>
        <v>0</v>
      </c>
      <c r="AI173" s="600">
        <f t="shared" si="99"/>
        <v>0</v>
      </c>
      <c r="AJ173" s="598">
        <f t="shared" si="100"/>
        <v>0</v>
      </c>
      <c r="AK173" s="598">
        <f t="shared" si="101"/>
        <v>0</v>
      </c>
      <c r="AL173" s="601">
        <f t="shared" si="102"/>
        <v>0</v>
      </c>
      <c r="AM173" s="602">
        <f t="shared" si="103"/>
        <v>0</v>
      </c>
      <c r="AN173" s="1255">
        <f t="shared" si="104"/>
        <v>0</v>
      </c>
      <c r="AO173" s="1256"/>
      <c r="AP173" s="559"/>
      <c r="AQ173" s="559"/>
      <c r="AR173" s="559"/>
    </row>
    <row r="174" spans="1:44">
      <c r="A174" s="463"/>
      <c r="B174" s="42" t="s">
        <v>1103</v>
      </c>
      <c r="C174" s="1252" t="str">
        <f t="shared" si="69"/>
        <v>-：（～）ｈ</v>
      </c>
      <c r="D174" s="1253"/>
      <c r="E174" s="1254"/>
      <c r="F174" s="596" t="str">
        <f t="shared" si="70"/>
        <v>-</v>
      </c>
      <c r="G174" s="597">
        <f t="shared" si="71"/>
        <v>0</v>
      </c>
      <c r="H174" s="598">
        <f t="shared" si="72"/>
        <v>0</v>
      </c>
      <c r="I174" s="598">
        <f t="shared" si="73"/>
        <v>0</v>
      </c>
      <c r="J174" s="598">
        <f t="shared" si="74"/>
        <v>0</v>
      </c>
      <c r="K174" s="598">
        <f t="shared" si="75"/>
        <v>0</v>
      </c>
      <c r="L174" s="598">
        <f t="shared" si="76"/>
        <v>0</v>
      </c>
      <c r="M174" s="599">
        <f t="shared" si="77"/>
        <v>0</v>
      </c>
      <c r="N174" s="597">
        <f t="shared" si="78"/>
        <v>0</v>
      </c>
      <c r="O174" s="598">
        <f t="shared" si="79"/>
        <v>0</v>
      </c>
      <c r="P174" s="598">
        <f t="shared" si="80"/>
        <v>0</v>
      </c>
      <c r="Q174" s="598">
        <f t="shared" si="81"/>
        <v>0</v>
      </c>
      <c r="R174" s="598">
        <f t="shared" si="82"/>
        <v>0</v>
      </c>
      <c r="S174" s="598">
        <f t="shared" si="83"/>
        <v>0</v>
      </c>
      <c r="T174" s="599">
        <f t="shared" si="84"/>
        <v>0</v>
      </c>
      <c r="U174" s="597">
        <f t="shared" si="85"/>
        <v>0</v>
      </c>
      <c r="V174" s="598">
        <f t="shared" si="86"/>
        <v>0</v>
      </c>
      <c r="W174" s="598">
        <f t="shared" si="87"/>
        <v>0</v>
      </c>
      <c r="X174" s="598">
        <f t="shared" si="88"/>
        <v>0</v>
      </c>
      <c r="Y174" s="598">
        <f t="shared" si="89"/>
        <v>0</v>
      </c>
      <c r="Z174" s="598">
        <f t="shared" si="90"/>
        <v>0</v>
      </c>
      <c r="AA174" s="599">
        <f t="shared" si="91"/>
        <v>0</v>
      </c>
      <c r="AB174" s="597">
        <f t="shared" si="92"/>
        <v>0</v>
      </c>
      <c r="AC174" s="598">
        <f t="shared" si="93"/>
        <v>0</v>
      </c>
      <c r="AD174" s="598">
        <f t="shared" si="94"/>
        <v>0</v>
      </c>
      <c r="AE174" s="598">
        <f t="shared" si="95"/>
        <v>0</v>
      </c>
      <c r="AF174" s="598">
        <f t="shared" si="96"/>
        <v>0</v>
      </c>
      <c r="AG174" s="598">
        <f t="shared" si="97"/>
        <v>0</v>
      </c>
      <c r="AH174" s="599">
        <f t="shared" si="98"/>
        <v>0</v>
      </c>
      <c r="AI174" s="600">
        <f t="shared" si="99"/>
        <v>0</v>
      </c>
      <c r="AJ174" s="598">
        <f t="shared" si="100"/>
        <v>0</v>
      </c>
      <c r="AK174" s="598">
        <f t="shared" si="101"/>
        <v>0</v>
      </c>
      <c r="AL174" s="601">
        <f t="shared" si="102"/>
        <v>0</v>
      </c>
      <c r="AM174" s="602">
        <f t="shared" si="103"/>
        <v>0</v>
      </c>
      <c r="AN174" s="1255">
        <f t="shared" si="104"/>
        <v>0</v>
      </c>
      <c r="AO174" s="1256"/>
      <c r="AP174" s="559"/>
      <c r="AQ174" s="559"/>
      <c r="AR174" s="559"/>
    </row>
    <row r="175" spans="1:44">
      <c r="A175" s="463"/>
      <c r="B175" s="42" t="s">
        <v>1104</v>
      </c>
      <c r="C175" s="1257" t="str">
        <f t="shared" si="69"/>
        <v>-：（～）ｈ</v>
      </c>
      <c r="D175" s="1258"/>
      <c r="E175" s="1259"/>
      <c r="F175" s="603" t="str">
        <f t="shared" si="70"/>
        <v>-</v>
      </c>
      <c r="G175" s="604">
        <f t="shared" si="71"/>
        <v>0</v>
      </c>
      <c r="H175" s="605">
        <f t="shared" si="72"/>
        <v>0</v>
      </c>
      <c r="I175" s="605">
        <f t="shared" si="73"/>
        <v>0</v>
      </c>
      <c r="J175" s="605">
        <f t="shared" si="74"/>
        <v>0</v>
      </c>
      <c r="K175" s="605">
        <f t="shared" si="75"/>
        <v>0</v>
      </c>
      <c r="L175" s="605">
        <f t="shared" si="76"/>
        <v>0</v>
      </c>
      <c r="M175" s="606">
        <f t="shared" si="77"/>
        <v>0</v>
      </c>
      <c r="N175" s="604">
        <f t="shared" si="78"/>
        <v>0</v>
      </c>
      <c r="O175" s="605">
        <f t="shared" si="79"/>
        <v>0</v>
      </c>
      <c r="P175" s="605">
        <f t="shared" si="80"/>
        <v>0</v>
      </c>
      <c r="Q175" s="605">
        <f t="shared" si="81"/>
        <v>0</v>
      </c>
      <c r="R175" s="605">
        <f t="shared" si="82"/>
        <v>0</v>
      </c>
      <c r="S175" s="605">
        <f t="shared" si="83"/>
        <v>0</v>
      </c>
      <c r="T175" s="606">
        <f t="shared" si="84"/>
        <v>0</v>
      </c>
      <c r="U175" s="604">
        <f t="shared" si="85"/>
        <v>0</v>
      </c>
      <c r="V175" s="605">
        <f t="shared" si="86"/>
        <v>0</v>
      </c>
      <c r="W175" s="605">
        <f t="shared" si="87"/>
        <v>0</v>
      </c>
      <c r="X175" s="605">
        <f t="shared" si="88"/>
        <v>0</v>
      </c>
      <c r="Y175" s="605">
        <f t="shared" si="89"/>
        <v>0</v>
      </c>
      <c r="Z175" s="605">
        <f t="shared" si="90"/>
        <v>0</v>
      </c>
      <c r="AA175" s="606">
        <f t="shared" si="91"/>
        <v>0</v>
      </c>
      <c r="AB175" s="604">
        <f t="shared" si="92"/>
        <v>0</v>
      </c>
      <c r="AC175" s="605">
        <f t="shared" si="93"/>
        <v>0</v>
      </c>
      <c r="AD175" s="605">
        <f t="shared" si="94"/>
        <v>0</v>
      </c>
      <c r="AE175" s="605">
        <f t="shared" si="95"/>
        <v>0</v>
      </c>
      <c r="AF175" s="605">
        <f t="shared" si="96"/>
        <v>0</v>
      </c>
      <c r="AG175" s="605">
        <f t="shared" si="97"/>
        <v>0</v>
      </c>
      <c r="AH175" s="606">
        <f t="shared" si="98"/>
        <v>0</v>
      </c>
      <c r="AI175" s="607">
        <f t="shared" si="99"/>
        <v>0</v>
      </c>
      <c r="AJ175" s="605">
        <f t="shared" si="100"/>
        <v>0</v>
      </c>
      <c r="AK175" s="605">
        <f t="shared" si="101"/>
        <v>0</v>
      </c>
      <c r="AL175" s="608">
        <f t="shared" si="102"/>
        <v>0</v>
      </c>
      <c r="AM175" s="609">
        <f t="shared" si="103"/>
        <v>0</v>
      </c>
      <c r="AN175" s="1260">
        <f t="shared" si="104"/>
        <v>0</v>
      </c>
      <c r="AO175" s="1261"/>
      <c r="AP175" s="559"/>
      <c r="AQ175" s="559"/>
      <c r="AR175" s="559"/>
    </row>
    <row r="176" spans="1:44" ht="13.5" customHeight="1">
      <c r="A176" s="463"/>
      <c r="C176" s="610"/>
      <c r="D176" s="475"/>
      <c r="E176" s="475"/>
      <c r="F176" s="475"/>
      <c r="G176" s="611"/>
      <c r="H176" s="612"/>
      <c r="I176" s="612"/>
      <c r="J176" s="612"/>
      <c r="K176" s="612"/>
      <c r="L176" s="612"/>
      <c r="M176" s="612"/>
      <c r="N176" s="612"/>
      <c r="O176" s="612"/>
      <c r="P176" s="612"/>
      <c r="Q176" s="612"/>
      <c r="R176" s="612"/>
      <c r="S176" s="612"/>
      <c r="T176" s="612"/>
      <c r="U176" s="612"/>
      <c r="V176" s="612"/>
      <c r="W176" s="612"/>
      <c r="X176" s="612"/>
      <c r="Y176" s="612"/>
      <c r="Z176" s="612"/>
      <c r="AA176" s="612"/>
      <c r="AB176" s="612"/>
      <c r="AC176" s="612"/>
      <c r="AD176" s="612"/>
      <c r="AE176" s="612"/>
      <c r="AF176" s="612"/>
      <c r="AG176" s="612"/>
      <c r="AH176" s="612"/>
      <c r="AI176" s="1238" t="s">
        <v>1105</v>
      </c>
      <c r="AJ176" s="1238"/>
      <c r="AK176" s="1238"/>
      <c r="AL176" s="1238"/>
      <c r="AM176" s="1239"/>
      <c r="AN176" s="1240">
        <f>SUM(AN151:AO175)</f>
        <v>0</v>
      </c>
      <c r="AO176" s="1241"/>
      <c r="AP176" s="612"/>
      <c r="AQ176" s="612"/>
      <c r="AR176" s="612"/>
    </row>
    <row r="177" spans="1:44" ht="13.5" customHeight="1">
      <c r="A177" s="463"/>
      <c r="C177" s="610"/>
      <c r="D177" s="475"/>
      <c r="E177" s="475"/>
      <c r="F177" s="475"/>
      <c r="G177" s="611"/>
      <c r="H177" s="612"/>
      <c r="I177" s="612"/>
      <c r="J177" s="612"/>
      <c r="K177" s="612"/>
      <c r="L177" s="612"/>
      <c r="M177" s="612"/>
      <c r="N177" s="612"/>
      <c r="O177" s="612"/>
      <c r="P177" s="612"/>
      <c r="Q177" s="612"/>
      <c r="R177" s="612"/>
      <c r="S177" s="612"/>
      <c r="T177" s="612"/>
      <c r="U177" s="612"/>
      <c r="V177" s="612"/>
      <c r="W177" s="612"/>
      <c r="X177" s="612"/>
      <c r="Y177" s="612"/>
      <c r="Z177" s="612"/>
      <c r="AA177" s="612"/>
      <c r="AB177" s="612"/>
      <c r="AC177" s="612"/>
      <c r="AD177" s="612"/>
      <c r="AE177" s="612"/>
      <c r="AF177" s="612"/>
      <c r="AG177" s="612"/>
      <c r="AH177" s="612"/>
      <c r="AI177" s="613"/>
      <c r="AJ177" s="613"/>
      <c r="AK177" s="613"/>
      <c r="AL177" s="613"/>
      <c r="AM177" s="613"/>
      <c r="AN177" s="614"/>
      <c r="AO177" s="614"/>
      <c r="AP177" s="612"/>
      <c r="AQ177" s="612"/>
      <c r="AR177" s="612"/>
    </row>
    <row r="178" spans="1:44" ht="14.4">
      <c r="A178" s="463"/>
      <c r="C178" s="465" t="s">
        <v>1106</v>
      </c>
      <c r="D178" s="475"/>
      <c r="E178" s="475"/>
      <c r="F178" s="475"/>
      <c r="G178" s="611"/>
      <c r="H178" s="612"/>
      <c r="I178" s="612"/>
      <c r="J178" s="612"/>
      <c r="K178" s="612"/>
      <c r="L178" s="612"/>
      <c r="M178" s="612"/>
      <c r="N178" s="612"/>
      <c r="O178" s="612"/>
      <c r="P178" s="612"/>
      <c r="Q178" s="612"/>
      <c r="R178" s="612"/>
      <c r="S178" s="612"/>
      <c r="T178" s="612"/>
      <c r="U178" s="612"/>
      <c r="V178" s="612"/>
      <c r="W178" s="612"/>
      <c r="X178" s="612"/>
      <c r="Y178" s="612"/>
      <c r="Z178" s="612"/>
      <c r="AA178" s="612"/>
      <c r="AB178" s="612"/>
      <c r="AC178" s="612"/>
      <c r="AD178" s="612"/>
      <c r="AE178" s="612"/>
      <c r="AF178" s="612"/>
      <c r="AG178" s="612"/>
      <c r="AH178" s="612"/>
      <c r="AI178" s="612"/>
      <c r="AJ178" s="612"/>
      <c r="AK178" s="612"/>
      <c r="AL178" s="612"/>
      <c r="AM178" s="612"/>
      <c r="AN178" s="612"/>
      <c r="AO178" s="612"/>
      <c r="AP178" s="612"/>
      <c r="AQ178" s="612"/>
      <c r="AR178" s="612"/>
    </row>
    <row r="179" spans="1:44">
      <c r="A179" s="463"/>
      <c r="C179" s="610"/>
      <c r="D179" s="475"/>
      <c r="E179" s="475"/>
      <c r="F179" s="475"/>
      <c r="G179" s="611"/>
      <c r="H179" s="612"/>
      <c r="I179" s="612"/>
      <c r="J179" s="612"/>
      <c r="K179" s="612"/>
      <c r="L179" s="612"/>
      <c r="M179" s="612"/>
      <c r="N179" s="612"/>
      <c r="O179" s="612"/>
      <c r="P179" s="612"/>
      <c r="Q179" s="612"/>
      <c r="R179" s="612"/>
      <c r="S179" s="612"/>
      <c r="T179" s="612"/>
      <c r="U179" s="612"/>
      <c r="V179" s="612"/>
      <c r="W179" s="612"/>
      <c r="X179" s="612"/>
      <c r="Y179" s="612"/>
      <c r="Z179" s="612"/>
      <c r="AA179" s="612"/>
      <c r="AB179" s="612"/>
      <c r="AC179" s="612"/>
      <c r="AD179" s="612"/>
      <c r="AE179" s="612"/>
      <c r="AF179" s="612"/>
      <c r="AG179" s="612"/>
      <c r="AH179" s="612"/>
      <c r="AI179" s="612"/>
      <c r="AJ179" s="612"/>
      <c r="AK179" s="612"/>
      <c r="AL179" s="612"/>
      <c r="AM179" s="612"/>
      <c r="AN179" s="612"/>
      <c r="AO179" s="612"/>
      <c r="AP179" s="612"/>
      <c r="AQ179" s="612"/>
      <c r="AR179" s="612"/>
    </row>
    <row r="180" spans="1:44">
      <c r="A180" s="463"/>
      <c r="C180" s="464" t="s">
        <v>1107</v>
      </c>
      <c r="D180" s="475"/>
      <c r="E180" s="475"/>
      <c r="F180" s="475"/>
      <c r="G180" s="611"/>
      <c r="H180" s="612"/>
      <c r="I180" s="612"/>
      <c r="J180" s="612"/>
      <c r="K180" s="612"/>
      <c r="L180" s="612"/>
      <c r="M180" s="612"/>
      <c r="N180" s="612"/>
      <c r="O180" s="612"/>
      <c r="P180" s="612"/>
      <c r="Q180" s="612"/>
      <c r="R180" s="612"/>
      <c r="S180" s="612"/>
      <c r="T180" s="612"/>
      <c r="U180" s="612"/>
      <c r="V180" s="612"/>
      <c r="W180" s="612"/>
      <c r="X180" s="612"/>
      <c r="Y180" s="612"/>
      <c r="Z180" s="612"/>
      <c r="AA180" s="612"/>
      <c r="AB180" s="612"/>
      <c r="AC180" s="612"/>
      <c r="AD180" s="612"/>
      <c r="AE180" s="612"/>
      <c r="AF180" s="612"/>
      <c r="AG180" s="612"/>
      <c r="AH180" s="612"/>
      <c r="AI180" s="612"/>
      <c r="AJ180" s="612"/>
      <c r="AK180" s="612"/>
      <c r="AL180" s="612"/>
      <c r="AM180" s="612"/>
      <c r="AN180" s="612"/>
      <c r="AO180" s="612"/>
      <c r="AP180" s="612"/>
      <c r="AQ180" s="612"/>
      <c r="AR180" s="612"/>
    </row>
    <row r="181" spans="1:44">
      <c r="A181" s="463"/>
      <c r="C181" s="461" t="s">
        <v>1108</v>
      </c>
      <c r="D181" s="475"/>
      <c r="E181" s="475"/>
      <c r="F181" s="475"/>
      <c r="G181" s="475"/>
      <c r="H181" s="475"/>
      <c r="I181" s="475"/>
      <c r="J181" s="475"/>
      <c r="K181" s="475"/>
      <c r="L181" s="475"/>
      <c r="M181" s="475"/>
      <c r="N181" s="475"/>
      <c r="O181" s="475"/>
      <c r="P181" s="475"/>
      <c r="Q181" s="475"/>
      <c r="R181" s="475"/>
      <c r="S181" s="475"/>
      <c r="T181" s="475"/>
      <c r="U181" s="475"/>
      <c r="V181" s="475"/>
      <c r="W181" s="475"/>
      <c r="X181" s="475"/>
      <c r="Y181" s="475"/>
      <c r="Z181" s="475"/>
      <c r="AA181" s="475"/>
      <c r="AB181" s="475"/>
      <c r="AC181" s="475"/>
      <c r="AD181" s="475"/>
      <c r="AE181" s="475"/>
      <c r="AF181" s="475"/>
      <c r="AG181" s="475"/>
      <c r="AH181" s="475"/>
      <c r="AI181" s="475"/>
      <c r="AJ181" s="475"/>
      <c r="AK181" s="475"/>
      <c r="AL181" s="475"/>
      <c r="AM181" s="475"/>
      <c r="AN181" s="475"/>
      <c r="AO181" s="475"/>
      <c r="AP181" s="475"/>
      <c r="AQ181" s="475"/>
      <c r="AR181" s="475"/>
    </row>
    <row r="182" spans="1:44">
      <c r="A182" s="463"/>
      <c r="C182" s="41" t="s">
        <v>1109</v>
      </c>
      <c r="AF182" s="475"/>
      <c r="AG182" s="475"/>
      <c r="AH182" s="475"/>
      <c r="AI182" s="475"/>
      <c r="AJ182" s="475"/>
      <c r="AK182" s="475"/>
      <c r="AL182" s="475"/>
      <c r="AM182" s="475"/>
      <c r="AN182" s="475"/>
      <c r="AO182" s="475"/>
      <c r="AP182" s="475"/>
    </row>
    <row r="183" spans="1:44">
      <c r="A183" s="463"/>
      <c r="C183" s="41" t="s">
        <v>1110</v>
      </c>
      <c r="AF183" s="475"/>
      <c r="AG183" s="475"/>
      <c r="AH183" s="475"/>
      <c r="AI183" s="475"/>
      <c r="AJ183" s="475"/>
      <c r="AK183" s="475"/>
      <c r="AL183" s="475"/>
      <c r="AM183" s="475"/>
      <c r="AN183" s="475"/>
      <c r="AO183" s="475"/>
      <c r="AP183" s="475"/>
    </row>
    <row r="184" spans="1:44">
      <c r="A184" s="463"/>
      <c r="C184" s="41"/>
      <c r="D184" s="470" t="s">
        <v>1111</v>
      </c>
      <c r="AF184" s="475"/>
      <c r="AG184" s="475"/>
      <c r="AH184" s="475"/>
      <c r="AI184" s="475"/>
      <c r="AJ184" s="475"/>
      <c r="AK184" s="475"/>
      <c r="AL184" s="475"/>
      <c r="AM184" s="475"/>
      <c r="AN184" s="475"/>
      <c r="AO184" s="475"/>
      <c r="AP184" s="475"/>
    </row>
    <row r="185" spans="1:44">
      <c r="A185" s="463"/>
      <c r="C185" s="41" t="s">
        <v>1112</v>
      </c>
      <c r="AF185" s="475"/>
      <c r="AG185" s="475"/>
      <c r="AH185" s="475"/>
      <c r="AI185" s="475"/>
      <c r="AJ185" s="475"/>
      <c r="AK185" s="475"/>
      <c r="AL185" s="475"/>
      <c r="AM185" s="475"/>
      <c r="AN185" s="475"/>
      <c r="AO185" s="475"/>
      <c r="AP185" s="475"/>
    </row>
    <row r="186" spans="1:44">
      <c r="A186" s="463"/>
      <c r="C186" s="41"/>
      <c r="D186" s="470" t="s">
        <v>362</v>
      </c>
      <c r="E186" s="470"/>
      <c r="F186" s="470"/>
      <c r="AF186" s="475"/>
      <c r="AG186" s="475"/>
      <c r="AH186" s="475"/>
      <c r="AI186" s="475"/>
      <c r="AJ186" s="475"/>
      <c r="AK186" s="475"/>
      <c r="AL186" s="475"/>
      <c r="AM186" s="475"/>
      <c r="AN186" s="475"/>
      <c r="AO186" s="475"/>
      <c r="AP186" s="475"/>
    </row>
    <row r="187" spans="1:44">
      <c r="A187" s="463"/>
      <c r="C187" s="41" t="s">
        <v>1113</v>
      </c>
      <c r="AF187" s="475"/>
      <c r="AG187" s="475"/>
      <c r="AH187" s="475"/>
      <c r="AI187" s="475"/>
      <c r="AJ187" s="475"/>
      <c r="AK187" s="475"/>
      <c r="AL187" s="475"/>
      <c r="AM187" s="475"/>
      <c r="AN187" s="475"/>
      <c r="AO187" s="475"/>
      <c r="AP187" s="475"/>
    </row>
    <row r="188" spans="1:44">
      <c r="A188" s="463"/>
      <c r="C188" s="41" t="s">
        <v>1114</v>
      </c>
    </row>
    <row r="189" spans="1:44">
      <c r="A189" s="463"/>
    </row>
    <row r="190" spans="1:44" ht="14.4">
      <c r="A190" s="463"/>
      <c r="C190" s="465" t="s">
        <v>1115</v>
      </c>
    </row>
    <row r="191" spans="1:44" ht="12.6" thickBot="1">
      <c r="A191" s="463"/>
    </row>
    <row r="192" spans="1:44">
      <c r="A192" s="463"/>
      <c r="C192" s="1242" t="s">
        <v>1116</v>
      </c>
      <c r="D192" s="1243"/>
      <c r="E192" s="1243"/>
      <c r="F192" s="615"/>
      <c r="G192" s="1246">
        <v>7.75</v>
      </c>
      <c r="H192" s="1246"/>
      <c r="I192" s="1233" t="s">
        <v>1117</v>
      </c>
      <c r="J192" s="1233"/>
      <c r="K192" s="616">
        <v>5</v>
      </c>
      <c r="L192" s="1233" t="s">
        <v>1118</v>
      </c>
      <c r="M192" s="1233"/>
      <c r="N192" s="1247">
        <f>G192*K192</f>
        <v>38.75</v>
      </c>
      <c r="O192" s="1247"/>
      <c r="P192" s="617" t="s">
        <v>1119</v>
      </c>
      <c r="Q192" s="1248"/>
      <c r="R192" s="1249"/>
      <c r="Z192" s="1242" t="s">
        <v>1120</v>
      </c>
      <c r="AA192" s="1243"/>
      <c r="AB192" s="1243"/>
      <c r="AC192" s="1250"/>
      <c r="AD192" s="1227" t="s">
        <v>1121</v>
      </c>
      <c r="AE192" s="1228"/>
      <c r="AF192" s="1231" t="s">
        <v>1122</v>
      </c>
      <c r="AG192" s="1231"/>
      <c r="AH192" s="1233" t="s">
        <v>1123</v>
      </c>
      <c r="AI192" s="1231" t="s">
        <v>1124</v>
      </c>
      <c r="AJ192" s="1231"/>
      <c r="AK192" s="1234">
        <v>14.75</v>
      </c>
      <c r="AL192" s="1234"/>
      <c r="AM192" s="1236" t="s">
        <v>1125</v>
      </c>
    </row>
    <row r="193" spans="1:49" ht="12.6" thickBot="1">
      <c r="A193" s="463"/>
      <c r="C193" s="1244"/>
      <c r="D193" s="1245"/>
      <c r="E193" s="1245"/>
      <c r="F193" s="618"/>
      <c r="G193" s="618"/>
      <c r="H193" s="618"/>
      <c r="I193" s="619"/>
      <c r="J193" s="619"/>
      <c r="K193" s="620">
        <v>4</v>
      </c>
      <c r="L193" s="1224" t="s">
        <v>1126</v>
      </c>
      <c r="M193" s="1224"/>
      <c r="N193" s="1225">
        <f>N192*K193</f>
        <v>155</v>
      </c>
      <c r="O193" s="1225"/>
      <c r="P193" s="621" t="s">
        <v>1127</v>
      </c>
      <c r="Q193" s="475"/>
      <c r="Z193" s="1244"/>
      <c r="AA193" s="1245"/>
      <c r="AB193" s="1245"/>
      <c r="AC193" s="1251"/>
      <c r="AD193" s="1229"/>
      <c r="AE193" s="1230"/>
      <c r="AF193" s="1232"/>
      <c r="AG193" s="1232"/>
      <c r="AH193" s="1224"/>
      <c r="AI193" s="1232"/>
      <c r="AJ193" s="1232"/>
      <c r="AK193" s="1235"/>
      <c r="AL193" s="1235"/>
      <c r="AM193" s="1237"/>
    </row>
    <row r="194" spans="1:49">
      <c r="A194" s="463"/>
      <c r="C194" s="577"/>
      <c r="D194" s="577"/>
      <c r="E194" s="577"/>
      <c r="F194" s="577"/>
      <c r="G194" s="577"/>
      <c r="H194" s="577"/>
      <c r="I194" s="577"/>
      <c r="J194" s="577"/>
      <c r="K194" s="577"/>
      <c r="L194" s="577"/>
      <c r="M194" s="577"/>
      <c r="N194" s="577"/>
      <c r="O194" s="577"/>
      <c r="P194" s="577"/>
      <c r="Z194" s="463"/>
      <c r="AA194" s="463"/>
      <c r="AB194" s="463"/>
      <c r="AC194" s="622" t="s">
        <v>1128</v>
      </c>
      <c r="AD194" s="463"/>
      <c r="AE194" s="463"/>
      <c r="AF194" s="463"/>
      <c r="AG194" s="463"/>
      <c r="AH194" s="463"/>
      <c r="AI194" s="463"/>
      <c r="AJ194" s="463"/>
      <c r="AK194" s="463"/>
      <c r="AL194" s="463"/>
      <c r="AM194" s="463"/>
      <c r="AU194" s="475"/>
      <c r="AV194" s="475"/>
      <c r="AW194" s="455"/>
    </row>
    <row r="195" spans="1:49">
      <c r="A195" s="463"/>
      <c r="C195" s="577"/>
      <c r="D195" s="577"/>
      <c r="E195" s="577"/>
      <c r="F195" s="577"/>
      <c r="G195" s="577"/>
      <c r="H195" s="577"/>
      <c r="I195" s="464" t="s">
        <v>1129</v>
      </c>
      <c r="J195" s="577"/>
      <c r="K195" s="577"/>
      <c r="L195" s="577"/>
      <c r="M195" s="577"/>
      <c r="N195" s="577"/>
      <c r="O195" s="577"/>
      <c r="P195" s="577"/>
      <c r="Z195" s="463"/>
      <c r="AA195" s="463"/>
      <c r="AB195" s="463"/>
      <c r="AC195" s="622"/>
      <c r="AD195" s="463"/>
      <c r="AE195" s="463"/>
      <c r="AF195" s="463"/>
      <c r="AG195" s="463"/>
      <c r="AH195" s="463"/>
      <c r="AI195" s="463"/>
      <c r="AJ195" s="463"/>
      <c r="AK195" s="463"/>
      <c r="AL195" s="463"/>
      <c r="AM195" s="463"/>
      <c r="AU195" s="475"/>
      <c r="AV195" s="475"/>
      <c r="AW195" s="455"/>
    </row>
    <row r="196" spans="1:49" ht="15.9" customHeight="1" thickBot="1">
      <c r="A196" s="463"/>
      <c r="C196" s="463"/>
      <c r="D196" s="463"/>
      <c r="E196" s="623" t="s">
        <v>981</v>
      </c>
      <c r="F196" s="1217" t="s">
        <v>1130</v>
      </c>
      <c r="G196" s="1219"/>
      <c r="I196" s="1226" t="s">
        <v>1131</v>
      </c>
      <c r="J196" s="1226"/>
      <c r="K196" s="1226" t="s">
        <v>1132</v>
      </c>
      <c r="L196" s="1226"/>
      <c r="M196" s="1217" t="s">
        <v>1133</v>
      </c>
      <c r="N196" s="1218"/>
      <c r="O196" s="1218"/>
      <c r="P196" s="1218"/>
      <c r="Q196" s="1219"/>
      <c r="R196" s="463"/>
      <c r="S196" s="1217" t="s">
        <v>1134</v>
      </c>
      <c r="T196" s="1218"/>
      <c r="U196" s="1218"/>
      <c r="V196" s="1218"/>
      <c r="W196" s="1219"/>
      <c r="X196" s="463"/>
      <c r="Z196" s="1220"/>
      <c r="AA196" s="1220"/>
      <c r="AB196" s="1220"/>
      <c r="AC196" s="1220" t="s">
        <v>1135</v>
      </c>
      <c r="AD196" s="1220"/>
      <c r="AE196" s="1220"/>
      <c r="AF196" s="1220" t="s">
        <v>1136</v>
      </c>
      <c r="AG196" s="1220"/>
      <c r="AH196" s="1220"/>
      <c r="AI196" s="1220"/>
      <c r="AJ196" s="1220"/>
      <c r="AK196" s="1220" t="s">
        <v>1078</v>
      </c>
      <c r="AL196" s="1220"/>
      <c r="AM196" s="1220"/>
      <c r="AN196" s="624" t="s">
        <v>1137</v>
      </c>
      <c r="AP196" s="1221" t="s">
        <v>1138</v>
      </c>
      <c r="AQ196" s="1222"/>
      <c r="AR196" s="1223"/>
      <c r="AU196" s="475"/>
      <c r="AV196" s="475"/>
      <c r="AW196" s="455"/>
    </row>
    <row r="197" spans="1:49" ht="15.9" customHeight="1">
      <c r="A197" s="463"/>
      <c r="C197" s="463"/>
      <c r="D197" s="463"/>
      <c r="E197" s="667" t="s">
        <v>1139</v>
      </c>
      <c r="F197" s="1211">
        <f t="shared" ref="F197:F221" si="105">IF(E197="","",COUNTIF($C$10:$C$141,E197))</f>
        <v>0</v>
      </c>
      <c r="G197" s="1212"/>
      <c r="I197" s="1213">
        <f t="shared" ref="I197:I221" si="106">SUMIF($AN$10:$AN$141,E197,$AP$10:$AP$141)</f>
        <v>0</v>
      </c>
      <c r="J197" s="1213"/>
      <c r="K197" s="1213">
        <f t="shared" ref="K197:K221" si="107">SUMIF($AN$10:$AN$141,E197,$AR$10:$AR$141)</f>
        <v>0</v>
      </c>
      <c r="L197" s="1213"/>
      <c r="M197" s="1214">
        <f t="shared" ref="M197:M221" si="108">SUM(I197:L197)</f>
        <v>0</v>
      </c>
      <c r="N197" s="1200"/>
      <c r="O197" s="626" t="s">
        <v>1140</v>
      </c>
      <c r="P197" s="1200">
        <f t="shared" ref="P197:P221" si="109">ROUNDDOWN(SUM(M197),1)</f>
        <v>0</v>
      </c>
      <c r="Q197" s="1201"/>
      <c r="R197" s="463"/>
      <c r="S197" s="1215">
        <f t="shared" ref="S197:S221" si="110">SUMIF($AN$10:$AN$141,E197,$AQ$10:$AQ$141)</f>
        <v>0</v>
      </c>
      <c r="T197" s="1216"/>
      <c r="U197" s="626" t="s">
        <v>1140</v>
      </c>
      <c r="V197" s="1200">
        <f>ROUNDDOWN(SUM(S197),1)</f>
        <v>0</v>
      </c>
      <c r="W197" s="1201"/>
      <c r="X197" s="463"/>
      <c r="Y197" s="627" t="s">
        <v>1141</v>
      </c>
      <c r="Z197" s="1202"/>
      <c r="AA197" s="1203"/>
      <c r="AB197" s="1203"/>
      <c r="AC197" s="668" t="s">
        <v>990</v>
      </c>
      <c r="AD197" s="1204" t="s">
        <v>1142</v>
      </c>
      <c r="AE197" s="1205"/>
      <c r="AF197" s="1206" t="s">
        <v>1122</v>
      </c>
      <c r="AG197" s="1207"/>
      <c r="AH197" s="629" t="s">
        <v>1123</v>
      </c>
      <c r="AI197" s="1207" t="s">
        <v>1143</v>
      </c>
      <c r="AJ197" s="1208"/>
      <c r="AK197" s="1209">
        <v>7.5</v>
      </c>
      <c r="AL197" s="1210"/>
      <c r="AM197" s="630" t="s">
        <v>1125</v>
      </c>
      <c r="AN197" s="631" t="str">
        <f>CONCATENATE(AC197,"：",AD197,"（",AK197,AM197,"）、")</f>
        <v>夜：夜勤（7.5ｈ）、</v>
      </c>
      <c r="AO197" s="464" t="str">
        <f>IF(AC197="","",AC197)</f>
        <v>夜</v>
      </c>
      <c r="AP197" s="632">
        <v>7.5</v>
      </c>
      <c r="AQ197" s="633"/>
      <c r="AR197" s="634">
        <f>SUM(AP197:AQ197)</f>
        <v>7.5</v>
      </c>
      <c r="AU197" s="669"/>
      <c r="AV197" s="635"/>
      <c r="AW197" s="455"/>
    </row>
    <row r="198" spans="1:49" ht="15.9" customHeight="1" thickBot="1">
      <c r="A198" s="463"/>
      <c r="C198" s="463"/>
      <c r="D198" s="463"/>
      <c r="E198" s="670" t="s">
        <v>1144</v>
      </c>
      <c r="F198" s="1177">
        <f t="shared" si="105"/>
        <v>0</v>
      </c>
      <c r="G198" s="1178"/>
      <c r="I198" s="1179">
        <f t="shared" si="106"/>
        <v>0</v>
      </c>
      <c r="J198" s="1179"/>
      <c r="K198" s="1179">
        <f t="shared" si="107"/>
        <v>0</v>
      </c>
      <c r="L198" s="1179"/>
      <c r="M198" s="1180">
        <f t="shared" si="108"/>
        <v>0</v>
      </c>
      <c r="N198" s="1167"/>
      <c r="O198" s="637" t="s">
        <v>1140</v>
      </c>
      <c r="P198" s="1167">
        <f t="shared" si="109"/>
        <v>0</v>
      </c>
      <c r="Q198" s="1168"/>
      <c r="R198" s="463"/>
      <c r="S198" s="1181">
        <f t="shared" si="110"/>
        <v>0</v>
      </c>
      <c r="T198" s="1182"/>
      <c r="U198" s="637" t="s">
        <v>1140</v>
      </c>
      <c r="V198" s="1167">
        <f t="shared" ref="V198:V221" si="111">ROUNDDOWN(SUM(S198),1)</f>
        <v>0</v>
      </c>
      <c r="W198" s="1168"/>
      <c r="X198" s="463"/>
      <c r="Y198" s="627" t="s">
        <v>1145</v>
      </c>
      <c r="Z198" s="1191"/>
      <c r="AA198" s="1192"/>
      <c r="AB198" s="1192"/>
      <c r="AC198" s="671" t="s">
        <v>991</v>
      </c>
      <c r="AD198" s="1193" t="s">
        <v>1146</v>
      </c>
      <c r="AE198" s="1194"/>
      <c r="AF198" s="1195" t="s">
        <v>1143</v>
      </c>
      <c r="AG198" s="1196"/>
      <c r="AH198" s="639" t="s">
        <v>1123</v>
      </c>
      <c r="AI198" s="1196" t="s">
        <v>1124</v>
      </c>
      <c r="AJ198" s="1197"/>
      <c r="AK198" s="1198">
        <v>7.25</v>
      </c>
      <c r="AL198" s="1199"/>
      <c r="AM198" s="640" t="s">
        <v>1125</v>
      </c>
      <c r="AN198" s="641" t="str">
        <f t="shared" ref="AN198:AN221" si="112">CONCATENATE(AC198,"：",AD198,"（",AK198,AM198,"）、")</f>
        <v>明：明け（7.25ｈ）、</v>
      </c>
      <c r="AO198" s="464" t="str">
        <f t="shared" ref="AO198:AO221" si="113">IF(AC198="","",AC198)</f>
        <v>明</v>
      </c>
      <c r="AP198" s="642"/>
      <c r="AQ198" s="643">
        <v>7.25</v>
      </c>
      <c r="AR198" s="644">
        <f t="shared" ref="AR198:AR221" si="114">SUM(AP198:AQ198)</f>
        <v>7.25</v>
      </c>
      <c r="AU198" s="669"/>
      <c r="AV198" s="635"/>
      <c r="AW198" s="455"/>
    </row>
    <row r="199" spans="1:49" ht="15.9" customHeight="1">
      <c r="A199" s="463"/>
      <c r="C199" s="463"/>
      <c r="D199" s="463"/>
      <c r="E199" s="670" t="s">
        <v>1147</v>
      </c>
      <c r="F199" s="1177">
        <f t="shared" si="105"/>
        <v>0</v>
      </c>
      <c r="G199" s="1178"/>
      <c r="I199" s="1179">
        <f t="shared" si="106"/>
        <v>0</v>
      </c>
      <c r="J199" s="1179"/>
      <c r="K199" s="1179">
        <f t="shared" si="107"/>
        <v>0</v>
      </c>
      <c r="L199" s="1179"/>
      <c r="M199" s="1180">
        <f t="shared" si="108"/>
        <v>0</v>
      </c>
      <c r="N199" s="1167"/>
      <c r="O199" s="637" t="s">
        <v>1140</v>
      </c>
      <c r="P199" s="1167">
        <f t="shared" si="109"/>
        <v>0</v>
      </c>
      <c r="Q199" s="1168"/>
      <c r="R199" s="463"/>
      <c r="S199" s="1181">
        <f t="shared" si="110"/>
        <v>0</v>
      </c>
      <c r="T199" s="1182"/>
      <c r="U199" s="637" t="s">
        <v>1140</v>
      </c>
      <c r="V199" s="1167">
        <f t="shared" si="111"/>
        <v>0</v>
      </c>
      <c r="W199" s="1168"/>
      <c r="X199" s="463"/>
      <c r="Y199" s="627" t="s">
        <v>1148</v>
      </c>
      <c r="Z199" s="1183"/>
      <c r="AA199" s="1183"/>
      <c r="AB199" s="1183"/>
      <c r="AC199" s="672" t="s">
        <v>1073</v>
      </c>
      <c r="AD199" s="1184" t="s">
        <v>1149</v>
      </c>
      <c r="AE199" s="1185"/>
      <c r="AF199" s="1186" t="s">
        <v>1150</v>
      </c>
      <c r="AG199" s="1187"/>
      <c r="AH199" s="646" t="s">
        <v>1123</v>
      </c>
      <c r="AI199" s="1187" t="s">
        <v>1151</v>
      </c>
      <c r="AJ199" s="1188"/>
      <c r="AK199" s="1189">
        <v>7.75</v>
      </c>
      <c r="AL199" s="1190"/>
      <c r="AM199" s="647" t="s">
        <v>1125</v>
      </c>
      <c r="AN199" s="648" t="str">
        <f t="shared" si="112"/>
        <v>①：日勤Ａ（7.75ｈ）、</v>
      </c>
      <c r="AO199" s="464" t="str">
        <f t="shared" si="113"/>
        <v>①</v>
      </c>
      <c r="AP199" s="649">
        <v>0.57999999999999996</v>
      </c>
      <c r="AQ199" s="649">
        <v>0.75</v>
      </c>
      <c r="AR199" s="650">
        <f t="shared" si="114"/>
        <v>1.33</v>
      </c>
      <c r="AU199" s="669"/>
      <c r="AV199" s="635"/>
      <c r="AW199" s="455"/>
    </row>
    <row r="200" spans="1:49" ht="15.9" customHeight="1">
      <c r="A200" s="463"/>
      <c r="C200" s="463"/>
      <c r="D200" s="463"/>
      <c r="E200" s="670" t="s">
        <v>1152</v>
      </c>
      <c r="F200" s="1177">
        <f t="shared" si="105"/>
        <v>0</v>
      </c>
      <c r="G200" s="1178"/>
      <c r="I200" s="1179">
        <f t="shared" si="106"/>
        <v>0</v>
      </c>
      <c r="J200" s="1179"/>
      <c r="K200" s="1179">
        <f t="shared" si="107"/>
        <v>0</v>
      </c>
      <c r="L200" s="1179"/>
      <c r="M200" s="1180">
        <f t="shared" si="108"/>
        <v>0</v>
      </c>
      <c r="N200" s="1167"/>
      <c r="O200" s="637" t="s">
        <v>1140</v>
      </c>
      <c r="P200" s="1167">
        <f t="shared" si="109"/>
        <v>0</v>
      </c>
      <c r="Q200" s="1168"/>
      <c r="R200" s="463"/>
      <c r="S200" s="1181">
        <f t="shared" si="110"/>
        <v>0</v>
      </c>
      <c r="T200" s="1182"/>
      <c r="U200" s="637" t="s">
        <v>1140</v>
      </c>
      <c r="V200" s="1167">
        <f t="shared" si="111"/>
        <v>0</v>
      </c>
      <c r="W200" s="1168"/>
      <c r="X200" s="463"/>
      <c r="Y200" s="627" t="s">
        <v>1153</v>
      </c>
      <c r="Z200" s="1169"/>
      <c r="AA200" s="1169"/>
      <c r="AB200" s="1169"/>
      <c r="AC200" s="673" t="s">
        <v>1074</v>
      </c>
      <c r="AD200" s="1170" t="s">
        <v>1154</v>
      </c>
      <c r="AE200" s="1171"/>
      <c r="AF200" s="1172" t="s">
        <v>1155</v>
      </c>
      <c r="AG200" s="1173"/>
      <c r="AH200" s="652" t="s">
        <v>1123</v>
      </c>
      <c r="AI200" s="1173" t="s">
        <v>1156</v>
      </c>
      <c r="AJ200" s="1174"/>
      <c r="AK200" s="1175">
        <v>7.75</v>
      </c>
      <c r="AL200" s="1176"/>
      <c r="AM200" s="653" t="s">
        <v>1125</v>
      </c>
      <c r="AN200" s="654" t="str">
        <f t="shared" si="112"/>
        <v>②：早出（7.75ｈ）、</v>
      </c>
      <c r="AO200" s="464" t="str">
        <f t="shared" si="113"/>
        <v>②</v>
      </c>
      <c r="AP200" s="655">
        <v>2.08</v>
      </c>
      <c r="AQ200" s="655"/>
      <c r="AR200" s="656">
        <f t="shared" si="114"/>
        <v>2.08</v>
      </c>
      <c r="AU200" s="669"/>
      <c r="AV200" s="635"/>
      <c r="AW200" s="455"/>
    </row>
    <row r="201" spans="1:49" ht="15.9" customHeight="1">
      <c r="A201" s="463"/>
      <c r="C201" s="463"/>
      <c r="D201" s="463"/>
      <c r="E201" s="674" t="s">
        <v>987</v>
      </c>
      <c r="F201" s="1177">
        <f t="shared" si="105"/>
        <v>0</v>
      </c>
      <c r="G201" s="1178"/>
      <c r="I201" s="1179">
        <f t="shared" si="106"/>
        <v>0</v>
      </c>
      <c r="J201" s="1179"/>
      <c r="K201" s="1179">
        <f t="shared" si="107"/>
        <v>0</v>
      </c>
      <c r="L201" s="1179"/>
      <c r="M201" s="1180">
        <f t="shared" si="108"/>
        <v>0</v>
      </c>
      <c r="N201" s="1167"/>
      <c r="O201" s="637" t="s">
        <v>1140</v>
      </c>
      <c r="P201" s="1167">
        <f t="shared" si="109"/>
        <v>0</v>
      </c>
      <c r="Q201" s="1168"/>
      <c r="R201" s="463"/>
      <c r="S201" s="1181">
        <f t="shared" si="110"/>
        <v>0</v>
      </c>
      <c r="T201" s="1182"/>
      <c r="U201" s="637" t="s">
        <v>1140</v>
      </c>
      <c r="V201" s="1167">
        <f t="shared" si="111"/>
        <v>0</v>
      </c>
      <c r="W201" s="1168"/>
      <c r="X201" s="463"/>
      <c r="Y201" s="627" t="s">
        <v>1157</v>
      </c>
      <c r="Z201" s="1169"/>
      <c r="AA201" s="1169"/>
      <c r="AB201" s="1169"/>
      <c r="AC201" s="673" t="s">
        <v>1075</v>
      </c>
      <c r="AD201" s="1170" t="s">
        <v>1158</v>
      </c>
      <c r="AE201" s="1171"/>
      <c r="AF201" s="1172" t="s">
        <v>1159</v>
      </c>
      <c r="AG201" s="1173"/>
      <c r="AH201" s="652" t="s">
        <v>1123</v>
      </c>
      <c r="AI201" s="1173" t="s">
        <v>1160</v>
      </c>
      <c r="AJ201" s="1174"/>
      <c r="AK201" s="1175">
        <v>7.75</v>
      </c>
      <c r="AL201" s="1176"/>
      <c r="AM201" s="653" t="s">
        <v>1125</v>
      </c>
      <c r="AN201" s="654" t="str">
        <f t="shared" si="112"/>
        <v>③：遅出（7.75ｈ）、</v>
      </c>
      <c r="AO201" s="464" t="str">
        <f t="shared" si="113"/>
        <v>③</v>
      </c>
      <c r="AP201" s="655"/>
      <c r="AQ201" s="655">
        <v>2.5</v>
      </c>
      <c r="AR201" s="656">
        <f t="shared" si="114"/>
        <v>2.5</v>
      </c>
      <c r="AU201" s="669"/>
      <c r="AV201" s="635"/>
      <c r="AW201" s="455"/>
    </row>
    <row r="202" spans="1:49" ht="15.9" customHeight="1">
      <c r="A202" s="463"/>
      <c r="C202" s="463"/>
      <c r="D202" s="463"/>
      <c r="E202" s="674" t="s">
        <v>995</v>
      </c>
      <c r="F202" s="1177">
        <f t="shared" si="105"/>
        <v>0</v>
      </c>
      <c r="G202" s="1178"/>
      <c r="I202" s="1179">
        <f t="shared" si="106"/>
        <v>0</v>
      </c>
      <c r="J202" s="1179"/>
      <c r="K202" s="1179">
        <f t="shared" si="107"/>
        <v>0</v>
      </c>
      <c r="L202" s="1179"/>
      <c r="M202" s="1180">
        <f t="shared" si="108"/>
        <v>0</v>
      </c>
      <c r="N202" s="1167"/>
      <c r="O202" s="637" t="s">
        <v>1140</v>
      </c>
      <c r="P202" s="1167">
        <f t="shared" si="109"/>
        <v>0</v>
      </c>
      <c r="Q202" s="1168"/>
      <c r="R202" s="463"/>
      <c r="S202" s="1181">
        <f t="shared" si="110"/>
        <v>0</v>
      </c>
      <c r="T202" s="1182"/>
      <c r="U202" s="637" t="s">
        <v>1140</v>
      </c>
      <c r="V202" s="1167">
        <f t="shared" si="111"/>
        <v>0</v>
      </c>
      <c r="W202" s="1168"/>
      <c r="X202" s="463"/>
      <c r="Y202" s="627" t="s">
        <v>1161</v>
      </c>
      <c r="Z202" s="1169"/>
      <c r="AA202" s="1169"/>
      <c r="AB202" s="1169"/>
      <c r="AC202" s="673" t="s">
        <v>1162</v>
      </c>
      <c r="AD202" s="1170" t="s">
        <v>1163</v>
      </c>
      <c r="AE202" s="1171"/>
      <c r="AF202" s="1172" t="s">
        <v>1150</v>
      </c>
      <c r="AG202" s="1173"/>
      <c r="AH202" s="652" t="s">
        <v>1123</v>
      </c>
      <c r="AI202" s="1173" t="s">
        <v>1164</v>
      </c>
      <c r="AJ202" s="1174"/>
      <c r="AK202" s="1175">
        <v>4</v>
      </c>
      <c r="AL202" s="1176"/>
      <c r="AM202" s="653" t="s">
        <v>1125</v>
      </c>
      <c r="AN202" s="654" t="str">
        <f t="shared" si="112"/>
        <v>⑤：午前Ａ（4ｈ）、</v>
      </c>
      <c r="AO202" s="566" t="str">
        <f t="shared" si="113"/>
        <v>⑤</v>
      </c>
      <c r="AP202" s="655">
        <v>0.57999999999999996</v>
      </c>
      <c r="AQ202" s="655"/>
      <c r="AR202" s="656">
        <f t="shared" si="114"/>
        <v>0.57999999999999996</v>
      </c>
      <c r="AU202" s="669"/>
      <c r="AV202" s="635"/>
      <c r="AW202" s="455"/>
    </row>
    <row r="203" spans="1:49" ht="15.9" customHeight="1">
      <c r="A203" s="463"/>
      <c r="C203" s="463"/>
      <c r="D203" s="463"/>
      <c r="E203" s="670" t="s">
        <v>1165</v>
      </c>
      <c r="F203" s="1177">
        <f t="shared" si="105"/>
        <v>0</v>
      </c>
      <c r="G203" s="1178"/>
      <c r="I203" s="1179">
        <f t="shared" si="106"/>
        <v>0</v>
      </c>
      <c r="J203" s="1179"/>
      <c r="K203" s="1179">
        <f t="shared" si="107"/>
        <v>0</v>
      </c>
      <c r="L203" s="1179"/>
      <c r="M203" s="1180">
        <f t="shared" si="108"/>
        <v>0</v>
      </c>
      <c r="N203" s="1167"/>
      <c r="O203" s="637" t="s">
        <v>1140</v>
      </c>
      <c r="P203" s="1167">
        <f t="shared" si="109"/>
        <v>0</v>
      </c>
      <c r="Q203" s="1168"/>
      <c r="R203" s="463"/>
      <c r="S203" s="1181">
        <f t="shared" si="110"/>
        <v>0</v>
      </c>
      <c r="T203" s="1182"/>
      <c r="U203" s="637" t="s">
        <v>1140</v>
      </c>
      <c r="V203" s="1167">
        <f t="shared" si="111"/>
        <v>0</v>
      </c>
      <c r="W203" s="1168"/>
      <c r="X203" s="463"/>
      <c r="Y203" s="627" t="s">
        <v>1166</v>
      </c>
      <c r="Z203" s="1169"/>
      <c r="AA203" s="1169"/>
      <c r="AB203" s="1169"/>
      <c r="AC203" s="673" t="s">
        <v>1167</v>
      </c>
      <c r="AD203" s="1170" t="s">
        <v>1168</v>
      </c>
      <c r="AE203" s="1171"/>
      <c r="AF203" s="1172" t="s">
        <v>1169</v>
      </c>
      <c r="AG203" s="1173"/>
      <c r="AH203" s="652" t="s">
        <v>1123</v>
      </c>
      <c r="AI203" s="1173" t="s">
        <v>1170</v>
      </c>
      <c r="AJ203" s="1174"/>
      <c r="AK203" s="1175">
        <v>4</v>
      </c>
      <c r="AL203" s="1176"/>
      <c r="AM203" s="653" t="s">
        <v>1125</v>
      </c>
      <c r="AN203" s="654" t="str">
        <f t="shared" si="112"/>
        <v>⑥：午後Ａ（4ｈ）、</v>
      </c>
      <c r="AO203" s="566" t="str">
        <f t="shared" si="113"/>
        <v>⑥</v>
      </c>
      <c r="AP203" s="655"/>
      <c r="AQ203" s="655">
        <v>1</v>
      </c>
      <c r="AR203" s="656">
        <f t="shared" si="114"/>
        <v>1</v>
      </c>
      <c r="AU203" s="669"/>
      <c r="AV203" s="635"/>
      <c r="AW203" s="455"/>
    </row>
    <row r="204" spans="1:49" ht="15.9" customHeight="1">
      <c r="A204" s="463"/>
      <c r="C204" s="463"/>
      <c r="D204" s="463"/>
      <c r="E204" s="670" t="s">
        <v>1171</v>
      </c>
      <c r="F204" s="1177">
        <f t="shared" si="105"/>
        <v>0</v>
      </c>
      <c r="G204" s="1178"/>
      <c r="I204" s="1179">
        <f t="shared" si="106"/>
        <v>0</v>
      </c>
      <c r="J204" s="1179"/>
      <c r="K204" s="1179">
        <f t="shared" si="107"/>
        <v>0</v>
      </c>
      <c r="L204" s="1179"/>
      <c r="M204" s="1180">
        <f t="shared" si="108"/>
        <v>0</v>
      </c>
      <c r="N204" s="1167"/>
      <c r="O204" s="637" t="s">
        <v>1140</v>
      </c>
      <c r="P204" s="1167">
        <f t="shared" si="109"/>
        <v>0</v>
      </c>
      <c r="Q204" s="1168"/>
      <c r="R204" s="463"/>
      <c r="S204" s="1181">
        <f t="shared" si="110"/>
        <v>0</v>
      </c>
      <c r="T204" s="1182"/>
      <c r="U204" s="637" t="s">
        <v>1140</v>
      </c>
      <c r="V204" s="1167">
        <f t="shared" si="111"/>
        <v>0</v>
      </c>
      <c r="W204" s="1168"/>
      <c r="X204" s="463"/>
      <c r="Y204" s="627" t="s">
        <v>1172</v>
      </c>
      <c r="Z204" s="1169"/>
      <c r="AA204" s="1169"/>
      <c r="AB204" s="1169"/>
      <c r="AC204" s="673" t="s">
        <v>1173</v>
      </c>
      <c r="AD204" s="1170" t="s">
        <v>1174</v>
      </c>
      <c r="AE204" s="1171"/>
      <c r="AF204" s="1172" t="s">
        <v>1175</v>
      </c>
      <c r="AG204" s="1173"/>
      <c r="AH204" s="652" t="s">
        <v>1123</v>
      </c>
      <c r="AI204" s="1173" t="s">
        <v>1176</v>
      </c>
      <c r="AJ204" s="1174"/>
      <c r="AK204" s="1175">
        <v>7</v>
      </c>
      <c r="AL204" s="1176"/>
      <c r="AM204" s="653" t="s">
        <v>1125</v>
      </c>
      <c r="AN204" s="654" t="str">
        <f t="shared" si="112"/>
        <v>⑦：日勤Ｂ（7ｈ）、</v>
      </c>
      <c r="AO204" s="566" t="str">
        <f t="shared" si="113"/>
        <v>⑦</v>
      </c>
      <c r="AP204" s="655">
        <v>0.25</v>
      </c>
      <c r="AQ204" s="655">
        <v>0.5</v>
      </c>
      <c r="AR204" s="656">
        <f t="shared" si="114"/>
        <v>0.75</v>
      </c>
      <c r="AU204" s="669"/>
      <c r="AV204" s="635"/>
      <c r="AW204" s="455"/>
    </row>
    <row r="205" spans="1:49" ht="15.9" customHeight="1">
      <c r="A205" s="463"/>
      <c r="C205" s="463"/>
      <c r="D205" s="463"/>
      <c r="E205" s="670" t="s">
        <v>1177</v>
      </c>
      <c r="F205" s="1177">
        <f t="shared" si="105"/>
        <v>0</v>
      </c>
      <c r="G205" s="1178"/>
      <c r="I205" s="1179">
        <f t="shared" si="106"/>
        <v>0</v>
      </c>
      <c r="J205" s="1179"/>
      <c r="K205" s="1179">
        <f t="shared" si="107"/>
        <v>0</v>
      </c>
      <c r="L205" s="1179"/>
      <c r="M205" s="1180">
        <f t="shared" si="108"/>
        <v>0</v>
      </c>
      <c r="N205" s="1167"/>
      <c r="O205" s="637" t="s">
        <v>1140</v>
      </c>
      <c r="P205" s="1167">
        <f t="shared" si="109"/>
        <v>0</v>
      </c>
      <c r="Q205" s="1168"/>
      <c r="R205" s="463"/>
      <c r="S205" s="1181">
        <f t="shared" si="110"/>
        <v>0</v>
      </c>
      <c r="T205" s="1182"/>
      <c r="U205" s="637" t="s">
        <v>1140</v>
      </c>
      <c r="V205" s="1167">
        <f t="shared" si="111"/>
        <v>0</v>
      </c>
      <c r="W205" s="1168"/>
      <c r="X205" s="463"/>
      <c r="Y205" s="627" t="s">
        <v>1178</v>
      </c>
      <c r="Z205" s="1169"/>
      <c r="AA205" s="1169"/>
      <c r="AB205" s="1169"/>
      <c r="AC205" s="673" t="s">
        <v>1179</v>
      </c>
      <c r="AD205" s="1170" t="s">
        <v>1180</v>
      </c>
      <c r="AE205" s="1171"/>
      <c r="AF205" s="1172" t="s">
        <v>1175</v>
      </c>
      <c r="AG205" s="1173"/>
      <c r="AH205" s="652" t="s">
        <v>1123</v>
      </c>
      <c r="AI205" s="1173" t="s">
        <v>1181</v>
      </c>
      <c r="AJ205" s="1174"/>
      <c r="AK205" s="1175">
        <v>4</v>
      </c>
      <c r="AL205" s="1176"/>
      <c r="AM205" s="653" t="s">
        <v>1125</v>
      </c>
      <c r="AN205" s="654" t="str">
        <f t="shared" si="112"/>
        <v>⑧：午前Ｂ（4ｈ）、</v>
      </c>
      <c r="AO205" s="566" t="str">
        <f t="shared" si="113"/>
        <v>⑧</v>
      </c>
      <c r="AP205" s="655">
        <v>0.25</v>
      </c>
      <c r="AQ205" s="655"/>
      <c r="AR205" s="656">
        <f t="shared" si="114"/>
        <v>0.25</v>
      </c>
      <c r="AU205" s="669"/>
      <c r="AV205" s="635"/>
      <c r="AW205" s="455"/>
    </row>
    <row r="206" spans="1:49" ht="15.9" customHeight="1">
      <c r="A206" s="463"/>
      <c r="C206" s="463"/>
      <c r="D206" s="463"/>
      <c r="E206" s="670" t="s">
        <v>1182</v>
      </c>
      <c r="F206" s="1177">
        <f t="shared" si="105"/>
        <v>0</v>
      </c>
      <c r="G206" s="1178"/>
      <c r="I206" s="1179">
        <f t="shared" si="106"/>
        <v>0</v>
      </c>
      <c r="J206" s="1179"/>
      <c r="K206" s="1179">
        <f t="shared" si="107"/>
        <v>0</v>
      </c>
      <c r="L206" s="1179"/>
      <c r="M206" s="1180">
        <f t="shared" si="108"/>
        <v>0</v>
      </c>
      <c r="N206" s="1167"/>
      <c r="O206" s="637" t="s">
        <v>1140</v>
      </c>
      <c r="P206" s="1167">
        <f t="shared" si="109"/>
        <v>0</v>
      </c>
      <c r="Q206" s="1168"/>
      <c r="R206" s="463"/>
      <c r="S206" s="1181">
        <f t="shared" si="110"/>
        <v>0</v>
      </c>
      <c r="T206" s="1182"/>
      <c r="U206" s="637" t="s">
        <v>1140</v>
      </c>
      <c r="V206" s="1167">
        <f t="shared" si="111"/>
        <v>0</v>
      </c>
      <c r="W206" s="1168"/>
      <c r="X206" s="463"/>
      <c r="Y206" s="627" t="s">
        <v>1183</v>
      </c>
      <c r="Z206" s="1169"/>
      <c r="AA206" s="1169"/>
      <c r="AB206" s="1169"/>
      <c r="AC206" s="673" t="s">
        <v>1184</v>
      </c>
      <c r="AD206" s="1170" t="s">
        <v>1185</v>
      </c>
      <c r="AE206" s="1171"/>
      <c r="AF206" s="1172" t="s">
        <v>1181</v>
      </c>
      <c r="AG206" s="1173"/>
      <c r="AH206" s="652" t="s">
        <v>1123</v>
      </c>
      <c r="AI206" s="1173" t="s">
        <v>1176</v>
      </c>
      <c r="AJ206" s="1174"/>
      <c r="AK206" s="1175">
        <v>4</v>
      </c>
      <c r="AL206" s="1176"/>
      <c r="AM206" s="653" t="s">
        <v>1125</v>
      </c>
      <c r="AN206" s="654" t="str">
        <f t="shared" si="112"/>
        <v>⑨：午後Ｂ（4ｈ）、</v>
      </c>
      <c r="AO206" s="566" t="str">
        <f t="shared" si="113"/>
        <v>⑨</v>
      </c>
      <c r="AP206" s="655"/>
      <c r="AQ206" s="655">
        <v>0.5</v>
      </c>
      <c r="AR206" s="656">
        <f t="shared" si="114"/>
        <v>0.5</v>
      </c>
      <c r="AU206" s="669"/>
      <c r="AV206" s="635"/>
      <c r="AW206" s="455"/>
    </row>
    <row r="207" spans="1:49" ht="15.9" customHeight="1">
      <c r="A207" s="463"/>
      <c r="C207" s="463"/>
      <c r="D207" s="463"/>
      <c r="E207" s="670" t="s">
        <v>1186</v>
      </c>
      <c r="F207" s="1177">
        <f t="shared" si="105"/>
        <v>0</v>
      </c>
      <c r="G207" s="1178"/>
      <c r="I207" s="1179">
        <f t="shared" si="106"/>
        <v>0</v>
      </c>
      <c r="J207" s="1179"/>
      <c r="K207" s="1179">
        <f t="shared" si="107"/>
        <v>0</v>
      </c>
      <c r="L207" s="1179"/>
      <c r="M207" s="1180">
        <f t="shared" si="108"/>
        <v>0</v>
      </c>
      <c r="N207" s="1167"/>
      <c r="O207" s="637" t="s">
        <v>1140</v>
      </c>
      <c r="P207" s="1167">
        <f t="shared" si="109"/>
        <v>0</v>
      </c>
      <c r="Q207" s="1168"/>
      <c r="R207" s="463"/>
      <c r="S207" s="1181">
        <f t="shared" si="110"/>
        <v>0</v>
      </c>
      <c r="T207" s="1182"/>
      <c r="U207" s="637" t="s">
        <v>1140</v>
      </c>
      <c r="V207" s="1167">
        <f t="shared" si="111"/>
        <v>0</v>
      </c>
      <c r="W207" s="1168"/>
      <c r="X207" s="463"/>
      <c r="Y207" s="627" t="s">
        <v>1187</v>
      </c>
      <c r="Z207" s="1169"/>
      <c r="AA207" s="1169"/>
      <c r="AB207" s="1169"/>
      <c r="AC207" s="673" t="s">
        <v>1188</v>
      </c>
      <c r="AD207" s="1170" t="s">
        <v>1189</v>
      </c>
      <c r="AE207" s="1171"/>
      <c r="AF207" s="1172" t="s">
        <v>1159</v>
      </c>
      <c r="AG207" s="1173"/>
      <c r="AH207" s="652" t="s">
        <v>1123</v>
      </c>
      <c r="AI207" s="1173" t="s">
        <v>1190</v>
      </c>
      <c r="AJ207" s="1174"/>
      <c r="AK207" s="1175">
        <v>4</v>
      </c>
      <c r="AL207" s="1176"/>
      <c r="AM207" s="653" t="s">
        <v>1125</v>
      </c>
      <c r="AN207" s="654" t="str">
        <f t="shared" si="112"/>
        <v>⑩：午後Ｃ（4ｈ）、</v>
      </c>
      <c r="AO207" s="566" t="str">
        <f t="shared" si="113"/>
        <v>⑩</v>
      </c>
      <c r="AP207" s="655"/>
      <c r="AQ207" s="655"/>
      <c r="AR207" s="656">
        <f t="shared" si="114"/>
        <v>0</v>
      </c>
      <c r="AU207" s="669"/>
      <c r="AV207" s="635"/>
      <c r="AW207" s="455"/>
    </row>
    <row r="208" spans="1:49" ht="15.9" customHeight="1">
      <c r="A208" s="463"/>
      <c r="C208" s="463"/>
      <c r="D208" s="463"/>
      <c r="E208" s="670" t="s">
        <v>1191</v>
      </c>
      <c r="F208" s="1177">
        <f t="shared" si="105"/>
        <v>0</v>
      </c>
      <c r="G208" s="1178"/>
      <c r="I208" s="1179">
        <f t="shared" si="106"/>
        <v>0</v>
      </c>
      <c r="J208" s="1179"/>
      <c r="K208" s="1179">
        <f t="shared" si="107"/>
        <v>0</v>
      </c>
      <c r="L208" s="1179"/>
      <c r="M208" s="1180">
        <f t="shared" si="108"/>
        <v>0</v>
      </c>
      <c r="N208" s="1167"/>
      <c r="O208" s="637" t="s">
        <v>1140</v>
      </c>
      <c r="P208" s="1167">
        <f t="shared" si="109"/>
        <v>0</v>
      </c>
      <c r="Q208" s="1168"/>
      <c r="R208" s="463"/>
      <c r="S208" s="1181">
        <f t="shared" si="110"/>
        <v>0</v>
      </c>
      <c r="T208" s="1182"/>
      <c r="U208" s="637" t="s">
        <v>1140</v>
      </c>
      <c r="V208" s="1167">
        <f t="shared" si="111"/>
        <v>0</v>
      </c>
      <c r="W208" s="1168"/>
      <c r="X208" s="463"/>
      <c r="Y208" s="627" t="s">
        <v>1192</v>
      </c>
      <c r="Z208" s="1169"/>
      <c r="AA208" s="1169"/>
      <c r="AB208" s="1169"/>
      <c r="AC208" s="673" t="s">
        <v>1193</v>
      </c>
      <c r="AD208" s="1170" t="s">
        <v>1194</v>
      </c>
      <c r="AE208" s="1171"/>
      <c r="AF208" s="1172" t="s">
        <v>1195</v>
      </c>
      <c r="AG208" s="1173"/>
      <c r="AH208" s="652" t="s">
        <v>1123</v>
      </c>
      <c r="AI208" s="1173" t="s">
        <v>1160</v>
      </c>
      <c r="AJ208" s="1174"/>
      <c r="AK208" s="1175">
        <v>4</v>
      </c>
      <c r="AL208" s="1176"/>
      <c r="AM208" s="653" t="s">
        <v>1125</v>
      </c>
      <c r="AN208" s="654" t="str">
        <f t="shared" si="112"/>
        <v>⑪：午後Ｄ（4ｈ）、</v>
      </c>
      <c r="AO208" s="566" t="str">
        <f t="shared" si="113"/>
        <v>⑪</v>
      </c>
      <c r="AP208" s="655"/>
      <c r="AQ208" s="655">
        <v>3.5</v>
      </c>
      <c r="AR208" s="656">
        <f t="shared" si="114"/>
        <v>3.5</v>
      </c>
      <c r="AU208" s="669"/>
      <c r="AV208" s="635"/>
      <c r="AW208" s="455"/>
    </row>
    <row r="209" spans="1:49" ht="15.9" customHeight="1">
      <c r="A209" s="463"/>
      <c r="C209" s="463"/>
      <c r="D209" s="463"/>
      <c r="E209" s="670" t="s">
        <v>1196</v>
      </c>
      <c r="F209" s="1177">
        <f t="shared" si="105"/>
        <v>0</v>
      </c>
      <c r="G209" s="1178"/>
      <c r="I209" s="1179">
        <f t="shared" si="106"/>
        <v>0</v>
      </c>
      <c r="J209" s="1179"/>
      <c r="K209" s="1179">
        <f t="shared" si="107"/>
        <v>0</v>
      </c>
      <c r="L209" s="1179"/>
      <c r="M209" s="1180">
        <f t="shared" si="108"/>
        <v>0</v>
      </c>
      <c r="N209" s="1167"/>
      <c r="O209" s="637" t="s">
        <v>1140</v>
      </c>
      <c r="P209" s="1167">
        <f t="shared" si="109"/>
        <v>0</v>
      </c>
      <c r="Q209" s="1168"/>
      <c r="R209" s="463"/>
      <c r="S209" s="1181">
        <f t="shared" si="110"/>
        <v>0</v>
      </c>
      <c r="T209" s="1182"/>
      <c r="U209" s="637" t="s">
        <v>1140</v>
      </c>
      <c r="V209" s="1167">
        <f t="shared" si="111"/>
        <v>0</v>
      </c>
      <c r="W209" s="1168"/>
      <c r="X209" s="463"/>
      <c r="Y209" s="627" t="s">
        <v>1197</v>
      </c>
      <c r="Z209" s="1169"/>
      <c r="AA209" s="1169"/>
      <c r="AB209" s="1169"/>
      <c r="AC209" s="673" t="s">
        <v>1198</v>
      </c>
      <c r="AD209" s="1170" t="s">
        <v>1199</v>
      </c>
      <c r="AE209" s="1171"/>
      <c r="AF209" s="1172" t="s">
        <v>1150</v>
      </c>
      <c r="AG209" s="1173"/>
      <c r="AH209" s="652" t="s">
        <v>1123</v>
      </c>
      <c r="AI209" s="1173" t="s">
        <v>1176</v>
      </c>
      <c r="AJ209" s="1174"/>
      <c r="AK209" s="1175">
        <v>7.5</v>
      </c>
      <c r="AL209" s="1176"/>
      <c r="AM209" s="653" t="s">
        <v>1125</v>
      </c>
      <c r="AN209" s="654" t="str">
        <f t="shared" si="112"/>
        <v>⑱：日勤Ｃ（7.5ｈ）、</v>
      </c>
      <c r="AO209" s="566" t="str">
        <f t="shared" si="113"/>
        <v>⑱</v>
      </c>
      <c r="AP209" s="655">
        <v>0.57999999999999996</v>
      </c>
      <c r="AQ209" s="655">
        <v>0.5</v>
      </c>
      <c r="AR209" s="656">
        <f t="shared" si="114"/>
        <v>1.08</v>
      </c>
      <c r="AU209" s="669"/>
      <c r="AV209" s="635"/>
      <c r="AW209" s="455"/>
    </row>
    <row r="210" spans="1:49" ht="15.9" customHeight="1">
      <c r="A210" s="463"/>
      <c r="C210" s="463"/>
      <c r="D210" s="463"/>
      <c r="E210" s="670" t="s">
        <v>1200</v>
      </c>
      <c r="F210" s="1177">
        <f t="shared" si="105"/>
        <v>0</v>
      </c>
      <c r="G210" s="1178"/>
      <c r="I210" s="1179">
        <f t="shared" si="106"/>
        <v>0</v>
      </c>
      <c r="J210" s="1179"/>
      <c r="K210" s="1179">
        <f t="shared" si="107"/>
        <v>0</v>
      </c>
      <c r="L210" s="1179"/>
      <c r="M210" s="1180">
        <f t="shared" si="108"/>
        <v>0</v>
      </c>
      <c r="N210" s="1167"/>
      <c r="O210" s="637" t="s">
        <v>1140</v>
      </c>
      <c r="P210" s="1167">
        <f t="shared" si="109"/>
        <v>0</v>
      </c>
      <c r="Q210" s="1168"/>
      <c r="R210" s="463"/>
      <c r="S210" s="1181">
        <f t="shared" si="110"/>
        <v>0</v>
      </c>
      <c r="T210" s="1182"/>
      <c r="U210" s="637" t="s">
        <v>1140</v>
      </c>
      <c r="V210" s="1167">
        <f t="shared" si="111"/>
        <v>0</v>
      </c>
      <c r="W210" s="1168"/>
      <c r="X210" s="463"/>
      <c r="Y210" s="627" t="s">
        <v>1201</v>
      </c>
      <c r="Z210" s="1169"/>
      <c r="AA210" s="1169"/>
      <c r="AB210" s="1169"/>
      <c r="AC210" s="673" t="s">
        <v>1202</v>
      </c>
      <c r="AD210" s="1170" t="s">
        <v>1203</v>
      </c>
      <c r="AE210" s="1171"/>
      <c r="AF210" s="1172" t="s">
        <v>1175</v>
      </c>
      <c r="AG210" s="1173"/>
      <c r="AH210" s="652" t="s">
        <v>1123</v>
      </c>
      <c r="AI210" s="1173" t="s">
        <v>1181</v>
      </c>
      <c r="AJ210" s="1174"/>
      <c r="AK210" s="1175">
        <v>4</v>
      </c>
      <c r="AL210" s="1176"/>
      <c r="AM210" s="653" t="s">
        <v>1125</v>
      </c>
      <c r="AN210" s="654" t="str">
        <f t="shared" si="112"/>
        <v>⑲：午前Ｃ（4ｈ）、</v>
      </c>
      <c r="AO210" s="566" t="str">
        <f t="shared" si="113"/>
        <v>⑲</v>
      </c>
      <c r="AP210" s="655">
        <v>0.25</v>
      </c>
      <c r="AQ210" s="655"/>
      <c r="AR210" s="656">
        <f t="shared" si="114"/>
        <v>0.25</v>
      </c>
      <c r="AU210" s="669"/>
      <c r="AV210" s="635"/>
      <c r="AW210" s="455"/>
    </row>
    <row r="211" spans="1:49" ht="15.9" customHeight="1">
      <c r="A211" s="463"/>
      <c r="C211" s="463"/>
      <c r="D211" s="463"/>
      <c r="E211" s="670" t="s">
        <v>1204</v>
      </c>
      <c r="F211" s="1177">
        <f t="shared" si="105"/>
        <v>0</v>
      </c>
      <c r="G211" s="1178"/>
      <c r="I211" s="1179">
        <f t="shared" si="106"/>
        <v>0</v>
      </c>
      <c r="J211" s="1179"/>
      <c r="K211" s="1179">
        <f t="shared" si="107"/>
        <v>0</v>
      </c>
      <c r="L211" s="1179"/>
      <c r="M211" s="1180">
        <f t="shared" si="108"/>
        <v>0</v>
      </c>
      <c r="N211" s="1167"/>
      <c r="O211" s="637" t="s">
        <v>1140</v>
      </c>
      <c r="P211" s="1167">
        <f t="shared" si="109"/>
        <v>0</v>
      </c>
      <c r="Q211" s="1168"/>
      <c r="R211" s="463"/>
      <c r="S211" s="1181">
        <f t="shared" si="110"/>
        <v>0</v>
      </c>
      <c r="T211" s="1182"/>
      <c r="U211" s="637" t="s">
        <v>1140</v>
      </c>
      <c r="V211" s="1167">
        <f t="shared" si="111"/>
        <v>0</v>
      </c>
      <c r="W211" s="1168"/>
      <c r="X211" s="463"/>
      <c r="Y211" s="627" t="s">
        <v>1205</v>
      </c>
      <c r="Z211" s="1169"/>
      <c r="AA211" s="1169"/>
      <c r="AB211" s="1169"/>
      <c r="AC211" s="673" t="s">
        <v>1206</v>
      </c>
      <c r="AD211" s="1170" t="s">
        <v>1207</v>
      </c>
      <c r="AE211" s="1171"/>
      <c r="AF211" s="1172" t="s">
        <v>1155</v>
      </c>
      <c r="AG211" s="1173"/>
      <c r="AH211" s="652" t="s">
        <v>1123</v>
      </c>
      <c r="AI211" s="1173" t="s">
        <v>1208</v>
      </c>
      <c r="AJ211" s="1174"/>
      <c r="AK211" s="1175">
        <v>4</v>
      </c>
      <c r="AL211" s="1176"/>
      <c r="AM211" s="653" t="s">
        <v>1125</v>
      </c>
      <c r="AN211" s="654" t="str">
        <f t="shared" si="112"/>
        <v>⑳：午前Ｄ（4ｈ）、</v>
      </c>
      <c r="AO211" s="566" t="str">
        <f t="shared" si="113"/>
        <v>⑳</v>
      </c>
      <c r="AP211" s="655">
        <v>2.08</v>
      </c>
      <c r="AQ211" s="655"/>
      <c r="AR211" s="656">
        <f t="shared" si="114"/>
        <v>2.08</v>
      </c>
      <c r="AU211" s="669"/>
      <c r="AV211" s="635"/>
      <c r="AW211" s="455"/>
    </row>
    <row r="212" spans="1:49" ht="15.9" customHeight="1">
      <c r="A212" s="463"/>
      <c r="C212" s="463"/>
      <c r="D212" s="463"/>
      <c r="E212" s="670" t="s">
        <v>1209</v>
      </c>
      <c r="F212" s="1177">
        <f t="shared" si="105"/>
        <v>0</v>
      </c>
      <c r="G212" s="1178"/>
      <c r="I212" s="1179">
        <f t="shared" si="106"/>
        <v>0</v>
      </c>
      <c r="J212" s="1179"/>
      <c r="K212" s="1179">
        <f t="shared" si="107"/>
        <v>0</v>
      </c>
      <c r="L212" s="1179"/>
      <c r="M212" s="1180">
        <f t="shared" si="108"/>
        <v>0</v>
      </c>
      <c r="N212" s="1167"/>
      <c r="O212" s="637" t="s">
        <v>1140</v>
      </c>
      <c r="P212" s="1167">
        <f t="shared" si="109"/>
        <v>0</v>
      </c>
      <c r="Q212" s="1168"/>
      <c r="R212" s="463"/>
      <c r="S212" s="1181">
        <f t="shared" si="110"/>
        <v>0</v>
      </c>
      <c r="T212" s="1182"/>
      <c r="U212" s="637" t="s">
        <v>1140</v>
      </c>
      <c r="V212" s="1167">
        <f t="shared" si="111"/>
        <v>0</v>
      </c>
      <c r="W212" s="1168"/>
      <c r="X212" s="463"/>
      <c r="Y212" s="627" t="s">
        <v>1210</v>
      </c>
      <c r="Z212" s="1169"/>
      <c r="AA212" s="1169"/>
      <c r="AB212" s="1169"/>
      <c r="AC212" s="673" t="s">
        <v>1211</v>
      </c>
      <c r="AD212" s="1170" t="s">
        <v>1212</v>
      </c>
      <c r="AE212" s="1171"/>
      <c r="AF212" s="1172"/>
      <c r="AG212" s="1173"/>
      <c r="AH212" s="652" t="s">
        <v>1123</v>
      </c>
      <c r="AI212" s="1173"/>
      <c r="AJ212" s="1174"/>
      <c r="AK212" s="1175"/>
      <c r="AL212" s="1176"/>
      <c r="AM212" s="653" t="s">
        <v>1125</v>
      </c>
      <c r="AN212" s="654" t="str">
        <f t="shared" si="112"/>
        <v>公：公休（ｈ）、</v>
      </c>
      <c r="AO212" s="566" t="str">
        <f t="shared" si="113"/>
        <v>公</v>
      </c>
      <c r="AP212" s="655"/>
      <c r="AQ212" s="655"/>
      <c r="AR212" s="656">
        <f t="shared" si="114"/>
        <v>0</v>
      </c>
      <c r="AU212" s="669"/>
      <c r="AV212" s="635"/>
      <c r="AW212" s="455"/>
    </row>
    <row r="213" spans="1:49" ht="15.9" customHeight="1">
      <c r="A213" s="463"/>
      <c r="C213" s="463"/>
      <c r="D213" s="463"/>
      <c r="E213" s="670" t="s">
        <v>1213</v>
      </c>
      <c r="F213" s="1177">
        <f t="shared" si="105"/>
        <v>0</v>
      </c>
      <c r="G213" s="1178"/>
      <c r="I213" s="1179">
        <f t="shared" si="106"/>
        <v>0</v>
      </c>
      <c r="J213" s="1179"/>
      <c r="K213" s="1179">
        <f t="shared" si="107"/>
        <v>0</v>
      </c>
      <c r="L213" s="1179"/>
      <c r="M213" s="1180">
        <f t="shared" si="108"/>
        <v>0</v>
      </c>
      <c r="N213" s="1167"/>
      <c r="O213" s="637" t="s">
        <v>1140</v>
      </c>
      <c r="P213" s="1167">
        <f t="shared" si="109"/>
        <v>0</v>
      </c>
      <c r="Q213" s="1168"/>
      <c r="R213" s="463"/>
      <c r="S213" s="1181">
        <f t="shared" si="110"/>
        <v>0</v>
      </c>
      <c r="T213" s="1182"/>
      <c r="U213" s="637" t="s">
        <v>1140</v>
      </c>
      <c r="V213" s="1167">
        <f t="shared" si="111"/>
        <v>0</v>
      </c>
      <c r="W213" s="1168"/>
      <c r="X213" s="463"/>
      <c r="Y213" s="627" t="s">
        <v>1214</v>
      </c>
      <c r="Z213" s="1169"/>
      <c r="AA213" s="1169"/>
      <c r="AB213" s="1169"/>
      <c r="AC213" s="673" t="s">
        <v>1215</v>
      </c>
      <c r="AD213" s="1170" t="s">
        <v>1216</v>
      </c>
      <c r="AE213" s="1171"/>
      <c r="AF213" s="1172"/>
      <c r="AG213" s="1173"/>
      <c r="AH213" s="652" t="s">
        <v>1123</v>
      </c>
      <c r="AI213" s="1173"/>
      <c r="AJ213" s="1174"/>
      <c r="AK213" s="1175"/>
      <c r="AL213" s="1176"/>
      <c r="AM213" s="653" t="s">
        <v>1125</v>
      </c>
      <c r="AN213" s="654" t="str">
        <f t="shared" si="112"/>
        <v>有：有休（ｈ）、</v>
      </c>
      <c r="AO213" s="566" t="str">
        <f t="shared" si="113"/>
        <v>有</v>
      </c>
      <c r="AP213" s="655"/>
      <c r="AQ213" s="655"/>
      <c r="AR213" s="656">
        <f t="shared" si="114"/>
        <v>0</v>
      </c>
      <c r="AU213" s="669"/>
      <c r="AV213" s="635"/>
      <c r="AW213" s="455"/>
    </row>
    <row r="214" spans="1:49" ht="15.9" customHeight="1">
      <c r="A214" s="463"/>
      <c r="C214" s="463"/>
      <c r="D214" s="463"/>
      <c r="E214" s="670" t="s">
        <v>1217</v>
      </c>
      <c r="F214" s="1177">
        <f t="shared" si="105"/>
        <v>0</v>
      </c>
      <c r="G214" s="1178"/>
      <c r="I214" s="1179">
        <f t="shared" si="106"/>
        <v>0</v>
      </c>
      <c r="J214" s="1179"/>
      <c r="K214" s="1179">
        <f t="shared" si="107"/>
        <v>0</v>
      </c>
      <c r="L214" s="1179"/>
      <c r="M214" s="1180">
        <f t="shared" si="108"/>
        <v>0</v>
      </c>
      <c r="N214" s="1167"/>
      <c r="O214" s="637" t="s">
        <v>1140</v>
      </c>
      <c r="P214" s="1167">
        <f t="shared" si="109"/>
        <v>0</v>
      </c>
      <c r="Q214" s="1168"/>
      <c r="R214" s="463"/>
      <c r="S214" s="1181">
        <f t="shared" si="110"/>
        <v>0</v>
      </c>
      <c r="T214" s="1182"/>
      <c r="U214" s="637" t="s">
        <v>1140</v>
      </c>
      <c r="V214" s="1167">
        <f t="shared" si="111"/>
        <v>0</v>
      </c>
      <c r="W214" s="1168"/>
      <c r="X214" s="463"/>
      <c r="Y214" s="627" t="s">
        <v>1218</v>
      </c>
      <c r="Z214" s="1169"/>
      <c r="AA214" s="1169"/>
      <c r="AB214" s="1169"/>
      <c r="AC214" s="673" t="s">
        <v>1219</v>
      </c>
      <c r="AD214" s="1170" t="s">
        <v>1220</v>
      </c>
      <c r="AE214" s="1171"/>
      <c r="AF214" s="1172"/>
      <c r="AG214" s="1173"/>
      <c r="AH214" s="652" t="s">
        <v>1123</v>
      </c>
      <c r="AI214" s="1173"/>
      <c r="AJ214" s="1174"/>
      <c r="AK214" s="1175"/>
      <c r="AL214" s="1176"/>
      <c r="AM214" s="653" t="s">
        <v>1125</v>
      </c>
      <c r="AN214" s="654" t="str">
        <f t="shared" si="112"/>
        <v>欠：欠勤（ｈ）、</v>
      </c>
      <c r="AO214" s="566" t="str">
        <f t="shared" si="113"/>
        <v>欠</v>
      </c>
      <c r="AP214" s="655"/>
      <c r="AQ214" s="655"/>
      <c r="AR214" s="656">
        <f t="shared" si="114"/>
        <v>0</v>
      </c>
      <c r="AU214" s="669"/>
      <c r="AV214" s="635"/>
      <c r="AW214" s="455"/>
    </row>
    <row r="215" spans="1:49" ht="15.9" customHeight="1">
      <c r="A215" s="463"/>
      <c r="C215" s="463"/>
      <c r="D215" s="463"/>
      <c r="E215" s="670"/>
      <c r="F215" s="1177" t="str">
        <f t="shared" si="105"/>
        <v/>
      </c>
      <c r="G215" s="1178"/>
      <c r="I215" s="1179">
        <f t="shared" si="106"/>
        <v>0</v>
      </c>
      <c r="J215" s="1179"/>
      <c r="K215" s="1179">
        <f t="shared" si="107"/>
        <v>0</v>
      </c>
      <c r="L215" s="1179"/>
      <c r="M215" s="1180">
        <f t="shared" si="108"/>
        <v>0</v>
      </c>
      <c r="N215" s="1167"/>
      <c r="O215" s="637" t="s">
        <v>1140</v>
      </c>
      <c r="P215" s="1167">
        <f t="shared" si="109"/>
        <v>0</v>
      </c>
      <c r="Q215" s="1168"/>
      <c r="R215" s="463"/>
      <c r="S215" s="1181">
        <f t="shared" si="110"/>
        <v>0</v>
      </c>
      <c r="T215" s="1182"/>
      <c r="U215" s="637" t="s">
        <v>1140</v>
      </c>
      <c r="V215" s="1167">
        <f t="shared" si="111"/>
        <v>0</v>
      </c>
      <c r="W215" s="1168"/>
      <c r="X215" s="463"/>
      <c r="Y215" s="627" t="s">
        <v>1221</v>
      </c>
      <c r="Z215" s="1169"/>
      <c r="AA215" s="1169"/>
      <c r="AB215" s="1169"/>
      <c r="AC215" s="673" t="s">
        <v>1222</v>
      </c>
      <c r="AD215" s="1170" t="s">
        <v>1223</v>
      </c>
      <c r="AE215" s="1171"/>
      <c r="AF215" s="1172"/>
      <c r="AG215" s="1173"/>
      <c r="AH215" s="652" t="s">
        <v>1123</v>
      </c>
      <c r="AI215" s="1173"/>
      <c r="AJ215" s="1174"/>
      <c r="AK215" s="1175"/>
      <c r="AL215" s="1176"/>
      <c r="AM215" s="653" t="s">
        <v>1125</v>
      </c>
      <c r="AN215" s="654" t="str">
        <f t="shared" si="112"/>
        <v>特：特休（ｈ）、</v>
      </c>
      <c r="AO215" s="566" t="str">
        <f t="shared" si="113"/>
        <v>特</v>
      </c>
      <c r="AP215" s="655"/>
      <c r="AQ215" s="655"/>
      <c r="AR215" s="656">
        <f t="shared" si="114"/>
        <v>0</v>
      </c>
      <c r="AU215" s="669"/>
      <c r="AV215" s="635"/>
      <c r="AW215" s="455"/>
    </row>
    <row r="216" spans="1:49" ht="15.9" customHeight="1">
      <c r="A216" s="463"/>
      <c r="C216" s="463"/>
      <c r="D216" s="463"/>
      <c r="E216" s="670"/>
      <c r="F216" s="1177" t="str">
        <f t="shared" si="105"/>
        <v/>
      </c>
      <c r="G216" s="1178"/>
      <c r="I216" s="1179">
        <f t="shared" si="106"/>
        <v>0</v>
      </c>
      <c r="J216" s="1179"/>
      <c r="K216" s="1179">
        <f t="shared" si="107"/>
        <v>0</v>
      </c>
      <c r="L216" s="1179"/>
      <c r="M216" s="1180">
        <f t="shared" si="108"/>
        <v>0</v>
      </c>
      <c r="N216" s="1167"/>
      <c r="O216" s="637" t="s">
        <v>1140</v>
      </c>
      <c r="P216" s="1167">
        <f t="shared" si="109"/>
        <v>0</v>
      </c>
      <c r="Q216" s="1168"/>
      <c r="R216" s="463"/>
      <c r="S216" s="1181">
        <f t="shared" si="110"/>
        <v>0</v>
      </c>
      <c r="T216" s="1182"/>
      <c r="U216" s="637" t="s">
        <v>1140</v>
      </c>
      <c r="V216" s="1167">
        <f t="shared" si="111"/>
        <v>0</v>
      </c>
      <c r="W216" s="1168"/>
      <c r="X216" s="463"/>
      <c r="Y216" s="627" t="s">
        <v>1224</v>
      </c>
      <c r="Z216" s="1169"/>
      <c r="AA216" s="1169"/>
      <c r="AB216" s="1169"/>
      <c r="AC216" s="673" t="s">
        <v>1225</v>
      </c>
      <c r="AD216" s="1170"/>
      <c r="AE216" s="1171"/>
      <c r="AF216" s="1172"/>
      <c r="AG216" s="1173"/>
      <c r="AH216" s="652" t="s">
        <v>1123</v>
      </c>
      <c r="AI216" s="1173"/>
      <c r="AJ216" s="1174"/>
      <c r="AK216" s="1175"/>
      <c r="AL216" s="1176"/>
      <c r="AM216" s="653" t="s">
        <v>1125</v>
      </c>
      <c r="AN216" s="654" t="str">
        <f t="shared" si="112"/>
        <v>-：（ｈ）、</v>
      </c>
      <c r="AO216" s="566" t="str">
        <f t="shared" si="113"/>
        <v>-</v>
      </c>
      <c r="AP216" s="655"/>
      <c r="AQ216" s="655"/>
      <c r="AR216" s="656">
        <f t="shared" si="114"/>
        <v>0</v>
      </c>
      <c r="AU216" s="669"/>
      <c r="AV216" s="635"/>
      <c r="AW216" s="455"/>
    </row>
    <row r="217" spans="1:49" ht="15.9" customHeight="1">
      <c r="A217" s="463"/>
      <c r="C217" s="463"/>
      <c r="D217" s="463"/>
      <c r="E217" s="670"/>
      <c r="F217" s="1177" t="str">
        <f t="shared" si="105"/>
        <v/>
      </c>
      <c r="G217" s="1178"/>
      <c r="I217" s="1179">
        <f t="shared" si="106"/>
        <v>0</v>
      </c>
      <c r="J217" s="1179"/>
      <c r="K217" s="1179">
        <f t="shared" si="107"/>
        <v>0</v>
      </c>
      <c r="L217" s="1179"/>
      <c r="M217" s="1180">
        <f t="shared" si="108"/>
        <v>0</v>
      </c>
      <c r="N217" s="1167"/>
      <c r="O217" s="637" t="s">
        <v>1140</v>
      </c>
      <c r="P217" s="1167">
        <f t="shared" si="109"/>
        <v>0</v>
      </c>
      <c r="Q217" s="1168"/>
      <c r="R217" s="463"/>
      <c r="S217" s="1181">
        <f t="shared" si="110"/>
        <v>0</v>
      </c>
      <c r="T217" s="1182"/>
      <c r="U217" s="637" t="s">
        <v>1140</v>
      </c>
      <c r="V217" s="1167">
        <f t="shared" si="111"/>
        <v>0</v>
      </c>
      <c r="W217" s="1168"/>
      <c r="X217" s="463"/>
      <c r="Y217" s="627" t="s">
        <v>1226</v>
      </c>
      <c r="Z217" s="1169"/>
      <c r="AA217" s="1169"/>
      <c r="AB217" s="1169"/>
      <c r="AC217" s="673" t="s">
        <v>1225</v>
      </c>
      <c r="AD217" s="1170"/>
      <c r="AE217" s="1171"/>
      <c r="AF217" s="1172"/>
      <c r="AG217" s="1173"/>
      <c r="AH217" s="652" t="s">
        <v>1123</v>
      </c>
      <c r="AI217" s="1173"/>
      <c r="AJ217" s="1174"/>
      <c r="AK217" s="1175"/>
      <c r="AL217" s="1176"/>
      <c r="AM217" s="653" t="s">
        <v>1125</v>
      </c>
      <c r="AN217" s="654" t="str">
        <f t="shared" si="112"/>
        <v>-：（ｈ）、</v>
      </c>
      <c r="AO217" s="566" t="str">
        <f t="shared" si="113"/>
        <v>-</v>
      </c>
      <c r="AP217" s="655"/>
      <c r="AQ217" s="655"/>
      <c r="AR217" s="656">
        <f t="shared" si="114"/>
        <v>0</v>
      </c>
      <c r="AU217" s="669"/>
      <c r="AV217" s="635"/>
      <c r="AW217" s="455"/>
    </row>
    <row r="218" spans="1:49" ht="15.9" customHeight="1">
      <c r="A218" s="463"/>
      <c r="C218" s="463"/>
      <c r="D218" s="463"/>
      <c r="E218" s="670"/>
      <c r="F218" s="1177" t="str">
        <f t="shared" si="105"/>
        <v/>
      </c>
      <c r="G218" s="1178"/>
      <c r="I218" s="1179">
        <f t="shared" si="106"/>
        <v>0</v>
      </c>
      <c r="J218" s="1179"/>
      <c r="K218" s="1179">
        <f t="shared" si="107"/>
        <v>0</v>
      </c>
      <c r="L218" s="1179"/>
      <c r="M218" s="1180">
        <f t="shared" si="108"/>
        <v>0</v>
      </c>
      <c r="N218" s="1167"/>
      <c r="O218" s="637" t="s">
        <v>1140</v>
      </c>
      <c r="P218" s="1167">
        <f t="shared" si="109"/>
        <v>0</v>
      </c>
      <c r="Q218" s="1168"/>
      <c r="R218" s="463"/>
      <c r="S218" s="1181">
        <f t="shared" si="110"/>
        <v>0</v>
      </c>
      <c r="T218" s="1182"/>
      <c r="U218" s="637" t="s">
        <v>1140</v>
      </c>
      <c r="V218" s="1167">
        <f t="shared" si="111"/>
        <v>0</v>
      </c>
      <c r="W218" s="1168"/>
      <c r="X218" s="463"/>
      <c r="Y218" s="627" t="s">
        <v>1227</v>
      </c>
      <c r="Z218" s="1169"/>
      <c r="AA218" s="1169"/>
      <c r="AB218" s="1169"/>
      <c r="AC218" s="673" t="s">
        <v>1225</v>
      </c>
      <c r="AD218" s="1170"/>
      <c r="AE218" s="1171"/>
      <c r="AF218" s="1172"/>
      <c r="AG218" s="1173"/>
      <c r="AH218" s="652" t="s">
        <v>1123</v>
      </c>
      <c r="AI218" s="1173"/>
      <c r="AJ218" s="1174"/>
      <c r="AK218" s="1175"/>
      <c r="AL218" s="1176"/>
      <c r="AM218" s="653" t="s">
        <v>1125</v>
      </c>
      <c r="AN218" s="654" t="str">
        <f t="shared" si="112"/>
        <v>-：（ｈ）、</v>
      </c>
      <c r="AO218" s="566" t="str">
        <f t="shared" si="113"/>
        <v>-</v>
      </c>
      <c r="AP218" s="655"/>
      <c r="AQ218" s="655"/>
      <c r="AR218" s="656">
        <f t="shared" si="114"/>
        <v>0</v>
      </c>
      <c r="AU218" s="669"/>
      <c r="AV218" s="635"/>
      <c r="AW218" s="455"/>
    </row>
    <row r="219" spans="1:49" ht="15.9" customHeight="1">
      <c r="A219" s="463"/>
      <c r="C219" s="463"/>
      <c r="D219" s="463"/>
      <c r="E219" s="670"/>
      <c r="F219" s="1177" t="str">
        <f t="shared" si="105"/>
        <v/>
      </c>
      <c r="G219" s="1178"/>
      <c r="I219" s="1179">
        <f t="shared" si="106"/>
        <v>0</v>
      </c>
      <c r="J219" s="1179"/>
      <c r="K219" s="1179">
        <f t="shared" si="107"/>
        <v>0</v>
      </c>
      <c r="L219" s="1179"/>
      <c r="M219" s="1180">
        <f t="shared" si="108"/>
        <v>0</v>
      </c>
      <c r="N219" s="1167"/>
      <c r="O219" s="637" t="s">
        <v>1140</v>
      </c>
      <c r="P219" s="1167">
        <f t="shared" si="109"/>
        <v>0</v>
      </c>
      <c r="Q219" s="1168"/>
      <c r="R219" s="463"/>
      <c r="S219" s="1181">
        <f t="shared" si="110"/>
        <v>0</v>
      </c>
      <c r="T219" s="1182"/>
      <c r="U219" s="637" t="s">
        <v>1140</v>
      </c>
      <c r="V219" s="1167">
        <f t="shared" si="111"/>
        <v>0</v>
      </c>
      <c r="W219" s="1168"/>
      <c r="X219" s="463"/>
      <c r="Y219" s="627" t="s">
        <v>1228</v>
      </c>
      <c r="Z219" s="1169"/>
      <c r="AA219" s="1169"/>
      <c r="AB219" s="1169"/>
      <c r="AC219" s="673" t="s">
        <v>1225</v>
      </c>
      <c r="AD219" s="1170"/>
      <c r="AE219" s="1171"/>
      <c r="AF219" s="1172"/>
      <c r="AG219" s="1173"/>
      <c r="AH219" s="652" t="s">
        <v>1123</v>
      </c>
      <c r="AI219" s="1173"/>
      <c r="AJ219" s="1174"/>
      <c r="AK219" s="1175"/>
      <c r="AL219" s="1176"/>
      <c r="AM219" s="653" t="s">
        <v>1125</v>
      </c>
      <c r="AN219" s="654" t="str">
        <f t="shared" si="112"/>
        <v>-：（ｈ）、</v>
      </c>
      <c r="AO219" s="566" t="str">
        <f t="shared" si="113"/>
        <v>-</v>
      </c>
      <c r="AP219" s="655"/>
      <c r="AQ219" s="655"/>
      <c r="AR219" s="656">
        <f t="shared" si="114"/>
        <v>0</v>
      </c>
      <c r="AU219" s="669"/>
      <c r="AV219" s="635"/>
      <c r="AW219" s="455"/>
    </row>
    <row r="220" spans="1:49" ht="15.9" customHeight="1">
      <c r="A220" s="463"/>
      <c r="C220" s="463"/>
      <c r="D220" s="463"/>
      <c r="E220" s="675"/>
      <c r="F220" s="1177" t="str">
        <f t="shared" si="105"/>
        <v/>
      </c>
      <c r="G220" s="1178"/>
      <c r="I220" s="1179">
        <f t="shared" si="106"/>
        <v>0</v>
      </c>
      <c r="J220" s="1179"/>
      <c r="K220" s="1179">
        <f t="shared" si="107"/>
        <v>0</v>
      </c>
      <c r="L220" s="1179"/>
      <c r="M220" s="1180">
        <f t="shared" si="108"/>
        <v>0</v>
      </c>
      <c r="N220" s="1167"/>
      <c r="O220" s="637" t="s">
        <v>1140</v>
      </c>
      <c r="P220" s="1167">
        <f t="shared" si="109"/>
        <v>0</v>
      </c>
      <c r="Q220" s="1168"/>
      <c r="R220" s="463"/>
      <c r="S220" s="1181">
        <f t="shared" si="110"/>
        <v>0</v>
      </c>
      <c r="T220" s="1182"/>
      <c r="U220" s="637" t="s">
        <v>1140</v>
      </c>
      <c r="V220" s="1167">
        <f t="shared" si="111"/>
        <v>0</v>
      </c>
      <c r="W220" s="1168"/>
      <c r="X220" s="463"/>
      <c r="Y220" s="627" t="s">
        <v>1229</v>
      </c>
      <c r="Z220" s="1169"/>
      <c r="AA220" s="1169"/>
      <c r="AB220" s="1169"/>
      <c r="AC220" s="673" t="s">
        <v>1225</v>
      </c>
      <c r="AD220" s="1170"/>
      <c r="AE220" s="1171"/>
      <c r="AF220" s="1172"/>
      <c r="AG220" s="1173"/>
      <c r="AH220" s="652" t="s">
        <v>1123</v>
      </c>
      <c r="AI220" s="1173"/>
      <c r="AJ220" s="1174"/>
      <c r="AK220" s="1175"/>
      <c r="AL220" s="1176"/>
      <c r="AM220" s="653" t="s">
        <v>1125</v>
      </c>
      <c r="AN220" s="654" t="str">
        <f t="shared" si="112"/>
        <v>-：（ｈ）、</v>
      </c>
      <c r="AO220" s="566" t="str">
        <f t="shared" si="113"/>
        <v>-</v>
      </c>
      <c r="AP220" s="655"/>
      <c r="AQ220" s="655"/>
      <c r="AR220" s="656">
        <f t="shared" si="114"/>
        <v>0</v>
      </c>
      <c r="AU220" s="669"/>
      <c r="AV220" s="635"/>
      <c r="AW220" s="455"/>
    </row>
    <row r="221" spans="1:49" ht="15.9" customHeight="1">
      <c r="A221" s="463"/>
      <c r="C221" s="463"/>
      <c r="D221" s="463"/>
      <c r="E221" s="676"/>
      <c r="F221" s="1161" t="str">
        <f t="shared" si="105"/>
        <v/>
      </c>
      <c r="G221" s="1162"/>
      <c r="I221" s="1163">
        <f t="shared" si="106"/>
        <v>0</v>
      </c>
      <c r="J221" s="1163"/>
      <c r="K221" s="1163">
        <f t="shared" si="107"/>
        <v>0</v>
      </c>
      <c r="L221" s="1163"/>
      <c r="M221" s="1164">
        <f t="shared" si="108"/>
        <v>0</v>
      </c>
      <c r="N221" s="1151"/>
      <c r="O221" s="660" t="s">
        <v>1140</v>
      </c>
      <c r="P221" s="1151">
        <f t="shared" si="109"/>
        <v>0</v>
      </c>
      <c r="Q221" s="1152"/>
      <c r="R221" s="463"/>
      <c r="S221" s="1165">
        <f t="shared" si="110"/>
        <v>0</v>
      </c>
      <c r="T221" s="1166"/>
      <c r="U221" s="660" t="s">
        <v>1140</v>
      </c>
      <c r="V221" s="1151">
        <f t="shared" si="111"/>
        <v>0</v>
      </c>
      <c r="W221" s="1152"/>
      <c r="X221" s="463"/>
      <c r="Y221" s="627" t="s">
        <v>1230</v>
      </c>
      <c r="Z221" s="1153"/>
      <c r="AA221" s="1153"/>
      <c r="AB221" s="1153"/>
      <c r="AC221" s="677" t="s">
        <v>1225</v>
      </c>
      <c r="AD221" s="1154"/>
      <c r="AE221" s="1155"/>
      <c r="AF221" s="1156"/>
      <c r="AG221" s="1157"/>
      <c r="AH221" s="662" t="s">
        <v>1123</v>
      </c>
      <c r="AI221" s="1157"/>
      <c r="AJ221" s="1158"/>
      <c r="AK221" s="1159"/>
      <c r="AL221" s="1160"/>
      <c r="AM221" s="663" t="s">
        <v>1125</v>
      </c>
      <c r="AN221" s="664" t="str">
        <f t="shared" si="112"/>
        <v>-：（ｈ）、</v>
      </c>
      <c r="AO221" s="566" t="str">
        <f t="shared" si="113"/>
        <v>-</v>
      </c>
      <c r="AP221" s="665"/>
      <c r="AQ221" s="665"/>
      <c r="AR221" s="666">
        <f t="shared" si="114"/>
        <v>0</v>
      </c>
      <c r="AU221" s="669"/>
      <c r="AV221" s="635"/>
      <c r="AW221" s="455"/>
    </row>
    <row r="222" spans="1:49">
      <c r="A222" s="463"/>
      <c r="D222" s="463"/>
      <c r="E222" s="463"/>
      <c r="AF222" s="1150" t="s">
        <v>1231</v>
      </c>
      <c r="AG222" s="1150"/>
      <c r="AH222" s="1150"/>
      <c r="AI222" s="1150"/>
      <c r="AJ222" s="1150"/>
    </row>
    <row r="223" spans="1:49">
      <c r="A223" s="463"/>
      <c r="D223" s="463"/>
      <c r="E223" s="463"/>
      <c r="F223" s="463"/>
      <c r="G223" s="463"/>
      <c r="H223" s="463"/>
      <c r="I223" s="463"/>
      <c r="J223" s="463"/>
      <c r="K223" s="463"/>
      <c r="L223" s="463"/>
      <c r="M223" s="463"/>
      <c r="N223" s="463"/>
      <c r="O223" s="463"/>
      <c r="P223" s="463"/>
      <c r="Q223" s="463"/>
      <c r="R223" s="463"/>
      <c r="S223" s="463"/>
      <c r="T223" s="463"/>
    </row>
    <row r="224" spans="1:49">
      <c r="A224" s="463"/>
      <c r="F224" s="463"/>
      <c r="G224" s="463"/>
      <c r="H224" s="463"/>
      <c r="I224" s="463"/>
      <c r="J224" s="463"/>
      <c r="K224" s="463"/>
      <c r="L224" s="463"/>
      <c r="M224" s="463"/>
      <c r="N224" s="463"/>
      <c r="O224" s="463"/>
      <c r="P224" s="463"/>
      <c r="Q224" s="463"/>
      <c r="R224" s="463"/>
      <c r="S224" s="463"/>
      <c r="T224" s="323"/>
      <c r="U224" s="463"/>
      <c r="V224" s="463"/>
      <c r="W224" s="463"/>
      <c r="X224" s="463"/>
    </row>
    <row r="225" spans="15:15">
      <c r="O225" s="463"/>
    </row>
  </sheetData>
  <mergeCells count="672">
    <mergeCell ref="AL7:AL9"/>
    <mergeCell ref="AN7:AR8"/>
    <mergeCell ref="B10:B11"/>
    <mergeCell ref="C10:C11"/>
    <mergeCell ref="D10:D11"/>
    <mergeCell ref="E10:E11"/>
    <mergeCell ref="AQ1:AR1"/>
    <mergeCell ref="J2:K2"/>
    <mergeCell ref="O2:P2"/>
    <mergeCell ref="E4:AK5"/>
    <mergeCell ref="D7:D9"/>
    <mergeCell ref="G7:M7"/>
    <mergeCell ref="N7:T7"/>
    <mergeCell ref="U7:AA7"/>
    <mergeCell ref="AB7:AH7"/>
    <mergeCell ref="AI7:AK7"/>
    <mergeCell ref="B16:B17"/>
    <mergeCell ref="C16:C17"/>
    <mergeCell ref="D16:D17"/>
    <mergeCell ref="E16:E17"/>
    <mergeCell ref="B18:B19"/>
    <mergeCell ref="C18:C19"/>
    <mergeCell ref="D18:D19"/>
    <mergeCell ref="E18:E19"/>
    <mergeCell ref="B12:B13"/>
    <mergeCell ref="C12:C13"/>
    <mergeCell ref="D12:D13"/>
    <mergeCell ref="E12:E13"/>
    <mergeCell ref="B14:B15"/>
    <mergeCell ref="C14:C15"/>
    <mergeCell ref="D14:D15"/>
    <mergeCell ref="E14:E15"/>
    <mergeCell ref="B24:B25"/>
    <mergeCell ref="C24:C25"/>
    <mergeCell ref="D24:D25"/>
    <mergeCell ref="E24:E25"/>
    <mergeCell ref="B26:B27"/>
    <mergeCell ref="C26:C27"/>
    <mergeCell ref="D26:D27"/>
    <mergeCell ref="E26:E27"/>
    <mergeCell ref="B20:B21"/>
    <mergeCell ref="C20:C21"/>
    <mergeCell ref="D20:D21"/>
    <mergeCell ref="E20:E21"/>
    <mergeCell ref="B22:B23"/>
    <mergeCell ref="C22:C23"/>
    <mergeCell ref="D22:D23"/>
    <mergeCell ref="E22:E23"/>
    <mergeCell ref="B32:B33"/>
    <mergeCell ref="C32:C33"/>
    <mergeCell ref="D32:D33"/>
    <mergeCell ref="E32:E33"/>
    <mergeCell ref="B34:B35"/>
    <mergeCell ref="C34:C35"/>
    <mergeCell ref="D34:D35"/>
    <mergeCell ref="E34:E35"/>
    <mergeCell ref="B28:B29"/>
    <mergeCell ref="C28:C29"/>
    <mergeCell ref="D28:D29"/>
    <mergeCell ref="E28:E29"/>
    <mergeCell ref="B30:B31"/>
    <mergeCell ref="C30:C31"/>
    <mergeCell ref="D30:D31"/>
    <mergeCell ref="E30:E31"/>
    <mergeCell ref="B40:B41"/>
    <mergeCell ref="C40:C41"/>
    <mergeCell ref="D40:D41"/>
    <mergeCell ref="E40:E41"/>
    <mergeCell ref="B42:B43"/>
    <mergeCell ref="C42:C43"/>
    <mergeCell ref="D42:D43"/>
    <mergeCell ref="E42:E43"/>
    <mergeCell ref="B36:B37"/>
    <mergeCell ref="C36:C37"/>
    <mergeCell ref="D36:D37"/>
    <mergeCell ref="E36:E37"/>
    <mergeCell ref="B38:B39"/>
    <mergeCell ref="C38:C39"/>
    <mergeCell ref="D38:D39"/>
    <mergeCell ref="E38:E39"/>
    <mergeCell ref="B48:B49"/>
    <mergeCell ref="C48:C49"/>
    <mergeCell ref="D48:D49"/>
    <mergeCell ref="E48:E49"/>
    <mergeCell ref="B50:B51"/>
    <mergeCell ref="C50:C51"/>
    <mergeCell ref="D50:D51"/>
    <mergeCell ref="E50:E51"/>
    <mergeCell ref="B44:B45"/>
    <mergeCell ref="C44:C45"/>
    <mergeCell ref="D44:D45"/>
    <mergeCell ref="E44:E45"/>
    <mergeCell ref="B46:B47"/>
    <mergeCell ref="C46:C47"/>
    <mergeCell ref="D46:D47"/>
    <mergeCell ref="E46:E47"/>
    <mergeCell ref="B56:B57"/>
    <mergeCell ref="C56:C57"/>
    <mergeCell ref="D56:D57"/>
    <mergeCell ref="E56:E57"/>
    <mergeCell ref="B58:B59"/>
    <mergeCell ref="C58:C59"/>
    <mergeCell ref="D58:D59"/>
    <mergeCell ref="E58:E59"/>
    <mergeCell ref="B52:B53"/>
    <mergeCell ref="C52:C53"/>
    <mergeCell ref="D52:D53"/>
    <mergeCell ref="E52:E53"/>
    <mergeCell ref="B54:B55"/>
    <mergeCell ref="C54:C55"/>
    <mergeCell ref="D54:D55"/>
    <mergeCell ref="E54:E55"/>
    <mergeCell ref="B64:B65"/>
    <mergeCell ref="C64:C65"/>
    <mergeCell ref="D64:D65"/>
    <mergeCell ref="E64:E65"/>
    <mergeCell ref="B66:B67"/>
    <mergeCell ref="C66:C67"/>
    <mergeCell ref="D66:D67"/>
    <mergeCell ref="E66:E67"/>
    <mergeCell ref="B60:B61"/>
    <mergeCell ref="C60:C61"/>
    <mergeCell ref="D60:D61"/>
    <mergeCell ref="E60:E61"/>
    <mergeCell ref="B62:B63"/>
    <mergeCell ref="C62:C63"/>
    <mergeCell ref="D62:D63"/>
    <mergeCell ref="E62:E63"/>
    <mergeCell ref="B72:B73"/>
    <mergeCell ref="C72:C73"/>
    <mergeCell ref="D72:D73"/>
    <mergeCell ref="E72:E73"/>
    <mergeCell ref="B74:B75"/>
    <mergeCell ref="C74:C75"/>
    <mergeCell ref="D74:D75"/>
    <mergeCell ref="E74:E75"/>
    <mergeCell ref="B68:B69"/>
    <mergeCell ref="C68:C69"/>
    <mergeCell ref="D68:D69"/>
    <mergeCell ref="E68:E69"/>
    <mergeCell ref="B70:B71"/>
    <mergeCell ref="C70:C71"/>
    <mergeCell ref="D70:D71"/>
    <mergeCell ref="E70:E71"/>
    <mergeCell ref="B80:B81"/>
    <mergeCell ref="C80:C81"/>
    <mergeCell ref="D80:D81"/>
    <mergeCell ref="E80:E81"/>
    <mergeCell ref="B82:B83"/>
    <mergeCell ref="C82:C83"/>
    <mergeCell ref="D82:D83"/>
    <mergeCell ref="E82:E83"/>
    <mergeCell ref="B76:B77"/>
    <mergeCell ref="C76:C77"/>
    <mergeCell ref="D76:D77"/>
    <mergeCell ref="E76:E77"/>
    <mergeCell ref="B78:B79"/>
    <mergeCell ref="C78:C79"/>
    <mergeCell ref="D78:D79"/>
    <mergeCell ref="E78:E79"/>
    <mergeCell ref="B88:B89"/>
    <mergeCell ref="C88:C89"/>
    <mergeCell ref="D88:D89"/>
    <mergeCell ref="E88:E89"/>
    <mergeCell ref="B90:B91"/>
    <mergeCell ref="C90:C91"/>
    <mergeCell ref="D90:D91"/>
    <mergeCell ref="E90:E91"/>
    <mergeCell ref="B84:B85"/>
    <mergeCell ref="C84:C85"/>
    <mergeCell ref="D84:D85"/>
    <mergeCell ref="E84:E85"/>
    <mergeCell ref="B86:B87"/>
    <mergeCell ref="C86:C87"/>
    <mergeCell ref="D86:D87"/>
    <mergeCell ref="E86:E87"/>
    <mergeCell ref="B96:B97"/>
    <mergeCell ref="C96:C97"/>
    <mergeCell ref="D96:D97"/>
    <mergeCell ref="E96:E97"/>
    <mergeCell ref="B98:B99"/>
    <mergeCell ref="C98:C99"/>
    <mergeCell ref="D98:D99"/>
    <mergeCell ref="E98:E99"/>
    <mergeCell ref="B92:B93"/>
    <mergeCell ref="C92:C93"/>
    <mergeCell ref="D92:D93"/>
    <mergeCell ref="E92:E93"/>
    <mergeCell ref="B94:B95"/>
    <mergeCell ref="C94:C95"/>
    <mergeCell ref="D94:D95"/>
    <mergeCell ref="E94:E95"/>
    <mergeCell ref="B104:B105"/>
    <mergeCell ref="C104:C105"/>
    <mergeCell ref="D104:D105"/>
    <mergeCell ref="E104:E105"/>
    <mergeCell ref="B106:B107"/>
    <mergeCell ref="C106:C107"/>
    <mergeCell ref="D106:D107"/>
    <mergeCell ref="E106:E107"/>
    <mergeCell ref="B100:B101"/>
    <mergeCell ref="C100:C101"/>
    <mergeCell ref="D100:D101"/>
    <mergeCell ref="E100:E101"/>
    <mergeCell ref="B102:B103"/>
    <mergeCell ref="C102:C103"/>
    <mergeCell ref="D102:D103"/>
    <mergeCell ref="E102:E103"/>
    <mergeCell ref="B112:B113"/>
    <mergeCell ref="C112:C113"/>
    <mergeCell ref="D112:D113"/>
    <mergeCell ref="E112:E113"/>
    <mergeCell ref="B114:B115"/>
    <mergeCell ref="C114:C115"/>
    <mergeCell ref="D114:D115"/>
    <mergeCell ref="E114:E115"/>
    <mergeCell ref="B108:B109"/>
    <mergeCell ref="C108:C109"/>
    <mergeCell ref="D108:D109"/>
    <mergeCell ref="E108:E109"/>
    <mergeCell ref="B110:B111"/>
    <mergeCell ref="C110:C111"/>
    <mergeCell ref="D110:D111"/>
    <mergeCell ref="E110:E111"/>
    <mergeCell ref="B120:B121"/>
    <mergeCell ref="C120:C121"/>
    <mergeCell ref="D120:D121"/>
    <mergeCell ref="E120:E121"/>
    <mergeCell ref="B122:B123"/>
    <mergeCell ref="C122:C123"/>
    <mergeCell ref="D122:D123"/>
    <mergeCell ref="E122:E123"/>
    <mergeCell ref="B116:B117"/>
    <mergeCell ref="C116:C117"/>
    <mergeCell ref="D116:D117"/>
    <mergeCell ref="E116:E117"/>
    <mergeCell ref="B118:B119"/>
    <mergeCell ref="C118:C119"/>
    <mergeCell ref="D118:D119"/>
    <mergeCell ref="E118:E119"/>
    <mergeCell ref="B128:B129"/>
    <mergeCell ref="C128:C129"/>
    <mergeCell ref="D128:D129"/>
    <mergeCell ref="E128:E129"/>
    <mergeCell ref="B130:B131"/>
    <mergeCell ref="C130:C131"/>
    <mergeCell ref="D130:D131"/>
    <mergeCell ref="E130:E131"/>
    <mergeCell ref="B124:B125"/>
    <mergeCell ref="C124:C125"/>
    <mergeCell ref="D124:D125"/>
    <mergeCell ref="E124:E125"/>
    <mergeCell ref="B126:B127"/>
    <mergeCell ref="C126:C127"/>
    <mergeCell ref="D126:D127"/>
    <mergeCell ref="E126:E127"/>
    <mergeCell ref="B136:B137"/>
    <mergeCell ref="C136:C137"/>
    <mergeCell ref="D136:D137"/>
    <mergeCell ref="E136:E137"/>
    <mergeCell ref="B138:B139"/>
    <mergeCell ref="C138:C139"/>
    <mergeCell ref="D138:D139"/>
    <mergeCell ref="E138:E139"/>
    <mergeCell ref="B132:B133"/>
    <mergeCell ref="C132:C133"/>
    <mergeCell ref="D132:D133"/>
    <mergeCell ref="E132:E133"/>
    <mergeCell ref="B134:B135"/>
    <mergeCell ref="C134:C135"/>
    <mergeCell ref="D134:D135"/>
    <mergeCell ref="E134:E135"/>
    <mergeCell ref="C140:C141"/>
    <mergeCell ref="D140:D141"/>
    <mergeCell ref="E140:E141"/>
    <mergeCell ref="C143:E143"/>
    <mergeCell ref="Y146:AB146"/>
    <mergeCell ref="AD146:AL147"/>
    <mergeCell ref="F147:I147"/>
    <mergeCell ref="L147:O147"/>
    <mergeCell ref="S147:W147"/>
    <mergeCell ref="Y147:AB147"/>
    <mergeCell ref="AG148:AH148"/>
    <mergeCell ref="AJ148:AK148"/>
    <mergeCell ref="AN149:AO149"/>
    <mergeCell ref="C150:F150"/>
    <mergeCell ref="AN150:AO150"/>
    <mergeCell ref="C151:E151"/>
    <mergeCell ref="AN151:AO151"/>
    <mergeCell ref="G148:I148"/>
    <mergeCell ref="M148:N148"/>
    <mergeCell ref="Q148:R148"/>
    <mergeCell ref="U148:V148"/>
    <mergeCell ref="Y148:AA148"/>
    <mergeCell ref="AD148:AE148"/>
    <mergeCell ref="C155:E155"/>
    <mergeCell ref="AN155:AO155"/>
    <mergeCell ref="C156:E156"/>
    <mergeCell ref="AN156:AO156"/>
    <mergeCell ref="C157:E157"/>
    <mergeCell ref="AN157:AO157"/>
    <mergeCell ref="C152:E152"/>
    <mergeCell ref="AN152:AO152"/>
    <mergeCell ref="C153:E153"/>
    <mergeCell ref="AN153:AO153"/>
    <mergeCell ref="C154:E154"/>
    <mergeCell ref="AN154:AO154"/>
    <mergeCell ref="C161:E161"/>
    <mergeCell ref="AN161:AO161"/>
    <mergeCell ref="C162:E162"/>
    <mergeCell ref="AN162:AO162"/>
    <mergeCell ref="C163:E163"/>
    <mergeCell ref="AN163:AO163"/>
    <mergeCell ref="C158:E158"/>
    <mergeCell ref="AN158:AO158"/>
    <mergeCell ref="C159:E159"/>
    <mergeCell ref="AN159:AO159"/>
    <mergeCell ref="C160:E160"/>
    <mergeCell ref="AN160:AO160"/>
    <mergeCell ref="C167:E167"/>
    <mergeCell ref="AN167:AO167"/>
    <mergeCell ref="C168:E168"/>
    <mergeCell ref="AN168:AO168"/>
    <mergeCell ref="C169:E169"/>
    <mergeCell ref="AN169:AO169"/>
    <mergeCell ref="C164:E164"/>
    <mergeCell ref="AN164:AO164"/>
    <mergeCell ref="C165:E165"/>
    <mergeCell ref="AN165:AO165"/>
    <mergeCell ref="C166:E166"/>
    <mergeCell ref="AN166:AO166"/>
    <mergeCell ref="C173:E173"/>
    <mergeCell ref="AN173:AO173"/>
    <mergeCell ref="C174:E174"/>
    <mergeCell ref="AN174:AO174"/>
    <mergeCell ref="C175:E175"/>
    <mergeCell ref="AN175:AO175"/>
    <mergeCell ref="C170:E170"/>
    <mergeCell ref="AN170:AO170"/>
    <mergeCell ref="C171:E171"/>
    <mergeCell ref="AN171:AO171"/>
    <mergeCell ref="C172:E172"/>
    <mergeCell ref="AN172:AO172"/>
    <mergeCell ref="AI176:AM176"/>
    <mergeCell ref="AN176:AO176"/>
    <mergeCell ref="C192:E193"/>
    <mergeCell ref="G192:H192"/>
    <mergeCell ref="I192:J192"/>
    <mergeCell ref="L192:M192"/>
    <mergeCell ref="N192:O192"/>
    <mergeCell ref="Q192:R192"/>
    <mergeCell ref="Z192:AB193"/>
    <mergeCell ref="AC192:AC193"/>
    <mergeCell ref="S196:W196"/>
    <mergeCell ref="Z196:AB196"/>
    <mergeCell ref="AC196:AE196"/>
    <mergeCell ref="AF196:AJ196"/>
    <mergeCell ref="AK196:AM196"/>
    <mergeCell ref="AP196:AR196"/>
    <mergeCell ref="L193:M193"/>
    <mergeCell ref="N193:O193"/>
    <mergeCell ref="F196:G196"/>
    <mergeCell ref="I196:J196"/>
    <mergeCell ref="K196:L196"/>
    <mergeCell ref="M196:Q196"/>
    <mergeCell ref="AD192:AE193"/>
    <mergeCell ref="AF192:AG193"/>
    <mergeCell ref="AH192:AH193"/>
    <mergeCell ref="AI192:AJ193"/>
    <mergeCell ref="AK192:AL193"/>
    <mergeCell ref="AM192:AM193"/>
    <mergeCell ref="V197:W197"/>
    <mergeCell ref="Z197:AB197"/>
    <mergeCell ref="AD197:AE197"/>
    <mergeCell ref="AF197:AG197"/>
    <mergeCell ref="AI197:AJ197"/>
    <mergeCell ref="AK197:AL197"/>
    <mergeCell ref="F197:G197"/>
    <mergeCell ref="I197:J197"/>
    <mergeCell ref="K197:L197"/>
    <mergeCell ref="M197:N197"/>
    <mergeCell ref="P197:Q197"/>
    <mergeCell ref="S197:T197"/>
    <mergeCell ref="V198:W198"/>
    <mergeCell ref="Z198:AB198"/>
    <mergeCell ref="AD198:AE198"/>
    <mergeCell ref="AF198:AG198"/>
    <mergeCell ref="AI198:AJ198"/>
    <mergeCell ref="AK198:AL198"/>
    <mergeCell ref="F198:G198"/>
    <mergeCell ref="I198:J198"/>
    <mergeCell ref="K198:L198"/>
    <mergeCell ref="M198:N198"/>
    <mergeCell ref="P198:Q198"/>
    <mergeCell ref="S198:T198"/>
    <mergeCell ref="V199:W199"/>
    <mergeCell ref="Z199:AB199"/>
    <mergeCell ref="AD199:AE199"/>
    <mergeCell ref="AF199:AG199"/>
    <mergeCell ref="AI199:AJ199"/>
    <mergeCell ref="AK199:AL199"/>
    <mergeCell ref="F199:G199"/>
    <mergeCell ref="I199:J199"/>
    <mergeCell ref="K199:L199"/>
    <mergeCell ref="M199:N199"/>
    <mergeCell ref="P199:Q199"/>
    <mergeCell ref="S199:T199"/>
    <mergeCell ref="V200:W200"/>
    <mergeCell ref="Z200:AB200"/>
    <mergeCell ref="AD200:AE200"/>
    <mergeCell ref="AF200:AG200"/>
    <mergeCell ref="AI200:AJ200"/>
    <mergeCell ref="AK200:AL200"/>
    <mergeCell ref="F200:G200"/>
    <mergeCell ref="I200:J200"/>
    <mergeCell ref="K200:L200"/>
    <mergeCell ref="M200:N200"/>
    <mergeCell ref="P200:Q200"/>
    <mergeCell ref="S200:T200"/>
    <mergeCell ref="V201:W201"/>
    <mergeCell ref="Z201:AB201"/>
    <mergeCell ref="AD201:AE201"/>
    <mergeCell ref="AF201:AG201"/>
    <mergeCell ref="AI201:AJ201"/>
    <mergeCell ref="AK201:AL201"/>
    <mergeCell ref="F201:G201"/>
    <mergeCell ref="I201:J201"/>
    <mergeCell ref="K201:L201"/>
    <mergeCell ref="M201:N201"/>
    <mergeCell ref="P201:Q201"/>
    <mergeCell ref="S201:T201"/>
    <mergeCell ref="V202:W202"/>
    <mergeCell ref="Z202:AB202"/>
    <mergeCell ref="AD202:AE202"/>
    <mergeCell ref="AF202:AG202"/>
    <mergeCell ref="AI202:AJ202"/>
    <mergeCell ref="AK202:AL202"/>
    <mergeCell ref="F202:G202"/>
    <mergeCell ref="I202:J202"/>
    <mergeCell ref="K202:L202"/>
    <mergeCell ref="M202:N202"/>
    <mergeCell ref="P202:Q202"/>
    <mergeCell ref="S202:T202"/>
    <mergeCell ref="V203:W203"/>
    <mergeCell ref="Z203:AB203"/>
    <mergeCell ref="AD203:AE203"/>
    <mergeCell ref="AF203:AG203"/>
    <mergeCell ref="AI203:AJ203"/>
    <mergeCell ref="AK203:AL203"/>
    <mergeCell ref="F203:G203"/>
    <mergeCell ref="I203:J203"/>
    <mergeCell ref="K203:L203"/>
    <mergeCell ref="M203:N203"/>
    <mergeCell ref="P203:Q203"/>
    <mergeCell ref="S203:T203"/>
    <mergeCell ref="V204:W204"/>
    <mergeCell ref="Z204:AB204"/>
    <mergeCell ref="AD204:AE204"/>
    <mergeCell ref="AF204:AG204"/>
    <mergeCell ref="AI204:AJ204"/>
    <mergeCell ref="AK204:AL204"/>
    <mergeCell ref="F204:G204"/>
    <mergeCell ref="I204:J204"/>
    <mergeCell ref="K204:L204"/>
    <mergeCell ref="M204:N204"/>
    <mergeCell ref="P204:Q204"/>
    <mergeCell ref="S204:T204"/>
    <mergeCell ref="V205:W205"/>
    <mergeCell ref="Z205:AB205"/>
    <mergeCell ref="AD205:AE205"/>
    <mergeCell ref="AF205:AG205"/>
    <mergeCell ref="AI205:AJ205"/>
    <mergeCell ref="AK205:AL205"/>
    <mergeCell ref="F205:G205"/>
    <mergeCell ref="I205:J205"/>
    <mergeCell ref="K205:L205"/>
    <mergeCell ref="M205:N205"/>
    <mergeCell ref="P205:Q205"/>
    <mergeCell ref="S205:T205"/>
    <mergeCell ref="V206:W206"/>
    <mergeCell ref="Z206:AB206"/>
    <mergeCell ref="AD206:AE206"/>
    <mergeCell ref="AF206:AG206"/>
    <mergeCell ref="AI206:AJ206"/>
    <mergeCell ref="AK206:AL206"/>
    <mergeCell ref="F206:G206"/>
    <mergeCell ref="I206:J206"/>
    <mergeCell ref="K206:L206"/>
    <mergeCell ref="M206:N206"/>
    <mergeCell ref="P206:Q206"/>
    <mergeCell ref="S206:T206"/>
    <mergeCell ref="V207:W207"/>
    <mergeCell ref="Z207:AB207"/>
    <mergeCell ref="AD207:AE207"/>
    <mergeCell ref="AF207:AG207"/>
    <mergeCell ref="AI207:AJ207"/>
    <mergeCell ref="AK207:AL207"/>
    <mergeCell ref="F207:G207"/>
    <mergeCell ref="I207:J207"/>
    <mergeCell ref="K207:L207"/>
    <mergeCell ref="M207:N207"/>
    <mergeCell ref="P207:Q207"/>
    <mergeCell ref="S207:T207"/>
    <mergeCell ref="V208:W208"/>
    <mergeCell ref="Z208:AB208"/>
    <mergeCell ref="AD208:AE208"/>
    <mergeCell ref="AF208:AG208"/>
    <mergeCell ref="AI208:AJ208"/>
    <mergeCell ref="AK208:AL208"/>
    <mergeCell ref="F208:G208"/>
    <mergeCell ref="I208:J208"/>
    <mergeCell ref="K208:L208"/>
    <mergeCell ref="M208:N208"/>
    <mergeCell ref="P208:Q208"/>
    <mergeCell ref="S208:T208"/>
    <mergeCell ref="V209:W209"/>
    <mergeCell ref="Z209:AB209"/>
    <mergeCell ref="AD209:AE209"/>
    <mergeCell ref="AF209:AG209"/>
    <mergeCell ref="AI209:AJ209"/>
    <mergeCell ref="AK209:AL209"/>
    <mergeCell ref="F209:G209"/>
    <mergeCell ref="I209:J209"/>
    <mergeCell ref="K209:L209"/>
    <mergeCell ref="M209:N209"/>
    <mergeCell ref="P209:Q209"/>
    <mergeCell ref="S209:T209"/>
    <mergeCell ref="V210:W210"/>
    <mergeCell ref="Z210:AB210"/>
    <mergeCell ref="AD210:AE210"/>
    <mergeCell ref="AF210:AG210"/>
    <mergeCell ref="AI210:AJ210"/>
    <mergeCell ref="AK210:AL210"/>
    <mergeCell ref="F210:G210"/>
    <mergeCell ref="I210:J210"/>
    <mergeCell ref="K210:L210"/>
    <mergeCell ref="M210:N210"/>
    <mergeCell ref="P210:Q210"/>
    <mergeCell ref="S210:T210"/>
    <mergeCell ref="V211:W211"/>
    <mergeCell ref="Z211:AB211"/>
    <mergeCell ref="AD211:AE211"/>
    <mergeCell ref="AF211:AG211"/>
    <mergeCell ref="AI211:AJ211"/>
    <mergeCell ref="AK211:AL211"/>
    <mergeCell ref="F211:G211"/>
    <mergeCell ref="I211:J211"/>
    <mergeCell ref="K211:L211"/>
    <mergeCell ref="M211:N211"/>
    <mergeCell ref="P211:Q211"/>
    <mergeCell ref="S211:T211"/>
    <mergeCell ref="V212:W212"/>
    <mergeCell ref="Z212:AB212"/>
    <mergeCell ref="AD212:AE212"/>
    <mergeCell ref="AF212:AG212"/>
    <mergeCell ref="AI212:AJ212"/>
    <mergeCell ref="AK212:AL212"/>
    <mergeCell ref="F212:G212"/>
    <mergeCell ref="I212:J212"/>
    <mergeCell ref="K212:L212"/>
    <mergeCell ref="M212:N212"/>
    <mergeCell ref="P212:Q212"/>
    <mergeCell ref="S212:T212"/>
    <mergeCell ref="V213:W213"/>
    <mergeCell ref="Z213:AB213"/>
    <mergeCell ref="AD213:AE213"/>
    <mergeCell ref="AF213:AG213"/>
    <mergeCell ref="AI213:AJ213"/>
    <mergeCell ref="AK213:AL213"/>
    <mergeCell ref="F213:G213"/>
    <mergeCell ref="I213:J213"/>
    <mergeCell ref="K213:L213"/>
    <mergeCell ref="M213:N213"/>
    <mergeCell ref="P213:Q213"/>
    <mergeCell ref="S213:T213"/>
    <mergeCell ref="V214:W214"/>
    <mergeCell ref="Z214:AB214"/>
    <mergeCell ref="AD214:AE214"/>
    <mergeCell ref="AF214:AG214"/>
    <mergeCell ref="AI214:AJ214"/>
    <mergeCell ref="AK214:AL214"/>
    <mergeCell ref="F214:G214"/>
    <mergeCell ref="I214:J214"/>
    <mergeCell ref="K214:L214"/>
    <mergeCell ref="M214:N214"/>
    <mergeCell ref="P214:Q214"/>
    <mergeCell ref="S214:T214"/>
    <mergeCell ref="V215:W215"/>
    <mergeCell ref="Z215:AB215"/>
    <mergeCell ref="AD215:AE215"/>
    <mergeCell ref="AF215:AG215"/>
    <mergeCell ref="AI215:AJ215"/>
    <mergeCell ref="AK215:AL215"/>
    <mergeCell ref="F215:G215"/>
    <mergeCell ref="I215:J215"/>
    <mergeCell ref="K215:L215"/>
    <mergeCell ref="M215:N215"/>
    <mergeCell ref="P215:Q215"/>
    <mergeCell ref="S215:T215"/>
    <mergeCell ref="V216:W216"/>
    <mergeCell ref="Z216:AB216"/>
    <mergeCell ref="AD216:AE216"/>
    <mergeCell ref="AF216:AG216"/>
    <mergeCell ref="AI216:AJ216"/>
    <mergeCell ref="AK216:AL216"/>
    <mergeCell ref="F216:G216"/>
    <mergeCell ref="I216:J216"/>
    <mergeCell ref="K216:L216"/>
    <mergeCell ref="M216:N216"/>
    <mergeCell ref="P216:Q216"/>
    <mergeCell ref="S216:T216"/>
    <mergeCell ref="V217:W217"/>
    <mergeCell ref="Z217:AB217"/>
    <mergeCell ref="AD217:AE217"/>
    <mergeCell ref="AF217:AG217"/>
    <mergeCell ref="AI217:AJ217"/>
    <mergeCell ref="AK217:AL217"/>
    <mergeCell ref="F217:G217"/>
    <mergeCell ref="I217:J217"/>
    <mergeCell ref="K217:L217"/>
    <mergeCell ref="M217:N217"/>
    <mergeCell ref="P217:Q217"/>
    <mergeCell ref="S217:T217"/>
    <mergeCell ref="V218:W218"/>
    <mergeCell ref="Z218:AB218"/>
    <mergeCell ref="AD218:AE218"/>
    <mergeCell ref="AF218:AG218"/>
    <mergeCell ref="AI218:AJ218"/>
    <mergeCell ref="AK218:AL218"/>
    <mergeCell ref="F218:G218"/>
    <mergeCell ref="I218:J218"/>
    <mergeCell ref="K218:L218"/>
    <mergeCell ref="M218:N218"/>
    <mergeCell ref="P218:Q218"/>
    <mergeCell ref="S218:T218"/>
    <mergeCell ref="V219:W219"/>
    <mergeCell ref="Z219:AB219"/>
    <mergeCell ref="AD219:AE219"/>
    <mergeCell ref="AF219:AG219"/>
    <mergeCell ref="AI219:AJ219"/>
    <mergeCell ref="AK219:AL219"/>
    <mergeCell ref="F219:G219"/>
    <mergeCell ref="I219:J219"/>
    <mergeCell ref="K219:L219"/>
    <mergeCell ref="M219:N219"/>
    <mergeCell ref="P219:Q219"/>
    <mergeCell ref="S219:T219"/>
    <mergeCell ref="V220:W220"/>
    <mergeCell ref="Z220:AB220"/>
    <mergeCell ref="AD220:AE220"/>
    <mergeCell ref="AF220:AG220"/>
    <mergeCell ref="AI220:AJ220"/>
    <mergeCell ref="AK220:AL220"/>
    <mergeCell ref="F220:G220"/>
    <mergeCell ref="I220:J220"/>
    <mergeCell ref="K220:L220"/>
    <mergeCell ref="M220:N220"/>
    <mergeCell ref="P220:Q220"/>
    <mergeCell ref="S220:T220"/>
    <mergeCell ref="AF222:AJ222"/>
    <mergeCell ref="V221:W221"/>
    <mergeCell ref="Z221:AB221"/>
    <mergeCell ref="AD221:AE221"/>
    <mergeCell ref="AF221:AG221"/>
    <mergeCell ref="AI221:AJ221"/>
    <mergeCell ref="AK221:AL221"/>
    <mergeCell ref="F221:G221"/>
    <mergeCell ref="I221:J221"/>
    <mergeCell ref="K221:L221"/>
    <mergeCell ref="M221:N221"/>
    <mergeCell ref="P221:Q221"/>
    <mergeCell ref="S221:T221"/>
  </mergeCells>
  <phoneticPr fontId="1"/>
  <dataValidations count="3">
    <dataValidation type="list" allowBlank="1" showInputMessage="1" showErrorMessage="1" sqref="D140 D118 D116 D114 D94 D58 D88 D84 D92 D86 D72 D68 D60 D102 D100 D104 D106 D98 D96 D112 D110 D108 D120 D122 D124 D126 D128 D130 D132 D134 D136 D138 D70 D78 D18 D20 D22 D24 D16 D74 D28 D26 D30 D34 D38 D36 D32 D44 D46 D42 D40 D82 D80 D54 D52 D50 D48 D90 D56 D64 D983204:D983223 D917668:D917687 D852132:D852151 D786596:D786615 D721060:D721079 D655524:D655543 D589988:D590007 D524452:D524471 D458916:D458935 D393380:D393399 D327844:D327863 D262308:D262327 D196772:D196791 D131236:D131255 D65700:D65719 D10 D76 D62 D66 D12 D14" xr:uid="{00000000-0002-0000-0700-000000000000}">
      <formula1>$AU$2:$AU$6</formula1>
    </dataValidation>
    <dataValidation type="list" allowBlank="1" showInputMessage="1" showErrorMessage="1" sqref="G12:AK12 G10:AK10 G138:AK138 G136:AK136 G134:AK134 G132:AK132 G130:AK130 G128:AK128 G126:AK126 G124:AK124 G122:AK122 G140:AK140 G120:AK120 G112:AK112 G114:AK114 G116:AK116 G88:AK88 G90:AK90 G92:AK92 G94:AK94 G80:AK80 G82:AK82 G84:AK84 G86:AK86 G104:AK104 G106:AK106 G108:AK108 G110:AK110 G96:AK96 G98:AK98 G100:AK100 G102:AK102 G64:AK64 G54:AK54 G66:AK66 G30:AK30 G44:AK44 G46:AK46 G52:AK52 G56:AK56 G14:AK14 G72:AK72 G58:AK58 G76:AK76 G78:AK78 G118:AK118 G60:AK60 G62:AK62 G68:AK68 G70:AK70 G24:AK24 G26:AK26 G28:AK28 G38:AK38 G16:AK16 G18:AK18 G20:AK20 G22:AK22 G40:AK40 G42:AK42 G48:AK48 G50:AK50 G32:AK32 G34:AK34 G36:AK36 G74:AK74" xr:uid="{00000000-0002-0000-0700-000001000000}">
      <formula1>$AC$197:$AC$221</formula1>
    </dataValidation>
    <dataValidation type="list" allowBlank="1" showInputMessage="1" showErrorMessage="1" sqref="C10:C141" xr:uid="{00000000-0002-0000-0700-000002000000}">
      <formula1>$E$197:$E$221</formula1>
    </dataValidation>
  </dataValidations>
  <printOptions horizontalCentered="1"/>
  <pageMargins left="0.19685039370078741" right="0.19685039370078741" top="0.78740157480314965" bottom="0.78740157480314965" header="0.31496062992125984" footer="0.31496062992125984"/>
  <pageSetup paperSize="9" scale="74" orientation="landscape" r:id="rId1"/>
  <rowBreaks count="3" manualBreakCount="3">
    <brk id="43" max="44" man="1"/>
    <brk id="144" max="44" man="1"/>
    <brk id="177" max="44"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W225"/>
  <sheetViews>
    <sheetView view="pageBreakPreview" zoomScale="85" zoomScaleNormal="100" zoomScaleSheetLayoutView="85" workbookViewId="0"/>
  </sheetViews>
  <sheetFormatPr defaultColWidth="9" defaultRowHeight="12"/>
  <cols>
    <col min="1" max="1" width="1.77734375" style="323" customWidth="1"/>
    <col min="2" max="2" width="3.44140625" style="464" customWidth="1"/>
    <col min="3" max="3" width="12.88671875" style="464" customWidth="1"/>
    <col min="4" max="4" width="3.44140625" style="464" customWidth="1"/>
    <col min="5" max="5" width="12" style="464" customWidth="1"/>
    <col min="6" max="6" width="3.88671875" style="464" customWidth="1"/>
    <col min="7" max="37" width="3.77734375" style="464" customWidth="1"/>
    <col min="38" max="38" width="8.33203125" style="464" customWidth="1"/>
    <col min="39" max="40" width="5.88671875" style="464" customWidth="1"/>
    <col min="41" max="41" width="2.6640625" style="464" bestFit="1" customWidth="1"/>
    <col min="42" max="42" width="5.21875" style="464" bestFit="1" customWidth="1"/>
    <col min="43" max="43" width="4.88671875" style="464" bestFit="1" customWidth="1"/>
    <col min="44" max="44" width="5.109375" style="464" bestFit="1" customWidth="1"/>
    <col min="45" max="46" width="1.88671875" style="464" customWidth="1"/>
    <col min="47" max="47" width="3.109375" style="464" bestFit="1" customWidth="1"/>
    <col min="48" max="48" width="3.21875" style="464" customWidth="1"/>
    <col min="49" max="16384" width="9" style="323"/>
  </cols>
  <sheetData>
    <row r="1" spans="1:48" ht="15" thickBot="1">
      <c r="A1" s="463"/>
      <c r="C1" s="465" t="s">
        <v>972</v>
      </c>
      <c r="R1" s="321" t="s">
        <v>973</v>
      </c>
      <c r="AM1" s="322"/>
      <c r="AN1" s="322"/>
      <c r="AO1" s="322"/>
      <c r="AP1" s="322"/>
      <c r="AQ1" s="1099" t="s">
        <v>253</v>
      </c>
      <c r="AR1" s="1099"/>
      <c r="AS1" s="457"/>
    </row>
    <row r="2" spans="1:48" ht="14.4">
      <c r="A2" s="463"/>
      <c r="C2" s="323"/>
      <c r="J2" s="1312" t="s">
        <v>651</v>
      </c>
      <c r="K2" s="1312"/>
      <c r="L2" s="466"/>
      <c r="M2" s="467" t="s">
        <v>256</v>
      </c>
      <c r="N2" s="468"/>
      <c r="O2" s="1313" t="s">
        <v>257</v>
      </c>
      <c r="P2" s="1313"/>
      <c r="Q2" s="323"/>
      <c r="T2" s="39"/>
      <c r="U2" s="39"/>
      <c r="AA2" s="41"/>
      <c r="AB2" s="41"/>
      <c r="AC2" s="41"/>
      <c r="AD2" s="41"/>
      <c r="AE2" s="469"/>
      <c r="AF2" s="469"/>
      <c r="AG2" s="469"/>
      <c r="AH2" s="469"/>
      <c r="AI2" s="469"/>
      <c r="AJ2" s="469"/>
      <c r="AK2" s="469"/>
      <c r="AL2" s="469"/>
      <c r="AM2" s="469"/>
      <c r="AN2" s="469"/>
      <c r="AO2" s="469"/>
      <c r="AP2" s="469"/>
      <c r="AQ2" s="470"/>
      <c r="AR2" s="470"/>
      <c r="AU2" s="471" t="s">
        <v>254</v>
      </c>
      <c r="AV2" s="472">
        <v>1</v>
      </c>
    </row>
    <row r="3" spans="1:48" ht="12.75" customHeight="1" thickBot="1">
      <c r="A3" s="463"/>
      <c r="C3" s="473" t="s">
        <v>974</v>
      </c>
      <c r="D3" s="474"/>
      <c r="E3" s="323"/>
      <c r="F3" s="475"/>
      <c r="G3" s="323"/>
      <c r="H3" s="476"/>
      <c r="I3" s="476"/>
      <c r="J3" s="476"/>
      <c r="K3" s="476"/>
      <c r="L3" s="476"/>
      <c r="M3" s="476"/>
      <c r="N3" s="476"/>
      <c r="O3" s="476"/>
      <c r="P3" s="476"/>
      <c r="Q3" s="476"/>
      <c r="R3" s="476"/>
      <c r="S3" s="476"/>
      <c r="T3" s="476"/>
      <c r="U3" s="476"/>
      <c r="V3" s="476"/>
      <c r="W3" s="476"/>
      <c r="X3" s="476"/>
      <c r="Y3" s="476"/>
      <c r="Z3" s="476"/>
      <c r="AA3" s="476"/>
      <c r="AB3" s="476"/>
      <c r="AC3" s="476"/>
      <c r="AD3" s="476"/>
      <c r="AE3" s="476"/>
      <c r="AF3" s="476"/>
      <c r="AG3" s="476"/>
      <c r="AH3" s="476"/>
      <c r="AI3" s="476"/>
      <c r="AJ3" s="476"/>
      <c r="AK3" s="476"/>
      <c r="AL3" s="476"/>
      <c r="AM3" s="476"/>
      <c r="AN3" s="469"/>
      <c r="AO3" s="469"/>
      <c r="AP3" s="469"/>
      <c r="AQ3" s="470"/>
      <c r="AR3" s="470"/>
      <c r="AU3" s="477" t="s">
        <v>259</v>
      </c>
      <c r="AV3" s="478">
        <v>1</v>
      </c>
    </row>
    <row r="4" spans="1:48" ht="12.6" thickBot="1">
      <c r="A4" s="463"/>
      <c r="C4" s="479">
        <v>43800</v>
      </c>
      <c r="D4" s="474"/>
      <c r="E4" s="1314" t="str">
        <f>CONCATENATE(AN197,AN198,AN199,AN200,AN201,AN202,AN203,AN204,AN205,AN206,AN207,AN208,AN209,AN210,AN211,AN212,AN213,AN214,AN215,AN216,AN217,AN218,AN219,AN220,AN221)</f>
        <v>夜：夜勤（7.5ｈ）、明：明け（7.25ｈ）、①：日勤Ａ（7.75ｈ）、②：早出（7.75ｈ）、③：遅出（7.75ｈ）、⑤：午前Ａ（4ｈ）、⑥：午後Ａ（4ｈ）、⑦：日勤Ｂ（7ｈ）、⑧：午前Ｂ（4ｈ）、⑨：午後Ｂ（4ｈ）、⑩：午後Ｃ（4ｈ）、⑪：午後Ｄ（4ｈ）、⑱：日勤Ｃ（7.5ｈ）、⑲：午前Ｃ（4ｈ）、⑳：午前Ｄ（4ｈ）、公：公休（ｈ）、有：有休（ｈ）、欠：欠勤（ｈ）、特：特休（ｈ）、-：（ｈ）、-：（ｈ）、-：（ｈ）、-：（ｈ）、-：（ｈ）、-：（ｈ）、</v>
      </c>
      <c r="F4" s="1315"/>
      <c r="G4" s="1315"/>
      <c r="H4" s="1315"/>
      <c r="I4" s="1315"/>
      <c r="J4" s="1315"/>
      <c r="K4" s="1315"/>
      <c r="L4" s="1315"/>
      <c r="M4" s="1315"/>
      <c r="N4" s="1315"/>
      <c r="O4" s="1315"/>
      <c r="P4" s="1315"/>
      <c r="Q4" s="1315"/>
      <c r="R4" s="1315"/>
      <c r="S4" s="1315"/>
      <c r="T4" s="1315"/>
      <c r="U4" s="1315"/>
      <c r="V4" s="1315"/>
      <c r="W4" s="1315"/>
      <c r="X4" s="1315"/>
      <c r="Y4" s="1315"/>
      <c r="Z4" s="1315"/>
      <c r="AA4" s="1315"/>
      <c r="AB4" s="1315"/>
      <c r="AC4" s="1315"/>
      <c r="AD4" s="1315"/>
      <c r="AE4" s="1315"/>
      <c r="AF4" s="1315"/>
      <c r="AG4" s="1315"/>
      <c r="AH4" s="1315"/>
      <c r="AI4" s="1315"/>
      <c r="AJ4" s="1315"/>
      <c r="AK4" s="1316"/>
      <c r="AL4" s="476"/>
      <c r="AM4" s="476"/>
      <c r="AN4" s="469"/>
      <c r="AO4" s="469"/>
      <c r="AP4" s="469"/>
      <c r="AQ4" s="470"/>
      <c r="AR4" s="470"/>
      <c r="AU4" s="477" t="s">
        <v>261</v>
      </c>
      <c r="AV4" s="478"/>
    </row>
    <row r="5" spans="1:48" s="463" customFormat="1">
      <c r="B5" s="464"/>
      <c r="C5" s="480">
        <f>DAY(EOMONTH(C4,0))</f>
        <v>31</v>
      </c>
      <c r="D5" s="474"/>
      <c r="E5" s="1317"/>
      <c r="F5" s="1318"/>
      <c r="G5" s="1318"/>
      <c r="H5" s="1318"/>
      <c r="I5" s="1318"/>
      <c r="J5" s="1318"/>
      <c r="K5" s="1318"/>
      <c r="L5" s="1318"/>
      <c r="M5" s="1318"/>
      <c r="N5" s="1318"/>
      <c r="O5" s="1318"/>
      <c r="P5" s="1318"/>
      <c r="Q5" s="1318"/>
      <c r="R5" s="1318"/>
      <c r="S5" s="1318"/>
      <c r="T5" s="1318"/>
      <c r="U5" s="1318"/>
      <c r="V5" s="1318"/>
      <c r="W5" s="1318"/>
      <c r="X5" s="1318"/>
      <c r="Y5" s="1318"/>
      <c r="Z5" s="1318"/>
      <c r="AA5" s="1318"/>
      <c r="AB5" s="1318"/>
      <c r="AC5" s="1318"/>
      <c r="AD5" s="1318"/>
      <c r="AE5" s="1318"/>
      <c r="AF5" s="1318"/>
      <c r="AG5" s="1318"/>
      <c r="AH5" s="1318"/>
      <c r="AI5" s="1318"/>
      <c r="AJ5" s="1318"/>
      <c r="AK5" s="1319"/>
      <c r="AL5" s="476"/>
      <c r="AM5" s="476"/>
      <c r="AN5" s="469"/>
      <c r="AO5" s="469"/>
      <c r="AP5" s="469"/>
      <c r="AQ5" s="470"/>
      <c r="AR5" s="470"/>
      <c r="AS5" s="464"/>
      <c r="AT5" s="464"/>
      <c r="AU5" s="477" t="s">
        <v>264</v>
      </c>
      <c r="AV5" s="478"/>
    </row>
    <row r="6" spans="1:48" ht="12.6" thickBot="1">
      <c r="A6" s="463"/>
      <c r="C6" s="481" t="s">
        <v>975</v>
      </c>
      <c r="T6" s="39"/>
      <c r="U6" s="39"/>
      <c r="AA6" s="41"/>
      <c r="AB6" s="41"/>
      <c r="AC6" s="41"/>
      <c r="AD6" s="41"/>
      <c r="AE6" s="469"/>
      <c r="AF6" s="469"/>
      <c r="AG6" s="469"/>
      <c r="AH6" s="469"/>
      <c r="AI6" s="469"/>
      <c r="AJ6" s="469"/>
      <c r="AK6" s="482" t="s">
        <v>976</v>
      </c>
      <c r="AL6" s="483">
        <f>N193</f>
        <v>155</v>
      </c>
      <c r="AM6" s="484">
        <f>N192</f>
        <v>38.75</v>
      </c>
      <c r="AN6" s="485"/>
      <c r="AO6" s="485"/>
      <c r="AP6" s="485"/>
      <c r="AQ6" s="470"/>
      <c r="AR6" s="470"/>
      <c r="AU6" s="486"/>
      <c r="AV6" s="487"/>
    </row>
    <row r="7" spans="1:48" ht="15.9" customHeight="1">
      <c r="A7" s="463"/>
      <c r="C7" s="488"/>
      <c r="D7" s="1320" t="s">
        <v>266</v>
      </c>
      <c r="E7" s="488"/>
      <c r="F7" s="489"/>
      <c r="G7" s="1323" t="s">
        <v>314</v>
      </c>
      <c r="H7" s="1218"/>
      <c r="I7" s="1218"/>
      <c r="J7" s="1218"/>
      <c r="K7" s="1218"/>
      <c r="L7" s="1218"/>
      <c r="M7" s="1324"/>
      <c r="N7" s="1323" t="s">
        <v>315</v>
      </c>
      <c r="O7" s="1218"/>
      <c r="P7" s="1218"/>
      <c r="Q7" s="1218"/>
      <c r="R7" s="1218"/>
      <c r="S7" s="1218"/>
      <c r="T7" s="1324"/>
      <c r="U7" s="1323" t="s">
        <v>316</v>
      </c>
      <c r="V7" s="1218"/>
      <c r="W7" s="1218"/>
      <c r="X7" s="1218"/>
      <c r="Y7" s="1218"/>
      <c r="Z7" s="1218"/>
      <c r="AA7" s="1324"/>
      <c r="AB7" s="1323" t="s">
        <v>317</v>
      </c>
      <c r="AC7" s="1218"/>
      <c r="AD7" s="1218"/>
      <c r="AE7" s="1218"/>
      <c r="AF7" s="1218"/>
      <c r="AG7" s="1218"/>
      <c r="AH7" s="1324"/>
      <c r="AI7" s="1218"/>
      <c r="AJ7" s="1218"/>
      <c r="AK7" s="1219"/>
      <c r="AL7" s="1303" t="s">
        <v>977</v>
      </c>
      <c r="AM7" s="490" t="s">
        <v>269</v>
      </c>
      <c r="AN7" s="1306" t="s">
        <v>978</v>
      </c>
      <c r="AO7" s="1307"/>
      <c r="AP7" s="1307"/>
      <c r="AQ7" s="1307"/>
      <c r="AR7" s="1308"/>
    </row>
    <row r="8" spans="1:48" ht="15.9" customHeight="1">
      <c r="A8" s="463"/>
      <c r="C8" s="491" t="s">
        <v>271</v>
      </c>
      <c r="D8" s="1321"/>
      <c r="E8" s="491" t="s">
        <v>272</v>
      </c>
      <c r="F8" s="492" t="s">
        <v>979</v>
      </c>
      <c r="G8" s="493">
        <v>1</v>
      </c>
      <c r="H8" s="494">
        <v>2</v>
      </c>
      <c r="I8" s="494">
        <v>3</v>
      </c>
      <c r="J8" s="494">
        <v>4</v>
      </c>
      <c r="K8" s="494">
        <v>5</v>
      </c>
      <c r="L8" s="494">
        <v>6</v>
      </c>
      <c r="M8" s="495">
        <v>7</v>
      </c>
      <c r="N8" s="493">
        <v>8</v>
      </c>
      <c r="O8" s="494">
        <v>9</v>
      </c>
      <c r="P8" s="494">
        <v>10</v>
      </c>
      <c r="Q8" s="494">
        <v>11</v>
      </c>
      <c r="R8" s="494">
        <v>12</v>
      </c>
      <c r="S8" s="494">
        <v>13</v>
      </c>
      <c r="T8" s="495">
        <v>14</v>
      </c>
      <c r="U8" s="493">
        <v>15</v>
      </c>
      <c r="V8" s="494">
        <v>16</v>
      </c>
      <c r="W8" s="494">
        <v>17</v>
      </c>
      <c r="X8" s="494">
        <v>18</v>
      </c>
      <c r="Y8" s="494">
        <v>19</v>
      </c>
      <c r="Z8" s="494">
        <v>20</v>
      </c>
      <c r="AA8" s="495">
        <v>21</v>
      </c>
      <c r="AB8" s="493">
        <v>22</v>
      </c>
      <c r="AC8" s="494">
        <v>23</v>
      </c>
      <c r="AD8" s="494">
        <v>24</v>
      </c>
      <c r="AE8" s="494">
        <v>25</v>
      </c>
      <c r="AF8" s="494">
        <v>26</v>
      </c>
      <c r="AG8" s="494">
        <v>27</v>
      </c>
      <c r="AH8" s="495">
        <v>28</v>
      </c>
      <c r="AI8" s="496">
        <v>29</v>
      </c>
      <c r="AJ8" s="494">
        <v>30</v>
      </c>
      <c r="AK8" s="494">
        <v>31</v>
      </c>
      <c r="AL8" s="1304"/>
      <c r="AM8" s="491" t="s">
        <v>273</v>
      </c>
      <c r="AN8" s="1309"/>
      <c r="AO8" s="1310"/>
      <c r="AP8" s="1310"/>
      <c r="AQ8" s="1310"/>
      <c r="AR8" s="1311"/>
    </row>
    <row r="9" spans="1:48" ht="15.9" customHeight="1">
      <c r="A9" s="463"/>
      <c r="C9" s="497"/>
      <c r="D9" s="1322"/>
      <c r="E9" s="497"/>
      <c r="F9" s="498" t="s">
        <v>980</v>
      </c>
      <c r="G9" s="499">
        <f>IF(C4="","",WEEKDAY(C4))</f>
        <v>1</v>
      </c>
      <c r="H9" s="500">
        <f>G9+1</f>
        <v>2</v>
      </c>
      <c r="I9" s="500">
        <f t="shared" ref="I9:AK9" si="0">H9+1</f>
        <v>3</v>
      </c>
      <c r="J9" s="500">
        <f t="shared" si="0"/>
        <v>4</v>
      </c>
      <c r="K9" s="500">
        <f t="shared" si="0"/>
        <v>5</v>
      </c>
      <c r="L9" s="500">
        <f t="shared" si="0"/>
        <v>6</v>
      </c>
      <c r="M9" s="501">
        <f t="shared" si="0"/>
        <v>7</v>
      </c>
      <c r="N9" s="499">
        <f t="shared" si="0"/>
        <v>8</v>
      </c>
      <c r="O9" s="500">
        <f t="shared" si="0"/>
        <v>9</v>
      </c>
      <c r="P9" s="500">
        <f t="shared" si="0"/>
        <v>10</v>
      </c>
      <c r="Q9" s="500">
        <f t="shared" si="0"/>
        <v>11</v>
      </c>
      <c r="R9" s="500">
        <f t="shared" si="0"/>
        <v>12</v>
      </c>
      <c r="S9" s="500">
        <f t="shared" si="0"/>
        <v>13</v>
      </c>
      <c r="T9" s="501">
        <f t="shared" si="0"/>
        <v>14</v>
      </c>
      <c r="U9" s="499">
        <f t="shared" si="0"/>
        <v>15</v>
      </c>
      <c r="V9" s="500">
        <f t="shared" si="0"/>
        <v>16</v>
      </c>
      <c r="W9" s="500">
        <f t="shared" si="0"/>
        <v>17</v>
      </c>
      <c r="X9" s="500">
        <f t="shared" si="0"/>
        <v>18</v>
      </c>
      <c r="Y9" s="500">
        <f t="shared" si="0"/>
        <v>19</v>
      </c>
      <c r="Z9" s="500">
        <f t="shared" si="0"/>
        <v>20</v>
      </c>
      <c r="AA9" s="501">
        <f t="shared" si="0"/>
        <v>21</v>
      </c>
      <c r="AB9" s="499">
        <f t="shared" si="0"/>
        <v>22</v>
      </c>
      <c r="AC9" s="500">
        <f t="shared" si="0"/>
        <v>23</v>
      </c>
      <c r="AD9" s="500">
        <f t="shared" si="0"/>
        <v>24</v>
      </c>
      <c r="AE9" s="500">
        <f t="shared" si="0"/>
        <v>25</v>
      </c>
      <c r="AF9" s="500">
        <f t="shared" si="0"/>
        <v>26</v>
      </c>
      <c r="AG9" s="500">
        <f t="shared" si="0"/>
        <v>27</v>
      </c>
      <c r="AH9" s="501">
        <f t="shared" si="0"/>
        <v>28</v>
      </c>
      <c r="AI9" s="500">
        <f t="shared" si="0"/>
        <v>29</v>
      </c>
      <c r="AJ9" s="500">
        <f t="shared" si="0"/>
        <v>30</v>
      </c>
      <c r="AK9" s="500">
        <f t="shared" si="0"/>
        <v>31</v>
      </c>
      <c r="AL9" s="1305"/>
      <c r="AM9" s="491" t="s">
        <v>276</v>
      </c>
      <c r="AN9" s="498" t="s">
        <v>981</v>
      </c>
      <c r="AO9" s="502" t="s">
        <v>982</v>
      </c>
      <c r="AP9" s="503" t="s">
        <v>983</v>
      </c>
      <c r="AQ9" s="503" t="s">
        <v>984</v>
      </c>
      <c r="AR9" s="503" t="s">
        <v>985</v>
      </c>
    </row>
    <row r="10" spans="1:48" ht="15.9" customHeight="1">
      <c r="A10" s="463"/>
      <c r="B10" s="1298" t="s">
        <v>986</v>
      </c>
      <c r="C10" s="1284" t="s">
        <v>987</v>
      </c>
      <c r="D10" s="1286" t="s">
        <v>254</v>
      </c>
      <c r="E10" s="1288" t="s">
        <v>988</v>
      </c>
      <c r="F10" s="504" t="s">
        <v>989</v>
      </c>
      <c r="G10" s="505" t="s">
        <v>990</v>
      </c>
      <c r="H10" s="506" t="s">
        <v>991</v>
      </c>
      <c r="I10" s="349"/>
      <c r="J10" s="349" t="s">
        <v>292</v>
      </c>
      <c r="K10" s="349" t="s">
        <v>292</v>
      </c>
      <c r="L10" s="349" t="s">
        <v>292</v>
      </c>
      <c r="M10" s="507"/>
      <c r="N10" s="505" t="s">
        <v>990</v>
      </c>
      <c r="O10" s="506" t="s">
        <v>991</v>
      </c>
      <c r="P10" s="349"/>
      <c r="Q10" s="349" t="s">
        <v>292</v>
      </c>
      <c r="R10" s="349" t="s">
        <v>292</v>
      </c>
      <c r="S10" s="349" t="s">
        <v>292</v>
      </c>
      <c r="T10" s="507"/>
      <c r="U10" s="505" t="s">
        <v>990</v>
      </c>
      <c r="V10" s="506" t="s">
        <v>991</v>
      </c>
      <c r="W10" s="349"/>
      <c r="X10" s="349" t="s">
        <v>292</v>
      </c>
      <c r="Y10" s="349" t="s">
        <v>292</v>
      </c>
      <c r="Z10" s="349" t="s">
        <v>292</v>
      </c>
      <c r="AA10" s="507"/>
      <c r="AB10" s="505" t="s">
        <v>990</v>
      </c>
      <c r="AC10" s="506" t="s">
        <v>991</v>
      </c>
      <c r="AD10" s="349"/>
      <c r="AE10" s="349" t="s">
        <v>292</v>
      </c>
      <c r="AF10" s="349" t="s">
        <v>292</v>
      </c>
      <c r="AG10" s="349" t="s">
        <v>292</v>
      </c>
      <c r="AH10" s="507"/>
      <c r="AI10" s="508" t="s">
        <v>990</v>
      </c>
      <c r="AJ10" s="349" t="s">
        <v>991</v>
      </c>
      <c r="AK10" s="349"/>
      <c r="AL10" s="509">
        <f>SUM(G11:AK11)</f>
        <v>166.75</v>
      </c>
      <c r="AM10" s="510"/>
      <c r="AN10" s="458"/>
      <c r="AO10" s="459"/>
      <c r="AP10" s="511"/>
      <c r="AQ10" s="511"/>
      <c r="AR10" s="511"/>
    </row>
    <row r="11" spans="1:48" ht="15.9" customHeight="1">
      <c r="A11" s="463"/>
      <c r="B11" s="1298"/>
      <c r="C11" s="1299"/>
      <c r="D11" s="1300"/>
      <c r="E11" s="1301"/>
      <c r="F11" s="512" t="s">
        <v>992</v>
      </c>
      <c r="G11" s="513">
        <f t="shared" ref="G11:AK11" si="1">IF(G10&lt;&gt;"",VLOOKUP(G10,$AC$197:$AL$221,9,FALSE),"")</f>
        <v>7.5</v>
      </c>
      <c r="H11" s="514">
        <f t="shared" si="1"/>
        <v>7.25</v>
      </c>
      <c r="I11" s="514" t="str">
        <f t="shared" si="1"/>
        <v/>
      </c>
      <c r="J11" s="514">
        <f t="shared" si="1"/>
        <v>7.75</v>
      </c>
      <c r="K11" s="514">
        <f t="shared" si="1"/>
        <v>7.75</v>
      </c>
      <c r="L11" s="514">
        <f t="shared" si="1"/>
        <v>7.75</v>
      </c>
      <c r="M11" s="515" t="str">
        <f t="shared" si="1"/>
        <v/>
      </c>
      <c r="N11" s="513">
        <f t="shared" si="1"/>
        <v>7.5</v>
      </c>
      <c r="O11" s="514">
        <f t="shared" si="1"/>
        <v>7.25</v>
      </c>
      <c r="P11" s="514" t="str">
        <f t="shared" si="1"/>
        <v/>
      </c>
      <c r="Q11" s="514">
        <f t="shared" si="1"/>
        <v>7.75</v>
      </c>
      <c r="R11" s="514">
        <f t="shared" si="1"/>
        <v>7.75</v>
      </c>
      <c r="S11" s="514">
        <f t="shared" si="1"/>
        <v>7.75</v>
      </c>
      <c r="T11" s="515" t="str">
        <f t="shared" si="1"/>
        <v/>
      </c>
      <c r="U11" s="513">
        <f t="shared" si="1"/>
        <v>7.5</v>
      </c>
      <c r="V11" s="514">
        <f t="shared" si="1"/>
        <v>7.25</v>
      </c>
      <c r="W11" s="514" t="str">
        <f t="shared" si="1"/>
        <v/>
      </c>
      <c r="X11" s="514">
        <f t="shared" si="1"/>
        <v>7.75</v>
      </c>
      <c r="Y11" s="514">
        <f t="shared" si="1"/>
        <v>7.75</v>
      </c>
      <c r="Z11" s="514">
        <f t="shared" si="1"/>
        <v>7.75</v>
      </c>
      <c r="AA11" s="515" t="str">
        <f t="shared" si="1"/>
        <v/>
      </c>
      <c r="AB11" s="513">
        <f t="shared" si="1"/>
        <v>7.5</v>
      </c>
      <c r="AC11" s="514">
        <f t="shared" si="1"/>
        <v>7.25</v>
      </c>
      <c r="AD11" s="514" t="str">
        <f t="shared" si="1"/>
        <v/>
      </c>
      <c r="AE11" s="514">
        <f t="shared" si="1"/>
        <v>7.75</v>
      </c>
      <c r="AF11" s="514">
        <f t="shared" si="1"/>
        <v>7.75</v>
      </c>
      <c r="AG11" s="514">
        <f t="shared" si="1"/>
        <v>7.75</v>
      </c>
      <c r="AH11" s="515" t="str">
        <f t="shared" si="1"/>
        <v/>
      </c>
      <c r="AI11" s="516">
        <f t="shared" si="1"/>
        <v>7.5</v>
      </c>
      <c r="AJ11" s="514">
        <f t="shared" si="1"/>
        <v>7.25</v>
      </c>
      <c r="AK11" s="514" t="str">
        <f t="shared" si="1"/>
        <v/>
      </c>
      <c r="AL11" s="517">
        <f>SUM(G11:AH11)</f>
        <v>152</v>
      </c>
      <c r="AM11" s="518">
        <f>AL11/4</f>
        <v>38</v>
      </c>
      <c r="AN11" s="519" t="str">
        <f>IF(C10="","",C10)</f>
        <v>看護職員（正）</v>
      </c>
      <c r="AO11" s="520" t="str">
        <f>IF(D10="","",D10)</f>
        <v>A</v>
      </c>
      <c r="AP11" s="521">
        <f>IF(D10&lt;&gt;"",VLOOKUP(D10,$AU$2:$AV$6,2,FALSE),"")</f>
        <v>1</v>
      </c>
      <c r="AQ11" s="518">
        <f>ROUNDDOWN(AL11/$AL$6,2)</f>
        <v>0.98</v>
      </c>
      <c r="AR11" s="518" t="str">
        <f>IF(AP11=1,"",AQ11)</f>
        <v/>
      </c>
    </row>
    <row r="12" spans="1:48" ht="15.9" customHeight="1">
      <c r="A12" s="463"/>
      <c r="B12" s="1298" t="s">
        <v>993</v>
      </c>
      <c r="C12" s="1284" t="s">
        <v>987</v>
      </c>
      <c r="D12" s="1286" t="s">
        <v>254</v>
      </c>
      <c r="E12" s="1288"/>
      <c r="F12" s="504" t="s">
        <v>989</v>
      </c>
      <c r="G12" s="505"/>
      <c r="H12" s="506" t="s">
        <v>990</v>
      </c>
      <c r="I12" s="349" t="s">
        <v>991</v>
      </c>
      <c r="J12" s="349"/>
      <c r="K12" s="349" t="s">
        <v>292</v>
      </c>
      <c r="L12" s="349" t="s">
        <v>292</v>
      </c>
      <c r="M12" s="507" t="s">
        <v>292</v>
      </c>
      <c r="N12" s="505"/>
      <c r="O12" s="506" t="s">
        <v>990</v>
      </c>
      <c r="P12" s="349" t="s">
        <v>991</v>
      </c>
      <c r="Q12" s="349"/>
      <c r="R12" s="349" t="s">
        <v>292</v>
      </c>
      <c r="S12" s="349" t="s">
        <v>292</v>
      </c>
      <c r="T12" s="507" t="s">
        <v>292</v>
      </c>
      <c r="U12" s="505"/>
      <c r="V12" s="506" t="s">
        <v>990</v>
      </c>
      <c r="W12" s="349" t="s">
        <v>991</v>
      </c>
      <c r="X12" s="349"/>
      <c r="Y12" s="349" t="s">
        <v>292</v>
      </c>
      <c r="Z12" s="349" t="s">
        <v>292</v>
      </c>
      <c r="AA12" s="507" t="s">
        <v>292</v>
      </c>
      <c r="AB12" s="505"/>
      <c r="AC12" s="506" t="s">
        <v>990</v>
      </c>
      <c r="AD12" s="349" t="s">
        <v>991</v>
      </c>
      <c r="AE12" s="349"/>
      <c r="AF12" s="349" t="s">
        <v>292</v>
      </c>
      <c r="AG12" s="349" t="s">
        <v>292</v>
      </c>
      <c r="AH12" s="507" t="s">
        <v>292</v>
      </c>
      <c r="AI12" s="522"/>
      <c r="AJ12" s="506" t="s">
        <v>990</v>
      </c>
      <c r="AK12" s="506" t="s">
        <v>991</v>
      </c>
      <c r="AL12" s="509">
        <f>SUM(G13:AK13)</f>
        <v>166.75</v>
      </c>
      <c r="AM12" s="510"/>
      <c r="AN12" s="458"/>
      <c r="AO12" s="459"/>
      <c r="AP12" s="510"/>
      <c r="AQ12" s="511"/>
      <c r="AR12" s="511"/>
    </row>
    <row r="13" spans="1:48" ht="15.9" customHeight="1">
      <c r="A13" s="463"/>
      <c r="B13" s="1298"/>
      <c r="C13" s="1299"/>
      <c r="D13" s="1300"/>
      <c r="E13" s="1301"/>
      <c r="F13" s="512" t="s">
        <v>992</v>
      </c>
      <c r="G13" s="513" t="str">
        <f t="shared" ref="G13:AK13" si="2">IF(G12&lt;&gt;"",VLOOKUP(G12,$AC$197:$AL$221,9,FALSE),"")</f>
        <v/>
      </c>
      <c r="H13" s="514">
        <f t="shared" si="2"/>
        <v>7.5</v>
      </c>
      <c r="I13" s="514">
        <f t="shared" si="2"/>
        <v>7.25</v>
      </c>
      <c r="J13" s="514" t="str">
        <f t="shared" si="2"/>
        <v/>
      </c>
      <c r="K13" s="514">
        <f t="shared" si="2"/>
        <v>7.75</v>
      </c>
      <c r="L13" s="514">
        <f t="shared" si="2"/>
        <v>7.75</v>
      </c>
      <c r="M13" s="515">
        <f t="shared" si="2"/>
        <v>7.75</v>
      </c>
      <c r="N13" s="513" t="str">
        <f t="shared" si="2"/>
        <v/>
      </c>
      <c r="O13" s="514">
        <f t="shared" si="2"/>
        <v>7.5</v>
      </c>
      <c r="P13" s="514">
        <f t="shared" si="2"/>
        <v>7.25</v>
      </c>
      <c r="Q13" s="514" t="str">
        <f t="shared" si="2"/>
        <v/>
      </c>
      <c r="R13" s="514">
        <f t="shared" si="2"/>
        <v>7.75</v>
      </c>
      <c r="S13" s="514">
        <f t="shared" si="2"/>
        <v>7.75</v>
      </c>
      <c r="T13" s="515">
        <f t="shared" si="2"/>
        <v>7.75</v>
      </c>
      <c r="U13" s="513" t="str">
        <f t="shared" si="2"/>
        <v/>
      </c>
      <c r="V13" s="514">
        <f t="shared" si="2"/>
        <v>7.5</v>
      </c>
      <c r="W13" s="514">
        <f t="shared" si="2"/>
        <v>7.25</v>
      </c>
      <c r="X13" s="514" t="str">
        <f t="shared" si="2"/>
        <v/>
      </c>
      <c r="Y13" s="514">
        <f t="shared" si="2"/>
        <v>7.75</v>
      </c>
      <c r="Z13" s="514">
        <f t="shared" si="2"/>
        <v>7.75</v>
      </c>
      <c r="AA13" s="515">
        <f t="shared" si="2"/>
        <v>7.75</v>
      </c>
      <c r="AB13" s="513" t="str">
        <f t="shared" si="2"/>
        <v/>
      </c>
      <c r="AC13" s="514">
        <f t="shared" si="2"/>
        <v>7.5</v>
      </c>
      <c r="AD13" s="514">
        <f t="shared" si="2"/>
        <v>7.25</v>
      </c>
      <c r="AE13" s="514" t="str">
        <f t="shared" si="2"/>
        <v/>
      </c>
      <c r="AF13" s="514">
        <f t="shared" si="2"/>
        <v>7.75</v>
      </c>
      <c r="AG13" s="514">
        <f t="shared" si="2"/>
        <v>7.75</v>
      </c>
      <c r="AH13" s="515">
        <f t="shared" si="2"/>
        <v>7.75</v>
      </c>
      <c r="AI13" s="516" t="str">
        <f t="shared" si="2"/>
        <v/>
      </c>
      <c r="AJ13" s="514">
        <f t="shared" si="2"/>
        <v>7.5</v>
      </c>
      <c r="AK13" s="514">
        <f t="shared" si="2"/>
        <v>7.25</v>
      </c>
      <c r="AL13" s="517">
        <f>SUM(G13:AH13)</f>
        <v>152</v>
      </c>
      <c r="AM13" s="518">
        <f>AL13/4</f>
        <v>38</v>
      </c>
      <c r="AN13" s="519" t="str">
        <f>IF(C12="","",C12)</f>
        <v>看護職員（正）</v>
      </c>
      <c r="AO13" s="520" t="str">
        <f>IF(D12="","",D12)</f>
        <v>A</v>
      </c>
      <c r="AP13" s="521">
        <f>IF(D12&lt;&gt;"",VLOOKUP(D12,$AU$2:$AV$6,2,FALSE),"")</f>
        <v>1</v>
      </c>
      <c r="AQ13" s="518">
        <f>ROUNDDOWN(AL13/$AL$6,2)</f>
        <v>0.98</v>
      </c>
      <c r="AR13" s="518" t="str">
        <f>IF(AP13=1,"",AQ13)</f>
        <v/>
      </c>
    </row>
    <row r="14" spans="1:48" ht="15.9" customHeight="1">
      <c r="A14" s="463"/>
      <c r="B14" s="1298" t="s">
        <v>994</v>
      </c>
      <c r="C14" s="1284" t="s">
        <v>995</v>
      </c>
      <c r="D14" s="1286" t="s">
        <v>254</v>
      </c>
      <c r="E14" s="1288"/>
      <c r="F14" s="504" t="s">
        <v>989</v>
      </c>
      <c r="G14" s="505"/>
      <c r="H14" s="506"/>
      <c r="I14" s="349" t="s">
        <v>990</v>
      </c>
      <c r="J14" s="349" t="s">
        <v>991</v>
      </c>
      <c r="K14" s="349"/>
      <c r="L14" s="349" t="s">
        <v>292</v>
      </c>
      <c r="M14" s="507" t="s">
        <v>292</v>
      </c>
      <c r="N14" s="505" t="s">
        <v>292</v>
      </c>
      <c r="O14" s="506"/>
      <c r="P14" s="349" t="s">
        <v>990</v>
      </c>
      <c r="Q14" s="349" t="s">
        <v>991</v>
      </c>
      <c r="R14" s="349"/>
      <c r="S14" s="349" t="s">
        <v>292</v>
      </c>
      <c r="T14" s="507" t="s">
        <v>292</v>
      </c>
      <c r="U14" s="505" t="s">
        <v>292</v>
      </c>
      <c r="V14" s="506"/>
      <c r="W14" s="349" t="s">
        <v>990</v>
      </c>
      <c r="X14" s="349" t="s">
        <v>991</v>
      </c>
      <c r="Y14" s="349"/>
      <c r="Z14" s="349" t="s">
        <v>292</v>
      </c>
      <c r="AA14" s="507" t="s">
        <v>292</v>
      </c>
      <c r="AB14" s="505" t="s">
        <v>292</v>
      </c>
      <c r="AC14" s="506"/>
      <c r="AD14" s="349" t="s">
        <v>990</v>
      </c>
      <c r="AE14" s="349" t="s">
        <v>991</v>
      </c>
      <c r="AF14" s="349"/>
      <c r="AG14" s="349" t="s">
        <v>292</v>
      </c>
      <c r="AH14" s="507" t="s">
        <v>292</v>
      </c>
      <c r="AI14" s="522" t="s">
        <v>292</v>
      </c>
      <c r="AJ14" s="506"/>
      <c r="AK14" s="506" t="s">
        <v>990</v>
      </c>
      <c r="AL14" s="509">
        <f>SUM(G15:AK15)</f>
        <v>159.5</v>
      </c>
      <c r="AM14" s="510"/>
      <c r="AN14" s="458"/>
      <c r="AO14" s="459"/>
      <c r="AP14" s="510"/>
      <c r="AQ14" s="511"/>
      <c r="AR14" s="511"/>
    </row>
    <row r="15" spans="1:48" ht="15.9" customHeight="1">
      <c r="A15" s="463"/>
      <c r="B15" s="1298"/>
      <c r="C15" s="1299"/>
      <c r="D15" s="1300"/>
      <c r="E15" s="1301"/>
      <c r="F15" s="512" t="s">
        <v>992</v>
      </c>
      <c r="G15" s="513" t="str">
        <f t="shared" ref="G15:AK15" si="3">IF(G14&lt;&gt;"",VLOOKUP(G14,$AC$197:$AL$221,9,FALSE),"")</f>
        <v/>
      </c>
      <c r="H15" s="514" t="str">
        <f t="shared" si="3"/>
        <v/>
      </c>
      <c r="I15" s="514">
        <f t="shared" si="3"/>
        <v>7.5</v>
      </c>
      <c r="J15" s="514">
        <f t="shared" si="3"/>
        <v>7.25</v>
      </c>
      <c r="K15" s="514" t="str">
        <f t="shared" si="3"/>
        <v/>
      </c>
      <c r="L15" s="514">
        <f t="shared" si="3"/>
        <v>7.75</v>
      </c>
      <c r="M15" s="515">
        <f t="shared" si="3"/>
        <v>7.75</v>
      </c>
      <c r="N15" s="513">
        <f t="shared" si="3"/>
        <v>7.75</v>
      </c>
      <c r="O15" s="514" t="str">
        <f t="shared" si="3"/>
        <v/>
      </c>
      <c r="P15" s="514">
        <f t="shared" si="3"/>
        <v>7.5</v>
      </c>
      <c r="Q15" s="514">
        <f t="shared" si="3"/>
        <v>7.25</v>
      </c>
      <c r="R15" s="514" t="str">
        <f t="shared" si="3"/>
        <v/>
      </c>
      <c r="S15" s="514">
        <f t="shared" si="3"/>
        <v>7.75</v>
      </c>
      <c r="T15" s="515">
        <f t="shared" si="3"/>
        <v>7.75</v>
      </c>
      <c r="U15" s="513">
        <f t="shared" si="3"/>
        <v>7.75</v>
      </c>
      <c r="V15" s="514" t="str">
        <f t="shared" si="3"/>
        <v/>
      </c>
      <c r="W15" s="514">
        <f t="shared" si="3"/>
        <v>7.5</v>
      </c>
      <c r="X15" s="514">
        <f t="shared" si="3"/>
        <v>7.25</v>
      </c>
      <c r="Y15" s="514" t="str">
        <f t="shared" si="3"/>
        <v/>
      </c>
      <c r="Z15" s="514">
        <f t="shared" si="3"/>
        <v>7.75</v>
      </c>
      <c r="AA15" s="515">
        <f t="shared" si="3"/>
        <v>7.75</v>
      </c>
      <c r="AB15" s="513">
        <f t="shared" si="3"/>
        <v>7.75</v>
      </c>
      <c r="AC15" s="514" t="str">
        <f t="shared" si="3"/>
        <v/>
      </c>
      <c r="AD15" s="514">
        <f t="shared" si="3"/>
        <v>7.5</v>
      </c>
      <c r="AE15" s="514">
        <f t="shared" si="3"/>
        <v>7.25</v>
      </c>
      <c r="AF15" s="514" t="str">
        <f t="shared" si="3"/>
        <v/>
      </c>
      <c r="AG15" s="514">
        <f t="shared" si="3"/>
        <v>7.75</v>
      </c>
      <c r="AH15" s="515">
        <f t="shared" si="3"/>
        <v>7.75</v>
      </c>
      <c r="AI15" s="516">
        <f t="shared" si="3"/>
        <v>7.75</v>
      </c>
      <c r="AJ15" s="514" t="str">
        <f t="shared" si="3"/>
        <v/>
      </c>
      <c r="AK15" s="514">
        <f t="shared" si="3"/>
        <v>7.5</v>
      </c>
      <c r="AL15" s="517">
        <f>SUM(G15:AH15)</f>
        <v>144.25</v>
      </c>
      <c r="AM15" s="518">
        <f>AL15/4</f>
        <v>36.0625</v>
      </c>
      <c r="AN15" s="519" t="str">
        <f>IF(C14="","",C14)</f>
        <v>看護職員（准）</v>
      </c>
      <c r="AO15" s="520" t="str">
        <f>IF(D14="","",D14)</f>
        <v>A</v>
      </c>
      <c r="AP15" s="521">
        <f>IF(D14&lt;&gt;"",VLOOKUP(D14,$AU$2:$AV$6,2,FALSE),"")</f>
        <v>1</v>
      </c>
      <c r="AQ15" s="518">
        <f>ROUNDDOWN(AL15/$AL$6,2)</f>
        <v>0.93</v>
      </c>
      <c r="AR15" s="518" t="str">
        <f>IF(AP15=1,"",AQ15)</f>
        <v/>
      </c>
    </row>
    <row r="16" spans="1:48" ht="15.9" customHeight="1">
      <c r="A16" s="463"/>
      <c r="B16" s="1298" t="s">
        <v>996</v>
      </c>
      <c r="C16" s="1284" t="s">
        <v>987</v>
      </c>
      <c r="D16" s="1286" t="s">
        <v>261</v>
      </c>
      <c r="E16" s="1288"/>
      <c r="F16" s="504" t="s">
        <v>989</v>
      </c>
      <c r="G16" s="505"/>
      <c r="H16" s="506"/>
      <c r="I16" s="349"/>
      <c r="J16" s="349" t="s">
        <v>990</v>
      </c>
      <c r="K16" s="349" t="s">
        <v>991</v>
      </c>
      <c r="L16" s="349"/>
      <c r="M16" s="507" t="s">
        <v>292</v>
      </c>
      <c r="N16" s="505" t="s">
        <v>292</v>
      </c>
      <c r="O16" s="506" t="s">
        <v>292</v>
      </c>
      <c r="P16" s="349"/>
      <c r="Q16" s="349" t="s">
        <v>990</v>
      </c>
      <c r="R16" s="349" t="s">
        <v>991</v>
      </c>
      <c r="S16" s="349"/>
      <c r="T16" s="507" t="s">
        <v>292</v>
      </c>
      <c r="U16" s="505" t="s">
        <v>292</v>
      </c>
      <c r="V16" s="506" t="s">
        <v>292</v>
      </c>
      <c r="W16" s="349"/>
      <c r="X16" s="349" t="s">
        <v>990</v>
      </c>
      <c r="Y16" s="349" t="s">
        <v>991</v>
      </c>
      <c r="Z16" s="349"/>
      <c r="AA16" s="507" t="s">
        <v>292</v>
      </c>
      <c r="AB16" s="505" t="s">
        <v>292</v>
      </c>
      <c r="AC16" s="506" t="s">
        <v>292</v>
      </c>
      <c r="AD16" s="349"/>
      <c r="AE16" s="349" t="s">
        <v>990</v>
      </c>
      <c r="AF16" s="349" t="s">
        <v>991</v>
      </c>
      <c r="AG16" s="349"/>
      <c r="AH16" s="507" t="s">
        <v>292</v>
      </c>
      <c r="AI16" s="522" t="s">
        <v>292</v>
      </c>
      <c r="AJ16" s="506" t="s">
        <v>292</v>
      </c>
      <c r="AK16" s="506"/>
      <c r="AL16" s="509">
        <f>SUM(G17:AK17)</f>
        <v>152</v>
      </c>
      <c r="AM16" s="510"/>
      <c r="AN16" s="458"/>
      <c r="AO16" s="459"/>
      <c r="AP16" s="510"/>
      <c r="AQ16" s="511"/>
      <c r="AR16" s="511"/>
    </row>
    <row r="17" spans="1:44" ht="15.9" customHeight="1">
      <c r="A17" s="463"/>
      <c r="B17" s="1298"/>
      <c r="C17" s="1299"/>
      <c r="D17" s="1300"/>
      <c r="E17" s="1301"/>
      <c r="F17" s="512" t="s">
        <v>992</v>
      </c>
      <c r="G17" s="513" t="str">
        <f t="shared" ref="G17:AK17" si="4">IF(G16&lt;&gt;"",VLOOKUP(G16,$AC$197:$AL$221,9,FALSE),"")</f>
        <v/>
      </c>
      <c r="H17" s="514" t="str">
        <f t="shared" si="4"/>
        <v/>
      </c>
      <c r="I17" s="514" t="str">
        <f t="shared" si="4"/>
        <v/>
      </c>
      <c r="J17" s="514">
        <f t="shared" si="4"/>
        <v>7.5</v>
      </c>
      <c r="K17" s="514">
        <f t="shared" si="4"/>
        <v>7.25</v>
      </c>
      <c r="L17" s="514" t="str">
        <f t="shared" si="4"/>
        <v/>
      </c>
      <c r="M17" s="515">
        <f t="shared" si="4"/>
        <v>7.75</v>
      </c>
      <c r="N17" s="513">
        <f t="shared" si="4"/>
        <v>7.75</v>
      </c>
      <c r="O17" s="514">
        <f t="shared" si="4"/>
        <v>7.75</v>
      </c>
      <c r="P17" s="514" t="str">
        <f t="shared" si="4"/>
        <v/>
      </c>
      <c r="Q17" s="514">
        <f t="shared" si="4"/>
        <v>7.5</v>
      </c>
      <c r="R17" s="514">
        <f t="shared" si="4"/>
        <v>7.25</v>
      </c>
      <c r="S17" s="514" t="str">
        <f t="shared" si="4"/>
        <v/>
      </c>
      <c r="T17" s="515">
        <f t="shared" si="4"/>
        <v>7.75</v>
      </c>
      <c r="U17" s="513">
        <f t="shared" si="4"/>
        <v>7.75</v>
      </c>
      <c r="V17" s="514">
        <f t="shared" si="4"/>
        <v>7.75</v>
      </c>
      <c r="W17" s="514" t="str">
        <f t="shared" si="4"/>
        <v/>
      </c>
      <c r="X17" s="514">
        <f t="shared" si="4"/>
        <v>7.5</v>
      </c>
      <c r="Y17" s="514">
        <f t="shared" si="4"/>
        <v>7.25</v>
      </c>
      <c r="Z17" s="514" t="str">
        <f t="shared" si="4"/>
        <v/>
      </c>
      <c r="AA17" s="515">
        <f t="shared" si="4"/>
        <v>7.75</v>
      </c>
      <c r="AB17" s="513">
        <f t="shared" si="4"/>
        <v>7.75</v>
      </c>
      <c r="AC17" s="514">
        <f t="shared" si="4"/>
        <v>7.75</v>
      </c>
      <c r="AD17" s="514" t="str">
        <f t="shared" si="4"/>
        <v/>
      </c>
      <c r="AE17" s="514">
        <f t="shared" si="4"/>
        <v>7.5</v>
      </c>
      <c r="AF17" s="514">
        <f t="shared" si="4"/>
        <v>7.25</v>
      </c>
      <c r="AG17" s="514" t="str">
        <f t="shared" si="4"/>
        <v/>
      </c>
      <c r="AH17" s="515">
        <f t="shared" si="4"/>
        <v>7.75</v>
      </c>
      <c r="AI17" s="516">
        <f t="shared" si="4"/>
        <v>7.75</v>
      </c>
      <c r="AJ17" s="514">
        <f t="shared" si="4"/>
        <v>7.75</v>
      </c>
      <c r="AK17" s="514" t="str">
        <f t="shared" si="4"/>
        <v/>
      </c>
      <c r="AL17" s="517">
        <f>SUM(G17:AH17)</f>
        <v>136.5</v>
      </c>
      <c r="AM17" s="518">
        <f>AL17/4</f>
        <v>34.125</v>
      </c>
      <c r="AN17" s="519" t="str">
        <f>IF(C16="","",C16)</f>
        <v>看護職員（正）</v>
      </c>
      <c r="AO17" s="520" t="str">
        <f>IF(D16="","",D16)</f>
        <v>Ｃ</v>
      </c>
      <c r="AP17" s="521">
        <f>IF(D16&lt;&gt;"",VLOOKUP(D16,$AU$2:$AV$6,2,FALSE),"")</f>
        <v>0</v>
      </c>
      <c r="AQ17" s="518">
        <f>ROUNDDOWN(AL17/$AL$6,2)</f>
        <v>0.88</v>
      </c>
      <c r="AR17" s="518">
        <f>IF(AP17=1,"",AQ17)</f>
        <v>0.88</v>
      </c>
    </row>
    <row r="18" spans="1:44" ht="15.9" customHeight="1">
      <c r="A18" s="463"/>
      <c r="B18" s="1298" t="s">
        <v>997</v>
      </c>
      <c r="C18" s="1284"/>
      <c r="D18" s="1286"/>
      <c r="E18" s="1288"/>
      <c r="F18" s="504" t="s">
        <v>989</v>
      </c>
      <c r="G18" s="505"/>
      <c r="H18" s="506"/>
      <c r="I18" s="349"/>
      <c r="J18" s="349"/>
      <c r="K18" s="349" t="s">
        <v>990</v>
      </c>
      <c r="L18" s="349" t="s">
        <v>991</v>
      </c>
      <c r="M18" s="507"/>
      <c r="N18" s="505" t="s">
        <v>292</v>
      </c>
      <c r="O18" s="506" t="s">
        <v>292</v>
      </c>
      <c r="P18" s="349" t="s">
        <v>292</v>
      </c>
      <c r="Q18" s="349"/>
      <c r="R18" s="349" t="s">
        <v>990</v>
      </c>
      <c r="S18" s="349" t="s">
        <v>991</v>
      </c>
      <c r="T18" s="507"/>
      <c r="U18" s="505" t="s">
        <v>292</v>
      </c>
      <c r="V18" s="506" t="s">
        <v>292</v>
      </c>
      <c r="W18" s="349" t="s">
        <v>292</v>
      </c>
      <c r="X18" s="349"/>
      <c r="Y18" s="349" t="s">
        <v>990</v>
      </c>
      <c r="Z18" s="349" t="s">
        <v>991</v>
      </c>
      <c r="AA18" s="507"/>
      <c r="AB18" s="505" t="s">
        <v>292</v>
      </c>
      <c r="AC18" s="506" t="s">
        <v>292</v>
      </c>
      <c r="AD18" s="349" t="s">
        <v>292</v>
      </c>
      <c r="AE18" s="349"/>
      <c r="AF18" s="349" t="s">
        <v>990</v>
      </c>
      <c r="AG18" s="349" t="s">
        <v>991</v>
      </c>
      <c r="AH18" s="507"/>
      <c r="AI18" s="508" t="s">
        <v>292</v>
      </c>
      <c r="AJ18" s="349" t="s">
        <v>292</v>
      </c>
      <c r="AK18" s="349" t="s">
        <v>292</v>
      </c>
      <c r="AL18" s="509">
        <f>SUM(G19:AK19)</f>
        <v>152</v>
      </c>
      <c r="AM18" s="510"/>
      <c r="AN18" s="458"/>
      <c r="AO18" s="459"/>
      <c r="AP18" s="510"/>
      <c r="AQ18" s="511"/>
      <c r="AR18" s="511"/>
    </row>
    <row r="19" spans="1:44" ht="15.9" customHeight="1">
      <c r="A19" s="463"/>
      <c r="B19" s="1298"/>
      <c r="C19" s="1299"/>
      <c r="D19" s="1300"/>
      <c r="E19" s="1301"/>
      <c r="F19" s="512" t="s">
        <v>992</v>
      </c>
      <c r="G19" s="513" t="str">
        <f t="shared" ref="G19:AK19" si="5">IF(G18&lt;&gt;"",VLOOKUP(G18,$AC$197:$AL$221,9,FALSE),"")</f>
        <v/>
      </c>
      <c r="H19" s="514" t="str">
        <f t="shared" si="5"/>
        <v/>
      </c>
      <c r="I19" s="514" t="str">
        <f t="shared" si="5"/>
        <v/>
      </c>
      <c r="J19" s="514" t="str">
        <f t="shared" si="5"/>
        <v/>
      </c>
      <c r="K19" s="514">
        <f t="shared" si="5"/>
        <v>7.5</v>
      </c>
      <c r="L19" s="514">
        <f t="shared" si="5"/>
        <v>7.25</v>
      </c>
      <c r="M19" s="515" t="str">
        <f t="shared" si="5"/>
        <v/>
      </c>
      <c r="N19" s="513">
        <f t="shared" si="5"/>
        <v>7.75</v>
      </c>
      <c r="O19" s="514">
        <f t="shared" si="5"/>
        <v>7.75</v>
      </c>
      <c r="P19" s="514">
        <f t="shared" si="5"/>
        <v>7.75</v>
      </c>
      <c r="Q19" s="514" t="str">
        <f t="shared" si="5"/>
        <v/>
      </c>
      <c r="R19" s="514">
        <f t="shared" si="5"/>
        <v>7.5</v>
      </c>
      <c r="S19" s="514">
        <f t="shared" si="5"/>
        <v>7.25</v>
      </c>
      <c r="T19" s="515" t="str">
        <f t="shared" si="5"/>
        <v/>
      </c>
      <c r="U19" s="513">
        <f t="shared" si="5"/>
        <v>7.75</v>
      </c>
      <c r="V19" s="514">
        <f t="shared" si="5"/>
        <v>7.75</v>
      </c>
      <c r="W19" s="514">
        <f t="shared" si="5"/>
        <v>7.75</v>
      </c>
      <c r="X19" s="514" t="str">
        <f t="shared" si="5"/>
        <v/>
      </c>
      <c r="Y19" s="514">
        <f t="shared" si="5"/>
        <v>7.5</v>
      </c>
      <c r="Z19" s="514">
        <f t="shared" si="5"/>
        <v>7.25</v>
      </c>
      <c r="AA19" s="515" t="str">
        <f t="shared" si="5"/>
        <v/>
      </c>
      <c r="AB19" s="513">
        <f t="shared" si="5"/>
        <v>7.75</v>
      </c>
      <c r="AC19" s="514">
        <f t="shared" si="5"/>
        <v>7.75</v>
      </c>
      <c r="AD19" s="514">
        <f t="shared" si="5"/>
        <v>7.75</v>
      </c>
      <c r="AE19" s="514" t="str">
        <f t="shared" si="5"/>
        <v/>
      </c>
      <c r="AF19" s="514">
        <f t="shared" si="5"/>
        <v>7.5</v>
      </c>
      <c r="AG19" s="514">
        <f t="shared" si="5"/>
        <v>7.25</v>
      </c>
      <c r="AH19" s="515" t="str">
        <f t="shared" si="5"/>
        <v/>
      </c>
      <c r="AI19" s="516">
        <f t="shared" si="5"/>
        <v>7.75</v>
      </c>
      <c r="AJ19" s="514">
        <f t="shared" si="5"/>
        <v>7.75</v>
      </c>
      <c r="AK19" s="514">
        <f t="shared" si="5"/>
        <v>7.75</v>
      </c>
      <c r="AL19" s="517">
        <f>SUM(G19:AH19)</f>
        <v>128.75</v>
      </c>
      <c r="AM19" s="518">
        <f>AL19/4</f>
        <v>32.1875</v>
      </c>
      <c r="AN19" s="519" t="str">
        <f>IF(C18="","",C18)</f>
        <v/>
      </c>
      <c r="AO19" s="520" t="str">
        <f>IF(D18="","",D18)</f>
        <v/>
      </c>
      <c r="AP19" s="521" t="str">
        <f>IF(D18&lt;&gt;"",VLOOKUP(D18,$AU$2:$AV$6,2,FALSE),"")</f>
        <v/>
      </c>
      <c r="AQ19" s="518">
        <f>ROUNDDOWN(AL19/$AL$6,2)</f>
        <v>0.83</v>
      </c>
      <c r="AR19" s="518">
        <f>IF(AP19=1,"",AQ19)</f>
        <v>0.83</v>
      </c>
    </row>
    <row r="20" spans="1:44" ht="15.9" customHeight="1">
      <c r="A20" s="463"/>
      <c r="B20" s="1298" t="s">
        <v>998</v>
      </c>
      <c r="C20" s="1284"/>
      <c r="D20" s="1286"/>
      <c r="E20" s="1288"/>
      <c r="F20" s="504" t="s">
        <v>989</v>
      </c>
      <c r="G20" s="505"/>
      <c r="H20" s="506"/>
      <c r="I20" s="349"/>
      <c r="J20" s="349"/>
      <c r="K20" s="349"/>
      <c r="L20" s="349" t="s">
        <v>990</v>
      </c>
      <c r="M20" s="507" t="s">
        <v>991</v>
      </c>
      <c r="N20" s="505"/>
      <c r="O20" s="506" t="s">
        <v>292</v>
      </c>
      <c r="P20" s="349" t="s">
        <v>292</v>
      </c>
      <c r="Q20" s="349" t="s">
        <v>292</v>
      </c>
      <c r="R20" s="349"/>
      <c r="S20" s="349" t="s">
        <v>990</v>
      </c>
      <c r="T20" s="507" t="s">
        <v>991</v>
      </c>
      <c r="U20" s="505"/>
      <c r="V20" s="506" t="s">
        <v>292</v>
      </c>
      <c r="W20" s="349" t="s">
        <v>292</v>
      </c>
      <c r="X20" s="349" t="s">
        <v>292</v>
      </c>
      <c r="Y20" s="349"/>
      <c r="Z20" s="349" t="s">
        <v>990</v>
      </c>
      <c r="AA20" s="507" t="s">
        <v>991</v>
      </c>
      <c r="AB20" s="505"/>
      <c r="AC20" s="506" t="s">
        <v>292</v>
      </c>
      <c r="AD20" s="349" t="s">
        <v>292</v>
      </c>
      <c r="AE20" s="349" t="s">
        <v>292</v>
      </c>
      <c r="AF20" s="349"/>
      <c r="AG20" s="349" t="s">
        <v>990</v>
      </c>
      <c r="AH20" s="507" t="s">
        <v>991</v>
      </c>
      <c r="AI20" s="508"/>
      <c r="AJ20" s="349" t="s">
        <v>292</v>
      </c>
      <c r="AK20" s="349" t="s">
        <v>292</v>
      </c>
      <c r="AL20" s="509">
        <f>SUM(G21:AK21)</f>
        <v>144.25</v>
      </c>
      <c r="AM20" s="510"/>
      <c r="AN20" s="458"/>
      <c r="AO20" s="459"/>
      <c r="AP20" s="510"/>
      <c r="AQ20" s="511"/>
      <c r="AR20" s="511"/>
    </row>
    <row r="21" spans="1:44" ht="15.9" customHeight="1">
      <c r="A21" s="463"/>
      <c r="B21" s="1298"/>
      <c r="C21" s="1299"/>
      <c r="D21" s="1300"/>
      <c r="E21" s="1301"/>
      <c r="F21" s="512" t="s">
        <v>992</v>
      </c>
      <c r="G21" s="513" t="str">
        <f t="shared" ref="G21:AK21" si="6">IF(G20&lt;&gt;"",VLOOKUP(G20,$AC$197:$AL$221,9,FALSE),"")</f>
        <v/>
      </c>
      <c r="H21" s="514" t="str">
        <f t="shared" si="6"/>
        <v/>
      </c>
      <c r="I21" s="514" t="str">
        <f t="shared" si="6"/>
        <v/>
      </c>
      <c r="J21" s="514" t="str">
        <f t="shared" si="6"/>
        <v/>
      </c>
      <c r="K21" s="514" t="str">
        <f t="shared" si="6"/>
        <v/>
      </c>
      <c r="L21" s="514">
        <f t="shared" si="6"/>
        <v>7.5</v>
      </c>
      <c r="M21" s="515">
        <f t="shared" si="6"/>
        <v>7.25</v>
      </c>
      <c r="N21" s="513" t="str">
        <f t="shared" si="6"/>
        <v/>
      </c>
      <c r="O21" s="514">
        <f t="shared" si="6"/>
        <v>7.75</v>
      </c>
      <c r="P21" s="514">
        <f t="shared" si="6"/>
        <v>7.75</v>
      </c>
      <c r="Q21" s="514">
        <f t="shared" si="6"/>
        <v>7.75</v>
      </c>
      <c r="R21" s="514" t="str">
        <f t="shared" si="6"/>
        <v/>
      </c>
      <c r="S21" s="514">
        <f t="shared" si="6"/>
        <v>7.5</v>
      </c>
      <c r="T21" s="515">
        <f t="shared" si="6"/>
        <v>7.25</v>
      </c>
      <c r="U21" s="513" t="str">
        <f t="shared" si="6"/>
        <v/>
      </c>
      <c r="V21" s="514">
        <f t="shared" si="6"/>
        <v>7.75</v>
      </c>
      <c r="W21" s="514">
        <f t="shared" si="6"/>
        <v>7.75</v>
      </c>
      <c r="X21" s="514">
        <f t="shared" si="6"/>
        <v>7.75</v>
      </c>
      <c r="Y21" s="514" t="str">
        <f t="shared" si="6"/>
        <v/>
      </c>
      <c r="Z21" s="514">
        <f t="shared" si="6"/>
        <v>7.5</v>
      </c>
      <c r="AA21" s="515">
        <f t="shared" si="6"/>
        <v>7.25</v>
      </c>
      <c r="AB21" s="513" t="str">
        <f t="shared" si="6"/>
        <v/>
      </c>
      <c r="AC21" s="514">
        <f t="shared" si="6"/>
        <v>7.75</v>
      </c>
      <c r="AD21" s="514">
        <f t="shared" si="6"/>
        <v>7.75</v>
      </c>
      <c r="AE21" s="514">
        <f t="shared" si="6"/>
        <v>7.75</v>
      </c>
      <c r="AF21" s="514" t="str">
        <f t="shared" si="6"/>
        <v/>
      </c>
      <c r="AG21" s="514">
        <f t="shared" si="6"/>
        <v>7.5</v>
      </c>
      <c r="AH21" s="515">
        <f t="shared" si="6"/>
        <v>7.25</v>
      </c>
      <c r="AI21" s="516" t="str">
        <f t="shared" si="6"/>
        <v/>
      </c>
      <c r="AJ21" s="514">
        <f t="shared" si="6"/>
        <v>7.75</v>
      </c>
      <c r="AK21" s="514">
        <f t="shared" si="6"/>
        <v>7.75</v>
      </c>
      <c r="AL21" s="517">
        <f>SUM(G21:AH21)</f>
        <v>128.75</v>
      </c>
      <c r="AM21" s="518">
        <f>AL21/4</f>
        <v>32.1875</v>
      </c>
      <c r="AN21" s="519" t="str">
        <f>IF(C20="","",C20)</f>
        <v/>
      </c>
      <c r="AO21" s="520" t="str">
        <f>IF(D20="","",D20)</f>
        <v/>
      </c>
      <c r="AP21" s="521" t="str">
        <f>IF(D20&lt;&gt;"",VLOOKUP(D20,$AU$2:$AV$6,2,FALSE),"")</f>
        <v/>
      </c>
      <c r="AQ21" s="518">
        <f>ROUNDDOWN(AL21/$AL$6,2)</f>
        <v>0.83</v>
      </c>
      <c r="AR21" s="518">
        <f>IF(AP21=1,"",AQ21)</f>
        <v>0.83</v>
      </c>
    </row>
    <row r="22" spans="1:44" ht="15.9" customHeight="1">
      <c r="A22" s="463"/>
      <c r="B22" s="1298" t="s">
        <v>999</v>
      </c>
      <c r="C22" s="1284"/>
      <c r="D22" s="1286"/>
      <c r="E22" s="1288"/>
      <c r="F22" s="504" t="s">
        <v>989</v>
      </c>
      <c r="G22" s="505"/>
      <c r="H22" s="506"/>
      <c r="I22" s="349"/>
      <c r="J22" s="349"/>
      <c r="K22" s="349"/>
      <c r="L22" s="349"/>
      <c r="M22" s="507" t="s">
        <v>990</v>
      </c>
      <c r="N22" s="505" t="s">
        <v>991</v>
      </c>
      <c r="O22" s="506"/>
      <c r="P22" s="349" t="s">
        <v>292</v>
      </c>
      <c r="Q22" s="349" t="s">
        <v>292</v>
      </c>
      <c r="R22" s="349" t="s">
        <v>292</v>
      </c>
      <c r="S22" s="349"/>
      <c r="T22" s="507" t="s">
        <v>990</v>
      </c>
      <c r="U22" s="505" t="s">
        <v>991</v>
      </c>
      <c r="V22" s="506"/>
      <c r="W22" s="349" t="s">
        <v>292</v>
      </c>
      <c r="X22" s="349" t="s">
        <v>292</v>
      </c>
      <c r="Y22" s="349" t="s">
        <v>292</v>
      </c>
      <c r="Z22" s="349"/>
      <c r="AA22" s="507" t="s">
        <v>990</v>
      </c>
      <c r="AB22" s="505" t="s">
        <v>991</v>
      </c>
      <c r="AC22" s="506"/>
      <c r="AD22" s="349" t="s">
        <v>292</v>
      </c>
      <c r="AE22" s="349" t="s">
        <v>292</v>
      </c>
      <c r="AF22" s="349" t="s">
        <v>292</v>
      </c>
      <c r="AG22" s="349"/>
      <c r="AH22" s="507" t="s">
        <v>990</v>
      </c>
      <c r="AI22" s="522" t="s">
        <v>991</v>
      </c>
      <c r="AJ22" s="506"/>
      <c r="AK22" s="506" t="s">
        <v>292</v>
      </c>
      <c r="AL22" s="509">
        <f>SUM(G23:AK23)</f>
        <v>136.5</v>
      </c>
      <c r="AM22" s="510"/>
      <c r="AN22" s="458"/>
      <c r="AO22" s="459"/>
      <c r="AP22" s="510"/>
      <c r="AQ22" s="511"/>
      <c r="AR22" s="511"/>
    </row>
    <row r="23" spans="1:44" ht="15.9" customHeight="1">
      <c r="A23" s="463"/>
      <c r="B23" s="1298"/>
      <c r="C23" s="1299"/>
      <c r="D23" s="1300"/>
      <c r="E23" s="1301"/>
      <c r="F23" s="512" t="s">
        <v>992</v>
      </c>
      <c r="G23" s="513" t="str">
        <f t="shared" ref="G23:AK23" si="7">IF(G22&lt;&gt;"",VLOOKUP(G22,$AC$197:$AL$221,9,FALSE),"")</f>
        <v/>
      </c>
      <c r="H23" s="514" t="str">
        <f t="shared" si="7"/>
        <v/>
      </c>
      <c r="I23" s="514" t="str">
        <f t="shared" si="7"/>
        <v/>
      </c>
      <c r="J23" s="514" t="str">
        <f t="shared" si="7"/>
        <v/>
      </c>
      <c r="K23" s="514" t="str">
        <f t="shared" si="7"/>
        <v/>
      </c>
      <c r="L23" s="514" t="str">
        <f t="shared" si="7"/>
        <v/>
      </c>
      <c r="M23" s="515">
        <f t="shared" si="7"/>
        <v>7.5</v>
      </c>
      <c r="N23" s="513">
        <f t="shared" si="7"/>
        <v>7.25</v>
      </c>
      <c r="O23" s="514" t="str">
        <f t="shared" si="7"/>
        <v/>
      </c>
      <c r="P23" s="514">
        <f t="shared" si="7"/>
        <v>7.75</v>
      </c>
      <c r="Q23" s="514">
        <f t="shared" si="7"/>
        <v>7.75</v>
      </c>
      <c r="R23" s="514">
        <f t="shared" si="7"/>
        <v>7.75</v>
      </c>
      <c r="S23" s="514" t="str">
        <f t="shared" si="7"/>
        <v/>
      </c>
      <c r="T23" s="515">
        <f t="shared" si="7"/>
        <v>7.5</v>
      </c>
      <c r="U23" s="513">
        <f t="shared" si="7"/>
        <v>7.25</v>
      </c>
      <c r="V23" s="514" t="str">
        <f t="shared" si="7"/>
        <v/>
      </c>
      <c r="W23" s="514">
        <f t="shared" si="7"/>
        <v>7.75</v>
      </c>
      <c r="X23" s="514">
        <f t="shared" si="7"/>
        <v>7.75</v>
      </c>
      <c r="Y23" s="514">
        <f t="shared" si="7"/>
        <v>7.75</v>
      </c>
      <c r="Z23" s="514" t="str">
        <f t="shared" si="7"/>
        <v/>
      </c>
      <c r="AA23" s="515">
        <f t="shared" si="7"/>
        <v>7.5</v>
      </c>
      <c r="AB23" s="513">
        <f t="shared" si="7"/>
        <v>7.25</v>
      </c>
      <c r="AC23" s="514" t="str">
        <f t="shared" si="7"/>
        <v/>
      </c>
      <c r="AD23" s="514">
        <f t="shared" si="7"/>
        <v>7.75</v>
      </c>
      <c r="AE23" s="514">
        <f t="shared" si="7"/>
        <v>7.75</v>
      </c>
      <c r="AF23" s="514">
        <f t="shared" si="7"/>
        <v>7.75</v>
      </c>
      <c r="AG23" s="514" t="str">
        <f t="shared" si="7"/>
        <v/>
      </c>
      <c r="AH23" s="515">
        <f t="shared" si="7"/>
        <v>7.5</v>
      </c>
      <c r="AI23" s="516">
        <f t="shared" si="7"/>
        <v>7.25</v>
      </c>
      <c r="AJ23" s="514" t="str">
        <f t="shared" si="7"/>
        <v/>
      </c>
      <c r="AK23" s="514">
        <f t="shared" si="7"/>
        <v>7.75</v>
      </c>
      <c r="AL23" s="517">
        <f>SUM(G23:AH23)</f>
        <v>121.5</v>
      </c>
      <c r="AM23" s="518">
        <f>AL23/4</f>
        <v>30.375</v>
      </c>
      <c r="AN23" s="519" t="str">
        <f>IF(C22="","",C22)</f>
        <v/>
      </c>
      <c r="AO23" s="520" t="str">
        <f>IF(D22="","",D22)</f>
        <v/>
      </c>
      <c r="AP23" s="521" t="str">
        <f>IF(D22&lt;&gt;"",VLOOKUP(D22,$AU$2:$AV$6,2,FALSE),"")</f>
        <v/>
      </c>
      <c r="AQ23" s="518">
        <f>ROUNDDOWN(AL23/$AL$6,2)</f>
        <v>0.78</v>
      </c>
      <c r="AR23" s="518">
        <f>IF(AP23=1,"",AQ23)</f>
        <v>0.78</v>
      </c>
    </row>
    <row r="24" spans="1:44" ht="15.9" customHeight="1">
      <c r="A24" s="463"/>
      <c r="B24" s="1298" t="s">
        <v>1000</v>
      </c>
      <c r="C24" s="1284"/>
      <c r="D24" s="1286"/>
      <c r="E24" s="1288"/>
      <c r="F24" s="504" t="s">
        <v>989</v>
      </c>
      <c r="G24" s="505"/>
      <c r="H24" s="506"/>
      <c r="I24" s="349"/>
      <c r="J24" s="349"/>
      <c r="K24" s="349"/>
      <c r="L24" s="349"/>
      <c r="M24" s="507"/>
      <c r="N24" s="505"/>
      <c r="O24" s="506"/>
      <c r="P24" s="349"/>
      <c r="Q24" s="349"/>
      <c r="R24" s="349"/>
      <c r="S24" s="349"/>
      <c r="T24" s="507"/>
      <c r="U24" s="505"/>
      <c r="V24" s="506"/>
      <c r="W24" s="349"/>
      <c r="X24" s="349"/>
      <c r="Y24" s="349"/>
      <c r="Z24" s="349"/>
      <c r="AA24" s="507"/>
      <c r="AB24" s="505"/>
      <c r="AC24" s="506"/>
      <c r="AD24" s="349"/>
      <c r="AE24" s="349"/>
      <c r="AF24" s="349"/>
      <c r="AG24" s="349"/>
      <c r="AH24" s="507"/>
      <c r="AI24" s="522"/>
      <c r="AJ24" s="506"/>
      <c r="AK24" s="506"/>
      <c r="AL24" s="509">
        <f>SUM(G25:AK25)</f>
        <v>0</v>
      </c>
      <c r="AM24" s="510"/>
      <c r="AN24" s="458"/>
      <c r="AO24" s="459"/>
      <c r="AP24" s="510"/>
      <c r="AQ24" s="511"/>
      <c r="AR24" s="511"/>
    </row>
    <row r="25" spans="1:44" ht="15.9" customHeight="1">
      <c r="A25" s="463"/>
      <c r="B25" s="1298"/>
      <c r="C25" s="1299"/>
      <c r="D25" s="1300"/>
      <c r="E25" s="1301"/>
      <c r="F25" s="512" t="s">
        <v>992</v>
      </c>
      <c r="G25" s="513" t="str">
        <f t="shared" ref="G25:AK25" si="8">IF(G24&lt;&gt;"",VLOOKUP(G24,$AC$197:$AL$221,9,FALSE),"")</f>
        <v/>
      </c>
      <c r="H25" s="514" t="str">
        <f t="shared" si="8"/>
        <v/>
      </c>
      <c r="I25" s="514" t="str">
        <f t="shared" si="8"/>
        <v/>
      </c>
      <c r="J25" s="514" t="str">
        <f t="shared" si="8"/>
        <v/>
      </c>
      <c r="K25" s="514" t="str">
        <f t="shared" si="8"/>
        <v/>
      </c>
      <c r="L25" s="514" t="str">
        <f t="shared" si="8"/>
        <v/>
      </c>
      <c r="M25" s="515" t="str">
        <f t="shared" si="8"/>
        <v/>
      </c>
      <c r="N25" s="513" t="str">
        <f t="shared" si="8"/>
        <v/>
      </c>
      <c r="O25" s="514" t="str">
        <f t="shared" si="8"/>
        <v/>
      </c>
      <c r="P25" s="514" t="str">
        <f t="shared" si="8"/>
        <v/>
      </c>
      <c r="Q25" s="514" t="str">
        <f t="shared" si="8"/>
        <v/>
      </c>
      <c r="R25" s="514" t="str">
        <f t="shared" si="8"/>
        <v/>
      </c>
      <c r="S25" s="514" t="str">
        <f t="shared" si="8"/>
        <v/>
      </c>
      <c r="T25" s="515" t="str">
        <f t="shared" si="8"/>
        <v/>
      </c>
      <c r="U25" s="513" t="str">
        <f t="shared" si="8"/>
        <v/>
      </c>
      <c r="V25" s="514" t="str">
        <f t="shared" si="8"/>
        <v/>
      </c>
      <c r="W25" s="514" t="str">
        <f t="shared" si="8"/>
        <v/>
      </c>
      <c r="X25" s="514" t="str">
        <f t="shared" si="8"/>
        <v/>
      </c>
      <c r="Y25" s="514" t="str">
        <f t="shared" si="8"/>
        <v/>
      </c>
      <c r="Z25" s="514" t="str">
        <f t="shared" si="8"/>
        <v/>
      </c>
      <c r="AA25" s="515" t="str">
        <f t="shared" si="8"/>
        <v/>
      </c>
      <c r="AB25" s="513" t="str">
        <f t="shared" si="8"/>
        <v/>
      </c>
      <c r="AC25" s="514" t="str">
        <f t="shared" si="8"/>
        <v/>
      </c>
      <c r="AD25" s="514" t="str">
        <f t="shared" si="8"/>
        <v/>
      </c>
      <c r="AE25" s="514" t="str">
        <f t="shared" si="8"/>
        <v/>
      </c>
      <c r="AF25" s="514" t="str">
        <f t="shared" si="8"/>
        <v/>
      </c>
      <c r="AG25" s="514" t="str">
        <f t="shared" si="8"/>
        <v/>
      </c>
      <c r="AH25" s="515" t="str">
        <f t="shared" si="8"/>
        <v/>
      </c>
      <c r="AI25" s="516" t="str">
        <f t="shared" si="8"/>
        <v/>
      </c>
      <c r="AJ25" s="514" t="str">
        <f t="shared" si="8"/>
        <v/>
      </c>
      <c r="AK25" s="514" t="str">
        <f t="shared" si="8"/>
        <v/>
      </c>
      <c r="AL25" s="517">
        <f>SUM(G25:AH25)</f>
        <v>0</v>
      </c>
      <c r="AM25" s="518">
        <f>AL25/4</f>
        <v>0</v>
      </c>
      <c r="AN25" s="519" t="str">
        <f>IF(C24="","",C24)</f>
        <v/>
      </c>
      <c r="AO25" s="520" t="str">
        <f>IF(D24="","",D24)</f>
        <v/>
      </c>
      <c r="AP25" s="521" t="str">
        <f>IF(D24&lt;&gt;"",VLOOKUP(D24,$AU$2:$AV$6,2,FALSE),"")</f>
        <v/>
      </c>
      <c r="AQ25" s="518">
        <f>ROUNDDOWN(AL25/$AL$6,2)</f>
        <v>0</v>
      </c>
      <c r="AR25" s="518">
        <f>IF(AP25=1,"",AQ25)</f>
        <v>0</v>
      </c>
    </row>
    <row r="26" spans="1:44" ht="15.9" customHeight="1">
      <c r="A26" s="463"/>
      <c r="B26" s="1298" t="s">
        <v>1001</v>
      </c>
      <c r="C26" s="1284"/>
      <c r="D26" s="1286"/>
      <c r="E26" s="1288"/>
      <c r="F26" s="504" t="s">
        <v>989</v>
      </c>
      <c r="G26" s="505"/>
      <c r="H26" s="506"/>
      <c r="I26" s="349"/>
      <c r="J26" s="349"/>
      <c r="K26" s="349"/>
      <c r="L26" s="349"/>
      <c r="M26" s="507"/>
      <c r="N26" s="505"/>
      <c r="O26" s="506"/>
      <c r="P26" s="349"/>
      <c r="Q26" s="349"/>
      <c r="R26" s="349"/>
      <c r="S26" s="349"/>
      <c r="T26" s="507"/>
      <c r="U26" s="505"/>
      <c r="V26" s="506"/>
      <c r="W26" s="349"/>
      <c r="X26" s="349"/>
      <c r="Y26" s="349"/>
      <c r="Z26" s="349"/>
      <c r="AA26" s="507"/>
      <c r="AB26" s="505"/>
      <c r="AC26" s="506"/>
      <c r="AD26" s="349"/>
      <c r="AE26" s="349"/>
      <c r="AF26" s="349"/>
      <c r="AG26" s="349"/>
      <c r="AH26" s="507"/>
      <c r="AI26" s="508"/>
      <c r="AJ26" s="349"/>
      <c r="AK26" s="349"/>
      <c r="AL26" s="509">
        <f>SUM(G27:AK27)</f>
        <v>0</v>
      </c>
      <c r="AM26" s="510"/>
      <c r="AN26" s="458"/>
      <c r="AO26" s="459"/>
      <c r="AP26" s="510"/>
      <c r="AQ26" s="511"/>
      <c r="AR26" s="511"/>
    </row>
    <row r="27" spans="1:44" ht="15.9" customHeight="1">
      <c r="A27" s="463"/>
      <c r="B27" s="1298"/>
      <c r="C27" s="1299"/>
      <c r="D27" s="1300"/>
      <c r="E27" s="1301"/>
      <c r="F27" s="512" t="s">
        <v>992</v>
      </c>
      <c r="G27" s="513" t="str">
        <f t="shared" ref="G27:AK27" si="9">IF(G26&lt;&gt;"",VLOOKUP(G26,$AC$197:$AL$221,9,FALSE),"")</f>
        <v/>
      </c>
      <c r="H27" s="514" t="str">
        <f t="shared" si="9"/>
        <v/>
      </c>
      <c r="I27" s="514" t="str">
        <f t="shared" si="9"/>
        <v/>
      </c>
      <c r="J27" s="514" t="str">
        <f t="shared" si="9"/>
        <v/>
      </c>
      <c r="K27" s="514" t="str">
        <f t="shared" si="9"/>
        <v/>
      </c>
      <c r="L27" s="514" t="str">
        <f t="shared" si="9"/>
        <v/>
      </c>
      <c r="M27" s="515" t="str">
        <f t="shared" si="9"/>
        <v/>
      </c>
      <c r="N27" s="513" t="str">
        <f t="shared" si="9"/>
        <v/>
      </c>
      <c r="O27" s="514" t="str">
        <f t="shared" si="9"/>
        <v/>
      </c>
      <c r="P27" s="514" t="str">
        <f t="shared" si="9"/>
        <v/>
      </c>
      <c r="Q27" s="514" t="str">
        <f t="shared" si="9"/>
        <v/>
      </c>
      <c r="R27" s="514" t="str">
        <f t="shared" si="9"/>
        <v/>
      </c>
      <c r="S27" s="514" t="str">
        <f t="shared" si="9"/>
        <v/>
      </c>
      <c r="T27" s="515" t="str">
        <f t="shared" si="9"/>
        <v/>
      </c>
      <c r="U27" s="513" t="str">
        <f t="shared" si="9"/>
        <v/>
      </c>
      <c r="V27" s="514" t="str">
        <f t="shared" si="9"/>
        <v/>
      </c>
      <c r="W27" s="514" t="str">
        <f t="shared" si="9"/>
        <v/>
      </c>
      <c r="X27" s="514" t="str">
        <f t="shared" si="9"/>
        <v/>
      </c>
      <c r="Y27" s="514" t="str">
        <f t="shared" si="9"/>
        <v/>
      </c>
      <c r="Z27" s="514" t="str">
        <f t="shared" si="9"/>
        <v/>
      </c>
      <c r="AA27" s="515" t="str">
        <f t="shared" si="9"/>
        <v/>
      </c>
      <c r="AB27" s="513" t="str">
        <f t="shared" si="9"/>
        <v/>
      </c>
      <c r="AC27" s="514" t="str">
        <f t="shared" si="9"/>
        <v/>
      </c>
      <c r="AD27" s="514" t="str">
        <f t="shared" si="9"/>
        <v/>
      </c>
      <c r="AE27" s="514" t="str">
        <f t="shared" si="9"/>
        <v/>
      </c>
      <c r="AF27" s="514" t="str">
        <f t="shared" si="9"/>
        <v/>
      </c>
      <c r="AG27" s="514" t="str">
        <f t="shared" si="9"/>
        <v/>
      </c>
      <c r="AH27" s="515" t="str">
        <f t="shared" si="9"/>
        <v/>
      </c>
      <c r="AI27" s="516" t="str">
        <f t="shared" si="9"/>
        <v/>
      </c>
      <c r="AJ27" s="514" t="str">
        <f t="shared" si="9"/>
        <v/>
      </c>
      <c r="AK27" s="514" t="str">
        <f t="shared" si="9"/>
        <v/>
      </c>
      <c r="AL27" s="517">
        <f>SUM(G27:AH27)</f>
        <v>0</v>
      </c>
      <c r="AM27" s="518">
        <f>AL27/4</f>
        <v>0</v>
      </c>
      <c r="AN27" s="519" t="str">
        <f>IF(C26="","",C26)</f>
        <v/>
      </c>
      <c r="AO27" s="520" t="str">
        <f>IF(D26="","",D26)</f>
        <v/>
      </c>
      <c r="AP27" s="521" t="str">
        <f>IF(D26&lt;&gt;"",VLOOKUP(D26,$AU$2:$AV$6,2,FALSE),"")</f>
        <v/>
      </c>
      <c r="AQ27" s="518">
        <f>ROUNDDOWN(AL27/$AL$6,2)</f>
        <v>0</v>
      </c>
      <c r="AR27" s="518">
        <f>IF(AP27=1,"",AQ27)</f>
        <v>0</v>
      </c>
    </row>
    <row r="28" spans="1:44" ht="15.9" customHeight="1">
      <c r="A28" s="463"/>
      <c r="B28" s="1298" t="s">
        <v>1002</v>
      </c>
      <c r="C28" s="1284"/>
      <c r="D28" s="1286"/>
      <c r="E28" s="1288"/>
      <c r="F28" s="504" t="s">
        <v>989</v>
      </c>
      <c r="G28" s="505"/>
      <c r="H28" s="506"/>
      <c r="I28" s="349"/>
      <c r="J28" s="349"/>
      <c r="K28" s="349"/>
      <c r="L28" s="349"/>
      <c r="M28" s="507"/>
      <c r="N28" s="505"/>
      <c r="O28" s="506"/>
      <c r="P28" s="349"/>
      <c r="Q28" s="349"/>
      <c r="R28" s="349"/>
      <c r="S28" s="349"/>
      <c r="T28" s="507"/>
      <c r="U28" s="505"/>
      <c r="V28" s="506"/>
      <c r="W28" s="349"/>
      <c r="X28" s="349"/>
      <c r="Y28" s="349"/>
      <c r="Z28" s="349"/>
      <c r="AA28" s="507"/>
      <c r="AB28" s="505"/>
      <c r="AC28" s="506"/>
      <c r="AD28" s="349"/>
      <c r="AE28" s="349"/>
      <c r="AF28" s="349"/>
      <c r="AG28" s="349"/>
      <c r="AH28" s="507"/>
      <c r="AI28" s="508"/>
      <c r="AJ28" s="349"/>
      <c r="AK28" s="349"/>
      <c r="AL28" s="509">
        <f>SUM(G29:AK29)</f>
        <v>0</v>
      </c>
      <c r="AM28" s="510"/>
      <c r="AN28" s="458"/>
      <c r="AO28" s="459"/>
      <c r="AP28" s="510"/>
      <c r="AQ28" s="511"/>
      <c r="AR28" s="511"/>
    </row>
    <row r="29" spans="1:44" ht="15.9" customHeight="1">
      <c r="A29" s="463"/>
      <c r="B29" s="1298"/>
      <c r="C29" s="1299"/>
      <c r="D29" s="1300"/>
      <c r="E29" s="1301"/>
      <c r="F29" s="512" t="s">
        <v>992</v>
      </c>
      <c r="G29" s="513" t="str">
        <f t="shared" ref="G29:AK29" si="10">IF(G28&lt;&gt;"",VLOOKUP(G28,$AC$197:$AL$221,9,FALSE),"")</f>
        <v/>
      </c>
      <c r="H29" s="514" t="str">
        <f t="shared" si="10"/>
        <v/>
      </c>
      <c r="I29" s="514" t="str">
        <f t="shared" si="10"/>
        <v/>
      </c>
      <c r="J29" s="514" t="str">
        <f t="shared" si="10"/>
        <v/>
      </c>
      <c r="K29" s="514" t="str">
        <f t="shared" si="10"/>
        <v/>
      </c>
      <c r="L29" s="514" t="str">
        <f t="shared" si="10"/>
        <v/>
      </c>
      <c r="M29" s="515" t="str">
        <f t="shared" si="10"/>
        <v/>
      </c>
      <c r="N29" s="513" t="str">
        <f t="shared" si="10"/>
        <v/>
      </c>
      <c r="O29" s="514" t="str">
        <f t="shared" si="10"/>
        <v/>
      </c>
      <c r="P29" s="514" t="str">
        <f t="shared" si="10"/>
        <v/>
      </c>
      <c r="Q29" s="514" t="str">
        <f t="shared" si="10"/>
        <v/>
      </c>
      <c r="R29" s="514" t="str">
        <f t="shared" si="10"/>
        <v/>
      </c>
      <c r="S29" s="514" t="str">
        <f t="shared" si="10"/>
        <v/>
      </c>
      <c r="T29" s="515" t="str">
        <f t="shared" si="10"/>
        <v/>
      </c>
      <c r="U29" s="513" t="str">
        <f t="shared" si="10"/>
        <v/>
      </c>
      <c r="V29" s="514" t="str">
        <f t="shared" si="10"/>
        <v/>
      </c>
      <c r="W29" s="514" t="str">
        <f t="shared" si="10"/>
        <v/>
      </c>
      <c r="X29" s="514" t="str">
        <f t="shared" si="10"/>
        <v/>
      </c>
      <c r="Y29" s="514" t="str">
        <f t="shared" si="10"/>
        <v/>
      </c>
      <c r="Z29" s="514" t="str">
        <f t="shared" si="10"/>
        <v/>
      </c>
      <c r="AA29" s="515" t="str">
        <f t="shared" si="10"/>
        <v/>
      </c>
      <c r="AB29" s="513" t="str">
        <f t="shared" si="10"/>
        <v/>
      </c>
      <c r="AC29" s="514" t="str">
        <f t="shared" si="10"/>
        <v/>
      </c>
      <c r="AD29" s="514" t="str">
        <f t="shared" si="10"/>
        <v/>
      </c>
      <c r="AE29" s="514" t="str">
        <f t="shared" si="10"/>
        <v/>
      </c>
      <c r="AF29" s="514" t="str">
        <f t="shared" si="10"/>
        <v/>
      </c>
      <c r="AG29" s="514" t="str">
        <f t="shared" si="10"/>
        <v/>
      </c>
      <c r="AH29" s="515" t="str">
        <f t="shared" si="10"/>
        <v/>
      </c>
      <c r="AI29" s="516" t="str">
        <f t="shared" si="10"/>
        <v/>
      </c>
      <c r="AJ29" s="514" t="str">
        <f t="shared" si="10"/>
        <v/>
      </c>
      <c r="AK29" s="514" t="str">
        <f t="shared" si="10"/>
        <v/>
      </c>
      <c r="AL29" s="517">
        <f>SUM(G29:AH29)</f>
        <v>0</v>
      </c>
      <c r="AM29" s="518">
        <f>AL29/4</f>
        <v>0</v>
      </c>
      <c r="AN29" s="519" t="str">
        <f>IF(C28="","",C28)</f>
        <v/>
      </c>
      <c r="AO29" s="520" t="str">
        <f>IF(D28="","",D28)</f>
        <v/>
      </c>
      <c r="AP29" s="521" t="str">
        <f>IF(D28&lt;&gt;"",VLOOKUP(D28,$AU$2:$AV$6,2,FALSE),"")</f>
        <v/>
      </c>
      <c r="AQ29" s="518">
        <f>ROUNDDOWN(AL29/$AL$6,2)</f>
        <v>0</v>
      </c>
      <c r="AR29" s="518">
        <f>IF(AP29=1,"",AQ29)</f>
        <v>0</v>
      </c>
    </row>
    <row r="30" spans="1:44" ht="15.9" customHeight="1">
      <c r="A30" s="463"/>
      <c r="B30" s="1298" t="s">
        <v>1003</v>
      </c>
      <c r="C30" s="1284"/>
      <c r="D30" s="1286"/>
      <c r="E30" s="1288"/>
      <c r="F30" s="504" t="s">
        <v>989</v>
      </c>
      <c r="G30" s="505"/>
      <c r="H30" s="506"/>
      <c r="I30" s="349"/>
      <c r="J30" s="349"/>
      <c r="K30" s="349"/>
      <c r="L30" s="349"/>
      <c r="M30" s="507"/>
      <c r="N30" s="505"/>
      <c r="O30" s="506"/>
      <c r="P30" s="349"/>
      <c r="Q30" s="349"/>
      <c r="R30" s="349"/>
      <c r="S30" s="349"/>
      <c r="T30" s="507"/>
      <c r="U30" s="505"/>
      <c r="V30" s="506"/>
      <c r="W30" s="349"/>
      <c r="X30" s="349"/>
      <c r="Y30" s="349"/>
      <c r="Z30" s="349"/>
      <c r="AA30" s="507"/>
      <c r="AB30" s="505"/>
      <c r="AC30" s="506"/>
      <c r="AD30" s="349"/>
      <c r="AE30" s="349"/>
      <c r="AF30" s="349"/>
      <c r="AG30" s="349"/>
      <c r="AH30" s="507"/>
      <c r="AI30" s="522"/>
      <c r="AJ30" s="506"/>
      <c r="AK30" s="506"/>
      <c r="AL30" s="509">
        <f>SUM(G31:AK31)</f>
        <v>0</v>
      </c>
      <c r="AM30" s="510"/>
      <c r="AN30" s="458"/>
      <c r="AO30" s="459"/>
      <c r="AP30" s="510"/>
      <c r="AQ30" s="511"/>
      <c r="AR30" s="511"/>
    </row>
    <row r="31" spans="1:44" ht="15.9" customHeight="1">
      <c r="A31" s="463"/>
      <c r="B31" s="1298"/>
      <c r="C31" s="1299"/>
      <c r="D31" s="1300"/>
      <c r="E31" s="1301"/>
      <c r="F31" s="512" t="s">
        <v>992</v>
      </c>
      <c r="G31" s="513" t="str">
        <f t="shared" ref="G31:AK31" si="11">IF(G30&lt;&gt;"",VLOOKUP(G30,$AC$197:$AL$221,9,FALSE),"")</f>
        <v/>
      </c>
      <c r="H31" s="514" t="str">
        <f t="shared" si="11"/>
        <v/>
      </c>
      <c r="I31" s="514" t="str">
        <f t="shared" si="11"/>
        <v/>
      </c>
      <c r="J31" s="514" t="str">
        <f t="shared" si="11"/>
        <v/>
      </c>
      <c r="K31" s="514" t="str">
        <f t="shared" si="11"/>
        <v/>
      </c>
      <c r="L31" s="514" t="str">
        <f t="shared" si="11"/>
        <v/>
      </c>
      <c r="M31" s="515" t="str">
        <f t="shared" si="11"/>
        <v/>
      </c>
      <c r="N31" s="513" t="str">
        <f t="shared" si="11"/>
        <v/>
      </c>
      <c r="O31" s="514" t="str">
        <f t="shared" si="11"/>
        <v/>
      </c>
      <c r="P31" s="514" t="str">
        <f t="shared" si="11"/>
        <v/>
      </c>
      <c r="Q31" s="514" t="str">
        <f t="shared" si="11"/>
        <v/>
      </c>
      <c r="R31" s="514" t="str">
        <f t="shared" si="11"/>
        <v/>
      </c>
      <c r="S31" s="514" t="str">
        <f t="shared" si="11"/>
        <v/>
      </c>
      <c r="T31" s="515" t="str">
        <f t="shared" si="11"/>
        <v/>
      </c>
      <c r="U31" s="513" t="str">
        <f t="shared" si="11"/>
        <v/>
      </c>
      <c r="V31" s="514" t="str">
        <f t="shared" si="11"/>
        <v/>
      </c>
      <c r="W31" s="514" t="str">
        <f t="shared" si="11"/>
        <v/>
      </c>
      <c r="X31" s="514" t="str">
        <f t="shared" si="11"/>
        <v/>
      </c>
      <c r="Y31" s="514" t="str">
        <f t="shared" si="11"/>
        <v/>
      </c>
      <c r="Z31" s="514" t="str">
        <f t="shared" si="11"/>
        <v/>
      </c>
      <c r="AA31" s="515" t="str">
        <f t="shared" si="11"/>
        <v/>
      </c>
      <c r="AB31" s="513" t="str">
        <f t="shared" si="11"/>
        <v/>
      </c>
      <c r="AC31" s="514" t="str">
        <f t="shared" si="11"/>
        <v/>
      </c>
      <c r="AD31" s="514" t="str">
        <f t="shared" si="11"/>
        <v/>
      </c>
      <c r="AE31" s="514" t="str">
        <f t="shared" si="11"/>
        <v/>
      </c>
      <c r="AF31" s="514" t="str">
        <f t="shared" si="11"/>
        <v/>
      </c>
      <c r="AG31" s="514" t="str">
        <f t="shared" si="11"/>
        <v/>
      </c>
      <c r="AH31" s="515" t="str">
        <f t="shared" si="11"/>
        <v/>
      </c>
      <c r="AI31" s="516" t="str">
        <f t="shared" si="11"/>
        <v/>
      </c>
      <c r="AJ31" s="514" t="str">
        <f t="shared" si="11"/>
        <v/>
      </c>
      <c r="AK31" s="514" t="str">
        <f t="shared" si="11"/>
        <v/>
      </c>
      <c r="AL31" s="517">
        <f>SUM(G31:AH31)</f>
        <v>0</v>
      </c>
      <c r="AM31" s="518">
        <f>AL31/4</f>
        <v>0</v>
      </c>
      <c r="AN31" s="519" t="str">
        <f>IF(C30="","",C30)</f>
        <v/>
      </c>
      <c r="AO31" s="520" t="str">
        <f>IF(D30="","",D30)</f>
        <v/>
      </c>
      <c r="AP31" s="521" t="str">
        <f>IF(D30&lt;&gt;"",VLOOKUP(D30,$AU$2:$AV$6,2,FALSE),"")</f>
        <v/>
      </c>
      <c r="AQ31" s="518">
        <f>ROUNDDOWN(AL31/$AL$6,2)</f>
        <v>0</v>
      </c>
      <c r="AR31" s="518">
        <f>IF(AP31=1,"",AQ31)</f>
        <v>0</v>
      </c>
    </row>
    <row r="32" spans="1:44" ht="15.9" customHeight="1">
      <c r="A32" s="463"/>
      <c r="B32" s="1298" t="s">
        <v>1004</v>
      </c>
      <c r="C32" s="1284"/>
      <c r="D32" s="1286"/>
      <c r="E32" s="1288"/>
      <c r="F32" s="504" t="s">
        <v>989</v>
      </c>
      <c r="G32" s="505"/>
      <c r="H32" s="506"/>
      <c r="I32" s="349"/>
      <c r="J32" s="349"/>
      <c r="K32" s="349"/>
      <c r="L32" s="349"/>
      <c r="M32" s="507"/>
      <c r="N32" s="505"/>
      <c r="O32" s="506"/>
      <c r="P32" s="349"/>
      <c r="Q32" s="349"/>
      <c r="R32" s="349"/>
      <c r="S32" s="349"/>
      <c r="T32" s="507"/>
      <c r="U32" s="505"/>
      <c r="V32" s="506"/>
      <c r="W32" s="349"/>
      <c r="X32" s="349"/>
      <c r="Y32" s="349"/>
      <c r="Z32" s="349"/>
      <c r="AA32" s="507"/>
      <c r="AB32" s="505"/>
      <c r="AC32" s="506"/>
      <c r="AD32" s="349"/>
      <c r="AE32" s="349"/>
      <c r="AF32" s="349"/>
      <c r="AG32" s="349"/>
      <c r="AH32" s="507"/>
      <c r="AI32" s="522"/>
      <c r="AJ32" s="506"/>
      <c r="AK32" s="506"/>
      <c r="AL32" s="509">
        <f>SUM(G33:AK33)</f>
        <v>0</v>
      </c>
      <c r="AM32" s="510"/>
      <c r="AN32" s="458"/>
      <c r="AO32" s="459"/>
      <c r="AP32" s="510"/>
      <c r="AQ32" s="511"/>
      <c r="AR32" s="511"/>
    </row>
    <row r="33" spans="1:44" ht="15.9" customHeight="1">
      <c r="A33" s="463"/>
      <c r="B33" s="1298"/>
      <c r="C33" s="1299"/>
      <c r="D33" s="1300"/>
      <c r="E33" s="1301"/>
      <c r="F33" s="512" t="s">
        <v>992</v>
      </c>
      <c r="G33" s="513" t="str">
        <f t="shared" ref="G33:AK33" si="12">IF(G32&lt;&gt;"",VLOOKUP(G32,$AC$197:$AL$221,9,FALSE),"")</f>
        <v/>
      </c>
      <c r="H33" s="514" t="str">
        <f t="shared" si="12"/>
        <v/>
      </c>
      <c r="I33" s="514" t="str">
        <f t="shared" si="12"/>
        <v/>
      </c>
      <c r="J33" s="514" t="str">
        <f t="shared" si="12"/>
        <v/>
      </c>
      <c r="K33" s="514" t="str">
        <f t="shared" si="12"/>
        <v/>
      </c>
      <c r="L33" s="514" t="str">
        <f t="shared" si="12"/>
        <v/>
      </c>
      <c r="M33" s="515" t="str">
        <f t="shared" si="12"/>
        <v/>
      </c>
      <c r="N33" s="513" t="str">
        <f t="shared" si="12"/>
        <v/>
      </c>
      <c r="O33" s="514" t="str">
        <f t="shared" si="12"/>
        <v/>
      </c>
      <c r="P33" s="514" t="str">
        <f t="shared" si="12"/>
        <v/>
      </c>
      <c r="Q33" s="514" t="str">
        <f t="shared" si="12"/>
        <v/>
      </c>
      <c r="R33" s="514" t="str">
        <f t="shared" si="12"/>
        <v/>
      </c>
      <c r="S33" s="514" t="str">
        <f t="shared" si="12"/>
        <v/>
      </c>
      <c r="T33" s="515" t="str">
        <f t="shared" si="12"/>
        <v/>
      </c>
      <c r="U33" s="513" t="str">
        <f t="shared" si="12"/>
        <v/>
      </c>
      <c r="V33" s="514" t="str">
        <f t="shared" si="12"/>
        <v/>
      </c>
      <c r="W33" s="514" t="str">
        <f t="shared" si="12"/>
        <v/>
      </c>
      <c r="X33" s="514" t="str">
        <f t="shared" si="12"/>
        <v/>
      </c>
      <c r="Y33" s="514" t="str">
        <f t="shared" si="12"/>
        <v/>
      </c>
      <c r="Z33" s="514" t="str">
        <f t="shared" si="12"/>
        <v/>
      </c>
      <c r="AA33" s="515" t="str">
        <f t="shared" si="12"/>
        <v/>
      </c>
      <c r="AB33" s="513" t="str">
        <f t="shared" si="12"/>
        <v/>
      </c>
      <c r="AC33" s="514" t="str">
        <f t="shared" si="12"/>
        <v/>
      </c>
      <c r="AD33" s="514" t="str">
        <f t="shared" si="12"/>
        <v/>
      </c>
      <c r="AE33" s="514" t="str">
        <f t="shared" si="12"/>
        <v/>
      </c>
      <c r="AF33" s="514" t="str">
        <f t="shared" si="12"/>
        <v/>
      </c>
      <c r="AG33" s="514" t="str">
        <f t="shared" si="12"/>
        <v/>
      </c>
      <c r="AH33" s="515" t="str">
        <f t="shared" si="12"/>
        <v/>
      </c>
      <c r="AI33" s="516" t="str">
        <f t="shared" si="12"/>
        <v/>
      </c>
      <c r="AJ33" s="514" t="str">
        <f t="shared" si="12"/>
        <v/>
      </c>
      <c r="AK33" s="514" t="str">
        <f t="shared" si="12"/>
        <v/>
      </c>
      <c r="AL33" s="517">
        <f>SUM(G33:AH33)</f>
        <v>0</v>
      </c>
      <c r="AM33" s="518">
        <f>AL33/4</f>
        <v>0</v>
      </c>
      <c r="AN33" s="519" t="str">
        <f>IF(C32="","",C32)</f>
        <v/>
      </c>
      <c r="AO33" s="520" t="str">
        <f>IF(D32="","",D32)</f>
        <v/>
      </c>
      <c r="AP33" s="521" t="str">
        <f>IF(D32&lt;&gt;"",VLOOKUP(D32,$AU$2:$AV$6,2,FALSE),"")</f>
        <v/>
      </c>
      <c r="AQ33" s="518">
        <f>ROUNDDOWN(AL33/$AL$6,2)</f>
        <v>0</v>
      </c>
      <c r="AR33" s="518">
        <f>IF(AP33=1,"",AQ33)</f>
        <v>0</v>
      </c>
    </row>
    <row r="34" spans="1:44" ht="15.9" customHeight="1">
      <c r="A34" s="463"/>
      <c r="B34" s="1298" t="s">
        <v>1005</v>
      </c>
      <c r="C34" s="1284"/>
      <c r="D34" s="1286"/>
      <c r="E34" s="1288"/>
      <c r="F34" s="504" t="s">
        <v>989</v>
      </c>
      <c r="G34" s="505"/>
      <c r="H34" s="506"/>
      <c r="I34" s="349"/>
      <c r="J34" s="349"/>
      <c r="K34" s="349"/>
      <c r="L34" s="349"/>
      <c r="M34" s="507"/>
      <c r="N34" s="505"/>
      <c r="O34" s="506"/>
      <c r="P34" s="349"/>
      <c r="Q34" s="349"/>
      <c r="R34" s="349"/>
      <c r="S34" s="349"/>
      <c r="T34" s="507"/>
      <c r="U34" s="505"/>
      <c r="V34" s="506"/>
      <c r="W34" s="349"/>
      <c r="X34" s="349"/>
      <c r="Y34" s="349"/>
      <c r="Z34" s="349"/>
      <c r="AA34" s="507"/>
      <c r="AB34" s="505"/>
      <c r="AC34" s="506"/>
      <c r="AD34" s="349"/>
      <c r="AE34" s="349"/>
      <c r="AF34" s="349"/>
      <c r="AG34" s="349"/>
      <c r="AH34" s="507"/>
      <c r="AI34" s="508"/>
      <c r="AJ34" s="349"/>
      <c r="AK34" s="349"/>
      <c r="AL34" s="509">
        <f>SUM(G35:AK35)</f>
        <v>0</v>
      </c>
      <c r="AM34" s="510"/>
      <c r="AN34" s="458"/>
      <c r="AO34" s="459"/>
      <c r="AP34" s="510"/>
      <c r="AQ34" s="511"/>
      <c r="AR34" s="511"/>
    </row>
    <row r="35" spans="1:44" ht="15.9" customHeight="1">
      <c r="A35" s="463"/>
      <c r="B35" s="1298"/>
      <c r="C35" s="1299"/>
      <c r="D35" s="1300"/>
      <c r="E35" s="1301"/>
      <c r="F35" s="512" t="s">
        <v>992</v>
      </c>
      <c r="G35" s="513" t="str">
        <f t="shared" ref="G35:AK35" si="13">IF(G34&lt;&gt;"",VLOOKUP(G34,$AC$197:$AL$221,9,FALSE),"")</f>
        <v/>
      </c>
      <c r="H35" s="514" t="str">
        <f t="shared" si="13"/>
        <v/>
      </c>
      <c r="I35" s="514" t="str">
        <f t="shared" si="13"/>
        <v/>
      </c>
      <c r="J35" s="514" t="str">
        <f t="shared" si="13"/>
        <v/>
      </c>
      <c r="K35" s="514" t="str">
        <f t="shared" si="13"/>
        <v/>
      </c>
      <c r="L35" s="514" t="str">
        <f t="shared" si="13"/>
        <v/>
      </c>
      <c r="M35" s="515" t="str">
        <f t="shared" si="13"/>
        <v/>
      </c>
      <c r="N35" s="513" t="str">
        <f t="shared" si="13"/>
        <v/>
      </c>
      <c r="O35" s="514" t="str">
        <f t="shared" si="13"/>
        <v/>
      </c>
      <c r="P35" s="514" t="str">
        <f t="shared" si="13"/>
        <v/>
      </c>
      <c r="Q35" s="514" t="str">
        <f t="shared" si="13"/>
        <v/>
      </c>
      <c r="R35" s="514" t="str">
        <f t="shared" si="13"/>
        <v/>
      </c>
      <c r="S35" s="514" t="str">
        <f t="shared" si="13"/>
        <v/>
      </c>
      <c r="T35" s="515" t="str">
        <f t="shared" si="13"/>
        <v/>
      </c>
      <c r="U35" s="513" t="str">
        <f t="shared" si="13"/>
        <v/>
      </c>
      <c r="V35" s="514" t="str">
        <f t="shared" si="13"/>
        <v/>
      </c>
      <c r="W35" s="514" t="str">
        <f t="shared" si="13"/>
        <v/>
      </c>
      <c r="X35" s="514" t="str">
        <f t="shared" si="13"/>
        <v/>
      </c>
      <c r="Y35" s="514" t="str">
        <f t="shared" si="13"/>
        <v/>
      </c>
      <c r="Z35" s="514" t="str">
        <f t="shared" si="13"/>
        <v/>
      </c>
      <c r="AA35" s="515" t="str">
        <f t="shared" si="13"/>
        <v/>
      </c>
      <c r="AB35" s="513" t="str">
        <f t="shared" si="13"/>
        <v/>
      </c>
      <c r="AC35" s="514" t="str">
        <f t="shared" si="13"/>
        <v/>
      </c>
      <c r="AD35" s="514" t="str">
        <f t="shared" si="13"/>
        <v/>
      </c>
      <c r="AE35" s="514" t="str">
        <f t="shared" si="13"/>
        <v/>
      </c>
      <c r="AF35" s="514" t="str">
        <f t="shared" si="13"/>
        <v/>
      </c>
      <c r="AG35" s="514" t="str">
        <f t="shared" si="13"/>
        <v/>
      </c>
      <c r="AH35" s="515" t="str">
        <f t="shared" si="13"/>
        <v/>
      </c>
      <c r="AI35" s="516" t="str">
        <f t="shared" si="13"/>
        <v/>
      </c>
      <c r="AJ35" s="514" t="str">
        <f t="shared" si="13"/>
        <v/>
      </c>
      <c r="AK35" s="514" t="str">
        <f t="shared" si="13"/>
        <v/>
      </c>
      <c r="AL35" s="517">
        <f>SUM(G35:AH35)</f>
        <v>0</v>
      </c>
      <c r="AM35" s="518">
        <f>AL35/4</f>
        <v>0</v>
      </c>
      <c r="AN35" s="519" t="str">
        <f>IF(C34="","",C34)</f>
        <v/>
      </c>
      <c r="AO35" s="520" t="str">
        <f>IF(D34="","",D34)</f>
        <v/>
      </c>
      <c r="AP35" s="521" t="str">
        <f>IF(D34&lt;&gt;"",VLOOKUP(D34,$AU$2:$AV$6,2,FALSE),"")</f>
        <v/>
      </c>
      <c r="AQ35" s="518">
        <f>ROUNDDOWN(AL35/$AL$6,2)</f>
        <v>0</v>
      </c>
      <c r="AR35" s="518">
        <f>IF(AP35=1,"",AQ35)</f>
        <v>0</v>
      </c>
    </row>
    <row r="36" spans="1:44" ht="15.9" customHeight="1">
      <c r="A36" s="463"/>
      <c r="B36" s="1298" t="s">
        <v>1006</v>
      </c>
      <c r="C36" s="1284"/>
      <c r="D36" s="1286"/>
      <c r="E36" s="1288"/>
      <c r="F36" s="504" t="s">
        <v>989</v>
      </c>
      <c r="G36" s="505"/>
      <c r="H36" s="506"/>
      <c r="I36" s="349"/>
      <c r="J36" s="349"/>
      <c r="K36" s="349"/>
      <c r="L36" s="349"/>
      <c r="M36" s="507"/>
      <c r="N36" s="505"/>
      <c r="O36" s="506"/>
      <c r="P36" s="349"/>
      <c r="Q36" s="349"/>
      <c r="R36" s="349"/>
      <c r="S36" s="349"/>
      <c r="T36" s="507"/>
      <c r="U36" s="505"/>
      <c r="V36" s="506"/>
      <c r="W36" s="349"/>
      <c r="X36" s="349"/>
      <c r="Y36" s="349"/>
      <c r="Z36" s="349"/>
      <c r="AA36" s="507"/>
      <c r="AB36" s="505"/>
      <c r="AC36" s="506"/>
      <c r="AD36" s="349"/>
      <c r="AE36" s="349"/>
      <c r="AF36" s="349"/>
      <c r="AG36" s="349"/>
      <c r="AH36" s="507"/>
      <c r="AI36" s="508"/>
      <c r="AJ36" s="349"/>
      <c r="AK36" s="349"/>
      <c r="AL36" s="509">
        <f>SUM(G37:AK37)</f>
        <v>0</v>
      </c>
      <c r="AM36" s="510"/>
      <c r="AN36" s="458"/>
      <c r="AO36" s="459"/>
      <c r="AP36" s="510"/>
      <c r="AQ36" s="511"/>
      <c r="AR36" s="511"/>
    </row>
    <row r="37" spans="1:44" ht="15.9" customHeight="1">
      <c r="A37" s="463"/>
      <c r="B37" s="1298"/>
      <c r="C37" s="1299"/>
      <c r="D37" s="1300"/>
      <c r="E37" s="1301"/>
      <c r="F37" s="512" t="s">
        <v>992</v>
      </c>
      <c r="G37" s="513" t="str">
        <f t="shared" ref="G37:AK37" si="14">IF(G36&lt;&gt;"",VLOOKUP(G36,$AC$197:$AL$221,9,FALSE),"")</f>
        <v/>
      </c>
      <c r="H37" s="514" t="str">
        <f t="shared" si="14"/>
        <v/>
      </c>
      <c r="I37" s="514" t="str">
        <f t="shared" si="14"/>
        <v/>
      </c>
      <c r="J37" s="514" t="str">
        <f t="shared" si="14"/>
        <v/>
      </c>
      <c r="K37" s="514" t="str">
        <f t="shared" si="14"/>
        <v/>
      </c>
      <c r="L37" s="514" t="str">
        <f t="shared" si="14"/>
        <v/>
      </c>
      <c r="M37" s="515" t="str">
        <f t="shared" si="14"/>
        <v/>
      </c>
      <c r="N37" s="513" t="str">
        <f t="shared" si="14"/>
        <v/>
      </c>
      <c r="O37" s="514" t="str">
        <f t="shared" si="14"/>
        <v/>
      </c>
      <c r="P37" s="514" t="str">
        <f t="shared" si="14"/>
        <v/>
      </c>
      <c r="Q37" s="514" t="str">
        <f t="shared" si="14"/>
        <v/>
      </c>
      <c r="R37" s="514" t="str">
        <f t="shared" si="14"/>
        <v/>
      </c>
      <c r="S37" s="514" t="str">
        <f t="shared" si="14"/>
        <v/>
      </c>
      <c r="T37" s="515" t="str">
        <f t="shared" si="14"/>
        <v/>
      </c>
      <c r="U37" s="513" t="str">
        <f t="shared" si="14"/>
        <v/>
      </c>
      <c r="V37" s="514" t="str">
        <f t="shared" si="14"/>
        <v/>
      </c>
      <c r="W37" s="514" t="str">
        <f t="shared" si="14"/>
        <v/>
      </c>
      <c r="X37" s="514" t="str">
        <f t="shared" si="14"/>
        <v/>
      </c>
      <c r="Y37" s="514" t="str">
        <f t="shared" si="14"/>
        <v/>
      </c>
      <c r="Z37" s="514" t="str">
        <f t="shared" si="14"/>
        <v/>
      </c>
      <c r="AA37" s="515" t="str">
        <f t="shared" si="14"/>
        <v/>
      </c>
      <c r="AB37" s="513" t="str">
        <f t="shared" si="14"/>
        <v/>
      </c>
      <c r="AC37" s="514" t="str">
        <f t="shared" si="14"/>
        <v/>
      </c>
      <c r="AD37" s="514" t="str">
        <f t="shared" si="14"/>
        <v/>
      </c>
      <c r="AE37" s="514" t="str">
        <f t="shared" si="14"/>
        <v/>
      </c>
      <c r="AF37" s="514" t="str">
        <f t="shared" si="14"/>
        <v/>
      </c>
      <c r="AG37" s="514" t="str">
        <f t="shared" si="14"/>
        <v/>
      </c>
      <c r="AH37" s="515" t="str">
        <f t="shared" si="14"/>
        <v/>
      </c>
      <c r="AI37" s="516" t="str">
        <f t="shared" si="14"/>
        <v/>
      </c>
      <c r="AJ37" s="514" t="str">
        <f t="shared" si="14"/>
        <v/>
      </c>
      <c r="AK37" s="514" t="str">
        <f t="shared" si="14"/>
        <v/>
      </c>
      <c r="AL37" s="517">
        <f>SUM(G37:AH37)</f>
        <v>0</v>
      </c>
      <c r="AM37" s="518">
        <f>AL37/4</f>
        <v>0</v>
      </c>
      <c r="AN37" s="519" t="str">
        <f>IF(C36="","",C36)</f>
        <v/>
      </c>
      <c r="AO37" s="520" t="str">
        <f>IF(D36="","",D36)</f>
        <v/>
      </c>
      <c r="AP37" s="521" t="str">
        <f>IF(D36&lt;&gt;"",VLOOKUP(D36,$AU$2:$AV$6,2,FALSE),"")</f>
        <v/>
      </c>
      <c r="AQ37" s="518">
        <f>ROUNDDOWN(AL37/$AL$6,2)</f>
        <v>0</v>
      </c>
      <c r="AR37" s="518">
        <f>IF(AP37=1,"",AQ37)</f>
        <v>0</v>
      </c>
    </row>
    <row r="38" spans="1:44" ht="15.9" customHeight="1">
      <c r="A38" s="463"/>
      <c r="B38" s="1298" t="s">
        <v>1007</v>
      </c>
      <c r="C38" s="1284"/>
      <c r="D38" s="1286"/>
      <c r="E38" s="1288"/>
      <c r="F38" s="504" t="s">
        <v>989</v>
      </c>
      <c r="G38" s="505"/>
      <c r="H38" s="506"/>
      <c r="I38" s="349"/>
      <c r="J38" s="349"/>
      <c r="K38" s="349"/>
      <c r="L38" s="349"/>
      <c r="M38" s="507"/>
      <c r="N38" s="505"/>
      <c r="O38" s="506"/>
      <c r="P38" s="349"/>
      <c r="Q38" s="349"/>
      <c r="R38" s="349"/>
      <c r="S38" s="349"/>
      <c r="T38" s="507"/>
      <c r="U38" s="505"/>
      <c r="V38" s="506"/>
      <c r="W38" s="349"/>
      <c r="X38" s="349"/>
      <c r="Y38" s="349"/>
      <c r="Z38" s="349"/>
      <c r="AA38" s="507"/>
      <c r="AB38" s="505"/>
      <c r="AC38" s="506"/>
      <c r="AD38" s="349"/>
      <c r="AE38" s="349"/>
      <c r="AF38" s="349"/>
      <c r="AG38" s="349"/>
      <c r="AH38" s="507"/>
      <c r="AI38" s="522"/>
      <c r="AJ38" s="506"/>
      <c r="AK38" s="506"/>
      <c r="AL38" s="509">
        <f>SUM(G39:AK39)</f>
        <v>0</v>
      </c>
      <c r="AM38" s="510"/>
      <c r="AN38" s="458"/>
      <c r="AO38" s="459"/>
      <c r="AP38" s="510"/>
      <c r="AQ38" s="511"/>
      <c r="AR38" s="511"/>
    </row>
    <row r="39" spans="1:44" ht="15.9" customHeight="1">
      <c r="A39" s="463"/>
      <c r="B39" s="1298"/>
      <c r="C39" s="1299"/>
      <c r="D39" s="1300"/>
      <c r="E39" s="1301"/>
      <c r="F39" s="512" t="s">
        <v>992</v>
      </c>
      <c r="G39" s="513" t="str">
        <f t="shared" ref="G39:AK39" si="15">IF(G38&lt;&gt;"",VLOOKUP(G38,$AC$197:$AL$221,9,FALSE),"")</f>
        <v/>
      </c>
      <c r="H39" s="514" t="str">
        <f t="shared" si="15"/>
        <v/>
      </c>
      <c r="I39" s="514" t="str">
        <f t="shared" si="15"/>
        <v/>
      </c>
      <c r="J39" s="514" t="str">
        <f t="shared" si="15"/>
        <v/>
      </c>
      <c r="K39" s="514" t="str">
        <f t="shared" si="15"/>
        <v/>
      </c>
      <c r="L39" s="514" t="str">
        <f t="shared" si="15"/>
        <v/>
      </c>
      <c r="M39" s="515" t="str">
        <f t="shared" si="15"/>
        <v/>
      </c>
      <c r="N39" s="513" t="str">
        <f t="shared" si="15"/>
        <v/>
      </c>
      <c r="O39" s="514" t="str">
        <f t="shared" si="15"/>
        <v/>
      </c>
      <c r="P39" s="514" t="str">
        <f t="shared" si="15"/>
        <v/>
      </c>
      <c r="Q39" s="514" t="str">
        <f t="shared" si="15"/>
        <v/>
      </c>
      <c r="R39" s="514" t="str">
        <f t="shared" si="15"/>
        <v/>
      </c>
      <c r="S39" s="514" t="str">
        <f t="shared" si="15"/>
        <v/>
      </c>
      <c r="T39" s="515" t="str">
        <f t="shared" si="15"/>
        <v/>
      </c>
      <c r="U39" s="513" t="str">
        <f t="shared" si="15"/>
        <v/>
      </c>
      <c r="V39" s="514" t="str">
        <f t="shared" si="15"/>
        <v/>
      </c>
      <c r="W39" s="514" t="str">
        <f t="shared" si="15"/>
        <v/>
      </c>
      <c r="X39" s="514" t="str">
        <f t="shared" si="15"/>
        <v/>
      </c>
      <c r="Y39" s="514" t="str">
        <f t="shared" si="15"/>
        <v/>
      </c>
      <c r="Z39" s="514" t="str">
        <f t="shared" si="15"/>
        <v/>
      </c>
      <c r="AA39" s="515" t="str">
        <f t="shared" si="15"/>
        <v/>
      </c>
      <c r="AB39" s="513" t="str">
        <f t="shared" si="15"/>
        <v/>
      </c>
      <c r="AC39" s="514" t="str">
        <f t="shared" si="15"/>
        <v/>
      </c>
      <c r="AD39" s="514" t="str">
        <f t="shared" si="15"/>
        <v/>
      </c>
      <c r="AE39" s="514" t="str">
        <f t="shared" si="15"/>
        <v/>
      </c>
      <c r="AF39" s="514" t="str">
        <f t="shared" si="15"/>
        <v/>
      </c>
      <c r="AG39" s="514" t="str">
        <f t="shared" si="15"/>
        <v/>
      </c>
      <c r="AH39" s="515" t="str">
        <f t="shared" si="15"/>
        <v/>
      </c>
      <c r="AI39" s="516" t="str">
        <f t="shared" si="15"/>
        <v/>
      </c>
      <c r="AJ39" s="514" t="str">
        <f t="shared" si="15"/>
        <v/>
      </c>
      <c r="AK39" s="514" t="str">
        <f t="shared" si="15"/>
        <v/>
      </c>
      <c r="AL39" s="517">
        <f>SUM(G39:AH39)</f>
        <v>0</v>
      </c>
      <c r="AM39" s="518">
        <f>AL39/4</f>
        <v>0</v>
      </c>
      <c r="AN39" s="519" t="str">
        <f>IF(C38="","",C38)</f>
        <v/>
      </c>
      <c r="AO39" s="520" t="str">
        <f>IF(D38="","",D38)</f>
        <v/>
      </c>
      <c r="AP39" s="521" t="str">
        <f>IF(D38&lt;&gt;"",VLOOKUP(D38,$AU$2:$AV$6,2,FALSE),"")</f>
        <v/>
      </c>
      <c r="AQ39" s="518">
        <f>ROUNDDOWN(AL39/$AL$6,2)</f>
        <v>0</v>
      </c>
      <c r="AR39" s="518">
        <f>IF(AP39=1,"",AQ39)</f>
        <v>0</v>
      </c>
    </row>
    <row r="40" spans="1:44" ht="15.9" customHeight="1">
      <c r="A40" s="463"/>
      <c r="B40" s="1298" t="s">
        <v>1008</v>
      </c>
      <c r="C40" s="1284"/>
      <c r="D40" s="1286"/>
      <c r="E40" s="1288"/>
      <c r="F40" s="504" t="s">
        <v>989</v>
      </c>
      <c r="G40" s="505"/>
      <c r="H40" s="506"/>
      <c r="I40" s="349"/>
      <c r="J40" s="349"/>
      <c r="K40" s="349"/>
      <c r="L40" s="349"/>
      <c r="M40" s="507"/>
      <c r="N40" s="505"/>
      <c r="O40" s="506"/>
      <c r="P40" s="349"/>
      <c r="Q40" s="349"/>
      <c r="R40" s="349"/>
      <c r="S40" s="349"/>
      <c r="T40" s="507"/>
      <c r="U40" s="505"/>
      <c r="V40" s="506"/>
      <c r="W40" s="349"/>
      <c r="X40" s="349"/>
      <c r="Y40" s="349"/>
      <c r="Z40" s="349"/>
      <c r="AA40" s="507"/>
      <c r="AB40" s="505"/>
      <c r="AC40" s="506"/>
      <c r="AD40" s="349"/>
      <c r="AE40" s="349"/>
      <c r="AF40" s="349"/>
      <c r="AG40" s="349"/>
      <c r="AH40" s="507"/>
      <c r="AI40" s="522"/>
      <c r="AJ40" s="506"/>
      <c r="AK40" s="506"/>
      <c r="AL40" s="509">
        <f>SUM(G41:AK41)</f>
        <v>0</v>
      </c>
      <c r="AM40" s="510"/>
      <c r="AN40" s="458"/>
      <c r="AO40" s="459"/>
      <c r="AP40" s="510"/>
      <c r="AQ40" s="511"/>
      <c r="AR40" s="511"/>
    </row>
    <row r="41" spans="1:44" ht="15.9" customHeight="1">
      <c r="A41" s="463"/>
      <c r="B41" s="1298"/>
      <c r="C41" s="1299"/>
      <c r="D41" s="1300"/>
      <c r="E41" s="1301"/>
      <c r="F41" s="512" t="s">
        <v>992</v>
      </c>
      <c r="G41" s="513" t="str">
        <f t="shared" ref="G41:AK41" si="16">IF(G40&lt;&gt;"",VLOOKUP(G40,$AC$197:$AL$221,9,FALSE),"")</f>
        <v/>
      </c>
      <c r="H41" s="514" t="str">
        <f t="shared" si="16"/>
        <v/>
      </c>
      <c r="I41" s="514" t="str">
        <f t="shared" si="16"/>
        <v/>
      </c>
      <c r="J41" s="514" t="str">
        <f t="shared" si="16"/>
        <v/>
      </c>
      <c r="K41" s="514" t="str">
        <f t="shared" si="16"/>
        <v/>
      </c>
      <c r="L41" s="514" t="str">
        <f t="shared" si="16"/>
        <v/>
      </c>
      <c r="M41" s="515" t="str">
        <f t="shared" si="16"/>
        <v/>
      </c>
      <c r="N41" s="513" t="str">
        <f t="shared" si="16"/>
        <v/>
      </c>
      <c r="O41" s="514" t="str">
        <f t="shared" si="16"/>
        <v/>
      </c>
      <c r="P41" s="514" t="str">
        <f t="shared" si="16"/>
        <v/>
      </c>
      <c r="Q41" s="514" t="str">
        <f t="shared" si="16"/>
        <v/>
      </c>
      <c r="R41" s="514" t="str">
        <f t="shared" si="16"/>
        <v/>
      </c>
      <c r="S41" s="514" t="str">
        <f t="shared" si="16"/>
        <v/>
      </c>
      <c r="T41" s="515" t="str">
        <f t="shared" si="16"/>
        <v/>
      </c>
      <c r="U41" s="513" t="str">
        <f t="shared" si="16"/>
        <v/>
      </c>
      <c r="V41" s="514" t="str">
        <f t="shared" si="16"/>
        <v/>
      </c>
      <c r="W41" s="514" t="str">
        <f t="shared" si="16"/>
        <v/>
      </c>
      <c r="X41" s="514" t="str">
        <f t="shared" si="16"/>
        <v/>
      </c>
      <c r="Y41" s="514" t="str">
        <f t="shared" si="16"/>
        <v/>
      </c>
      <c r="Z41" s="514" t="str">
        <f t="shared" si="16"/>
        <v/>
      </c>
      <c r="AA41" s="515" t="str">
        <f t="shared" si="16"/>
        <v/>
      </c>
      <c r="AB41" s="513" t="str">
        <f t="shared" si="16"/>
        <v/>
      </c>
      <c r="AC41" s="514" t="str">
        <f t="shared" si="16"/>
        <v/>
      </c>
      <c r="AD41" s="514" t="str">
        <f t="shared" si="16"/>
        <v/>
      </c>
      <c r="AE41" s="514" t="str">
        <f t="shared" si="16"/>
        <v/>
      </c>
      <c r="AF41" s="514" t="str">
        <f t="shared" si="16"/>
        <v/>
      </c>
      <c r="AG41" s="514" t="str">
        <f t="shared" si="16"/>
        <v/>
      </c>
      <c r="AH41" s="515" t="str">
        <f t="shared" si="16"/>
        <v/>
      </c>
      <c r="AI41" s="516" t="str">
        <f t="shared" si="16"/>
        <v/>
      </c>
      <c r="AJ41" s="514" t="str">
        <f t="shared" si="16"/>
        <v/>
      </c>
      <c r="AK41" s="514" t="str">
        <f t="shared" si="16"/>
        <v/>
      </c>
      <c r="AL41" s="517">
        <f>SUM(G41:AH41)</f>
        <v>0</v>
      </c>
      <c r="AM41" s="518">
        <f>AL41/4</f>
        <v>0</v>
      </c>
      <c r="AN41" s="519" t="str">
        <f>IF(C40="","",C40)</f>
        <v/>
      </c>
      <c r="AO41" s="520" t="str">
        <f>IF(D40="","",D40)</f>
        <v/>
      </c>
      <c r="AP41" s="521" t="str">
        <f>IF(D40&lt;&gt;"",VLOOKUP(D40,$AU$2:$AV$6,2,FALSE),"")</f>
        <v/>
      </c>
      <c r="AQ41" s="518">
        <f>ROUNDDOWN(AL41/$AL$6,2)</f>
        <v>0</v>
      </c>
      <c r="AR41" s="518">
        <f>IF(AP41=1,"",AQ41)</f>
        <v>0</v>
      </c>
    </row>
    <row r="42" spans="1:44" ht="15.9" customHeight="1">
      <c r="A42" s="463"/>
      <c r="B42" s="1298" t="s">
        <v>1009</v>
      </c>
      <c r="C42" s="1284"/>
      <c r="D42" s="1286"/>
      <c r="E42" s="1288"/>
      <c r="F42" s="504" t="s">
        <v>989</v>
      </c>
      <c r="G42" s="505"/>
      <c r="H42" s="506"/>
      <c r="I42" s="349"/>
      <c r="J42" s="349"/>
      <c r="K42" s="349"/>
      <c r="L42" s="349"/>
      <c r="M42" s="507"/>
      <c r="N42" s="505"/>
      <c r="O42" s="506"/>
      <c r="P42" s="349"/>
      <c r="Q42" s="349"/>
      <c r="R42" s="349"/>
      <c r="S42" s="349"/>
      <c r="T42" s="507"/>
      <c r="U42" s="505"/>
      <c r="V42" s="506"/>
      <c r="W42" s="349"/>
      <c r="X42" s="349"/>
      <c r="Y42" s="349"/>
      <c r="Z42" s="349"/>
      <c r="AA42" s="507"/>
      <c r="AB42" s="505"/>
      <c r="AC42" s="506"/>
      <c r="AD42" s="349"/>
      <c r="AE42" s="349"/>
      <c r="AF42" s="349"/>
      <c r="AG42" s="349"/>
      <c r="AH42" s="507"/>
      <c r="AI42" s="508"/>
      <c r="AJ42" s="349"/>
      <c r="AK42" s="349"/>
      <c r="AL42" s="509">
        <f>SUM(G43:AK43)</f>
        <v>0</v>
      </c>
      <c r="AM42" s="510"/>
      <c r="AN42" s="458"/>
      <c r="AO42" s="459"/>
      <c r="AP42" s="510"/>
      <c r="AQ42" s="511"/>
      <c r="AR42" s="511"/>
    </row>
    <row r="43" spans="1:44" ht="15.9" customHeight="1">
      <c r="A43" s="463"/>
      <c r="B43" s="1298"/>
      <c r="C43" s="1299"/>
      <c r="D43" s="1300"/>
      <c r="E43" s="1301"/>
      <c r="F43" s="512" t="s">
        <v>992</v>
      </c>
      <c r="G43" s="513" t="str">
        <f t="shared" ref="G43:AK43" si="17">IF(G42&lt;&gt;"",VLOOKUP(G42,$AC$197:$AL$221,9,FALSE),"")</f>
        <v/>
      </c>
      <c r="H43" s="514" t="str">
        <f t="shared" si="17"/>
        <v/>
      </c>
      <c r="I43" s="514" t="str">
        <f t="shared" si="17"/>
        <v/>
      </c>
      <c r="J43" s="514" t="str">
        <f t="shared" si="17"/>
        <v/>
      </c>
      <c r="K43" s="514" t="str">
        <f t="shared" si="17"/>
        <v/>
      </c>
      <c r="L43" s="514" t="str">
        <f t="shared" si="17"/>
        <v/>
      </c>
      <c r="M43" s="515" t="str">
        <f t="shared" si="17"/>
        <v/>
      </c>
      <c r="N43" s="513" t="str">
        <f t="shared" si="17"/>
        <v/>
      </c>
      <c r="O43" s="514" t="str">
        <f t="shared" si="17"/>
        <v/>
      </c>
      <c r="P43" s="514" t="str">
        <f t="shared" si="17"/>
        <v/>
      </c>
      <c r="Q43" s="514" t="str">
        <f t="shared" si="17"/>
        <v/>
      </c>
      <c r="R43" s="514" t="str">
        <f t="shared" si="17"/>
        <v/>
      </c>
      <c r="S43" s="514" t="str">
        <f t="shared" si="17"/>
        <v/>
      </c>
      <c r="T43" s="515" t="str">
        <f t="shared" si="17"/>
        <v/>
      </c>
      <c r="U43" s="513" t="str">
        <f t="shared" si="17"/>
        <v/>
      </c>
      <c r="V43" s="514" t="str">
        <f t="shared" si="17"/>
        <v/>
      </c>
      <c r="W43" s="514" t="str">
        <f t="shared" si="17"/>
        <v/>
      </c>
      <c r="X43" s="514" t="str">
        <f t="shared" si="17"/>
        <v/>
      </c>
      <c r="Y43" s="514" t="str">
        <f t="shared" si="17"/>
        <v/>
      </c>
      <c r="Z43" s="514" t="str">
        <f t="shared" si="17"/>
        <v/>
      </c>
      <c r="AA43" s="515" t="str">
        <f t="shared" si="17"/>
        <v/>
      </c>
      <c r="AB43" s="513" t="str">
        <f t="shared" si="17"/>
        <v/>
      </c>
      <c r="AC43" s="514" t="str">
        <f t="shared" si="17"/>
        <v/>
      </c>
      <c r="AD43" s="514" t="str">
        <f t="shared" si="17"/>
        <v/>
      </c>
      <c r="AE43" s="514" t="str">
        <f t="shared" si="17"/>
        <v/>
      </c>
      <c r="AF43" s="514" t="str">
        <f t="shared" si="17"/>
        <v/>
      </c>
      <c r="AG43" s="514" t="str">
        <f t="shared" si="17"/>
        <v/>
      </c>
      <c r="AH43" s="515" t="str">
        <f t="shared" si="17"/>
        <v/>
      </c>
      <c r="AI43" s="516" t="str">
        <f t="shared" si="17"/>
        <v/>
      </c>
      <c r="AJ43" s="514" t="str">
        <f t="shared" si="17"/>
        <v/>
      </c>
      <c r="AK43" s="514" t="str">
        <f t="shared" si="17"/>
        <v/>
      </c>
      <c r="AL43" s="517">
        <f>SUM(G43:AH43)</f>
        <v>0</v>
      </c>
      <c r="AM43" s="518">
        <f>AL43/4</f>
        <v>0</v>
      </c>
      <c r="AN43" s="519" t="str">
        <f>IF(C42="","",C42)</f>
        <v/>
      </c>
      <c r="AO43" s="520" t="str">
        <f>IF(D42="","",D42)</f>
        <v/>
      </c>
      <c r="AP43" s="521" t="str">
        <f>IF(D42&lt;&gt;"",VLOOKUP(D42,$AU$2:$AV$6,2,FALSE),"")</f>
        <v/>
      </c>
      <c r="AQ43" s="518">
        <f>ROUNDDOWN(AL43/$AL$6,2)</f>
        <v>0</v>
      </c>
      <c r="AR43" s="518">
        <f>IF(AP43=1,"",AQ43)</f>
        <v>0</v>
      </c>
    </row>
    <row r="44" spans="1:44" ht="15.9" customHeight="1">
      <c r="A44" s="463"/>
      <c r="B44" s="1298" t="s">
        <v>1010</v>
      </c>
      <c r="C44" s="1284"/>
      <c r="D44" s="1286"/>
      <c r="E44" s="1288"/>
      <c r="F44" s="504" t="s">
        <v>989</v>
      </c>
      <c r="G44" s="505"/>
      <c r="H44" s="506"/>
      <c r="I44" s="349"/>
      <c r="J44" s="349"/>
      <c r="K44" s="349"/>
      <c r="L44" s="349"/>
      <c r="M44" s="507"/>
      <c r="N44" s="505"/>
      <c r="O44" s="506"/>
      <c r="P44" s="349"/>
      <c r="Q44" s="349"/>
      <c r="R44" s="349"/>
      <c r="S44" s="349"/>
      <c r="T44" s="507"/>
      <c r="U44" s="505"/>
      <c r="V44" s="506"/>
      <c r="W44" s="349"/>
      <c r="X44" s="349"/>
      <c r="Y44" s="349"/>
      <c r="Z44" s="349"/>
      <c r="AA44" s="507"/>
      <c r="AB44" s="505"/>
      <c r="AC44" s="506"/>
      <c r="AD44" s="349"/>
      <c r="AE44" s="349"/>
      <c r="AF44" s="349"/>
      <c r="AG44" s="349"/>
      <c r="AH44" s="507"/>
      <c r="AI44" s="508"/>
      <c r="AJ44" s="349"/>
      <c r="AK44" s="349"/>
      <c r="AL44" s="509">
        <f>SUM(G45:AK45)</f>
        <v>0</v>
      </c>
      <c r="AM44" s="510"/>
      <c r="AN44" s="458"/>
      <c r="AO44" s="459"/>
      <c r="AP44" s="510"/>
      <c r="AQ44" s="511"/>
      <c r="AR44" s="511"/>
    </row>
    <row r="45" spans="1:44" ht="15.9" customHeight="1">
      <c r="A45" s="463"/>
      <c r="B45" s="1298"/>
      <c r="C45" s="1299"/>
      <c r="D45" s="1300"/>
      <c r="E45" s="1301"/>
      <c r="F45" s="512" t="s">
        <v>992</v>
      </c>
      <c r="G45" s="513" t="str">
        <f t="shared" ref="G45:AK45" si="18">IF(G44&lt;&gt;"",VLOOKUP(G44,$AC$197:$AL$221,9,FALSE),"")</f>
        <v/>
      </c>
      <c r="H45" s="514" t="str">
        <f t="shared" si="18"/>
        <v/>
      </c>
      <c r="I45" s="514" t="str">
        <f t="shared" si="18"/>
        <v/>
      </c>
      <c r="J45" s="514" t="str">
        <f t="shared" si="18"/>
        <v/>
      </c>
      <c r="K45" s="514" t="str">
        <f t="shared" si="18"/>
        <v/>
      </c>
      <c r="L45" s="514" t="str">
        <f t="shared" si="18"/>
        <v/>
      </c>
      <c r="M45" s="515" t="str">
        <f t="shared" si="18"/>
        <v/>
      </c>
      <c r="N45" s="513" t="str">
        <f t="shared" si="18"/>
        <v/>
      </c>
      <c r="O45" s="514" t="str">
        <f t="shared" si="18"/>
        <v/>
      </c>
      <c r="P45" s="514" t="str">
        <f t="shared" si="18"/>
        <v/>
      </c>
      <c r="Q45" s="514" t="str">
        <f t="shared" si="18"/>
        <v/>
      </c>
      <c r="R45" s="514" t="str">
        <f t="shared" si="18"/>
        <v/>
      </c>
      <c r="S45" s="514" t="str">
        <f t="shared" si="18"/>
        <v/>
      </c>
      <c r="T45" s="515" t="str">
        <f t="shared" si="18"/>
        <v/>
      </c>
      <c r="U45" s="513" t="str">
        <f t="shared" si="18"/>
        <v/>
      </c>
      <c r="V45" s="514" t="str">
        <f t="shared" si="18"/>
        <v/>
      </c>
      <c r="W45" s="514" t="str">
        <f t="shared" si="18"/>
        <v/>
      </c>
      <c r="X45" s="514" t="str">
        <f t="shared" si="18"/>
        <v/>
      </c>
      <c r="Y45" s="514" t="str">
        <f t="shared" si="18"/>
        <v/>
      </c>
      <c r="Z45" s="514" t="str">
        <f t="shared" si="18"/>
        <v/>
      </c>
      <c r="AA45" s="515" t="str">
        <f t="shared" si="18"/>
        <v/>
      </c>
      <c r="AB45" s="513" t="str">
        <f t="shared" si="18"/>
        <v/>
      </c>
      <c r="AC45" s="514" t="str">
        <f t="shared" si="18"/>
        <v/>
      </c>
      <c r="AD45" s="514" t="str">
        <f t="shared" si="18"/>
        <v/>
      </c>
      <c r="AE45" s="514" t="str">
        <f t="shared" si="18"/>
        <v/>
      </c>
      <c r="AF45" s="514" t="str">
        <f t="shared" si="18"/>
        <v/>
      </c>
      <c r="AG45" s="514" t="str">
        <f t="shared" si="18"/>
        <v/>
      </c>
      <c r="AH45" s="515" t="str">
        <f t="shared" si="18"/>
        <v/>
      </c>
      <c r="AI45" s="516" t="str">
        <f t="shared" si="18"/>
        <v/>
      </c>
      <c r="AJ45" s="514" t="str">
        <f t="shared" si="18"/>
        <v/>
      </c>
      <c r="AK45" s="514" t="str">
        <f t="shared" si="18"/>
        <v/>
      </c>
      <c r="AL45" s="517">
        <f>SUM(G45:AH45)</f>
        <v>0</v>
      </c>
      <c r="AM45" s="518">
        <f>AL45/4</f>
        <v>0</v>
      </c>
      <c r="AN45" s="519" t="str">
        <f>IF(C44="","",C44)</f>
        <v/>
      </c>
      <c r="AO45" s="520" t="str">
        <f>IF(D44="","",D44)</f>
        <v/>
      </c>
      <c r="AP45" s="521" t="str">
        <f>IF(D44&lt;&gt;"",VLOOKUP(D44,$AU$2:$AV$6,2,FALSE),"")</f>
        <v/>
      </c>
      <c r="AQ45" s="518">
        <f>ROUNDDOWN(AL45/$AL$6,2)</f>
        <v>0</v>
      </c>
      <c r="AR45" s="518">
        <f>IF(AP45=1,"",AQ45)</f>
        <v>0</v>
      </c>
    </row>
    <row r="46" spans="1:44" ht="15.9" customHeight="1">
      <c r="A46" s="463"/>
      <c r="B46" s="1298" t="s">
        <v>1011</v>
      </c>
      <c r="C46" s="1284"/>
      <c r="D46" s="1286"/>
      <c r="E46" s="1288"/>
      <c r="F46" s="504" t="s">
        <v>989</v>
      </c>
      <c r="G46" s="505"/>
      <c r="H46" s="506"/>
      <c r="I46" s="349"/>
      <c r="J46" s="349"/>
      <c r="K46" s="349"/>
      <c r="L46" s="349"/>
      <c r="M46" s="507"/>
      <c r="N46" s="505"/>
      <c r="O46" s="506"/>
      <c r="P46" s="349"/>
      <c r="Q46" s="349"/>
      <c r="R46" s="349"/>
      <c r="S46" s="349"/>
      <c r="T46" s="507"/>
      <c r="U46" s="505"/>
      <c r="V46" s="506"/>
      <c r="W46" s="349"/>
      <c r="X46" s="349"/>
      <c r="Y46" s="349"/>
      <c r="Z46" s="349"/>
      <c r="AA46" s="507"/>
      <c r="AB46" s="505"/>
      <c r="AC46" s="506"/>
      <c r="AD46" s="349"/>
      <c r="AE46" s="349"/>
      <c r="AF46" s="349"/>
      <c r="AG46" s="349"/>
      <c r="AH46" s="507"/>
      <c r="AI46" s="522"/>
      <c r="AJ46" s="506"/>
      <c r="AK46" s="506"/>
      <c r="AL46" s="509">
        <f>SUM(G47:AK47)</f>
        <v>0</v>
      </c>
      <c r="AM46" s="510"/>
      <c r="AN46" s="458"/>
      <c r="AO46" s="459"/>
      <c r="AP46" s="510"/>
      <c r="AQ46" s="511"/>
      <c r="AR46" s="511"/>
    </row>
    <row r="47" spans="1:44" ht="15.9" customHeight="1">
      <c r="A47" s="463"/>
      <c r="B47" s="1298"/>
      <c r="C47" s="1299"/>
      <c r="D47" s="1300"/>
      <c r="E47" s="1301"/>
      <c r="F47" s="512" t="s">
        <v>992</v>
      </c>
      <c r="G47" s="513" t="str">
        <f t="shared" ref="G47:AK47" si="19">IF(G46&lt;&gt;"",VLOOKUP(G46,$AC$197:$AL$221,9,FALSE),"")</f>
        <v/>
      </c>
      <c r="H47" s="514" t="str">
        <f t="shared" si="19"/>
        <v/>
      </c>
      <c r="I47" s="514" t="str">
        <f t="shared" si="19"/>
        <v/>
      </c>
      <c r="J47" s="514" t="str">
        <f t="shared" si="19"/>
        <v/>
      </c>
      <c r="K47" s="514" t="str">
        <f t="shared" si="19"/>
        <v/>
      </c>
      <c r="L47" s="514" t="str">
        <f t="shared" si="19"/>
        <v/>
      </c>
      <c r="M47" s="515" t="str">
        <f t="shared" si="19"/>
        <v/>
      </c>
      <c r="N47" s="513" t="str">
        <f t="shared" si="19"/>
        <v/>
      </c>
      <c r="O47" s="514" t="str">
        <f t="shared" si="19"/>
        <v/>
      </c>
      <c r="P47" s="514" t="str">
        <f t="shared" si="19"/>
        <v/>
      </c>
      <c r="Q47" s="514" t="str">
        <f t="shared" si="19"/>
        <v/>
      </c>
      <c r="R47" s="514" t="str">
        <f t="shared" si="19"/>
        <v/>
      </c>
      <c r="S47" s="514" t="str">
        <f t="shared" si="19"/>
        <v/>
      </c>
      <c r="T47" s="515" t="str">
        <f t="shared" si="19"/>
        <v/>
      </c>
      <c r="U47" s="513" t="str">
        <f t="shared" si="19"/>
        <v/>
      </c>
      <c r="V47" s="514" t="str">
        <f t="shared" si="19"/>
        <v/>
      </c>
      <c r="W47" s="514" t="str">
        <f t="shared" si="19"/>
        <v/>
      </c>
      <c r="X47" s="514" t="str">
        <f t="shared" si="19"/>
        <v/>
      </c>
      <c r="Y47" s="514" t="str">
        <f t="shared" si="19"/>
        <v/>
      </c>
      <c r="Z47" s="514" t="str">
        <f t="shared" si="19"/>
        <v/>
      </c>
      <c r="AA47" s="515" t="str">
        <f t="shared" si="19"/>
        <v/>
      </c>
      <c r="AB47" s="513" t="str">
        <f t="shared" si="19"/>
        <v/>
      </c>
      <c r="AC47" s="514" t="str">
        <f t="shared" si="19"/>
        <v/>
      </c>
      <c r="AD47" s="514" t="str">
        <f t="shared" si="19"/>
        <v/>
      </c>
      <c r="AE47" s="514" t="str">
        <f t="shared" si="19"/>
        <v/>
      </c>
      <c r="AF47" s="514" t="str">
        <f t="shared" si="19"/>
        <v/>
      </c>
      <c r="AG47" s="514" t="str">
        <f t="shared" si="19"/>
        <v/>
      </c>
      <c r="AH47" s="515" t="str">
        <f t="shared" si="19"/>
        <v/>
      </c>
      <c r="AI47" s="516" t="str">
        <f t="shared" si="19"/>
        <v/>
      </c>
      <c r="AJ47" s="514" t="str">
        <f t="shared" si="19"/>
        <v/>
      </c>
      <c r="AK47" s="514" t="str">
        <f t="shared" si="19"/>
        <v/>
      </c>
      <c r="AL47" s="517">
        <f>SUM(G47:AH47)</f>
        <v>0</v>
      </c>
      <c r="AM47" s="518">
        <f>AL47/4</f>
        <v>0</v>
      </c>
      <c r="AN47" s="519" t="str">
        <f>IF(C46="","",C46)</f>
        <v/>
      </c>
      <c r="AO47" s="520" t="str">
        <f>IF(D46="","",D46)</f>
        <v/>
      </c>
      <c r="AP47" s="521" t="str">
        <f>IF(D46&lt;&gt;"",VLOOKUP(D46,$AU$2:$AV$6,2,FALSE),"")</f>
        <v/>
      </c>
      <c r="AQ47" s="518">
        <f>ROUNDDOWN(AL47/$AL$6,2)</f>
        <v>0</v>
      </c>
      <c r="AR47" s="518">
        <f>IF(AP47=1,"",AQ47)</f>
        <v>0</v>
      </c>
    </row>
    <row r="48" spans="1:44" ht="15.9" customHeight="1">
      <c r="A48" s="463"/>
      <c r="B48" s="1298" t="s">
        <v>1012</v>
      </c>
      <c r="C48" s="1284"/>
      <c r="D48" s="1286"/>
      <c r="E48" s="1288"/>
      <c r="F48" s="504" t="s">
        <v>989</v>
      </c>
      <c r="G48" s="505"/>
      <c r="H48" s="506"/>
      <c r="I48" s="349"/>
      <c r="J48" s="349"/>
      <c r="K48" s="349"/>
      <c r="L48" s="349"/>
      <c r="M48" s="507"/>
      <c r="N48" s="505"/>
      <c r="O48" s="506"/>
      <c r="P48" s="349"/>
      <c r="Q48" s="349"/>
      <c r="R48" s="349"/>
      <c r="S48" s="349"/>
      <c r="T48" s="507"/>
      <c r="U48" s="505"/>
      <c r="V48" s="506"/>
      <c r="W48" s="349"/>
      <c r="X48" s="349"/>
      <c r="Y48" s="349"/>
      <c r="Z48" s="349"/>
      <c r="AA48" s="507"/>
      <c r="AB48" s="505"/>
      <c r="AC48" s="506"/>
      <c r="AD48" s="349"/>
      <c r="AE48" s="349"/>
      <c r="AF48" s="349"/>
      <c r="AG48" s="349"/>
      <c r="AH48" s="507"/>
      <c r="AI48" s="522"/>
      <c r="AJ48" s="506"/>
      <c r="AK48" s="506"/>
      <c r="AL48" s="509">
        <f>SUM(G49:AK49)</f>
        <v>0</v>
      </c>
      <c r="AM48" s="510"/>
      <c r="AN48" s="458"/>
      <c r="AO48" s="459"/>
      <c r="AP48" s="510"/>
      <c r="AQ48" s="511"/>
      <c r="AR48" s="511"/>
    </row>
    <row r="49" spans="1:44" ht="15.9" customHeight="1">
      <c r="A49" s="463"/>
      <c r="B49" s="1298"/>
      <c r="C49" s="1299"/>
      <c r="D49" s="1300"/>
      <c r="E49" s="1301"/>
      <c r="F49" s="512" t="s">
        <v>992</v>
      </c>
      <c r="G49" s="513" t="str">
        <f t="shared" ref="G49:AK49" si="20">IF(G48&lt;&gt;"",VLOOKUP(G48,$AC$197:$AL$221,9,FALSE),"")</f>
        <v/>
      </c>
      <c r="H49" s="514" t="str">
        <f t="shared" si="20"/>
        <v/>
      </c>
      <c r="I49" s="514" t="str">
        <f t="shared" si="20"/>
        <v/>
      </c>
      <c r="J49" s="514" t="str">
        <f t="shared" si="20"/>
        <v/>
      </c>
      <c r="K49" s="514" t="str">
        <f t="shared" si="20"/>
        <v/>
      </c>
      <c r="L49" s="514" t="str">
        <f t="shared" si="20"/>
        <v/>
      </c>
      <c r="M49" s="515" t="str">
        <f t="shared" si="20"/>
        <v/>
      </c>
      <c r="N49" s="513" t="str">
        <f t="shared" si="20"/>
        <v/>
      </c>
      <c r="O49" s="514" t="str">
        <f t="shared" si="20"/>
        <v/>
      </c>
      <c r="P49" s="514" t="str">
        <f t="shared" si="20"/>
        <v/>
      </c>
      <c r="Q49" s="514" t="str">
        <f t="shared" si="20"/>
        <v/>
      </c>
      <c r="R49" s="514" t="str">
        <f t="shared" si="20"/>
        <v/>
      </c>
      <c r="S49" s="514" t="str">
        <f t="shared" si="20"/>
        <v/>
      </c>
      <c r="T49" s="515" t="str">
        <f t="shared" si="20"/>
        <v/>
      </c>
      <c r="U49" s="513" t="str">
        <f t="shared" si="20"/>
        <v/>
      </c>
      <c r="V49" s="514" t="str">
        <f t="shared" si="20"/>
        <v/>
      </c>
      <c r="W49" s="514" t="str">
        <f t="shared" si="20"/>
        <v/>
      </c>
      <c r="X49" s="514" t="str">
        <f t="shared" si="20"/>
        <v/>
      </c>
      <c r="Y49" s="514" t="str">
        <f t="shared" si="20"/>
        <v/>
      </c>
      <c r="Z49" s="514" t="str">
        <f t="shared" si="20"/>
        <v/>
      </c>
      <c r="AA49" s="515" t="str">
        <f t="shared" si="20"/>
        <v/>
      </c>
      <c r="AB49" s="513" t="str">
        <f t="shared" si="20"/>
        <v/>
      </c>
      <c r="AC49" s="514" t="str">
        <f t="shared" si="20"/>
        <v/>
      </c>
      <c r="AD49" s="514" t="str">
        <f t="shared" si="20"/>
        <v/>
      </c>
      <c r="AE49" s="514" t="str">
        <f t="shared" si="20"/>
        <v/>
      </c>
      <c r="AF49" s="514" t="str">
        <f t="shared" si="20"/>
        <v/>
      </c>
      <c r="AG49" s="514" t="str">
        <f t="shared" si="20"/>
        <v/>
      </c>
      <c r="AH49" s="515" t="str">
        <f t="shared" si="20"/>
        <v/>
      </c>
      <c r="AI49" s="516" t="str">
        <f t="shared" si="20"/>
        <v/>
      </c>
      <c r="AJ49" s="514" t="str">
        <f t="shared" si="20"/>
        <v/>
      </c>
      <c r="AK49" s="514" t="str">
        <f t="shared" si="20"/>
        <v/>
      </c>
      <c r="AL49" s="517">
        <f>SUM(G49:AH49)</f>
        <v>0</v>
      </c>
      <c r="AM49" s="518">
        <f>AL49/4</f>
        <v>0</v>
      </c>
      <c r="AN49" s="519" t="str">
        <f>IF(C48="","",C48)</f>
        <v/>
      </c>
      <c r="AO49" s="520" t="str">
        <f>IF(D48="","",D48)</f>
        <v/>
      </c>
      <c r="AP49" s="521" t="str">
        <f>IF(D48&lt;&gt;"",VLOOKUP(D48,$AU$2:$AV$6,2,FALSE),"")</f>
        <v/>
      </c>
      <c r="AQ49" s="518">
        <f>ROUNDDOWN(AL49/$AL$6,2)</f>
        <v>0</v>
      </c>
      <c r="AR49" s="518">
        <f>IF(AP49=1,"",AQ49)</f>
        <v>0</v>
      </c>
    </row>
    <row r="50" spans="1:44" ht="15.9" customHeight="1">
      <c r="A50" s="463"/>
      <c r="B50" s="1298" t="s">
        <v>1013</v>
      </c>
      <c r="C50" s="1284"/>
      <c r="D50" s="1286"/>
      <c r="E50" s="1288"/>
      <c r="F50" s="504" t="s">
        <v>989</v>
      </c>
      <c r="G50" s="505"/>
      <c r="H50" s="506"/>
      <c r="I50" s="349"/>
      <c r="J50" s="349"/>
      <c r="K50" s="349"/>
      <c r="L50" s="349"/>
      <c r="M50" s="507"/>
      <c r="N50" s="505"/>
      <c r="O50" s="506"/>
      <c r="P50" s="349"/>
      <c r="Q50" s="349"/>
      <c r="R50" s="349"/>
      <c r="S50" s="349"/>
      <c r="T50" s="507"/>
      <c r="U50" s="505"/>
      <c r="V50" s="506"/>
      <c r="W50" s="349"/>
      <c r="X50" s="349"/>
      <c r="Y50" s="349"/>
      <c r="Z50" s="349"/>
      <c r="AA50" s="507"/>
      <c r="AB50" s="505"/>
      <c r="AC50" s="506"/>
      <c r="AD50" s="349"/>
      <c r="AE50" s="349"/>
      <c r="AF50" s="349"/>
      <c r="AG50" s="349"/>
      <c r="AH50" s="507"/>
      <c r="AI50" s="508"/>
      <c r="AJ50" s="349"/>
      <c r="AK50" s="349"/>
      <c r="AL50" s="509">
        <f>SUM(G51:AK51)</f>
        <v>0</v>
      </c>
      <c r="AM50" s="510"/>
      <c r="AN50" s="458"/>
      <c r="AO50" s="459"/>
      <c r="AP50" s="510"/>
      <c r="AQ50" s="511"/>
      <c r="AR50" s="511"/>
    </row>
    <row r="51" spans="1:44" ht="15.9" customHeight="1">
      <c r="A51" s="463"/>
      <c r="B51" s="1298"/>
      <c r="C51" s="1299"/>
      <c r="D51" s="1300"/>
      <c r="E51" s="1301"/>
      <c r="F51" s="512" t="s">
        <v>992</v>
      </c>
      <c r="G51" s="513" t="str">
        <f t="shared" ref="G51:AK51" si="21">IF(G50&lt;&gt;"",VLOOKUP(G50,$AC$197:$AL$221,9,FALSE),"")</f>
        <v/>
      </c>
      <c r="H51" s="514" t="str">
        <f t="shared" si="21"/>
        <v/>
      </c>
      <c r="I51" s="514" t="str">
        <f t="shared" si="21"/>
        <v/>
      </c>
      <c r="J51" s="514" t="str">
        <f t="shared" si="21"/>
        <v/>
      </c>
      <c r="K51" s="514" t="str">
        <f t="shared" si="21"/>
        <v/>
      </c>
      <c r="L51" s="514" t="str">
        <f t="shared" si="21"/>
        <v/>
      </c>
      <c r="M51" s="515" t="str">
        <f t="shared" si="21"/>
        <v/>
      </c>
      <c r="N51" s="513" t="str">
        <f t="shared" si="21"/>
        <v/>
      </c>
      <c r="O51" s="514" t="str">
        <f t="shared" si="21"/>
        <v/>
      </c>
      <c r="P51" s="514" t="str">
        <f t="shared" si="21"/>
        <v/>
      </c>
      <c r="Q51" s="514" t="str">
        <f t="shared" si="21"/>
        <v/>
      </c>
      <c r="R51" s="514" t="str">
        <f t="shared" si="21"/>
        <v/>
      </c>
      <c r="S51" s="514" t="str">
        <f t="shared" si="21"/>
        <v/>
      </c>
      <c r="T51" s="515" t="str">
        <f t="shared" si="21"/>
        <v/>
      </c>
      <c r="U51" s="513" t="str">
        <f t="shared" si="21"/>
        <v/>
      </c>
      <c r="V51" s="514" t="str">
        <f t="shared" si="21"/>
        <v/>
      </c>
      <c r="W51" s="514" t="str">
        <f t="shared" si="21"/>
        <v/>
      </c>
      <c r="X51" s="514" t="str">
        <f t="shared" si="21"/>
        <v/>
      </c>
      <c r="Y51" s="514" t="str">
        <f t="shared" si="21"/>
        <v/>
      </c>
      <c r="Z51" s="514" t="str">
        <f t="shared" si="21"/>
        <v/>
      </c>
      <c r="AA51" s="515" t="str">
        <f t="shared" si="21"/>
        <v/>
      </c>
      <c r="AB51" s="513" t="str">
        <f t="shared" si="21"/>
        <v/>
      </c>
      <c r="AC51" s="514" t="str">
        <f t="shared" si="21"/>
        <v/>
      </c>
      <c r="AD51" s="514" t="str">
        <f t="shared" si="21"/>
        <v/>
      </c>
      <c r="AE51" s="514" t="str">
        <f t="shared" si="21"/>
        <v/>
      </c>
      <c r="AF51" s="514" t="str">
        <f t="shared" si="21"/>
        <v/>
      </c>
      <c r="AG51" s="514" t="str">
        <f t="shared" si="21"/>
        <v/>
      </c>
      <c r="AH51" s="515" t="str">
        <f t="shared" si="21"/>
        <v/>
      </c>
      <c r="AI51" s="516" t="str">
        <f t="shared" si="21"/>
        <v/>
      </c>
      <c r="AJ51" s="514" t="str">
        <f t="shared" si="21"/>
        <v/>
      </c>
      <c r="AK51" s="514" t="str">
        <f t="shared" si="21"/>
        <v/>
      </c>
      <c r="AL51" s="517">
        <f>SUM(G51:AH51)</f>
        <v>0</v>
      </c>
      <c r="AM51" s="518">
        <f>AL51/4</f>
        <v>0</v>
      </c>
      <c r="AN51" s="519" t="str">
        <f>IF(C50="","",C50)</f>
        <v/>
      </c>
      <c r="AO51" s="520" t="str">
        <f>IF(D50="","",D50)</f>
        <v/>
      </c>
      <c r="AP51" s="521" t="str">
        <f>IF(D50&lt;&gt;"",VLOOKUP(D50,$AU$2:$AV$6,2,FALSE),"")</f>
        <v/>
      </c>
      <c r="AQ51" s="518">
        <f>ROUNDDOWN(AL51/$AL$6,2)</f>
        <v>0</v>
      </c>
      <c r="AR51" s="518">
        <f>IF(AP51=1,"",AQ51)</f>
        <v>0</v>
      </c>
    </row>
    <row r="52" spans="1:44" ht="15.9" customHeight="1">
      <c r="A52" s="463"/>
      <c r="B52" s="1298" t="s">
        <v>1014</v>
      </c>
      <c r="C52" s="1284"/>
      <c r="D52" s="1286"/>
      <c r="E52" s="1288"/>
      <c r="F52" s="504" t="s">
        <v>989</v>
      </c>
      <c r="G52" s="505"/>
      <c r="H52" s="506"/>
      <c r="I52" s="349"/>
      <c r="J52" s="349"/>
      <c r="K52" s="349"/>
      <c r="L52" s="349"/>
      <c r="M52" s="507"/>
      <c r="N52" s="505"/>
      <c r="O52" s="506"/>
      <c r="P52" s="349"/>
      <c r="Q52" s="349"/>
      <c r="R52" s="349"/>
      <c r="S52" s="349"/>
      <c r="T52" s="507"/>
      <c r="U52" s="505"/>
      <c r="V52" s="506"/>
      <c r="W52" s="349"/>
      <c r="X52" s="349"/>
      <c r="Y52" s="349"/>
      <c r="Z52" s="349"/>
      <c r="AA52" s="507"/>
      <c r="AB52" s="505"/>
      <c r="AC52" s="506"/>
      <c r="AD52" s="349"/>
      <c r="AE52" s="349"/>
      <c r="AF52" s="349"/>
      <c r="AG52" s="349"/>
      <c r="AH52" s="507"/>
      <c r="AI52" s="508"/>
      <c r="AJ52" s="349"/>
      <c r="AK52" s="349"/>
      <c r="AL52" s="509">
        <f>SUM(G53:AK53)</f>
        <v>0</v>
      </c>
      <c r="AM52" s="510"/>
      <c r="AN52" s="458"/>
      <c r="AO52" s="459"/>
      <c r="AP52" s="510"/>
      <c r="AQ52" s="511"/>
      <c r="AR52" s="511"/>
    </row>
    <row r="53" spans="1:44" ht="15.9" customHeight="1">
      <c r="A53" s="463"/>
      <c r="B53" s="1298"/>
      <c r="C53" s="1299"/>
      <c r="D53" s="1300"/>
      <c r="E53" s="1301"/>
      <c r="F53" s="512" t="s">
        <v>992</v>
      </c>
      <c r="G53" s="513" t="str">
        <f t="shared" ref="G53:AK53" si="22">IF(G52&lt;&gt;"",VLOOKUP(G52,$AC$197:$AL$221,9,FALSE),"")</f>
        <v/>
      </c>
      <c r="H53" s="514" t="str">
        <f t="shared" si="22"/>
        <v/>
      </c>
      <c r="I53" s="514" t="str">
        <f t="shared" si="22"/>
        <v/>
      </c>
      <c r="J53" s="514" t="str">
        <f t="shared" si="22"/>
        <v/>
      </c>
      <c r="K53" s="514" t="str">
        <f t="shared" si="22"/>
        <v/>
      </c>
      <c r="L53" s="514" t="str">
        <f t="shared" si="22"/>
        <v/>
      </c>
      <c r="M53" s="515" t="str">
        <f t="shared" si="22"/>
        <v/>
      </c>
      <c r="N53" s="513" t="str">
        <f t="shared" si="22"/>
        <v/>
      </c>
      <c r="O53" s="514" t="str">
        <f t="shared" si="22"/>
        <v/>
      </c>
      <c r="P53" s="514" t="str">
        <f t="shared" si="22"/>
        <v/>
      </c>
      <c r="Q53" s="514" t="str">
        <f t="shared" si="22"/>
        <v/>
      </c>
      <c r="R53" s="514" t="str">
        <f t="shared" si="22"/>
        <v/>
      </c>
      <c r="S53" s="514" t="str">
        <f t="shared" si="22"/>
        <v/>
      </c>
      <c r="T53" s="515" t="str">
        <f t="shared" si="22"/>
        <v/>
      </c>
      <c r="U53" s="513" t="str">
        <f t="shared" si="22"/>
        <v/>
      </c>
      <c r="V53" s="514" t="str">
        <f t="shared" si="22"/>
        <v/>
      </c>
      <c r="W53" s="514" t="str">
        <f t="shared" si="22"/>
        <v/>
      </c>
      <c r="X53" s="514" t="str">
        <f t="shared" si="22"/>
        <v/>
      </c>
      <c r="Y53" s="514" t="str">
        <f t="shared" si="22"/>
        <v/>
      </c>
      <c r="Z53" s="514" t="str">
        <f t="shared" si="22"/>
        <v/>
      </c>
      <c r="AA53" s="515" t="str">
        <f t="shared" si="22"/>
        <v/>
      </c>
      <c r="AB53" s="513" t="str">
        <f t="shared" si="22"/>
        <v/>
      </c>
      <c r="AC53" s="514" t="str">
        <f t="shared" si="22"/>
        <v/>
      </c>
      <c r="AD53" s="514" t="str">
        <f t="shared" si="22"/>
        <v/>
      </c>
      <c r="AE53" s="514" t="str">
        <f t="shared" si="22"/>
        <v/>
      </c>
      <c r="AF53" s="514" t="str">
        <f t="shared" si="22"/>
        <v/>
      </c>
      <c r="AG53" s="514" t="str">
        <f t="shared" si="22"/>
        <v/>
      </c>
      <c r="AH53" s="515" t="str">
        <f t="shared" si="22"/>
        <v/>
      </c>
      <c r="AI53" s="516" t="str">
        <f t="shared" si="22"/>
        <v/>
      </c>
      <c r="AJ53" s="514" t="str">
        <f t="shared" si="22"/>
        <v/>
      </c>
      <c r="AK53" s="514" t="str">
        <f t="shared" si="22"/>
        <v/>
      </c>
      <c r="AL53" s="517">
        <f>SUM(G53:AH53)</f>
        <v>0</v>
      </c>
      <c r="AM53" s="518">
        <f>AL53/4</f>
        <v>0</v>
      </c>
      <c r="AN53" s="519" t="str">
        <f>IF(C52="","",C52)</f>
        <v/>
      </c>
      <c r="AO53" s="520" t="str">
        <f>IF(D52="","",D52)</f>
        <v/>
      </c>
      <c r="AP53" s="521" t="str">
        <f>IF(D52&lt;&gt;"",VLOOKUP(D52,$AU$2:$AV$6,2,FALSE),"")</f>
        <v/>
      </c>
      <c r="AQ53" s="518">
        <f>ROUNDDOWN(AL53/$AL$6,2)</f>
        <v>0</v>
      </c>
      <c r="AR53" s="518">
        <f>IF(AP53=1,"",AQ53)</f>
        <v>0</v>
      </c>
    </row>
    <row r="54" spans="1:44" ht="15.9" customHeight="1">
      <c r="A54" s="463"/>
      <c r="B54" s="1298" t="s">
        <v>1015</v>
      </c>
      <c r="C54" s="1284"/>
      <c r="D54" s="1286"/>
      <c r="E54" s="1288"/>
      <c r="F54" s="504" t="s">
        <v>989</v>
      </c>
      <c r="G54" s="505"/>
      <c r="H54" s="506"/>
      <c r="I54" s="349"/>
      <c r="J54" s="349"/>
      <c r="K54" s="349"/>
      <c r="L54" s="349"/>
      <c r="M54" s="507"/>
      <c r="N54" s="505"/>
      <c r="O54" s="506"/>
      <c r="P54" s="349"/>
      <c r="Q54" s="349"/>
      <c r="R54" s="349"/>
      <c r="S54" s="349"/>
      <c r="T54" s="507"/>
      <c r="U54" s="505"/>
      <c r="V54" s="506"/>
      <c r="W54" s="349"/>
      <c r="X54" s="349"/>
      <c r="Y54" s="349"/>
      <c r="Z54" s="349"/>
      <c r="AA54" s="507"/>
      <c r="AB54" s="505"/>
      <c r="AC54" s="506"/>
      <c r="AD54" s="349"/>
      <c r="AE54" s="349"/>
      <c r="AF54" s="349"/>
      <c r="AG54" s="349"/>
      <c r="AH54" s="507"/>
      <c r="AI54" s="522"/>
      <c r="AJ54" s="506"/>
      <c r="AK54" s="506"/>
      <c r="AL54" s="509">
        <f>SUM(G55:AK55)</f>
        <v>0</v>
      </c>
      <c r="AM54" s="510"/>
      <c r="AN54" s="458"/>
      <c r="AO54" s="459"/>
      <c r="AP54" s="510"/>
      <c r="AQ54" s="511"/>
      <c r="AR54" s="511"/>
    </row>
    <row r="55" spans="1:44" ht="15.9" customHeight="1">
      <c r="A55" s="463"/>
      <c r="B55" s="1298"/>
      <c r="C55" s="1299"/>
      <c r="D55" s="1300"/>
      <c r="E55" s="1301"/>
      <c r="F55" s="512" t="s">
        <v>992</v>
      </c>
      <c r="G55" s="513" t="str">
        <f t="shared" ref="G55:AK55" si="23">IF(G54&lt;&gt;"",VLOOKUP(G54,$AC$197:$AL$221,9,FALSE),"")</f>
        <v/>
      </c>
      <c r="H55" s="514" t="str">
        <f t="shared" si="23"/>
        <v/>
      </c>
      <c r="I55" s="514" t="str">
        <f t="shared" si="23"/>
        <v/>
      </c>
      <c r="J55" s="514" t="str">
        <f t="shared" si="23"/>
        <v/>
      </c>
      <c r="K55" s="514" t="str">
        <f t="shared" si="23"/>
        <v/>
      </c>
      <c r="L55" s="514" t="str">
        <f t="shared" si="23"/>
        <v/>
      </c>
      <c r="M55" s="515" t="str">
        <f t="shared" si="23"/>
        <v/>
      </c>
      <c r="N55" s="513" t="str">
        <f t="shared" si="23"/>
        <v/>
      </c>
      <c r="O55" s="514" t="str">
        <f t="shared" si="23"/>
        <v/>
      </c>
      <c r="P55" s="514" t="str">
        <f t="shared" si="23"/>
        <v/>
      </c>
      <c r="Q55" s="514" t="str">
        <f t="shared" si="23"/>
        <v/>
      </c>
      <c r="R55" s="514" t="str">
        <f t="shared" si="23"/>
        <v/>
      </c>
      <c r="S55" s="514" t="str">
        <f t="shared" si="23"/>
        <v/>
      </c>
      <c r="T55" s="515" t="str">
        <f t="shared" si="23"/>
        <v/>
      </c>
      <c r="U55" s="513" t="str">
        <f t="shared" si="23"/>
        <v/>
      </c>
      <c r="V55" s="514" t="str">
        <f t="shared" si="23"/>
        <v/>
      </c>
      <c r="W55" s="514" t="str">
        <f t="shared" si="23"/>
        <v/>
      </c>
      <c r="X55" s="514" t="str">
        <f t="shared" si="23"/>
        <v/>
      </c>
      <c r="Y55" s="514" t="str">
        <f t="shared" si="23"/>
        <v/>
      </c>
      <c r="Z55" s="514" t="str">
        <f t="shared" si="23"/>
        <v/>
      </c>
      <c r="AA55" s="515" t="str">
        <f t="shared" si="23"/>
        <v/>
      </c>
      <c r="AB55" s="513" t="str">
        <f t="shared" si="23"/>
        <v/>
      </c>
      <c r="AC55" s="514" t="str">
        <f t="shared" si="23"/>
        <v/>
      </c>
      <c r="AD55" s="514" t="str">
        <f t="shared" si="23"/>
        <v/>
      </c>
      <c r="AE55" s="514" t="str">
        <f t="shared" si="23"/>
        <v/>
      </c>
      <c r="AF55" s="514" t="str">
        <f t="shared" si="23"/>
        <v/>
      </c>
      <c r="AG55" s="514" t="str">
        <f t="shared" si="23"/>
        <v/>
      </c>
      <c r="AH55" s="515" t="str">
        <f t="shared" si="23"/>
        <v/>
      </c>
      <c r="AI55" s="516" t="str">
        <f t="shared" si="23"/>
        <v/>
      </c>
      <c r="AJ55" s="514" t="str">
        <f t="shared" si="23"/>
        <v/>
      </c>
      <c r="AK55" s="514" t="str">
        <f t="shared" si="23"/>
        <v/>
      </c>
      <c r="AL55" s="517">
        <f>SUM(G55:AH55)</f>
        <v>0</v>
      </c>
      <c r="AM55" s="518">
        <f>AL55/4</f>
        <v>0</v>
      </c>
      <c r="AN55" s="519" t="str">
        <f>IF(C54="","",C54)</f>
        <v/>
      </c>
      <c r="AO55" s="520" t="str">
        <f>IF(D54="","",D54)</f>
        <v/>
      </c>
      <c r="AP55" s="521" t="str">
        <f>IF(D54&lt;&gt;"",VLOOKUP(D54,$AU$2:$AV$6,2,FALSE),"")</f>
        <v/>
      </c>
      <c r="AQ55" s="518">
        <f>ROUNDDOWN(AL55/$AL$6,2)</f>
        <v>0</v>
      </c>
      <c r="AR55" s="518">
        <f>IF(AP55=1,"",AQ55)</f>
        <v>0</v>
      </c>
    </row>
    <row r="56" spans="1:44" ht="15.9" customHeight="1">
      <c r="A56" s="463"/>
      <c r="B56" s="1298" t="s">
        <v>1016</v>
      </c>
      <c r="C56" s="1284"/>
      <c r="D56" s="1286"/>
      <c r="E56" s="1288"/>
      <c r="F56" s="504" t="s">
        <v>989</v>
      </c>
      <c r="G56" s="505"/>
      <c r="H56" s="506"/>
      <c r="I56" s="349"/>
      <c r="J56" s="349"/>
      <c r="K56" s="349"/>
      <c r="L56" s="349"/>
      <c r="M56" s="507"/>
      <c r="N56" s="505"/>
      <c r="O56" s="506"/>
      <c r="P56" s="349"/>
      <c r="Q56" s="349"/>
      <c r="R56" s="349"/>
      <c r="S56" s="349"/>
      <c r="T56" s="507"/>
      <c r="U56" s="505"/>
      <c r="V56" s="506"/>
      <c r="W56" s="349"/>
      <c r="X56" s="349"/>
      <c r="Y56" s="349"/>
      <c r="Z56" s="349"/>
      <c r="AA56" s="507"/>
      <c r="AB56" s="505"/>
      <c r="AC56" s="506"/>
      <c r="AD56" s="349"/>
      <c r="AE56" s="349"/>
      <c r="AF56" s="349"/>
      <c r="AG56" s="349"/>
      <c r="AH56" s="507"/>
      <c r="AI56" s="522"/>
      <c r="AJ56" s="506"/>
      <c r="AK56" s="506"/>
      <c r="AL56" s="509">
        <f>SUM(G57:AK57)</f>
        <v>0</v>
      </c>
      <c r="AM56" s="510"/>
      <c r="AN56" s="458"/>
      <c r="AO56" s="459"/>
      <c r="AP56" s="510"/>
      <c r="AQ56" s="511"/>
      <c r="AR56" s="511"/>
    </row>
    <row r="57" spans="1:44" ht="15.9" customHeight="1">
      <c r="A57" s="463"/>
      <c r="B57" s="1298"/>
      <c r="C57" s="1299"/>
      <c r="D57" s="1300"/>
      <c r="E57" s="1301"/>
      <c r="F57" s="512" t="s">
        <v>992</v>
      </c>
      <c r="G57" s="513" t="str">
        <f t="shared" ref="G57:AK57" si="24">IF(G56&lt;&gt;"",VLOOKUP(G56,$AC$197:$AL$221,9,FALSE),"")</f>
        <v/>
      </c>
      <c r="H57" s="514" t="str">
        <f t="shared" si="24"/>
        <v/>
      </c>
      <c r="I57" s="514" t="str">
        <f t="shared" si="24"/>
        <v/>
      </c>
      <c r="J57" s="514" t="str">
        <f t="shared" si="24"/>
        <v/>
      </c>
      <c r="K57" s="514" t="str">
        <f t="shared" si="24"/>
        <v/>
      </c>
      <c r="L57" s="514" t="str">
        <f t="shared" si="24"/>
        <v/>
      </c>
      <c r="M57" s="515" t="str">
        <f t="shared" si="24"/>
        <v/>
      </c>
      <c r="N57" s="513" t="str">
        <f t="shared" si="24"/>
        <v/>
      </c>
      <c r="O57" s="514" t="str">
        <f t="shared" si="24"/>
        <v/>
      </c>
      <c r="P57" s="514" t="str">
        <f t="shared" si="24"/>
        <v/>
      </c>
      <c r="Q57" s="514" t="str">
        <f t="shared" si="24"/>
        <v/>
      </c>
      <c r="R57" s="514" t="str">
        <f t="shared" si="24"/>
        <v/>
      </c>
      <c r="S57" s="514" t="str">
        <f t="shared" si="24"/>
        <v/>
      </c>
      <c r="T57" s="515" t="str">
        <f t="shared" si="24"/>
        <v/>
      </c>
      <c r="U57" s="513" t="str">
        <f t="shared" si="24"/>
        <v/>
      </c>
      <c r="V57" s="514" t="str">
        <f t="shared" si="24"/>
        <v/>
      </c>
      <c r="W57" s="514" t="str">
        <f t="shared" si="24"/>
        <v/>
      </c>
      <c r="X57" s="514" t="str">
        <f t="shared" si="24"/>
        <v/>
      </c>
      <c r="Y57" s="514" t="str">
        <f t="shared" si="24"/>
        <v/>
      </c>
      <c r="Z57" s="514" t="str">
        <f t="shared" si="24"/>
        <v/>
      </c>
      <c r="AA57" s="515" t="str">
        <f t="shared" si="24"/>
        <v/>
      </c>
      <c r="AB57" s="513" t="str">
        <f t="shared" si="24"/>
        <v/>
      </c>
      <c r="AC57" s="514" t="str">
        <f t="shared" si="24"/>
        <v/>
      </c>
      <c r="AD57" s="514" t="str">
        <f t="shared" si="24"/>
        <v/>
      </c>
      <c r="AE57" s="514" t="str">
        <f t="shared" si="24"/>
        <v/>
      </c>
      <c r="AF57" s="514" t="str">
        <f t="shared" si="24"/>
        <v/>
      </c>
      <c r="AG57" s="514" t="str">
        <f t="shared" si="24"/>
        <v/>
      </c>
      <c r="AH57" s="515" t="str">
        <f t="shared" si="24"/>
        <v/>
      </c>
      <c r="AI57" s="516" t="str">
        <f t="shared" si="24"/>
        <v/>
      </c>
      <c r="AJ57" s="514" t="str">
        <f t="shared" si="24"/>
        <v/>
      </c>
      <c r="AK57" s="514" t="str">
        <f t="shared" si="24"/>
        <v/>
      </c>
      <c r="AL57" s="517">
        <f>SUM(G57:AH57)</f>
        <v>0</v>
      </c>
      <c r="AM57" s="518">
        <f>AL57/4</f>
        <v>0</v>
      </c>
      <c r="AN57" s="519" t="str">
        <f>IF(C56="","",C56)</f>
        <v/>
      </c>
      <c r="AO57" s="520" t="str">
        <f>IF(D56="","",D56)</f>
        <v/>
      </c>
      <c r="AP57" s="521" t="str">
        <f>IF(D56&lt;&gt;"",VLOOKUP(D56,$AU$2:$AV$6,2,FALSE),"")</f>
        <v/>
      </c>
      <c r="AQ57" s="518">
        <f>ROUNDDOWN(AL57/$AL$6,2)</f>
        <v>0</v>
      </c>
      <c r="AR57" s="518">
        <f>IF(AP57=1,"",AQ57)</f>
        <v>0</v>
      </c>
    </row>
    <row r="58" spans="1:44" ht="15.9" customHeight="1">
      <c r="A58" s="463"/>
      <c r="B58" s="1298" t="s">
        <v>1017</v>
      </c>
      <c r="C58" s="1284"/>
      <c r="D58" s="1286"/>
      <c r="E58" s="1288"/>
      <c r="F58" s="504" t="s">
        <v>989</v>
      </c>
      <c r="G58" s="505"/>
      <c r="H58" s="506"/>
      <c r="I58" s="349"/>
      <c r="J58" s="349"/>
      <c r="K58" s="349"/>
      <c r="L58" s="349"/>
      <c r="M58" s="507"/>
      <c r="N58" s="505"/>
      <c r="O58" s="506"/>
      <c r="P58" s="349"/>
      <c r="Q58" s="349"/>
      <c r="R58" s="349"/>
      <c r="S58" s="349"/>
      <c r="T58" s="507"/>
      <c r="U58" s="505"/>
      <c r="V58" s="506"/>
      <c r="W58" s="349"/>
      <c r="X58" s="349"/>
      <c r="Y58" s="349"/>
      <c r="Z58" s="349"/>
      <c r="AA58" s="507"/>
      <c r="AB58" s="505"/>
      <c r="AC58" s="506"/>
      <c r="AD58" s="349"/>
      <c r="AE58" s="349"/>
      <c r="AF58" s="349"/>
      <c r="AG58" s="349"/>
      <c r="AH58" s="507"/>
      <c r="AI58" s="508"/>
      <c r="AJ58" s="349"/>
      <c r="AK58" s="349"/>
      <c r="AL58" s="509">
        <f>SUM(G59:AK59)</f>
        <v>0</v>
      </c>
      <c r="AM58" s="510"/>
      <c r="AN58" s="458"/>
      <c r="AO58" s="459"/>
      <c r="AP58" s="510"/>
      <c r="AQ58" s="511"/>
      <c r="AR58" s="511"/>
    </row>
    <row r="59" spans="1:44" ht="15.9" customHeight="1">
      <c r="A59" s="463"/>
      <c r="B59" s="1298"/>
      <c r="C59" s="1299"/>
      <c r="D59" s="1300"/>
      <c r="E59" s="1301"/>
      <c r="F59" s="512" t="s">
        <v>992</v>
      </c>
      <c r="G59" s="513" t="str">
        <f t="shared" ref="G59:AK59" si="25">IF(G58&lt;&gt;"",VLOOKUP(G58,$AC$197:$AL$221,9,FALSE),"")</f>
        <v/>
      </c>
      <c r="H59" s="514" t="str">
        <f t="shared" si="25"/>
        <v/>
      </c>
      <c r="I59" s="514" t="str">
        <f t="shared" si="25"/>
        <v/>
      </c>
      <c r="J59" s="514" t="str">
        <f t="shared" si="25"/>
        <v/>
      </c>
      <c r="K59" s="514" t="str">
        <f t="shared" si="25"/>
        <v/>
      </c>
      <c r="L59" s="514" t="str">
        <f t="shared" si="25"/>
        <v/>
      </c>
      <c r="M59" s="515" t="str">
        <f t="shared" si="25"/>
        <v/>
      </c>
      <c r="N59" s="513" t="str">
        <f t="shared" si="25"/>
        <v/>
      </c>
      <c r="O59" s="514" t="str">
        <f t="shared" si="25"/>
        <v/>
      </c>
      <c r="P59" s="514" t="str">
        <f t="shared" si="25"/>
        <v/>
      </c>
      <c r="Q59" s="514" t="str">
        <f t="shared" si="25"/>
        <v/>
      </c>
      <c r="R59" s="514" t="str">
        <f t="shared" si="25"/>
        <v/>
      </c>
      <c r="S59" s="514" t="str">
        <f t="shared" si="25"/>
        <v/>
      </c>
      <c r="T59" s="515" t="str">
        <f t="shared" si="25"/>
        <v/>
      </c>
      <c r="U59" s="513" t="str">
        <f t="shared" si="25"/>
        <v/>
      </c>
      <c r="V59" s="514" t="str">
        <f t="shared" si="25"/>
        <v/>
      </c>
      <c r="W59" s="514" t="str">
        <f t="shared" si="25"/>
        <v/>
      </c>
      <c r="X59" s="514" t="str">
        <f t="shared" si="25"/>
        <v/>
      </c>
      <c r="Y59" s="514" t="str">
        <f t="shared" si="25"/>
        <v/>
      </c>
      <c r="Z59" s="514" t="str">
        <f t="shared" si="25"/>
        <v/>
      </c>
      <c r="AA59" s="515" t="str">
        <f t="shared" si="25"/>
        <v/>
      </c>
      <c r="AB59" s="513" t="str">
        <f t="shared" si="25"/>
        <v/>
      </c>
      <c r="AC59" s="514" t="str">
        <f t="shared" si="25"/>
        <v/>
      </c>
      <c r="AD59" s="514" t="str">
        <f t="shared" si="25"/>
        <v/>
      </c>
      <c r="AE59" s="514" t="str">
        <f t="shared" si="25"/>
        <v/>
      </c>
      <c r="AF59" s="514" t="str">
        <f t="shared" si="25"/>
        <v/>
      </c>
      <c r="AG59" s="514" t="str">
        <f t="shared" si="25"/>
        <v/>
      </c>
      <c r="AH59" s="515" t="str">
        <f t="shared" si="25"/>
        <v/>
      </c>
      <c r="AI59" s="516" t="str">
        <f t="shared" si="25"/>
        <v/>
      </c>
      <c r="AJ59" s="514" t="str">
        <f t="shared" si="25"/>
        <v/>
      </c>
      <c r="AK59" s="514" t="str">
        <f t="shared" si="25"/>
        <v/>
      </c>
      <c r="AL59" s="517">
        <f>SUM(G59:AH59)</f>
        <v>0</v>
      </c>
      <c r="AM59" s="518">
        <f>AL59/4</f>
        <v>0</v>
      </c>
      <c r="AN59" s="519" t="str">
        <f>IF(C58="","",C58)</f>
        <v/>
      </c>
      <c r="AO59" s="520" t="str">
        <f>IF(D58="","",D58)</f>
        <v/>
      </c>
      <c r="AP59" s="521" t="str">
        <f>IF(D58&lt;&gt;"",VLOOKUP(D58,$AU$2:$AV$6,2,FALSE),"")</f>
        <v/>
      </c>
      <c r="AQ59" s="518">
        <f>ROUNDDOWN(AL59/$AL$6,2)</f>
        <v>0</v>
      </c>
      <c r="AR59" s="518">
        <f>IF(AP59=1,"",AQ59)</f>
        <v>0</v>
      </c>
    </row>
    <row r="60" spans="1:44" ht="15.9" customHeight="1">
      <c r="A60" s="463"/>
      <c r="B60" s="1298" t="s">
        <v>1018</v>
      </c>
      <c r="C60" s="1284"/>
      <c r="D60" s="1286"/>
      <c r="E60" s="1288"/>
      <c r="F60" s="504" t="s">
        <v>989</v>
      </c>
      <c r="G60" s="505"/>
      <c r="H60" s="506"/>
      <c r="I60" s="349"/>
      <c r="J60" s="349"/>
      <c r="K60" s="349"/>
      <c r="L60" s="349"/>
      <c r="M60" s="507"/>
      <c r="N60" s="505"/>
      <c r="O60" s="506"/>
      <c r="P60" s="349"/>
      <c r="Q60" s="349"/>
      <c r="R60" s="349"/>
      <c r="S60" s="349"/>
      <c r="T60" s="507"/>
      <c r="U60" s="505"/>
      <c r="V60" s="506"/>
      <c r="W60" s="349"/>
      <c r="X60" s="349"/>
      <c r="Y60" s="349"/>
      <c r="Z60" s="349"/>
      <c r="AA60" s="507"/>
      <c r="AB60" s="505"/>
      <c r="AC60" s="506"/>
      <c r="AD60" s="349"/>
      <c r="AE60" s="349"/>
      <c r="AF60" s="349"/>
      <c r="AG60" s="349"/>
      <c r="AH60" s="507"/>
      <c r="AI60" s="508"/>
      <c r="AJ60" s="349"/>
      <c r="AK60" s="349"/>
      <c r="AL60" s="509">
        <f>SUM(G61:AK61)</f>
        <v>0</v>
      </c>
      <c r="AM60" s="510"/>
      <c r="AN60" s="458"/>
      <c r="AO60" s="459"/>
      <c r="AP60" s="510"/>
      <c r="AQ60" s="511"/>
      <c r="AR60" s="511"/>
    </row>
    <row r="61" spans="1:44" ht="15.9" customHeight="1">
      <c r="A61" s="463"/>
      <c r="B61" s="1298"/>
      <c r="C61" s="1299"/>
      <c r="D61" s="1300"/>
      <c r="E61" s="1301"/>
      <c r="F61" s="512" t="s">
        <v>992</v>
      </c>
      <c r="G61" s="513" t="str">
        <f t="shared" ref="G61:AK61" si="26">IF(G60&lt;&gt;"",VLOOKUP(G60,$AC$197:$AL$221,9,FALSE),"")</f>
        <v/>
      </c>
      <c r="H61" s="514" t="str">
        <f t="shared" si="26"/>
        <v/>
      </c>
      <c r="I61" s="514" t="str">
        <f t="shared" si="26"/>
        <v/>
      </c>
      <c r="J61" s="514" t="str">
        <f t="shared" si="26"/>
        <v/>
      </c>
      <c r="K61" s="514" t="str">
        <f t="shared" si="26"/>
        <v/>
      </c>
      <c r="L61" s="514" t="str">
        <f t="shared" si="26"/>
        <v/>
      </c>
      <c r="M61" s="515" t="str">
        <f t="shared" si="26"/>
        <v/>
      </c>
      <c r="N61" s="513" t="str">
        <f t="shared" si="26"/>
        <v/>
      </c>
      <c r="O61" s="514" t="str">
        <f t="shared" si="26"/>
        <v/>
      </c>
      <c r="P61" s="514" t="str">
        <f t="shared" si="26"/>
        <v/>
      </c>
      <c r="Q61" s="514" t="str">
        <f t="shared" si="26"/>
        <v/>
      </c>
      <c r="R61" s="514" t="str">
        <f t="shared" si="26"/>
        <v/>
      </c>
      <c r="S61" s="514" t="str">
        <f t="shared" si="26"/>
        <v/>
      </c>
      <c r="T61" s="515" t="str">
        <f t="shared" si="26"/>
        <v/>
      </c>
      <c r="U61" s="513" t="str">
        <f t="shared" si="26"/>
        <v/>
      </c>
      <c r="V61" s="514" t="str">
        <f t="shared" si="26"/>
        <v/>
      </c>
      <c r="W61" s="514" t="str">
        <f t="shared" si="26"/>
        <v/>
      </c>
      <c r="X61" s="514" t="str">
        <f t="shared" si="26"/>
        <v/>
      </c>
      <c r="Y61" s="514" t="str">
        <f t="shared" si="26"/>
        <v/>
      </c>
      <c r="Z61" s="514" t="str">
        <f t="shared" si="26"/>
        <v/>
      </c>
      <c r="AA61" s="515" t="str">
        <f t="shared" si="26"/>
        <v/>
      </c>
      <c r="AB61" s="513" t="str">
        <f t="shared" si="26"/>
        <v/>
      </c>
      <c r="AC61" s="514" t="str">
        <f t="shared" si="26"/>
        <v/>
      </c>
      <c r="AD61" s="514" t="str">
        <f t="shared" si="26"/>
        <v/>
      </c>
      <c r="AE61" s="514" t="str">
        <f t="shared" si="26"/>
        <v/>
      </c>
      <c r="AF61" s="514" t="str">
        <f t="shared" si="26"/>
        <v/>
      </c>
      <c r="AG61" s="514" t="str">
        <f t="shared" si="26"/>
        <v/>
      </c>
      <c r="AH61" s="515" t="str">
        <f t="shared" si="26"/>
        <v/>
      </c>
      <c r="AI61" s="516" t="str">
        <f t="shared" si="26"/>
        <v/>
      </c>
      <c r="AJ61" s="514" t="str">
        <f t="shared" si="26"/>
        <v/>
      </c>
      <c r="AK61" s="514" t="str">
        <f t="shared" si="26"/>
        <v/>
      </c>
      <c r="AL61" s="517">
        <f>SUM(G61:AH61)</f>
        <v>0</v>
      </c>
      <c r="AM61" s="518">
        <f>AL61/4</f>
        <v>0</v>
      </c>
      <c r="AN61" s="519" t="str">
        <f>IF(C60="","",C60)</f>
        <v/>
      </c>
      <c r="AO61" s="520" t="str">
        <f>IF(D60="","",D60)</f>
        <v/>
      </c>
      <c r="AP61" s="521" t="str">
        <f>IF(D60&lt;&gt;"",VLOOKUP(D60,$AU$2:$AV$6,2,FALSE),"")</f>
        <v/>
      </c>
      <c r="AQ61" s="518">
        <f>ROUNDDOWN(AL61/$AL$6,2)</f>
        <v>0</v>
      </c>
      <c r="AR61" s="518">
        <f>IF(AP61=1,"",AQ61)</f>
        <v>0</v>
      </c>
    </row>
    <row r="62" spans="1:44" ht="15.9" customHeight="1">
      <c r="A62" s="463"/>
      <c r="B62" s="1298" t="s">
        <v>1019</v>
      </c>
      <c r="C62" s="1284"/>
      <c r="D62" s="1286"/>
      <c r="E62" s="1288"/>
      <c r="F62" s="504" t="s">
        <v>989</v>
      </c>
      <c r="G62" s="505"/>
      <c r="H62" s="506"/>
      <c r="I62" s="349"/>
      <c r="J62" s="349"/>
      <c r="K62" s="349"/>
      <c r="L62" s="349"/>
      <c r="M62" s="507"/>
      <c r="N62" s="505"/>
      <c r="O62" s="506"/>
      <c r="P62" s="349"/>
      <c r="Q62" s="349"/>
      <c r="R62" s="349"/>
      <c r="S62" s="349"/>
      <c r="T62" s="507"/>
      <c r="U62" s="505"/>
      <c r="V62" s="506"/>
      <c r="W62" s="349"/>
      <c r="X62" s="349"/>
      <c r="Y62" s="349"/>
      <c r="Z62" s="349"/>
      <c r="AA62" s="507"/>
      <c r="AB62" s="505"/>
      <c r="AC62" s="506"/>
      <c r="AD62" s="349"/>
      <c r="AE62" s="349"/>
      <c r="AF62" s="349"/>
      <c r="AG62" s="349"/>
      <c r="AH62" s="507"/>
      <c r="AI62" s="522"/>
      <c r="AJ62" s="506"/>
      <c r="AK62" s="506"/>
      <c r="AL62" s="509">
        <f>SUM(G63:AK63)</f>
        <v>0</v>
      </c>
      <c r="AM62" s="510"/>
      <c r="AN62" s="458"/>
      <c r="AO62" s="459"/>
      <c r="AP62" s="510"/>
      <c r="AQ62" s="511"/>
      <c r="AR62" s="511"/>
    </row>
    <row r="63" spans="1:44" ht="15.9" customHeight="1">
      <c r="A63" s="463"/>
      <c r="B63" s="1298"/>
      <c r="C63" s="1299"/>
      <c r="D63" s="1300"/>
      <c r="E63" s="1301"/>
      <c r="F63" s="512" t="s">
        <v>992</v>
      </c>
      <c r="G63" s="513" t="str">
        <f t="shared" ref="G63:AK63" si="27">IF(G62&lt;&gt;"",VLOOKUP(G62,$AC$197:$AL$221,9,FALSE),"")</f>
        <v/>
      </c>
      <c r="H63" s="514" t="str">
        <f t="shared" si="27"/>
        <v/>
      </c>
      <c r="I63" s="514" t="str">
        <f t="shared" si="27"/>
        <v/>
      </c>
      <c r="J63" s="514" t="str">
        <f t="shared" si="27"/>
        <v/>
      </c>
      <c r="K63" s="514" t="str">
        <f t="shared" si="27"/>
        <v/>
      </c>
      <c r="L63" s="514" t="str">
        <f t="shared" si="27"/>
        <v/>
      </c>
      <c r="M63" s="515" t="str">
        <f t="shared" si="27"/>
        <v/>
      </c>
      <c r="N63" s="513" t="str">
        <f t="shared" si="27"/>
        <v/>
      </c>
      <c r="O63" s="514" t="str">
        <f t="shared" si="27"/>
        <v/>
      </c>
      <c r="P63" s="514" t="str">
        <f t="shared" si="27"/>
        <v/>
      </c>
      <c r="Q63" s="514" t="str">
        <f t="shared" si="27"/>
        <v/>
      </c>
      <c r="R63" s="514" t="str">
        <f t="shared" si="27"/>
        <v/>
      </c>
      <c r="S63" s="514" t="str">
        <f t="shared" si="27"/>
        <v/>
      </c>
      <c r="T63" s="515" t="str">
        <f t="shared" si="27"/>
        <v/>
      </c>
      <c r="U63" s="513" t="str">
        <f t="shared" si="27"/>
        <v/>
      </c>
      <c r="V63" s="514" t="str">
        <f t="shared" si="27"/>
        <v/>
      </c>
      <c r="W63" s="514" t="str">
        <f t="shared" si="27"/>
        <v/>
      </c>
      <c r="X63" s="514" t="str">
        <f t="shared" si="27"/>
        <v/>
      </c>
      <c r="Y63" s="514" t="str">
        <f t="shared" si="27"/>
        <v/>
      </c>
      <c r="Z63" s="514" t="str">
        <f t="shared" si="27"/>
        <v/>
      </c>
      <c r="AA63" s="515" t="str">
        <f t="shared" si="27"/>
        <v/>
      </c>
      <c r="AB63" s="513" t="str">
        <f t="shared" si="27"/>
        <v/>
      </c>
      <c r="AC63" s="514" t="str">
        <f t="shared" si="27"/>
        <v/>
      </c>
      <c r="AD63" s="514" t="str">
        <f t="shared" si="27"/>
        <v/>
      </c>
      <c r="AE63" s="514" t="str">
        <f t="shared" si="27"/>
        <v/>
      </c>
      <c r="AF63" s="514" t="str">
        <f t="shared" si="27"/>
        <v/>
      </c>
      <c r="AG63" s="514" t="str">
        <f t="shared" si="27"/>
        <v/>
      </c>
      <c r="AH63" s="515" t="str">
        <f t="shared" si="27"/>
        <v/>
      </c>
      <c r="AI63" s="516" t="str">
        <f t="shared" si="27"/>
        <v/>
      </c>
      <c r="AJ63" s="514" t="str">
        <f t="shared" si="27"/>
        <v/>
      </c>
      <c r="AK63" s="514" t="str">
        <f t="shared" si="27"/>
        <v/>
      </c>
      <c r="AL63" s="517">
        <f>SUM(G63:AH63)</f>
        <v>0</v>
      </c>
      <c r="AM63" s="518">
        <f>AL63/4</f>
        <v>0</v>
      </c>
      <c r="AN63" s="519" t="str">
        <f>IF(C62="","",C62)</f>
        <v/>
      </c>
      <c r="AO63" s="520" t="str">
        <f>IF(D62="","",D62)</f>
        <v/>
      </c>
      <c r="AP63" s="521" t="str">
        <f>IF(D62&lt;&gt;"",VLOOKUP(D62,$AU$2:$AV$6,2,FALSE),"")</f>
        <v/>
      </c>
      <c r="AQ63" s="518">
        <f>ROUNDDOWN(AL63/$AL$6,2)</f>
        <v>0</v>
      </c>
      <c r="AR63" s="518">
        <f>IF(AP63=1,"",AQ63)</f>
        <v>0</v>
      </c>
    </row>
    <row r="64" spans="1:44" ht="15.9" customHeight="1">
      <c r="A64" s="463"/>
      <c r="B64" s="1298" t="s">
        <v>1020</v>
      </c>
      <c r="C64" s="1284"/>
      <c r="D64" s="1286"/>
      <c r="E64" s="1288"/>
      <c r="F64" s="504" t="s">
        <v>989</v>
      </c>
      <c r="G64" s="505"/>
      <c r="H64" s="506"/>
      <c r="I64" s="349"/>
      <c r="J64" s="349"/>
      <c r="K64" s="349"/>
      <c r="L64" s="349"/>
      <c r="M64" s="507"/>
      <c r="N64" s="505"/>
      <c r="O64" s="506"/>
      <c r="P64" s="349"/>
      <c r="Q64" s="349"/>
      <c r="R64" s="349"/>
      <c r="S64" s="349"/>
      <c r="T64" s="507"/>
      <c r="U64" s="505"/>
      <c r="V64" s="506"/>
      <c r="W64" s="349"/>
      <c r="X64" s="349"/>
      <c r="Y64" s="349"/>
      <c r="Z64" s="349"/>
      <c r="AA64" s="507"/>
      <c r="AB64" s="505"/>
      <c r="AC64" s="506"/>
      <c r="AD64" s="349"/>
      <c r="AE64" s="349"/>
      <c r="AF64" s="349"/>
      <c r="AG64" s="349"/>
      <c r="AH64" s="507"/>
      <c r="AI64" s="522"/>
      <c r="AJ64" s="506"/>
      <c r="AK64" s="506"/>
      <c r="AL64" s="509">
        <f>SUM(G65:AK65)</f>
        <v>0</v>
      </c>
      <c r="AM64" s="510"/>
      <c r="AN64" s="458"/>
      <c r="AO64" s="459"/>
      <c r="AP64" s="510"/>
      <c r="AQ64" s="511"/>
      <c r="AR64" s="511"/>
    </row>
    <row r="65" spans="1:44" ht="15.9" customHeight="1">
      <c r="A65" s="463"/>
      <c r="B65" s="1298"/>
      <c r="C65" s="1299"/>
      <c r="D65" s="1300"/>
      <c r="E65" s="1301"/>
      <c r="F65" s="512" t="s">
        <v>992</v>
      </c>
      <c r="G65" s="513" t="str">
        <f t="shared" ref="G65:AK65" si="28">IF(G64&lt;&gt;"",VLOOKUP(G64,$AC$197:$AL$221,9,FALSE),"")</f>
        <v/>
      </c>
      <c r="H65" s="514" t="str">
        <f t="shared" si="28"/>
        <v/>
      </c>
      <c r="I65" s="514" t="str">
        <f t="shared" si="28"/>
        <v/>
      </c>
      <c r="J65" s="514" t="str">
        <f t="shared" si="28"/>
        <v/>
      </c>
      <c r="K65" s="514" t="str">
        <f t="shared" si="28"/>
        <v/>
      </c>
      <c r="L65" s="514" t="str">
        <f t="shared" si="28"/>
        <v/>
      </c>
      <c r="M65" s="515" t="str">
        <f t="shared" si="28"/>
        <v/>
      </c>
      <c r="N65" s="513" t="str">
        <f t="shared" si="28"/>
        <v/>
      </c>
      <c r="O65" s="514" t="str">
        <f t="shared" si="28"/>
        <v/>
      </c>
      <c r="P65" s="514" t="str">
        <f t="shared" si="28"/>
        <v/>
      </c>
      <c r="Q65" s="514" t="str">
        <f t="shared" si="28"/>
        <v/>
      </c>
      <c r="R65" s="514" t="str">
        <f t="shared" si="28"/>
        <v/>
      </c>
      <c r="S65" s="514" t="str">
        <f t="shared" si="28"/>
        <v/>
      </c>
      <c r="T65" s="515" t="str">
        <f t="shared" si="28"/>
        <v/>
      </c>
      <c r="U65" s="513" t="str">
        <f t="shared" si="28"/>
        <v/>
      </c>
      <c r="V65" s="514" t="str">
        <f t="shared" si="28"/>
        <v/>
      </c>
      <c r="W65" s="514" t="str">
        <f t="shared" si="28"/>
        <v/>
      </c>
      <c r="X65" s="514" t="str">
        <f t="shared" si="28"/>
        <v/>
      </c>
      <c r="Y65" s="514" t="str">
        <f t="shared" si="28"/>
        <v/>
      </c>
      <c r="Z65" s="514" t="str">
        <f t="shared" si="28"/>
        <v/>
      </c>
      <c r="AA65" s="515" t="str">
        <f t="shared" si="28"/>
        <v/>
      </c>
      <c r="AB65" s="513" t="str">
        <f t="shared" si="28"/>
        <v/>
      </c>
      <c r="AC65" s="514" t="str">
        <f t="shared" si="28"/>
        <v/>
      </c>
      <c r="AD65" s="514" t="str">
        <f t="shared" si="28"/>
        <v/>
      </c>
      <c r="AE65" s="514" t="str">
        <f t="shared" si="28"/>
        <v/>
      </c>
      <c r="AF65" s="514" t="str">
        <f t="shared" si="28"/>
        <v/>
      </c>
      <c r="AG65" s="514" t="str">
        <f t="shared" si="28"/>
        <v/>
      </c>
      <c r="AH65" s="515" t="str">
        <f t="shared" si="28"/>
        <v/>
      </c>
      <c r="AI65" s="516" t="str">
        <f t="shared" si="28"/>
        <v/>
      </c>
      <c r="AJ65" s="514" t="str">
        <f t="shared" si="28"/>
        <v/>
      </c>
      <c r="AK65" s="514" t="str">
        <f t="shared" si="28"/>
        <v/>
      </c>
      <c r="AL65" s="517">
        <f>SUM(G65:AH65)</f>
        <v>0</v>
      </c>
      <c r="AM65" s="518">
        <f>AL65/4</f>
        <v>0</v>
      </c>
      <c r="AN65" s="519" t="str">
        <f>IF(C64="","",C64)</f>
        <v/>
      </c>
      <c r="AO65" s="520" t="str">
        <f>IF(D64="","",D64)</f>
        <v/>
      </c>
      <c r="AP65" s="521" t="str">
        <f>IF(D64&lt;&gt;"",VLOOKUP(D64,$AU$2:$AV$6,2,FALSE),"")</f>
        <v/>
      </c>
      <c r="AQ65" s="518">
        <f>ROUNDDOWN(AL65/$AL$6,2)</f>
        <v>0</v>
      </c>
      <c r="AR65" s="518">
        <f>IF(AP65=1,"",AQ65)</f>
        <v>0</v>
      </c>
    </row>
    <row r="66" spans="1:44" ht="15.9" customHeight="1">
      <c r="A66" s="463"/>
      <c r="B66" s="1298" t="s">
        <v>1021</v>
      </c>
      <c r="C66" s="1284"/>
      <c r="D66" s="1286"/>
      <c r="E66" s="1288"/>
      <c r="F66" s="504" t="s">
        <v>989</v>
      </c>
      <c r="G66" s="505"/>
      <c r="H66" s="506"/>
      <c r="I66" s="349"/>
      <c r="J66" s="349"/>
      <c r="K66" s="349"/>
      <c r="L66" s="349"/>
      <c r="M66" s="507"/>
      <c r="N66" s="505"/>
      <c r="O66" s="506"/>
      <c r="P66" s="349"/>
      <c r="Q66" s="349"/>
      <c r="R66" s="349"/>
      <c r="S66" s="349"/>
      <c r="T66" s="507"/>
      <c r="U66" s="505"/>
      <c r="V66" s="506"/>
      <c r="W66" s="349"/>
      <c r="X66" s="349"/>
      <c r="Y66" s="349"/>
      <c r="Z66" s="349"/>
      <c r="AA66" s="507"/>
      <c r="AB66" s="505"/>
      <c r="AC66" s="506"/>
      <c r="AD66" s="349"/>
      <c r="AE66" s="349"/>
      <c r="AF66" s="349"/>
      <c r="AG66" s="349"/>
      <c r="AH66" s="507"/>
      <c r="AI66" s="508"/>
      <c r="AJ66" s="349"/>
      <c r="AK66" s="349"/>
      <c r="AL66" s="509">
        <f>SUM(G67:AK67)</f>
        <v>0</v>
      </c>
      <c r="AM66" s="510"/>
      <c r="AN66" s="458"/>
      <c r="AO66" s="459"/>
      <c r="AP66" s="510"/>
      <c r="AQ66" s="511"/>
      <c r="AR66" s="511"/>
    </row>
    <row r="67" spans="1:44" ht="15.9" customHeight="1">
      <c r="A67" s="463"/>
      <c r="B67" s="1298"/>
      <c r="C67" s="1299"/>
      <c r="D67" s="1300"/>
      <c r="E67" s="1301"/>
      <c r="F67" s="512" t="s">
        <v>992</v>
      </c>
      <c r="G67" s="513" t="str">
        <f t="shared" ref="G67:AK67" si="29">IF(G66&lt;&gt;"",VLOOKUP(G66,$AC$197:$AL$221,9,FALSE),"")</f>
        <v/>
      </c>
      <c r="H67" s="514" t="str">
        <f t="shared" si="29"/>
        <v/>
      </c>
      <c r="I67" s="514" t="str">
        <f t="shared" si="29"/>
        <v/>
      </c>
      <c r="J67" s="514" t="str">
        <f t="shared" si="29"/>
        <v/>
      </c>
      <c r="K67" s="514" t="str">
        <f t="shared" si="29"/>
        <v/>
      </c>
      <c r="L67" s="514" t="str">
        <f t="shared" si="29"/>
        <v/>
      </c>
      <c r="M67" s="515" t="str">
        <f t="shared" si="29"/>
        <v/>
      </c>
      <c r="N67" s="513" t="str">
        <f t="shared" si="29"/>
        <v/>
      </c>
      <c r="O67" s="514" t="str">
        <f t="shared" si="29"/>
        <v/>
      </c>
      <c r="P67" s="514" t="str">
        <f t="shared" si="29"/>
        <v/>
      </c>
      <c r="Q67" s="514" t="str">
        <f t="shared" si="29"/>
        <v/>
      </c>
      <c r="R67" s="514" t="str">
        <f t="shared" si="29"/>
        <v/>
      </c>
      <c r="S67" s="514" t="str">
        <f t="shared" si="29"/>
        <v/>
      </c>
      <c r="T67" s="515" t="str">
        <f t="shared" si="29"/>
        <v/>
      </c>
      <c r="U67" s="513" t="str">
        <f t="shared" si="29"/>
        <v/>
      </c>
      <c r="V67" s="514" t="str">
        <f t="shared" si="29"/>
        <v/>
      </c>
      <c r="W67" s="514" t="str">
        <f t="shared" si="29"/>
        <v/>
      </c>
      <c r="X67" s="514" t="str">
        <f t="shared" si="29"/>
        <v/>
      </c>
      <c r="Y67" s="514" t="str">
        <f t="shared" si="29"/>
        <v/>
      </c>
      <c r="Z67" s="514" t="str">
        <f t="shared" si="29"/>
        <v/>
      </c>
      <c r="AA67" s="515" t="str">
        <f t="shared" si="29"/>
        <v/>
      </c>
      <c r="AB67" s="513" t="str">
        <f t="shared" si="29"/>
        <v/>
      </c>
      <c r="AC67" s="514" t="str">
        <f t="shared" si="29"/>
        <v/>
      </c>
      <c r="AD67" s="514" t="str">
        <f t="shared" si="29"/>
        <v/>
      </c>
      <c r="AE67" s="514" t="str">
        <f t="shared" si="29"/>
        <v/>
      </c>
      <c r="AF67" s="514" t="str">
        <f t="shared" si="29"/>
        <v/>
      </c>
      <c r="AG67" s="514" t="str">
        <f t="shared" si="29"/>
        <v/>
      </c>
      <c r="AH67" s="515" t="str">
        <f t="shared" si="29"/>
        <v/>
      </c>
      <c r="AI67" s="516" t="str">
        <f t="shared" si="29"/>
        <v/>
      </c>
      <c r="AJ67" s="514" t="str">
        <f t="shared" si="29"/>
        <v/>
      </c>
      <c r="AK67" s="514" t="str">
        <f t="shared" si="29"/>
        <v/>
      </c>
      <c r="AL67" s="517">
        <f>SUM(G67:AH67)</f>
        <v>0</v>
      </c>
      <c r="AM67" s="518">
        <f>AL67/4</f>
        <v>0</v>
      </c>
      <c r="AN67" s="519" t="str">
        <f>IF(C66="","",C66)</f>
        <v/>
      </c>
      <c r="AO67" s="520" t="str">
        <f>IF(D66="","",D66)</f>
        <v/>
      </c>
      <c r="AP67" s="521" t="str">
        <f>IF(D66&lt;&gt;"",VLOOKUP(D66,$AU$2:$AV$6,2,FALSE),"")</f>
        <v/>
      </c>
      <c r="AQ67" s="518">
        <f>ROUNDDOWN(AL67/$AL$6,2)</f>
        <v>0</v>
      </c>
      <c r="AR67" s="518">
        <f>IF(AP67=1,"",AQ67)</f>
        <v>0</v>
      </c>
    </row>
    <row r="68" spans="1:44" ht="15.9" customHeight="1">
      <c r="A68" s="463"/>
      <c r="B68" s="1298" t="s">
        <v>1022</v>
      </c>
      <c r="C68" s="1284"/>
      <c r="D68" s="1286"/>
      <c r="E68" s="1288"/>
      <c r="F68" s="504" t="s">
        <v>989</v>
      </c>
      <c r="G68" s="505"/>
      <c r="H68" s="506"/>
      <c r="I68" s="349"/>
      <c r="J68" s="349"/>
      <c r="K68" s="349"/>
      <c r="L68" s="349"/>
      <c r="M68" s="507"/>
      <c r="N68" s="505"/>
      <c r="O68" s="506"/>
      <c r="P68" s="349"/>
      <c r="Q68" s="349"/>
      <c r="R68" s="349"/>
      <c r="S68" s="349"/>
      <c r="T68" s="507"/>
      <c r="U68" s="505"/>
      <c r="V68" s="506"/>
      <c r="W68" s="349"/>
      <c r="X68" s="349"/>
      <c r="Y68" s="349"/>
      <c r="Z68" s="349"/>
      <c r="AA68" s="507"/>
      <c r="AB68" s="505"/>
      <c r="AC68" s="506"/>
      <c r="AD68" s="349"/>
      <c r="AE68" s="349"/>
      <c r="AF68" s="349"/>
      <c r="AG68" s="349"/>
      <c r="AH68" s="507"/>
      <c r="AI68" s="508"/>
      <c r="AJ68" s="349"/>
      <c r="AK68" s="349"/>
      <c r="AL68" s="509">
        <f>SUM(G69:AK69)</f>
        <v>0</v>
      </c>
      <c r="AM68" s="510"/>
      <c r="AN68" s="458"/>
      <c r="AO68" s="459"/>
      <c r="AP68" s="510"/>
      <c r="AQ68" s="511"/>
      <c r="AR68" s="511"/>
    </row>
    <row r="69" spans="1:44" ht="15.9" customHeight="1">
      <c r="A69" s="463"/>
      <c r="B69" s="1298"/>
      <c r="C69" s="1299"/>
      <c r="D69" s="1300"/>
      <c r="E69" s="1301"/>
      <c r="F69" s="512" t="s">
        <v>992</v>
      </c>
      <c r="G69" s="513" t="str">
        <f t="shared" ref="G69:AK69" si="30">IF(G68&lt;&gt;"",VLOOKUP(G68,$AC$197:$AL$221,9,FALSE),"")</f>
        <v/>
      </c>
      <c r="H69" s="514" t="str">
        <f t="shared" si="30"/>
        <v/>
      </c>
      <c r="I69" s="514" t="str">
        <f t="shared" si="30"/>
        <v/>
      </c>
      <c r="J69" s="514" t="str">
        <f t="shared" si="30"/>
        <v/>
      </c>
      <c r="K69" s="514" t="str">
        <f t="shared" si="30"/>
        <v/>
      </c>
      <c r="L69" s="514" t="str">
        <f t="shared" si="30"/>
        <v/>
      </c>
      <c r="M69" s="515" t="str">
        <f t="shared" si="30"/>
        <v/>
      </c>
      <c r="N69" s="513" t="str">
        <f t="shared" si="30"/>
        <v/>
      </c>
      <c r="O69" s="514" t="str">
        <f t="shared" si="30"/>
        <v/>
      </c>
      <c r="P69" s="514" t="str">
        <f t="shared" si="30"/>
        <v/>
      </c>
      <c r="Q69" s="514" t="str">
        <f t="shared" si="30"/>
        <v/>
      </c>
      <c r="R69" s="514" t="str">
        <f t="shared" si="30"/>
        <v/>
      </c>
      <c r="S69" s="514" t="str">
        <f t="shared" si="30"/>
        <v/>
      </c>
      <c r="T69" s="515" t="str">
        <f t="shared" si="30"/>
        <v/>
      </c>
      <c r="U69" s="513" t="str">
        <f t="shared" si="30"/>
        <v/>
      </c>
      <c r="V69" s="514" t="str">
        <f t="shared" si="30"/>
        <v/>
      </c>
      <c r="W69" s="514" t="str">
        <f t="shared" si="30"/>
        <v/>
      </c>
      <c r="X69" s="514" t="str">
        <f t="shared" si="30"/>
        <v/>
      </c>
      <c r="Y69" s="514" t="str">
        <f t="shared" si="30"/>
        <v/>
      </c>
      <c r="Z69" s="514" t="str">
        <f t="shared" si="30"/>
        <v/>
      </c>
      <c r="AA69" s="515" t="str">
        <f t="shared" si="30"/>
        <v/>
      </c>
      <c r="AB69" s="513" t="str">
        <f t="shared" si="30"/>
        <v/>
      </c>
      <c r="AC69" s="514" t="str">
        <f t="shared" si="30"/>
        <v/>
      </c>
      <c r="AD69" s="514" t="str">
        <f t="shared" si="30"/>
        <v/>
      </c>
      <c r="AE69" s="514" t="str">
        <f t="shared" si="30"/>
        <v/>
      </c>
      <c r="AF69" s="514" t="str">
        <f t="shared" si="30"/>
        <v/>
      </c>
      <c r="AG69" s="514" t="str">
        <f t="shared" si="30"/>
        <v/>
      </c>
      <c r="AH69" s="515" t="str">
        <f t="shared" si="30"/>
        <v/>
      </c>
      <c r="AI69" s="516" t="str">
        <f t="shared" si="30"/>
        <v/>
      </c>
      <c r="AJ69" s="514" t="str">
        <f t="shared" si="30"/>
        <v/>
      </c>
      <c r="AK69" s="514" t="str">
        <f t="shared" si="30"/>
        <v/>
      </c>
      <c r="AL69" s="517">
        <f>SUM(G69:AH69)</f>
        <v>0</v>
      </c>
      <c r="AM69" s="518">
        <f>AL69/4</f>
        <v>0</v>
      </c>
      <c r="AN69" s="519" t="str">
        <f>IF(C68="","",C68)</f>
        <v/>
      </c>
      <c r="AO69" s="520" t="str">
        <f>IF(D68="","",D68)</f>
        <v/>
      </c>
      <c r="AP69" s="521" t="str">
        <f>IF(D68&lt;&gt;"",VLOOKUP(D68,$AU$2:$AV$6,2,FALSE),"")</f>
        <v/>
      </c>
      <c r="AQ69" s="518">
        <f>ROUNDDOWN(AL69/$AL$6,2)</f>
        <v>0</v>
      </c>
      <c r="AR69" s="518">
        <f>IF(AP69=1,"",AQ69)</f>
        <v>0</v>
      </c>
    </row>
    <row r="70" spans="1:44" ht="15.9" customHeight="1">
      <c r="A70" s="463"/>
      <c r="B70" s="1298" t="s">
        <v>1023</v>
      </c>
      <c r="C70" s="1284"/>
      <c r="D70" s="1286"/>
      <c r="E70" s="1288"/>
      <c r="F70" s="504" t="s">
        <v>989</v>
      </c>
      <c r="G70" s="505"/>
      <c r="H70" s="506"/>
      <c r="I70" s="349"/>
      <c r="J70" s="349"/>
      <c r="K70" s="349"/>
      <c r="L70" s="349"/>
      <c r="M70" s="507"/>
      <c r="N70" s="505"/>
      <c r="O70" s="506"/>
      <c r="P70" s="349"/>
      <c r="Q70" s="349"/>
      <c r="R70" s="349"/>
      <c r="S70" s="349"/>
      <c r="T70" s="507"/>
      <c r="U70" s="505"/>
      <c r="V70" s="506"/>
      <c r="W70" s="349"/>
      <c r="X70" s="349"/>
      <c r="Y70" s="349"/>
      <c r="Z70" s="349"/>
      <c r="AA70" s="507"/>
      <c r="AB70" s="505"/>
      <c r="AC70" s="506"/>
      <c r="AD70" s="349"/>
      <c r="AE70" s="349"/>
      <c r="AF70" s="349"/>
      <c r="AG70" s="349"/>
      <c r="AH70" s="507"/>
      <c r="AI70" s="522"/>
      <c r="AJ70" s="506"/>
      <c r="AK70" s="506"/>
      <c r="AL70" s="509">
        <f>SUM(G71:AK71)</f>
        <v>0</v>
      </c>
      <c r="AM70" s="510"/>
      <c r="AN70" s="458"/>
      <c r="AO70" s="459"/>
      <c r="AP70" s="510"/>
      <c r="AQ70" s="511"/>
      <c r="AR70" s="511"/>
    </row>
    <row r="71" spans="1:44" ht="15.9" customHeight="1">
      <c r="A71" s="463"/>
      <c r="B71" s="1298"/>
      <c r="C71" s="1299"/>
      <c r="D71" s="1300"/>
      <c r="E71" s="1301"/>
      <c r="F71" s="512" t="s">
        <v>992</v>
      </c>
      <c r="G71" s="513" t="str">
        <f t="shared" ref="G71:AK71" si="31">IF(G70&lt;&gt;"",VLOOKUP(G70,$AC$197:$AL$221,9,FALSE),"")</f>
        <v/>
      </c>
      <c r="H71" s="514" t="str">
        <f t="shared" si="31"/>
        <v/>
      </c>
      <c r="I71" s="514" t="str">
        <f t="shared" si="31"/>
        <v/>
      </c>
      <c r="J71" s="514" t="str">
        <f t="shared" si="31"/>
        <v/>
      </c>
      <c r="K71" s="514" t="str">
        <f t="shared" si="31"/>
        <v/>
      </c>
      <c r="L71" s="514" t="str">
        <f t="shared" si="31"/>
        <v/>
      </c>
      <c r="M71" s="515" t="str">
        <f t="shared" si="31"/>
        <v/>
      </c>
      <c r="N71" s="513" t="str">
        <f t="shared" si="31"/>
        <v/>
      </c>
      <c r="O71" s="514" t="str">
        <f t="shared" si="31"/>
        <v/>
      </c>
      <c r="P71" s="514" t="str">
        <f t="shared" si="31"/>
        <v/>
      </c>
      <c r="Q71" s="514" t="str">
        <f t="shared" si="31"/>
        <v/>
      </c>
      <c r="R71" s="514" t="str">
        <f t="shared" si="31"/>
        <v/>
      </c>
      <c r="S71" s="514" t="str">
        <f t="shared" si="31"/>
        <v/>
      </c>
      <c r="T71" s="515" t="str">
        <f t="shared" si="31"/>
        <v/>
      </c>
      <c r="U71" s="513" t="str">
        <f t="shared" si="31"/>
        <v/>
      </c>
      <c r="V71" s="514" t="str">
        <f t="shared" si="31"/>
        <v/>
      </c>
      <c r="W71" s="514" t="str">
        <f t="shared" si="31"/>
        <v/>
      </c>
      <c r="X71" s="514" t="str">
        <f t="shared" si="31"/>
        <v/>
      </c>
      <c r="Y71" s="514" t="str">
        <f t="shared" si="31"/>
        <v/>
      </c>
      <c r="Z71" s="514" t="str">
        <f t="shared" si="31"/>
        <v/>
      </c>
      <c r="AA71" s="515" t="str">
        <f t="shared" si="31"/>
        <v/>
      </c>
      <c r="AB71" s="513" t="str">
        <f t="shared" si="31"/>
        <v/>
      </c>
      <c r="AC71" s="514" t="str">
        <f t="shared" si="31"/>
        <v/>
      </c>
      <c r="AD71" s="514" t="str">
        <f t="shared" si="31"/>
        <v/>
      </c>
      <c r="AE71" s="514" t="str">
        <f t="shared" si="31"/>
        <v/>
      </c>
      <c r="AF71" s="514" t="str">
        <f t="shared" si="31"/>
        <v/>
      </c>
      <c r="AG71" s="514" t="str">
        <f t="shared" si="31"/>
        <v/>
      </c>
      <c r="AH71" s="515" t="str">
        <f t="shared" si="31"/>
        <v/>
      </c>
      <c r="AI71" s="516" t="str">
        <f t="shared" si="31"/>
        <v/>
      </c>
      <c r="AJ71" s="514" t="str">
        <f t="shared" si="31"/>
        <v/>
      </c>
      <c r="AK71" s="514" t="str">
        <f t="shared" si="31"/>
        <v/>
      </c>
      <c r="AL71" s="517">
        <f>SUM(G71:AH71)</f>
        <v>0</v>
      </c>
      <c r="AM71" s="518">
        <f>AL71/4</f>
        <v>0</v>
      </c>
      <c r="AN71" s="519" t="str">
        <f>IF(C70="","",C70)</f>
        <v/>
      </c>
      <c r="AO71" s="520" t="str">
        <f>IF(D70="","",D70)</f>
        <v/>
      </c>
      <c r="AP71" s="521" t="str">
        <f>IF(D70&lt;&gt;"",VLOOKUP(D70,$AU$2:$AV$6,2,FALSE),"")</f>
        <v/>
      </c>
      <c r="AQ71" s="518">
        <f>ROUNDDOWN(AL71/$AL$6,2)</f>
        <v>0</v>
      </c>
      <c r="AR71" s="518">
        <f>IF(AP71=1,"",AQ71)</f>
        <v>0</v>
      </c>
    </row>
    <row r="72" spans="1:44" ht="15.9" customHeight="1">
      <c r="A72" s="463"/>
      <c r="B72" s="1298" t="s">
        <v>1024</v>
      </c>
      <c r="C72" s="1284"/>
      <c r="D72" s="1286"/>
      <c r="E72" s="1288"/>
      <c r="F72" s="504" t="s">
        <v>989</v>
      </c>
      <c r="G72" s="505"/>
      <c r="H72" s="506"/>
      <c r="I72" s="349"/>
      <c r="J72" s="349"/>
      <c r="K72" s="349"/>
      <c r="L72" s="349"/>
      <c r="M72" s="507"/>
      <c r="N72" s="505"/>
      <c r="O72" s="506"/>
      <c r="P72" s="349"/>
      <c r="Q72" s="349"/>
      <c r="R72" s="349"/>
      <c r="S72" s="349"/>
      <c r="T72" s="507"/>
      <c r="U72" s="505"/>
      <c r="V72" s="506"/>
      <c r="W72" s="349"/>
      <c r="X72" s="349"/>
      <c r="Y72" s="349"/>
      <c r="Z72" s="349"/>
      <c r="AA72" s="507"/>
      <c r="AB72" s="505"/>
      <c r="AC72" s="506"/>
      <c r="AD72" s="349"/>
      <c r="AE72" s="349"/>
      <c r="AF72" s="349"/>
      <c r="AG72" s="349"/>
      <c r="AH72" s="507"/>
      <c r="AI72" s="522"/>
      <c r="AJ72" s="506"/>
      <c r="AK72" s="506"/>
      <c r="AL72" s="509">
        <f>SUM(G73:AK73)</f>
        <v>0</v>
      </c>
      <c r="AM72" s="510"/>
      <c r="AN72" s="458"/>
      <c r="AO72" s="459"/>
      <c r="AP72" s="510"/>
      <c r="AQ72" s="511"/>
      <c r="AR72" s="511"/>
    </row>
    <row r="73" spans="1:44" ht="15.9" customHeight="1">
      <c r="A73" s="463"/>
      <c r="B73" s="1298"/>
      <c r="C73" s="1299"/>
      <c r="D73" s="1300"/>
      <c r="E73" s="1301"/>
      <c r="F73" s="512" t="s">
        <v>992</v>
      </c>
      <c r="G73" s="513" t="str">
        <f t="shared" ref="G73:AK73" si="32">IF(G72&lt;&gt;"",VLOOKUP(G72,$AC$197:$AL$221,9,FALSE),"")</f>
        <v/>
      </c>
      <c r="H73" s="514" t="str">
        <f t="shared" si="32"/>
        <v/>
      </c>
      <c r="I73" s="514" t="str">
        <f t="shared" si="32"/>
        <v/>
      </c>
      <c r="J73" s="514" t="str">
        <f t="shared" si="32"/>
        <v/>
      </c>
      <c r="K73" s="514" t="str">
        <f t="shared" si="32"/>
        <v/>
      </c>
      <c r="L73" s="514" t="str">
        <f t="shared" si="32"/>
        <v/>
      </c>
      <c r="M73" s="515" t="str">
        <f t="shared" si="32"/>
        <v/>
      </c>
      <c r="N73" s="513" t="str">
        <f t="shared" si="32"/>
        <v/>
      </c>
      <c r="O73" s="514" t="str">
        <f t="shared" si="32"/>
        <v/>
      </c>
      <c r="P73" s="514" t="str">
        <f t="shared" si="32"/>
        <v/>
      </c>
      <c r="Q73" s="514" t="str">
        <f t="shared" si="32"/>
        <v/>
      </c>
      <c r="R73" s="514" t="str">
        <f t="shared" si="32"/>
        <v/>
      </c>
      <c r="S73" s="514" t="str">
        <f t="shared" si="32"/>
        <v/>
      </c>
      <c r="T73" s="515" t="str">
        <f t="shared" si="32"/>
        <v/>
      </c>
      <c r="U73" s="513" t="str">
        <f t="shared" si="32"/>
        <v/>
      </c>
      <c r="V73" s="514" t="str">
        <f t="shared" si="32"/>
        <v/>
      </c>
      <c r="W73" s="514" t="str">
        <f t="shared" si="32"/>
        <v/>
      </c>
      <c r="X73" s="514" t="str">
        <f t="shared" si="32"/>
        <v/>
      </c>
      <c r="Y73" s="514" t="str">
        <f t="shared" si="32"/>
        <v/>
      </c>
      <c r="Z73" s="514" t="str">
        <f t="shared" si="32"/>
        <v/>
      </c>
      <c r="AA73" s="515" t="str">
        <f t="shared" si="32"/>
        <v/>
      </c>
      <c r="AB73" s="513" t="str">
        <f t="shared" si="32"/>
        <v/>
      </c>
      <c r="AC73" s="514" t="str">
        <f t="shared" si="32"/>
        <v/>
      </c>
      <c r="AD73" s="514" t="str">
        <f t="shared" si="32"/>
        <v/>
      </c>
      <c r="AE73" s="514" t="str">
        <f t="shared" si="32"/>
        <v/>
      </c>
      <c r="AF73" s="514" t="str">
        <f t="shared" si="32"/>
        <v/>
      </c>
      <c r="AG73" s="514" t="str">
        <f t="shared" si="32"/>
        <v/>
      </c>
      <c r="AH73" s="515" t="str">
        <f t="shared" si="32"/>
        <v/>
      </c>
      <c r="AI73" s="516" t="str">
        <f t="shared" si="32"/>
        <v/>
      </c>
      <c r="AJ73" s="514" t="str">
        <f t="shared" si="32"/>
        <v/>
      </c>
      <c r="AK73" s="514" t="str">
        <f t="shared" si="32"/>
        <v/>
      </c>
      <c r="AL73" s="517">
        <f>SUM(G73:AH73)</f>
        <v>0</v>
      </c>
      <c r="AM73" s="518">
        <f>AL73/4</f>
        <v>0</v>
      </c>
      <c r="AN73" s="519" t="str">
        <f>IF(C72="","",C72)</f>
        <v/>
      </c>
      <c r="AO73" s="520" t="str">
        <f>IF(D72="","",D72)</f>
        <v/>
      </c>
      <c r="AP73" s="521" t="str">
        <f>IF(D72&lt;&gt;"",VLOOKUP(D72,$AU$2:$AV$6,2,FALSE),"")</f>
        <v/>
      </c>
      <c r="AQ73" s="518">
        <f>ROUNDDOWN(AL73/$AL$6,2)</f>
        <v>0</v>
      </c>
      <c r="AR73" s="518">
        <f>IF(AP73=1,"",AQ73)</f>
        <v>0</v>
      </c>
    </row>
    <row r="74" spans="1:44" ht="15.9" customHeight="1">
      <c r="A74" s="463"/>
      <c r="B74" s="1298" t="s">
        <v>1025</v>
      </c>
      <c r="C74" s="1284"/>
      <c r="D74" s="1286"/>
      <c r="E74" s="1288"/>
      <c r="F74" s="504" t="s">
        <v>989</v>
      </c>
      <c r="G74" s="505"/>
      <c r="H74" s="506"/>
      <c r="I74" s="349"/>
      <c r="J74" s="349"/>
      <c r="K74" s="349"/>
      <c r="L74" s="349"/>
      <c r="M74" s="507"/>
      <c r="N74" s="505"/>
      <c r="O74" s="506"/>
      <c r="P74" s="349"/>
      <c r="Q74" s="349"/>
      <c r="R74" s="349"/>
      <c r="S74" s="349"/>
      <c r="T74" s="507"/>
      <c r="U74" s="505"/>
      <c r="V74" s="506"/>
      <c r="W74" s="349"/>
      <c r="X74" s="349"/>
      <c r="Y74" s="349"/>
      <c r="Z74" s="349"/>
      <c r="AA74" s="507"/>
      <c r="AB74" s="505"/>
      <c r="AC74" s="506"/>
      <c r="AD74" s="349"/>
      <c r="AE74" s="349"/>
      <c r="AF74" s="349"/>
      <c r="AG74" s="349"/>
      <c r="AH74" s="507"/>
      <c r="AI74" s="508"/>
      <c r="AJ74" s="349"/>
      <c r="AK74" s="349"/>
      <c r="AL74" s="509">
        <f>SUM(G75:AK75)</f>
        <v>0</v>
      </c>
      <c r="AM74" s="510"/>
      <c r="AN74" s="458"/>
      <c r="AO74" s="459"/>
      <c r="AP74" s="510"/>
      <c r="AQ74" s="511"/>
      <c r="AR74" s="511"/>
    </row>
    <row r="75" spans="1:44" ht="15.9" customHeight="1">
      <c r="A75" s="463"/>
      <c r="B75" s="1298"/>
      <c r="C75" s="1299"/>
      <c r="D75" s="1300"/>
      <c r="E75" s="1301"/>
      <c r="F75" s="512" t="s">
        <v>992</v>
      </c>
      <c r="G75" s="513" t="str">
        <f t="shared" ref="G75:AK75" si="33">IF(G74&lt;&gt;"",VLOOKUP(G74,$AC$197:$AL$221,9,FALSE),"")</f>
        <v/>
      </c>
      <c r="H75" s="514" t="str">
        <f t="shared" si="33"/>
        <v/>
      </c>
      <c r="I75" s="514" t="str">
        <f t="shared" si="33"/>
        <v/>
      </c>
      <c r="J75" s="514" t="str">
        <f t="shared" si="33"/>
        <v/>
      </c>
      <c r="K75" s="514" t="str">
        <f t="shared" si="33"/>
        <v/>
      </c>
      <c r="L75" s="514" t="str">
        <f t="shared" si="33"/>
        <v/>
      </c>
      <c r="M75" s="515" t="str">
        <f t="shared" si="33"/>
        <v/>
      </c>
      <c r="N75" s="513" t="str">
        <f t="shared" si="33"/>
        <v/>
      </c>
      <c r="O75" s="514" t="str">
        <f t="shared" si="33"/>
        <v/>
      </c>
      <c r="P75" s="514" t="str">
        <f t="shared" si="33"/>
        <v/>
      </c>
      <c r="Q75" s="514" t="str">
        <f t="shared" si="33"/>
        <v/>
      </c>
      <c r="R75" s="514" t="str">
        <f t="shared" si="33"/>
        <v/>
      </c>
      <c r="S75" s="514" t="str">
        <f t="shared" si="33"/>
        <v/>
      </c>
      <c r="T75" s="515" t="str">
        <f t="shared" si="33"/>
        <v/>
      </c>
      <c r="U75" s="513" t="str">
        <f t="shared" si="33"/>
        <v/>
      </c>
      <c r="V75" s="514" t="str">
        <f t="shared" si="33"/>
        <v/>
      </c>
      <c r="W75" s="514" t="str">
        <f t="shared" si="33"/>
        <v/>
      </c>
      <c r="X75" s="514" t="str">
        <f t="shared" si="33"/>
        <v/>
      </c>
      <c r="Y75" s="514" t="str">
        <f t="shared" si="33"/>
        <v/>
      </c>
      <c r="Z75" s="514" t="str">
        <f t="shared" si="33"/>
        <v/>
      </c>
      <c r="AA75" s="515" t="str">
        <f t="shared" si="33"/>
        <v/>
      </c>
      <c r="AB75" s="513" t="str">
        <f t="shared" si="33"/>
        <v/>
      </c>
      <c r="AC75" s="514" t="str">
        <f t="shared" si="33"/>
        <v/>
      </c>
      <c r="AD75" s="514" t="str">
        <f t="shared" si="33"/>
        <v/>
      </c>
      <c r="AE75" s="514" t="str">
        <f t="shared" si="33"/>
        <v/>
      </c>
      <c r="AF75" s="514" t="str">
        <f t="shared" si="33"/>
        <v/>
      </c>
      <c r="AG75" s="514" t="str">
        <f t="shared" si="33"/>
        <v/>
      </c>
      <c r="AH75" s="515" t="str">
        <f t="shared" si="33"/>
        <v/>
      </c>
      <c r="AI75" s="516" t="str">
        <f t="shared" si="33"/>
        <v/>
      </c>
      <c r="AJ75" s="514" t="str">
        <f t="shared" si="33"/>
        <v/>
      </c>
      <c r="AK75" s="514" t="str">
        <f t="shared" si="33"/>
        <v/>
      </c>
      <c r="AL75" s="517">
        <f>SUM(G75:AH75)</f>
        <v>0</v>
      </c>
      <c r="AM75" s="518">
        <f>AL75/4</f>
        <v>0</v>
      </c>
      <c r="AN75" s="519" t="str">
        <f>IF(C74="","",C74)</f>
        <v/>
      </c>
      <c r="AO75" s="520" t="str">
        <f>IF(D74="","",D74)</f>
        <v/>
      </c>
      <c r="AP75" s="521" t="str">
        <f>IF(D74&lt;&gt;"",VLOOKUP(D74,$AU$2:$AV$6,2,FALSE),"")</f>
        <v/>
      </c>
      <c r="AQ75" s="518">
        <f>ROUNDDOWN(AL75/$AL$6,2)</f>
        <v>0</v>
      </c>
      <c r="AR75" s="518">
        <f>IF(AP75=1,"",AQ75)</f>
        <v>0</v>
      </c>
    </row>
    <row r="76" spans="1:44" ht="15.9" customHeight="1">
      <c r="A76" s="463"/>
      <c r="B76" s="1298" t="s">
        <v>1026</v>
      </c>
      <c r="C76" s="1284"/>
      <c r="D76" s="1286"/>
      <c r="E76" s="1288"/>
      <c r="F76" s="504" t="s">
        <v>989</v>
      </c>
      <c r="G76" s="505"/>
      <c r="H76" s="506"/>
      <c r="I76" s="349"/>
      <c r="J76" s="349"/>
      <c r="K76" s="349"/>
      <c r="L76" s="349"/>
      <c r="M76" s="507"/>
      <c r="N76" s="505"/>
      <c r="O76" s="506"/>
      <c r="P76" s="349"/>
      <c r="Q76" s="349"/>
      <c r="R76" s="349"/>
      <c r="S76" s="349"/>
      <c r="T76" s="507"/>
      <c r="U76" s="505"/>
      <c r="V76" s="506"/>
      <c r="W76" s="349"/>
      <c r="X76" s="349"/>
      <c r="Y76" s="349"/>
      <c r="Z76" s="349"/>
      <c r="AA76" s="507"/>
      <c r="AB76" s="505"/>
      <c r="AC76" s="506"/>
      <c r="AD76" s="349"/>
      <c r="AE76" s="349"/>
      <c r="AF76" s="349"/>
      <c r="AG76" s="349"/>
      <c r="AH76" s="507"/>
      <c r="AI76" s="508"/>
      <c r="AJ76" s="349"/>
      <c r="AK76" s="349"/>
      <c r="AL76" s="509">
        <f>SUM(G77:AK77)</f>
        <v>0</v>
      </c>
      <c r="AM76" s="510"/>
      <c r="AN76" s="458"/>
      <c r="AO76" s="459"/>
      <c r="AP76" s="510"/>
      <c r="AQ76" s="511"/>
      <c r="AR76" s="511"/>
    </row>
    <row r="77" spans="1:44" ht="15.9" customHeight="1">
      <c r="A77" s="463"/>
      <c r="B77" s="1298"/>
      <c r="C77" s="1299"/>
      <c r="D77" s="1300"/>
      <c r="E77" s="1301"/>
      <c r="F77" s="512" t="s">
        <v>992</v>
      </c>
      <c r="G77" s="513" t="str">
        <f t="shared" ref="G77:AK77" si="34">IF(G76&lt;&gt;"",VLOOKUP(G76,$AC$197:$AL$221,9,FALSE),"")</f>
        <v/>
      </c>
      <c r="H77" s="514" t="str">
        <f t="shared" si="34"/>
        <v/>
      </c>
      <c r="I77" s="514" t="str">
        <f t="shared" si="34"/>
        <v/>
      </c>
      <c r="J77" s="514" t="str">
        <f t="shared" si="34"/>
        <v/>
      </c>
      <c r="K77" s="514" t="str">
        <f t="shared" si="34"/>
        <v/>
      </c>
      <c r="L77" s="514" t="str">
        <f t="shared" si="34"/>
        <v/>
      </c>
      <c r="M77" s="515" t="str">
        <f t="shared" si="34"/>
        <v/>
      </c>
      <c r="N77" s="513" t="str">
        <f t="shared" si="34"/>
        <v/>
      </c>
      <c r="O77" s="514" t="str">
        <f t="shared" si="34"/>
        <v/>
      </c>
      <c r="P77" s="514" t="str">
        <f t="shared" si="34"/>
        <v/>
      </c>
      <c r="Q77" s="514" t="str">
        <f t="shared" si="34"/>
        <v/>
      </c>
      <c r="R77" s="514" t="str">
        <f t="shared" si="34"/>
        <v/>
      </c>
      <c r="S77" s="514" t="str">
        <f t="shared" si="34"/>
        <v/>
      </c>
      <c r="T77" s="515" t="str">
        <f t="shared" si="34"/>
        <v/>
      </c>
      <c r="U77" s="513" t="str">
        <f t="shared" si="34"/>
        <v/>
      </c>
      <c r="V77" s="514" t="str">
        <f t="shared" si="34"/>
        <v/>
      </c>
      <c r="W77" s="514" t="str">
        <f t="shared" si="34"/>
        <v/>
      </c>
      <c r="X77" s="514" t="str">
        <f t="shared" si="34"/>
        <v/>
      </c>
      <c r="Y77" s="514" t="str">
        <f t="shared" si="34"/>
        <v/>
      </c>
      <c r="Z77" s="514" t="str">
        <f t="shared" si="34"/>
        <v/>
      </c>
      <c r="AA77" s="515" t="str">
        <f t="shared" si="34"/>
        <v/>
      </c>
      <c r="AB77" s="513" t="str">
        <f t="shared" si="34"/>
        <v/>
      </c>
      <c r="AC77" s="514" t="str">
        <f t="shared" si="34"/>
        <v/>
      </c>
      <c r="AD77" s="514" t="str">
        <f t="shared" si="34"/>
        <v/>
      </c>
      <c r="AE77" s="514" t="str">
        <f t="shared" si="34"/>
        <v/>
      </c>
      <c r="AF77" s="514" t="str">
        <f t="shared" si="34"/>
        <v/>
      </c>
      <c r="AG77" s="514" t="str">
        <f t="shared" si="34"/>
        <v/>
      </c>
      <c r="AH77" s="515" t="str">
        <f t="shared" si="34"/>
        <v/>
      </c>
      <c r="AI77" s="516" t="str">
        <f t="shared" si="34"/>
        <v/>
      </c>
      <c r="AJ77" s="514" t="str">
        <f t="shared" si="34"/>
        <v/>
      </c>
      <c r="AK77" s="514" t="str">
        <f t="shared" si="34"/>
        <v/>
      </c>
      <c r="AL77" s="517">
        <f>SUM(G77:AH77)</f>
        <v>0</v>
      </c>
      <c r="AM77" s="518">
        <f>AL77/4</f>
        <v>0</v>
      </c>
      <c r="AN77" s="519" t="str">
        <f>IF(C76="","",C76)</f>
        <v/>
      </c>
      <c r="AO77" s="520" t="str">
        <f>IF(D76="","",D76)</f>
        <v/>
      </c>
      <c r="AP77" s="521" t="str">
        <f>IF(D76&lt;&gt;"",VLOOKUP(D76,$AU$2:$AV$6,2,FALSE),"")</f>
        <v/>
      </c>
      <c r="AQ77" s="518">
        <f>ROUNDDOWN(AL77/$AL$6,2)</f>
        <v>0</v>
      </c>
      <c r="AR77" s="518">
        <f>IF(AP77=1,"",AQ77)</f>
        <v>0</v>
      </c>
    </row>
    <row r="78" spans="1:44" ht="15.9" hidden="1" customHeight="1">
      <c r="A78" s="463"/>
      <c r="B78" s="1298" t="s">
        <v>1027</v>
      </c>
      <c r="C78" s="1284"/>
      <c r="D78" s="1286"/>
      <c r="E78" s="1288"/>
      <c r="F78" s="504" t="s">
        <v>989</v>
      </c>
      <c r="G78" s="505"/>
      <c r="H78" s="506"/>
      <c r="I78" s="349"/>
      <c r="J78" s="349"/>
      <c r="K78" s="349"/>
      <c r="L78" s="349"/>
      <c r="M78" s="507"/>
      <c r="N78" s="505"/>
      <c r="O78" s="506"/>
      <c r="P78" s="349"/>
      <c r="Q78" s="349"/>
      <c r="R78" s="349"/>
      <c r="S78" s="349"/>
      <c r="T78" s="507"/>
      <c r="U78" s="505"/>
      <c r="V78" s="506"/>
      <c r="W78" s="349"/>
      <c r="X78" s="349"/>
      <c r="Y78" s="349"/>
      <c r="Z78" s="349"/>
      <c r="AA78" s="507"/>
      <c r="AB78" s="505"/>
      <c r="AC78" s="506"/>
      <c r="AD78" s="349"/>
      <c r="AE78" s="349"/>
      <c r="AF78" s="349"/>
      <c r="AG78" s="349"/>
      <c r="AH78" s="507"/>
      <c r="AI78" s="522"/>
      <c r="AJ78" s="506"/>
      <c r="AK78" s="506"/>
      <c r="AL78" s="509">
        <f>SUM(G79:AK79)</f>
        <v>0</v>
      </c>
      <c r="AM78" s="510"/>
      <c r="AN78" s="458"/>
      <c r="AO78" s="459"/>
      <c r="AP78" s="510"/>
      <c r="AQ78" s="511"/>
      <c r="AR78" s="511"/>
    </row>
    <row r="79" spans="1:44" ht="15.9" hidden="1" customHeight="1">
      <c r="A79" s="463"/>
      <c r="B79" s="1298"/>
      <c r="C79" s="1299"/>
      <c r="D79" s="1300"/>
      <c r="E79" s="1301"/>
      <c r="F79" s="512" t="s">
        <v>992</v>
      </c>
      <c r="G79" s="513" t="str">
        <f t="shared" ref="G79:AK79" si="35">IF(G78&lt;&gt;"",VLOOKUP(G78,$AC$197:$AL$221,9,FALSE),"")</f>
        <v/>
      </c>
      <c r="H79" s="514" t="str">
        <f t="shared" si="35"/>
        <v/>
      </c>
      <c r="I79" s="514" t="str">
        <f t="shared" si="35"/>
        <v/>
      </c>
      <c r="J79" s="514" t="str">
        <f t="shared" si="35"/>
        <v/>
      </c>
      <c r="K79" s="514" t="str">
        <f t="shared" si="35"/>
        <v/>
      </c>
      <c r="L79" s="514" t="str">
        <f t="shared" si="35"/>
        <v/>
      </c>
      <c r="M79" s="515" t="str">
        <f t="shared" si="35"/>
        <v/>
      </c>
      <c r="N79" s="513" t="str">
        <f t="shared" si="35"/>
        <v/>
      </c>
      <c r="O79" s="514" t="str">
        <f t="shared" si="35"/>
        <v/>
      </c>
      <c r="P79" s="514" t="str">
        <f t="shared" si="35"/>
        <v/>
      </c>
      <c r="Q79" s="514" t="str">
        <f t="shared" si="35"/>
        <v/>
      </c>
      <c r="R79" s="514" t="str">
        <f t="shared" si="35"/>
        <v/>
      </c>
      <c r="S79" s="514" t="str">
        <f t="shared" si="35"/>
        <v/>
      </c>
      <c r="T79" s="515" t="str">
        <f t="shared" si="35"/>
        <v/>
      </c>
      <c r="U79" s="513" t="str">
        <f t="shared" si="35"/>
        <v/>
      </c>
      <c r="V79" s="514" t="str">
        <f t="shared" si="35"/>
        <v/>
      </c>
      <c r="W79" s="514" t="str">
        <f t="shared" si="35"/>
        <v/>
      </c>
      <c r="X79" s="514" t="str">
        <f t="shared" si="35"/>
        <v/>
      </c>
      <c r="Y79" s="514" t="str">
        <f t="shared" si="35"/>
        <v/>
      </c>
      <c r="Z79" s="514" t="str">
        <f t="shared" si="35"/>
        <v/>
      </c>
      <c r="AA79" s="515" t="str">
        <f t="shared" si="35"/>
        <v/>
      </c>
      <c r="AB79" s="513" t="str">
        <f t="shared" si="35"/>
        <v/>
      </c>
      <c r="AC79" s="514" t="str">
        <f t="shared" si="35"/>
        <v/>
      </c>
      <c r="AD79" s="514" t="str">
        <f t="shared" si="35"/>
        <v/>
      </c>
      <c r="AE79" s="514" t="str">
        <f t="shared" si="35"/>
        <v/>
      </c>
      <c r="AF79" s="514" t="str">
        <f t="shared" si="35"/>
        <v/>
      </c>
      <c r="AG79" s="514" t="str">
        <f t="shared" si="35"/>
        <v/>
      </c>
      <c r="AH79" s="515" t="str">
        <f t="shared" si="35"/>
        <v/>
      </c>
      <c r="AI79" s="516" t="str">
        <f t="shared" si="35"/>
        <v/>
      </c>
      <c r="AJ79" s="514" t="str">
        <f t="shared" si="35"/>
        <v/>
      </c>
      <c r="AK79" s="514" t="str">
        <f t="shared" si="35"/>
        <v/>
      </c>
      <c r="AL79" s="517">
        <f>SUM(G79:AH79)</f>
        <v>0</v>
      </c>
      <c r="AM79" s="518">
        <f>AL79/4</f>
        <v>0</v>
      </c>
      <c r="AN79" s="519" t="str">
        <f>IF(C78="","",C78)</f>
        <v/>
      </c>
      <c r="AO79" s="520" t="str">
        <f>IF(D78="","",D78)</f>
        <v/>
      </c>
      <c r="AP79" s="521" t="str">
        <f>IF(D78&lt;&gt;"",VLOOKUP(D78,$AU$2:$AV$6,2,FALSE),"")</f>
        <v/>
      </c>
      <c r="AQ79" s="518">
        <f>ROUNDDOWN(AL79/$AL$6,2)</f>
        <v>0</v>
      </c>
      <c r="AR79" s="518">
        <f>IF(AP79=1,"",AQ79)</f>
        <v>0</v>
      </c>
    </row>
    <row r="80" spans="1:44" ht="15.9" hidden="1" customHeight="1">
      <c r="A80" s="463"/>
      <c r="B80" s="1298" t="s">
        <v>1028</v>
      </c>
      <c r="C80" s="1284"/>
      <c r="D80" s="1286"/>
      <c r="E80" s="1288"/>
      <c r="F80" s="504" t="s">
        <v>989</v>
      </c>
      <c r="G80" s="505"/>
      <c r="H80" s="506"/>
      <c r="I80" s="349"/>
      <c r="J80" s="349"/>
      <c r="K80" s="349"/>
      <c r="L80" s="349"/>
      <c r="M80" s="507"/>
      <c r="N80" s="505"/>
      <c r="O80" s="506"/>
      <c r="P80" s="349"/>
      <c r="Q80" s="349"/>
      <c r="R80" s="349"/>
      <c r="S80" s="349"/>
      <c r="T80" s="507"/>
      <c r="U80" s="505"/>
      <c r="V80" s="506"/>
      <c r="W80" s="349"/>
      <c r="X80" s="349"/>
      <c r="Y80" s="349"/>
      <c r="Z80" s="349"/>
      <c r="AA80" s="507"/>
      <c r="AB80" s="505"/>
      <c r="AC80" s="506"/>
      <c r="AD80" s="349"/>
      <c r="AE80" s="349"/>
      <c r="AF80" s="349"/>
      <c r="AG80" s="349"/>
      <c r="AH80" s="507"/>
      <c r="AI80" s="522"/>
      <c r="AJ80" s="506"/>
      <c r="AK80" s="506"/>
      <c r="AL80" s="509">
        <f>SUM(G81:AK81)</f>
        <v>0</v>
      </c>
      <c r="AM80" s="510"/>
      <c r="AN80" s="458"/>
      <c r="AO80" s="459"/>
      <c r="AP80" s="510"/>
      <c r="AQ80" s="511"/>
      <c r="AR80" s="511"/>
    </row>
    <row r="81" spans="1:44" ht="15.9" hidden="1" customHeight="1">
      <c r="A81" s="463"/>
      <c r="B81" s="1298"/>
      <c r="C81" s="1299"/>
      <c r="D81" s="1300"/>
      <c r="E81" s="1301"/>
      <c r="F81" s="512" t="s">
        <v>992</v>
      </c>
      <c r="G81" s="513" t="str">
        <f t="shared" ref="G81:AK81" si="36">IF(G80&lt;&gt;"",VLOOKUP(G80,$AC$197:$AL$221,9,FALSE),"")</f>
        <v/>
      </c>
      <c r="H81" s="514" t="str">
        <f t="shared" si="36"/>
        <v/>
      </c>
      <c r="I81" s="514" t="str">
        <f t="shared" si="36"/>
        <v/>
      </c>
      <c r="J81" s="514" t="str">
        <f t="shared" si="36"/>
        <v/>
      </c>
      <c r="K81" s="514" t="str">
        <f t="shared" si="36"/>
        <v/>
      </c>
      <c r="L81" s="514" t="str">
        <f t="shared" si="36"/>
        <v/>
      </c>
      <c r="M81" s="515" t="str">
        <f t="shared" si="36"/>
        <v/>
      </c>
      <c r="N81" s="513" t="str">
        <f t="shared" si="36"/>
        <v/>
      </c>
      <c r="O81" s="514" t="str">
        <f t="shared" si="36"/>
        <v/>
      </c>
      <c r="P81" s="514" t="str">
        <f t="shared" si="36"/>
        <v/>
      </c>
      <c r="Q81" s="514" t="str">
        <f t="shared" si="36"/>
        <v/>
      </c>
      <c r="R81" s="514" t="str">
        <f t="shared" si="36"/>
        <v/>
      </c>
      <c r="S81" s="514" t="str">
        <f t="shared" si="36"/>
        <v/>
      </c>
      <c r="T81" s="515" t="str">
        <f t="shared" si="36"/>
        <v/>
      </c>
      <c r="U81" s="513" t="str">
        <f t="shared" si="36"/>
        <v/>
      </c>
      <c r="V81" s="514" t="str">
        <f t="shared" si="36"/>
        <v/>
      </c>
      <c r="W81" s="514" t="str">
        <f t="shared" si="36"/>
        <v/>
      </c>
      <c r="X81" s="514" t="str">
        <f t="shared" si="36"/>
        <v/>
      </c>
      <c r="Y81" s="514" t="str">
        <f t="shared" si="36"/>
        <v/>
      </c>
      <c r="Z81" s="514" t="str">
        <f t="shared" si="36"/>
        <v/>
      </c>
      <c r="AA81" s="515" t="str">
        <f t="shared" si="36"/>
        <v/>
      </c>
      <c r="AB81" s="513" t="str">
        <f t="shared" si="36"/>
        <v/>
      </c>
      <c r="AC81" s="514" t="str">
        <f t="shared" si="36"/>
        <v/>
      </c>
      <c r="AD81" s="514" t="str">
        <f t="shared" si="36"/>
        <v/>
      </c>
      <c r="AE81" s="514" t="str">
        <f t="shared" si="36"/>
        <v/>
      </c>
      <c r="AF81" s="514" t="str">
        <f t="shared" si="36"/>
        <v/>
      </c>
      <c r="AG81" s="514" t="str">
        <f t="shared" si="36"/>
        <v/>
      </c>
      <c r="AH81" s="515" t="str">
        <f t="shared" si="36"/>
        <v/>
      </c>
      <c r="AI81" s="516" t="str">
        <f t="shared" si="36"/>
        <v/>
      </c>
      <c r="AJ81" s="514" t="str">
        <f t="shared" si="36"/>
        <v/>
      </c>
      <c r="AK81" s="514" t="str">
        <f t="shared" si="36"/>
        <v/>
      </c>
      <c r="AL81" s="517">
        <f>SUM(G81:AH81)</f>
        <v>0</v>
      </c>
      <c r="AM81" s="518">
        <f>AL81/4</f>
        <v>0</v>
      </c>
      <c r="AN81" s="519" t="str">
        <f>IF(C80="","",C80)</f>
        <v/>
      </c>
      <c r="AO81" s="520" t="str">
        <f>IF(D80="","",D80)</f>
        <v/>
      </c>
      <c r="AP81" s="521" t="str">
        <f>IF(D80&lt;&gt;"",VLOOKUP(D80,$AU$2:$AV$6,2,FALSE),"")</f>
        <v/>
      </c>
      <c r="AQ81" s="518">
        <f>ROUNDDOWN(AL81/$AL$6,2)</f>
        <v>0</v>
      </c>
      <c r="AR81" s="518">
        <f>IF(AP81=1,"",AQ81)</f>
        <v>0</v>
      </c>
    </row>
    <row r="82" spans="1:44" ht="15.9" hidden="1" customHeight="1">
      <c r="A82" s="463"/>
      <c r="B82" s="1298" t="s">
        <v>1029</v>
      </c>
      <c r="C82" s="1284"/>
      <c r="D82" s="1286"/>
      <c r="E82" s="1288"/>
      <c r="F82" s="504" t="s">
        <v>989</v>
      </c>
      <c r="G82" s="505"/>
      <c r="H82" s="506"/>
      <c r="I82" s="349"/>
      <c r="J82" s="349"/>
      <c r="K82" s="349"/>
      <c r="L82" s="349"/>
      <c r="M82" s="507"/>
      <c r="N82" s="505"/>
      <c r="O82" s="506"/>
      <c r="P82" s="349"/>
      <c r="Q82" s="349"/>
      <c r="R82" s="349"/>
      <c r="S82" s="349"/>
      <c r="T82" s="507"/>
      <c r="U82" s="505"/>
      <c r="V82" s="506"/>
      <c r="W82" s="349"/>
      <c r="X82" s="349"/>
      <c r="Y82" s="349"/>
      <c r="Z82" s="349"/>
      <c r="AA82" s="507"/>
      <c r="AB82" s="505"/>
      <c r="AC82" s="506"/>
      <c r="AD82" s="349"/>
      <c r="AE82" s="349"/>
      <c r="AF82" s="349"/>
      <c r="AG82" s="349"/>
      <c r="AH82" s="507"/>
      <c r="AI82" s="508"/>
      <c r="AJ82" s="349"/>
      <c r="AK82" s="349"/>
      <c r="AL82" s="509">
        <f>SUM(G83:AK83)</f>
        <v>0</v>
      </c>
      <c r="AM82" s="510"/>
      <c r="AN82" s="458"/>
      <c r="AO82" s="459"/>
      <c r="AP82" s="510"/>
      <c r="AQ82" s="511"/>
      <c r="AR82" s="511"/>
    </row>
    <row r="83" spans="1:44" ht="15.9" hidden="1" customHeight="1">
      <c r="A83" s="463"/>
      <c r="B83" s="1298"/>
      <c r="C83" s="1299"/>
      <c r="D83" s="1300"/>
      <c r="E83" s="1301"/>
      <c r="F83" s="512" t="s">
        <v>992</v>
      </c>
      <c r="G83" s="513" t="str">
        <f t="shared" ref="G83:AK83" si="37">IF(G82&lt;&gt;"",VLOOKUP(G82,$AC$197:$AL$221,9,FALSE),"")</f>
        <v/>
      </c>
      <c r="H83" s="514" t="str">
        <f t="shared" si="37"/>
        <v/>
      </c>
      <c r="I83" s="514" t="str">
        <f t="shared" si="37"/>
        <v/>
      </c>
      <c r="J83" s="514" t="str">
        <f t="shared" si="37"/>
        <v/>
      </c>
      <c r="K83" s="514" t="str">
        <f t="shared" si="37"/>
        <v/>
      </c>
      <c r="L83" s="514" t="str">
        <f t="shared" si="37"/>
        <v/>
      </c>
      <c r="M83" s="515" t="str">
        <f t="shared" si="37"/>
        <v/>
      </c>
      <c r="N83" s="513" t="str">
        <f t="shared" si="37"/>
        <v/>
      </c>
      <c r="O83" s="514" t="str">
        <f t="shared" si="37"/>
        <v/>
      </c>
      <c r="P83" s="514" t="str">
        <f t="shared" si="37"/>
        <v/>
      </c>
      <c r="Q83" s="514" t="str">
        <f t="shared" si="37"/>
        <v/>
      </c>
      <c r="R83" s="514" t="str">
        <f t="shared" si="37"/>
        <v/>
      </c>
      <c r="S83" s="514" t="str">
        <f t="shared" si="37"/>
        <v/>
      </c>
      <c r="T83" s="515" t="str">
        <f t="shared" si="37"/>
        <v/>
      </c>
      <c r="U83" s="513" t="str">
        <f t="shared" si="37"/>
        <v/>
      </c>
      <c r="V83" s="514" t="str">
        <f t="shared" si="37"/>
        <v/>
      </c>
      <c r="W83" s="514" t="str">
        <f t="shared" si="37"/>
        <v/>
      </c>
      <c r="X83" s="514" t="str">
        <f t="shared" si="37"/>
        <v/>
      </c>
      <c r="Y83" s="514" t="str">
        <f t="shared" si="37"/>
        <v/>
      </c>
      <c r="Z83" s="514" t="str">
        <f t="shared" si="37"/>
        <v/>
      </c>
      <c r="AA83" s="515" t="str">
        <f t="shared" si="37"/>
        <v/>
      </c>
      <c r="AB83" s="513" t="str">
        <f t="shared" si="37"/>
        <v/>
      </c>
      <c r="AC83" s="514" t="str">
        <f t="shared" si="37"/>
        <v/>
      </c>
      <c r="AD83" s="514" t="str">
        <f t="shared" si="37"/>
        <v/>
      </c>
      <c r="AE83" s="514" t="str">
        <f t="shared" si="37"/>
        <v/>
      </c>
      <c r="AF83" s="514" t="str">
        <f t="shared" si="37"/>
        <v/>
      </c>
      <c r="AG83" s="514" t="str">
        <f t="shared" si="37"/>
        <v/>
      </c>
      <c r="AH83" s="515" t="str">
        <f t="shared" si="37"/>
        <v/>
      </c>
      <c r="AI83" s="516" t="str">
        <f t="shared" si="37"/>
        <v/>
      </c>
      <c r="AJ83" s="514" t="str">
        <f t="shared" si="37"/>
        <v/>
      </c>
      <c r="AK83" s="514" t="str">
        <f t="shared" si="37"/>
        <v/>
      </c>
      <c r="AL83" s="517">
        <f>SUM(G83:AH83)</f>
        <v>0</v>
      </c>
      <c r="AM83" s="518">
        <f>AL83/4</f>
        <v>0</v>
      </c>
      <c r="AN83" s="519" t="str">
        <f>IF(C82="","",C82)</f>
        <v/>
      </c>
      <c r="AO83" s="520" t="str">
        <f>IF(D82="","",D82)</f>
        <v/>
      </c>
      <c r="AP83" s="521" t="str">
        <f>IF(D82&lt;&gt;"",VLOOKUP(D82,$AU$2:$AV$6,2,FALSE),"")</f>
        <v/>
      </c>
      <c r="AQ83" s="518">
        <f>ROUNDDOWN(AL83/$AL$6,2)</f>
        <v>0</v>
      </c>
      <c r="AR83" s="518">
        <f>IF(AP83=1,"",AQ83)</f>
        <v>0</v>
      </c>
    </row>
    <row r="84" spans="1:44" ht="15.9" hidden="1" customHeight="1">
      <c r="A84" s="463"/>
      <c r="B84" s="1298" t="s">
        <v>1030</v>
      </c>
      <c r="C84" s="1284"/>
      <c r="D84" s="1286"/>
      <c r="E84" s="1288"/>
      <c r="F84" s="504" t="s">
        <v>989</v>
      </c>
      <c r="G84" s="505"/>
      <c r="H84" s="506"/>
      <c r="I84" s="349"/>
      <c r="J84" s="349"/>
      <c r="K84" s="349"/>
      <c r="L84" s="349"/>
      <c r="M84" s="507"/>
      <c r="N84" s="505"/>
      <c r="O84" s="506"/>
      <c r="P84" s="349"/>
      <c r="Q84" s="349"/>
      <c r="R84" s="349"/>
      <c r="S84" s="349"/>
      <c r="T84" s="507"/>
      <c r="U84" s="505"/>
      <c r="V84" s="506"/>
      <c r="W84" s="349"/>
      <c r="X84" s="349"/>
      <c r="Y84" s="349"/>
      <c r="Z84" s="349"/>
      <c r="AA84" s="507"/>
      <c r="AB84" s="505"/>
      <c r="AC84" s="506"/>
      <c r="AD84" s="349"/>
      <c r="AE84" s="349"/>
      <c r="AF84" s="349"/>
      <c r="AG84" s="349"/>
      <c r="AH84" s="507"/>
      <c r="AI84" s="508"/>
      <c r="AJ84" s="349"/>
      <c r="AK84" s="349"/>
      <c r="AL84" s="509">
        <f>SUM(G85:AK85)</f>
        <v>0</v>
      </c>
      <c r="AM84" s="510"/>
      <c r="AN84" s="458"/>
      <c r="AO84" s="459"/>
      <c r="AP84" s="510"/>
      <c r="AQ84" s="511"/>
      <c r="AR84" s="511"/>
    </row>
    <row r="85" spans="1:44" ht="15.9" hidden="1" customHeight="1">
      <c r="A85" s="463"/>
      <c r="B85" s="1298"/>
      <c r="C85" s="1299"/>
      <c r="D85" s="1300"/>
      <c r="E85" s="1301"/>
      <c r="F85" s="512" t="s">
        <v>992</v>
      </c>
      <c r="G85" s="513" t="str">
        <f t="shared" ref="G85:AK85" si="38">IF(G84&lt;&gt;"",VLOOKUP(G84,$AC$197:$AL$221,9,FALSE),"")</f>
        <v/>
      </c>
      <c r="H85" s="514" t="str">
        <f t="shared" si="38"/>
        <v/>
      </c>
      <c r="I85" s="514" t="str">
        <f t="shared" si="38"/>
        <v/>
      </c>
      <c r="J85" s="514" t="str">
        <f t="shared" si="38"/>
        <v/>
      </c>
      <c r="K85" s="514" t="str">
        <f t="shared" si="38"/>
        <v/>
      </c>
      <c r="L85" s="514" t="str">
        <f t="shared" si="38"/>
        <v/>
      </c>
      <c r="M85" s="515" t="str">
        <f t="shared" si="38"/>
        <v/>
      </c>
      <c r="N85" s="513" t="str">
        <f t="shared" si="38"/>
        <v/>
      </c>
      <c r="O85" s="514" t="str">
        <f t="shared" si="38"/>
        <v/>
      </c>
      <c r="P85" s="514" t="str">
        <f t="shared" si="38"/>
        <v/>
      </c>
      <c r="Q85" s="514" t="str">
        <f t="shared" si="38"/>
        <v/>
      </c>
      <c r="R85" s="514" t="str">
        <f t="shared" si="38"/>
        <v/>
      </c>
      <c r="S85" s="514" t="str">
        <f t="shared" si="38"/>
        <v/>
      </c>
      <c r="T85" s="515" t="str">
        <f t="shared" si="38"/>
        <v/>
      </c>
      <c r="U85" s="513" t="str">
        <f t="shared" si="38"/>
        <v/>
      </c>
      <c r="V85" s="514" t="str">
        <f t="shared" si="38"/>
        <v/>
      </c>
      <c r="W85" s="514" t="str">
        <f t="shared" si="38"/>
        <v/>
      </c>
      <c r="X85" s="514" t="str">
        <f t="shared" si="38"/>
        <v/>
      </c>
      <c r="Y85" s="514" t="str">
        <f t="shared" si="38"/>
        <v/>
      </c>
      <c r="Z85" s="514" t="str">
        <f t="shared" si="38"/>
        <v/>
      </c>
      <c r="AA85" s="515" t="str">
        <f t="shared" si="38"/>
        <v/>
      </c>
      <c r="AB85" s="513" t="str">
        <f t="shared" si="38"/>
        <v/>
      </c>
      <c r="AC85" s="514" t="str">
        <f t="shared" si="38"/>
        <v/>
      </c>
      <c r="AD85" s="514" t="str">
        <f t="shared" si="38"/>
        <v/>
      </c>
      <c r="AE85" s="514" t="str">
        <f t="shared" si="38"/>
        <v/>
      </c>
      <c r="AF85" s="514" t="str">
        <f t="shared" si="38"/>
        <v/>
      </c>
      <c r="AG85" s="514" t="str">
        <f t="shared" si="38"/>
        <v/>
      </c>
      <c r="AH85" s="515" t="str">
        <f t="shared" si="38"/>
        <v/>
      </c>
      <c r="AI85" s="516" t="str">
        <f t="shared" si="38"/>
        <v/>
      </c>
      <c r="AJ85" s="514" t="str">
        <f t="shared" si="38"/>
        <v/>
      </c>
      <c r="AK85" s="514" t="str">
        <f t="shared" si="38"/>
        <v/>
      </c>
      <c r="AL85" s="517">
        <f>SUM(G85:AH85)</f>
        <v>0</v>
      </c>
      <c r="AM85" s="518">
        <f>AL85/4</f>
        <v>0</v>
      </c>
      <c r="AN85" s="519" t="str">
        <f>IF(C84="","",C84)</f>
        <v/>
      </c>
      <c r="AO85" s="520" t="str">
        <f>IF(D84="","",D84)</f>
        <v/>
      </c>
      <c r="AP85" s="521" t="str">
        <f>IF(D84&lt;&gt;"",VLOOKUP(D84,$AU$2:$AV$6,2,FALSE),"")</f>
        <v/>
      </c>
      <c r="AQ85" s="518">
        <f>ROUNDDOWN(AL85/$AL$6,2)</f>
        <v>0</v>
      </c>
      <c r="AR85" s="518">
        <f>IF(AP85=1,"",AQ85)</f>
        <v>0</v>
      </c>
    </row>
    <row r="86" spans="1:44" ht="15.9" hidden="1" customHeight="1">
      <c r="A86" s="463"/>
      <c r="B86" s="1298" t="s">
        <v>1031</v>
      </c>
      <c r="C86" s="1284"/>
      <c r="D86" s="1286"/>
      <c r="E86" s="1288"/>
      <c r="F86" s="504" t="s">
        <v>989</v>
      </c>
      <c r="G86" s="505"/>
      <c r="H86" s="506"/>
      <c r="I86" s="349"/>
      <c r="J86" s="349"/>
      <c r="K86" s="349"/>
      <c r="L86" s="349"/>
      <c r="M86" s="507"/>
      <c r="N86" s="505"/>
      <c r="O86" s="506"/>
      <c r="P86" s="349"/>
      <c r="Q86" s="349"/>
      <c r="R86" s="349"/>
      <c r="S86" s="349"/>
      <c r="T86" s="507"/>
      <c r="U86" s="505"/>
      <c r="V86" s="506"/>
      <c r="W86" s="349"/>
      <c r="X86" s="349"/>
      <c r="Y86" s="349"/>
      <c r="Z86" s="349"/>
      <c r="AA86" s="507"/>
      <c r="AB86" s="505"/>
      <c r="AC86" s="506"/>
      <c r="AD86" s="349"/>
      <c r="AE86" s="349"/>
      <c r="AF86" s="349"/>
      <c r="AG86" s="349"/>
      <c r="AH86" s="507"/>
      <c r="AI86" s="522"/>
      <c r="AJ86" s="506"/>
      <c r="AK86" s="506"/>
      <c r="AL86" s="509">
        <f>SUM(G87:AK87)</f>
        <v>0</v>
      </c>
      <c r="AM86" s="510"/>
      <c r="AN86" s="458"/>
      <c r="AO86" s="459"/>
      <c r="AP86" s="510"/>
      <c r="AQ86" s="511"/>
      <c r="AR86" s="511"/>
    </row>
    <row r="87" spans="1:44" ht="15.9" hidden="1" customHeight="1">
      <c r="A87" s="463"/>
      <c r="B87" s="1298"/>
      <c r="C87" s="1299"/>
      <c r="D87" s="1300"/>
      <c r="E87" s="1301"/>
      <c r="F87" s="512" t="s">
        <v>992</v>
      </c>
      <c r="G87" s="513" t="str">
        <f t="shared" ref="G87:AK87" si="39">IF(G86&lt;&gt;"",VLOOKUP(G86,$AC$197:$AL$221,9,FALSE),"")</f>
        <v/>
      </c>
      <c r="H87" s="514" t="str">
        <f t="shared" si="39"/>
        <v/>
      </c>
      <c r="I87" s="514" t="str">
        <f t="shared" si="39"/>
        <v/>
      </c>
      <c r="J87" s="514" t="str">
        <f t="shared" si="39"/>
        <v/>
      </c>
      <c r="K87" s="514" t="str">
        <f t="shared" si="39"/>
        <v/>
      </c>
      <c r="L87" s="514" t="str">
        <f t="shared" si="39"/>
        <v/>
      </c>
      <c r="M87" s="515" t="str">
        <f t="shared" si="39"/>
        <v/>
      </c>
      <c r="N87" s="513" t="str">
        <f t="shared" si="39"/>
        <v/>
      </c>
      <c r="O87" s="514" t="str">
        <f t="shared" si="39"/>
        <v/>
      </c>
      <c r="P87" s="514" t="str">
        <f t="shared" si="39"/>
        <v/>
      </c>
      <c r="Q87" s="514" t="str">
        <f t="shared" si="39"/>
        <v/>
      </c>
      <c r="R87" s="514" t="str">
        <f t="shared" si="39"/>
        <v/>
      </c>
      <c r="S87" s="514" t="str">
        <f t="shared" si="39"/>
        <v/>
      </c>
      <c r="T87" s="515" t="str">
        <f t="shared" si="39"/>
        <v/>
      </c>
      <c r="U87" s="513" t="str">
        <f t="shared" si="39"/>
        <v/>
      </c>
      <c r="V87" s="514" t="str">
        <f t="shared" si="39"/>
        <v/>
      </c>
      <c r="W87" s="514" t="str">
        <f t="shared" si="39"/>
        <v/>
      </c>
      <c r="X87" s="514" t="str">
        <f t="shared" si="39"/>
        <v/>
      </c>
      <c r="Y87" s="514" t="str">
        <f t="shared" si="39"/>
        <v/>
      </c>
      <c r="Z87" s="514" t="str">
        <f t="shared" si="39"/>
        <v/>
      </c>
      <c r="AA87" s="515" t="str">
        <f t="shared" si="39"/>
        <v/>
      </c>
      <c r="AB87" s="513" t="str">
        <f t="shared" si="39"/>
        <v/>
      </c>
      <c r="AC87" s="514" t="str">
        <f t="shared" si="39"/>
        <v/>
      </c>
      <c r="AD87" s="514" t="str">
        <f t="shared" si="39"/>
        <v/>
      </c>
      <c r="AE87" s="514" t="str">
        <f t="shared" si="39"/>
        <v/>
      </c>
      <c r="AF87" s="514" t="str">
        <f t="shared" si="39"/>
        <v/>
      </c>
      <c r="AG87" s="514" t="str">
        <f t="shared" si="39"/>
        <v/>
      </c>
      <c r="AH87" s="515" t="str">
        <f t="shared" si="39"/>
        <v/>
      </c>
      <c r="AI87" s="516" t="str">
        <f t="shared" si="39"/>
        <v/>
      </c>
      <c r="AJ87" s="514" t="str">
        <f t="shared" si="39"/>
        <v/>
      </c>
      <c r="AK87" s="514" t="str">
        <f t="shared" si="39"/>
        <v/>
      </c>
      <c r="AL87" s="517">
        <f>SUM(G87:AH87)</f>
        <v>0</v>
      </c>
      <c r="AM87" s="518">
        <f>AL87/4</f>
        <v>0</v>
      </c>
      <c r="AN87" s="519" t="str">
        <f>IF(C86="","",C86)</f>
        <v/>
      </c>
      <c r="AO87" s="520" t="str">
        <f>IF(D86="","",D86)</f>
        <v/>
      </c>
      <c r="AP87" s="521" t="str">
        <f>IF(D86&lt;&gt;"",VLOOKUP(D86,$AU$2:$AV$6,2,FALSE),"")</f>
        <v/>
      </c>
      <c r="AQ87" s="518">
        <f>ROUNDDOWN(AL87/$AL$6,2)</f>
        <v>0</v>
      </c>
      <c r="AR87" s="518">
        <f>IF(AP87=1,"",AQ87)</f>
        <v>0</v>
      </c>
    </row>
    <row r="88" spans="1:44" ht="15.9" hidden="1" customHeight="1">
      <c r="A88" s="463"/>
      <c r="B88" s="1298" t="s">
        <v>1032</v>
      </c>
      <c r="C88" s="1284"/>
      <c r="D88" s="1286"/>
      <c r="E88" s="1288"/>
      <c r="F88" s="504" t="s">
        <v>989</v>
      </c>
      <c r="G88" s="505"/>
      <c r="H88" s="506"/>
      <c r="I88" s="349"/>
      <c r="J88" s="349"/>
      <c r="K88" s="349"/>
      <c r="L88" s="349"/>
      <c r="M88" s="507"/>
      <c r="N88" s="505"/>
      <c r="O88" s="506"/>
      <c r="P88" s="349"/>
      <c r="Q88" s="349"/>
      <c r="R88" s="349"/>
      <c r="S88" s="349"/>
      <c r="T88" s="507"/>
      <c r="U88" s="505"/>
      <c r="V88" s="506"/>
      <c r="W88" s="349"/>
      <c r="X88" s="349"/>
      <c r="Y88" s="349"/>
      <c r="Z88" s="349"/>
      <c r="AA88" s="507"/>
      <c r="AB88" s="505"/>
      <c r="AC88" s="506"/>
      <c r="AD88" s="349"/>
      <c r="AE88" s="349"/>
      <c r="AF88" s="349"/>
      <c r="AG88" s="349"/>
      <c r="AH88" s="507"/>
      <c r="AI88" s="522"/>
      <c r="AJ88" s="506"/>
      <c r="AK88" s="506"/>
      <c r="AL88" s="509">
        <f>SUM(G89:AK89)</f>
        <v>0</v>
      </c>
      <c r="AM88" s="510"/>
      <c r="AN88" s="458"/>
      <c r="AO88" s="459"/>
      <c r="AP88" s="510"/>
      <c r="AQ88" s="511"/>
      <c r="AR88" s="511"/>
    </row>
    <row r="89" spans="1:44" ht="15.9" hidden="1" customHeight="1">
      <c r="A89" s="463"/>
      <c r="B89" s="1298"/>
      <c r="C89" s="1299"/>
      <c r="D89" s="1300"/>
      <c r="E89" s="1301"/>
      <c r="F89" s="512" t="s">
        <v>992</v>
      </c>
      <c r="G89" s="513" t="str">
        <f t="shared" ref="G89:AK89" si="40">IF(G88&lt;&gt;"",VLOOKUP(G88,$AC$197:$AL$221,9,FALSE),"")</f>
        <v/>
      </c>
      <c r="H89" s="514" t="str">
        <f t="shared" si="40"/>
        <v/>
      </c>
      <c r="I89" s="514" t="str">
        <f t="shared" si="40"/>
        <v/>
      </c>
      <c r="J89" s="514" t="str">
        <f t="shared" si="40"/>
        <v/>
      </c>
      <c r="K89" s="514" t="str">
        <f t="shared" si="40"/>
        <v/>
      </c>
      <c r="L89" s="514" t="str">
        <f t="shared" si="40"/>
        <v/>
      </c>
      <c r="M89" s="515" t="str">
        <f t="shared" si="40"/>
        <v/>
      </c>
      <c r="N89" s="513" t="str">
        <f t="shared" si="40"/>
        <v/>
      </c>
      <c r="O89" s="514" t="str">
        <f t="shared" si="40"/>
        <v/>
      </c>
      <c r="P89" s="514" t="str">
        <f t="shared" si="40"/>
        <v/>
      </c>
      <c r="Q89" s="514" t="str">
        <f t="shared" si="40"/>
        <v/>
      </c>
      <c r="R89" s="514" t="str">
        <f t="shared" si="40"/>
        <v/>
      </c>
      <c r="S89" s="514" t="str">
        <f t="shared" si="40"/>
        <v/>
      </c>
      <c r="T89" s="515" t="str">
        <f t="shared" si="40"/>
        <v/>
      </c>
      <c r="U89" s="513" t="str">
        <f t="shared" si="40"/>
        <v/>
      </c>
      <c r="V89" s="514" t="str">
        <f t="shared" si="40"/>
        <v/>
      </c>
      <c r="W89" s="514" t="str">
        <f t="shared" si="40"/>
        <v/>
      </c>
      <c r="X89" s="514" t="str">
        <f t="shared" si="40"/>
        <v/>
      </c>
      <c r="Y89" s="514" t="str">
        <f t="shared" si="40"/>
        <v/>
      </c>
      <c r="Z89" s="514" t="str">
        <f t="shared" si="40"/>
        <v/>
      </c>
      <c r="AA89" s="515" t="str">
        <f t="shared" si="40"/>
        <v/>
      </c>
      <c r="AB89" s="513" t="str">
        <f t="shared" si="40"/>
        <v/>
      </c>
      <c r="AC89" s="514" t="str">
        <f t="shared" si="40"/>
        <v/>
      </c>
      <c r="AD89" s="514" t="str">
        <f t="shared" si="40"/>
        <v/>
      </c>
      <c r="AE89" s="514" t="str">
        <f t="shared" si="40"/>
        <v/>
      </c>
      <c r="AF89" s="514" t="str">
        <f t="shared" si="40"/>
        <v/>
      </c>
      <c r="AG89" s="514" t="str">
        <f t="shared" si="40"/>
        <v/>
      </c>
      <c r="AH89" s="515" t="str">
        <f t="shared" si="40"/>
        <v/>
      </c>
      <c r="AI89" s="516" t="str">
        <f t="shared" si="40"/>
        <v/>
      </c>
      <c r="AJ89" s="514" t="str">
        <f t="shared" si="40"/>
        <v/>
      </c>
      <c r="AK89" s="514" t="str">
        <f t="shared" si="40"/>
        <v/>
      </c>
      <c r="AL89" s="517">
        <f>SUM(G89:AH89)</f>
        <v>0</v>
      </c>
      <c r="AM89" s="518">
        <f>AL89/4</f>
        <v>0</v>
      </c>
      <c r="AN89" s="519" t="str">
        <f>IF(C88="","",C88)</f>
        <v/>
      </c>
      <c r="AO89" s="520" t="str">
        <f>IF(D88="","",D88)</f>
        <v/>
      </c>
      <c r="AP89" s="521" t="str">
        <f>IF(D88&lt;&gt;"",VLOOKUP(D88,$AU$2:$AV$6,2,FALSE),"")</f>
        <v/>
      </c>
      <c r="AQ89" s="518">
        <f>ROUNDDOWN(AL89/$AL$6,2)</f>
        <v>0</v>
      </c>
      <c r="AR89" s="518">
        <f>IF(AP89=1,"",AQ89)</f>
        <v>0</v>
      </c>
    </row>
    <row r="90" spans="1:44" ht="15.9" hidden="1" customHeight="1">
      <c r="A90" s="463"/>
      <c r="B90" s="1298" t="s">
        <v>1033</v>
      </c>
      <c r="C90" s="1284"/>
      <c r="D90" s="1286"/>
      <c r="E90" s="1288"/>
      <c r="F90" s="504" t="s">
        <v>989</v>
      </c>
      <c r="G90" s="505"/>
      <c r="H90" s="506"/>
      <c r="I90" s="349"/>
      <c r="J90" s="349"/>
      <c r="K90" s="349"/>
      <c r="L90" s="349"/>
      <c r="M90" s="507"/>
      <c r="N90" s="505"/>
      <c r="O90" s="506"/>
      <c r="P90" s="349"/>
      <c r="Q90" s="349"/>
      <c r="R90" s="349"/>
      <c r="S90" s="349"/>
      <c r="T90" s="507"/>
      <c r="U90" s="505"/>
      <c r="V90" s="506"/>
      <c r="W90" s="349"/>
      <c r="X90" s="349"/>
      <c r="Y90" s="349"/>
      <c r="Z90" s="349"/>
      <c r="AA90" s="507"/>
      <c r="AB90" s="505"/>
      <c r="AC90" s="506"/>
      <c r="AD90" s="349"/>
      <c r="AE90" s="349"/>
      <c r="AF90" s="349"/>
      <c r="AG90" s="349"/>
      <c r="AH90" s="507"/>
      <c r="AI90" s="508"/>
      <c r="AJ90" s="349"/>
      <c r="AK90" s="349"/>
      <c r="AL90" s="509">
        <f>SUM(G91:AK91)</f>
        <v>0</v>
      </c>
      <c r="AM90" s="510"/>
      <c r="AN90" s="458"/>
      <c r="AO90" s="459"/>
      <c r="AP90" s="510"/>
      <c r="AQ90" s="511"/>
      <c r="AR90" s="511"/>
    </row>
    <row r="91" spans="1:44" ht="15.9" hidden="1" customHeight="1">
      <c r="A91" s="463"/>
      <c r="B91" s="1298"/>
      <c r="C91" s="1299"/>
      <c r="D91" s="1300"/>
      <c r="E91" s="1301"/>
      <c r="F91" s="512" t="s">
        <v>992</v>
      </c>
      <c r="G91" s="513" t="str">
        <f t="shared" ref="G91:AK91" si="41">IF(G90&lt;&gt;"",VLOOKUP(G90,$AC$197:$AL$221,9,FALSE),"")</f>
        <v/>
      </c>
      <c r="H91" s="514" t="str">
        <f t="shared" si="41"/>
        <v/>
      </c>
      <c r="I91" s="514" t="str">
        <f t="shared" si="41"/>
        <v/>
      </c>
      <c r="J91" s="514" t="str">
        <f t="shared" si="41"/>
        <v/>
      </c>
      <c r="K91" s="514" t="str">
        <f t="shared" si="41"/>
        <v/>
      </c>
      <c r="L91" s="514" t="str">
        <f t="shared" si="41"/>
        <v/>
      </c>
      <c r="M91" s="515" t="str">
        <f t="shared" si="41"/>
        <v/>
      </c>
      <c r="N91" s="513" t="str">
        <f t="shared" si="41"/>
        <v/>
      </c>
      <c r="O91" s="514" t="str">
        <f t="shared" si="41"/>
        <v/>
      </c>
      <c r="P91" s="514" t="str">
        <f t="shared" si="41"/>
        <v/>
      </c>
      <c r="Q91" s="514" t="str">
        <f t="shared" si="41"/>
        <v/>
      </c>
      <c r="R91" s="514" t="str">
        <f t="shared" si="41"/>
        <v/>
      </c>
      <c r="S91" s="514" t="str">
        <f t="shared" si="41"/>
        <v/>
      </c>
      <c r="T91" s="515" t="str">
        <f t="shared" si="41"/>
        <v/>
      </c>
      <c r="U91" s="513" t="str">
        <f t="shared" si="41"/>
        <v/>
      </c>
      <c r="V91" s="514" t="str">
        <f t="shared" si="41"/>
        <v/>
      </c>
      <c r="W91" s="514" t="str">
        <f t="shared" si="41"/>
        <v/>
      </c>
      <c r="X91" s="514" t="str">
        <f t="shared" si="41"/>
        <v/>
      </c>
      <c r="Y91" s="514" t="str">
        <f t="shared" si="41"/>
        <v/>
      </c>
      <c r="Z91" s="514" t="str">
        <f t="shared" si="41"/>
        <v/>
      </c>
      <c r="AA91" s="515" t="str">
        <f t="shared" si="41"/>
        <v/>
      </c>
      <c r="AB91" s="513" t="str">
        <f t="shared" si="41"/>
        <v/>
      </c>
      <c r="AC91" s="514" t="str">
        <f t="shared" si="41"/>
        <v/>
      </c>
      <c r="AD91" s="514" t="str">
        <f t="shared" si="41"/>
        <v/>
      </c>
      <c r="AE91" s="514" t="str">
        <f t="shared" si="41"/>
        <v/>
      </c>
      <c r="AF91" s="514" t="str">
        <f t="shared" si="41"/>
        <v/>
      </c>
      <c r="AG91" s="514" t="str">
        <f t="shared" si="41"/>
        <v/>
      </c>
      <c r="AH91" s="515" t="str">
        <f t="shared" si="41"/>
        <v/>
      </c>
      <c r="AI91" s="516" t="str">
        <f t="shared" si="41"/>
        <v/>
      </c>
      <c r="AJ91" s="514" t="str">
        <f t="shared" si="41"/>
        <v/>
      </c>
      <c r="AK91" s="514" t="str">
        <f t="shared" si="41"/>
        <v/>
      </c>
      <c r="AL91" s="517">
        <f>SUM(G91:AH91)</f>
        <v>0</v>
      </c>
      <c r="AM91" s="518">
        <f>AL91/4</f>
        <v>0</v>
      </c>
      <c r="AN91" s="519" t="str">
        <f>IF(C90="","",C90)</f>
        <v/>
      </c>
      <c r="AO91" s="520" t="str">
        <f>IF(D90="","",D90)</f>
        <v/>
      </c>
      <c r="AP91" s="521" t="str">
        <f>IF(D90&lt;&gt;"",VLOOKUP(D90,$AU$2:$AV$6,2,FALSE),"")</f>
        <v/>
      </c>
      <c r="AQ91" s="518">
        <f>ROUNDDOWN(AL91/$AL$6,2)</f>
        <v>0</v>
      </c>
      <c r="AR91" s="518">
        <f>IF(AP91=1,"",AQ91)</f>
        <v>0</v>
      </c>
    </row>
    <row r="92" spans="1:44" ht="15.9" hidden="1" customHeight="1">
      <c r="A92" s="463"/>
      <c r="B92" s="1298" t="s">
        <v>1034</v>
      </c>
      <c r="C92" s="1284"/>
      <c r="D92" s="1286"/>
      <c r="E92" s="1288"/>
      <c r="F92" s="504" t="s">
        <v>989</v>
      </c>
      <c r="G92" s="505"/>
      <c r="H92" s="506"/>
      <c r="I92" s="349"/>
      <c r="J92" s="349"/>
      <c r="K92" s="349"/>
      <c r="L92" s="349"/>
      <c r="M92" s="507"/>
      <c r="N92" s="505"/>
      <c r="O92" s="506"/>
      <c r="P92" s="349"/>
      <c r="Q92" s="349"/>
      <c r="R92" s="349"/>
      <c r="S92" s="349"/>
      <c r="T92" s="507"/>
      <c r="U92" s="505"/>
      <c r="V92" s="506"/>
      <c r="W92" s="349"/>
      <c r="X92" s="349"/>
      <c r="Y92" s="349"/>
      <c r="Z92" s="349"/>
      <c r="AA92" s="507"/>
      <c r="AB92" s="505"/>
      <c r="AC92" s="506"/>
      <c r="AD92" s="349"/>
      <c r="AE92" s="349"/>
      <c r="AF92" s="349"/>
      <c r="AG92" s="349"/>
      <c r="AH92" s="507"/>
      <c r="AI92" s="508"/>
      <c r="AJ92" s="349"/>
      <c r="AK92" s="349"/>
      <c r="AL92" s="509">
        <f>SUM(G93:AK93)</f>
        <v>0</v>
      </c>
      <c r="AM92" s="510"/>
      <c r="AN92" s="458"/>
      <c r="AO92" s="459"/>
      <c r="AP92" s="510"/>
      <c r="AQ92" s="511"/>
      <c r="AR92" s="511"/>
    </row>
    <row r="93" spans="1:44" ht="15.9" hidden="1" customHeight="1">
      <c r="A93" s="463"/>
      <c r="B93" s="1298"/>
      <c r="C93" s="1299"/>
      <c r="D93" s="1300"/>
      <c r="E93" s="1301"/>
      <c r="F93" s="512" t="s">
        <v>992</v>
      </c>
      <c r="G93" s="513" t="str">
        <f t="shared" ref="G93:AK93" si="42">IF(G92&lt;&gt;"",VLOOKUP(G92,$AC$197:$AL$221,9,FALSE),"")</f>
        <v/>
      </c>
      <c r="H93" s="514" t="str">
        <f t="shared" si="42"/>
        <v/>
      </c>
      <c r="I93" s="514" t="str">
        <f t="shared" si="42"/>
        <v/>
      </c>
      <c r="J93" s="514" t="str">
        <f t="shared" si="42"/>
        <v/>
      </c>
      <c r="K93" s="514" t="str">
        <f t="shared" si="42"/>
        <v/>
      </c>
      <c r="L93" s="514" t="str">
        <f t="shared" si="42"/>
        <v/>
      </c>
      <c r="M93" s="515" t="str">
        <f t="shared" si="42"/>
        <v/>
      </c>
      <c r="N93" s="513" t="str">
        <f t="shared" si="42"/>
        <v/>
      </c>
      <c r="O93" s="514" t="str">
        <f t="shared" si="42"/>
        <v/>
      </c>
      <c r="P93" s="514" t="str">
        <f t="shared" si="42"/>
        <v/>
      </c>
      <c r="Q93" s="514" t="str">
        <f t="shared" si="42"/>
        <v/>
      </c>
      <c r="R93" s="514" t="str">
        <f t="shared" si="42"/>
        <v/>
      </c>
      <c r="S93" s="514" t="str">
        <f t="shared" si="42"/>
        <v/>
      </c>
      <c r="T93" s="515" t="str">
        <f t="shared" si="42"/>
        <v/>
      </c>
      <c r="U93" s="513" t="str">
        <f t="shared" si="42"/>
        <v/>
      </c>
      <c r="V93" s="514" t="str">
        <f t="shared" si="42"/>
        <v/>
      </c>
      <c r="W93" s="514" t="str">
        <f t="shared" si="42"/>
        <v/>
      </c>
      <c r="X93" s="514" t="str">
        <f t="shared" si="42"/>
        <v/>
      </c>
      <c r="Y93" s="514" t="str">
        <f t="shared" si="42"/>
        <v/>
      </c>
      <c r="Z93" s="514" t="str">
        <f t="shared" si="42"/>
        <v/>
      </c>
      <c r="AA93" s="515" t="str">
        <f t="shared" si="42"/>
        <v/>
      </c>
      <c r="AB93" s="513" t="str">
        <f t="shared" si="42"/>
        <v/>
      </c>
      <c r="AC93" s="514" t="str">
        <f t="shared" si="42"/>
        <v/>
      </c>
      <c r="AD93" s="514" t="str">
        <f t="shared" si="42"/>
        <v/>
      </c>
      <c r="AE93" s="514" t="str">
        <f t="shared" si="42"/>
        <v/>
      </c>
      <c r="AF93" s="514" t="str">
        <f t="shared" si="42"/>
        <v/>
      </c>
      <c r="AG93" s="514" t="str">
        <f t="shared" si="42"/>
        <v/>
      </c>
      <c r="AH93" s="515" t="str">
        <f t="shared" si="42"/>
        <v/>
      </c>
      <c r="AI93" s="516" t="str">
        <f t="shared" si="42"/>
        <v/>
      </c>
      <c r="AJ93" s="514" t="str">
        <f t="shared" si="42"/>
        <v/>
      </c>
      <c r="AK93" s="514" t="str">
        <f t="shared" si="42"/>
        <v/>
      </c>
      <c r="AL93" s="517">
        <f>SUM(G93:AH93)</f>
        <v>0</v>
      </c>
      <c r="AM93" s="518">
        <f>AL93/4</f>
        <v>0</v>
      </c>
      <c r="AN93" s="519" t="str">
        <f>IF(C92="","",C92)</f>
        <v/>
      </c>
      <c r="AO93" s="520" t="str">
        <f>IF(D92="","",D92)</f>
        <v/>
      </c>
      <c r="AP93" s="521" t="str">
        <f>IF(D92&lt;&gt;"",VLOOKUP(D92,$AU$2:$AV$6,2,FALSE),"")</f>
        <v/>
      </c>
      <c r="AQ93" s="518">
        <f>ROUNDDOWN(AL93/$AL$6,2)</f>
        <v>0</v>
      </c>
      <c r="AR93" s="518">
        <f>IF(AP93=1,"",AQ93)</f>
        <v>0</v>
      </c>
    </row>
    <row r="94" spans="1:44" ht="15.9" hidden="1" customHeight="1">
      <c r="A94" s="463"/>
      <c r="B94" s="1298" t="s">
        <v>1035</v>
      </c>
      <c r="C94" s="1284"/>
      <c r="D94" s="1286"/>
      <c r="E94" s="1288"/>
      <c r="F94" s="504" t="s">
        <v>989</v>
      </c>
      <c r="G94" s="505"/>
      <c r="H94" s="506"/>
      <c r="I94" s="349"/>
      <c r="J94" s="349"/>
      <c r="K94" s="349"/>
      <c r="L94" s="349"/>
      <c r="M94" s="507"/>
      <c r="N94" s="505"/>
      <c r="O94" s="506"/>
      <c r="P94" s="349"/>
      <c r="Q94" s="349"/>
      <c r="R94" s="349"/>
      <c r="S94" s="349"/>
      <c r="T94" s="507"/>
      <c r="U94" s="505"/>
      <c r="V94" s="506"/>
      <c r="W94" s="349"/>
      <c r="X94" s="349"/>
      <c r="Y94" s="349"/>
      <c r="Z94" s="349"/>
      <c r="AA94" s="507"/>
      <c r="AB94" s="505"/>
      <c r="AC94" s="506"/>
      <c r="AD94" s="349"/>
      <c r="AE94" s="349"/>
      <c r="AF94" s="349"/>
      <c r="AG94" s="349"/>
      <c r="AH94" s="507"/>
      <c r="AI94" s="522"/>
      <c r="AJ94" s="506"/>
      <c r="AK94" s="506"/>
      <c r="AL94" s="509">
        <f>SUM(G95:AK95)</f>
        <v>0</v>
      </c>
      <c r="AM94" s="510"/>
      <c r="AN94" s="458"/>
      <c r="AO94" s="459"/>
      <c r="AP94" s="510"/>
      <c r="AQ94" s="511"/>
      <c r="AR94" s="511"/>
    </row>
    <row r="95" spans="1:44" ht="15.9" hidden="1" customHeight="1">
      <c r="A95" s="463"/>
      <c r="B95" s="1298"/>
      <c r="C95" s="1299"/>
      <c r="D95" s="1300"/>
      <c r="E95" s="1301"/>
      <c r="F95" s="512" t="s">
        <v>992</v>
      </c>
      <c r="G95" s="513" t="str">
        <f t="shared" ref="G95:AK95" si="43">IF(G94&lt;&gt;"",VLOOKUP(G94,$AC$197:$AL$221,9,FALSE),"")</f>
        <v/>
      </c>
      <c r="H95" s="514" t="str">
        <f t="shared" si="43"/>
        <v/>
      </c>
      <c r="I95" s="514" t="str">
        <f t="shared" si="43"/>
        <v/>
      </c>
      <c r="J95" s="514" t="str">
        <f t="shared" si="43"/>
        <v/>
      </c>
      <c r="K95" s="514" t="str">
        <f t="shared" si="43"/>
        <v/>
      </c>
      <c r="L95" s="514" t="str">
        <f t="shared" si="43"/>
        <v/>
      </c>
      <c r="M95" s="515" t="str">
        <f t="shared" si="43"/>
        <v/>
      </c>
      <c r="N95" s="513" t="str">
        <f t="shared" si="43"/>
        <v/>
      </c>
      <c r="O95" s="514" t="str">
        <f t="shared" si="43"/>
        <v/>
      </c>
      <c r="P95" s="514" t="str">
        <f t="shared" si="43"/>
        <v/>
      </c>
      <c r="Q95" s="514" t="str">
        <f t="shared" si="43"/>
        <v/>
      </c>
      <c r="R95" s="514" t="str">
        <f t="shared" si="43"/>
        <v/>
      </c>
      <c r="S95" s="514" t="str">
        <f t="shared" si="43"/>
        <v/>
      </c>
      <c r="T95" s="515" t="str">
        <f t="shared" si="43"/>
        <v/>
      </c>
      <c r="U95" s="513" t="str">
        <f t="shared" si="43"/>
        <v/>
      </c>
      <c r="V95" s="514" t="str">
        <f t="shared" si="43"/>
        <v/>
      </c>
      <c r="W95" s="514" t="str">
        <f t="shared" si="43"/>
        <v/>
      </c>
      <c r="X95" s="514" t="str">
        <f t="shared" si="43"/>
        <v/>
      </c>
      <c r="Y95" s="514" t="str">
        <f t="shared" si="43"/>
        <v/>
      </c>
      <c r="Z95" s="514" t="str">
        <f t="shared" si="43"/>
        <v/>
      </c>
      <c r="AA95" s="515" t="str">
        <f t="shared" si="43"/>
        <v/>
      </c>
      <c r="AB95" s="513" t="str">
        <f t="shared" si="43"/>
        <v/>
      </c>
      <c r="AC95" s="514" t="str">
        <f t="shared" si="43"/>
        <v/>
      </c>
      <c r="AD95" s="514" t="str">
        <f t="shared" si="43"/>
        <v/>
      </c>
      <c r="AE95" s="514" t="str">
        <f t="shared" si="43"/>
        <v/>
      </c>
      <c r="AF95" s="514" t="str">
        <f t="shared" si="43"/>
        <v/>
      </c>
      <c r="AG95" s="514" t="str">
        <f t="shared" si="43"/>
        <v/>
      </c>
      <c r="AH95" s="515" t="str">
        <f t="shared" si="43"/>
        <v/>
      </c>
      <c r="AI95" s="516" t="str">
        <f t="shared" si="43"/>
        <v/>
      </c>
      <c r="AJ95" s="514" t="str">
        <f t="shared" si="43"/>
        <v/>
      </c>
      <c r="AK95" s="514" t="str">
        <f t="shared" si="43"/>
        <v/>
      </c>
      <c r="AL95" s="517">
        <f>SUM(G95:AH95)</f>
        <v>0</v>
      </c>
      <c r="AM95" s="518">
        <f>AL95/4</f>
        <v>0</v>
      </c>
      <c r="AN95" s="519" t="str">
        <f>IF(C94="","",C94)</f>
        <v/>
      </c>
      <c r="AO95" s="520" t="str">
        <f>IF(D94="","",D94)</f>
        <v/>
      </c>
      <c r="AP95" s="521" t="str">
        <f>IF(D94&lt;&gt;"",VLOOKUP(D94,$AU$2:$AV$6,2,FALSE),"")</f>
        <v/>
      </c>
      <c r="AQ95" s="518">
        <f>ROUNDDOWN(AL95/$AL$6,2)</f>
        <v>0</v>
      </c>
      <c r="AR95" s="518">
        <f>IF(AP95=1,"",AQ95)</f>
        <v>0</v>
      </c>
    </row>
    <row r="96" spans="1:44" ht="15.9" hidden="1" customHeight="1">
      <c r="A96" s="463"/>
      <c r="B96" s="1298" t="s">
        <v>1036</v>
      </c>
      <c r="C96" s="1284"/>
      <c r="D96" s="1286"/>
      <c r="E96" s="1288"/>
      <c r="F96" s="504" t="s">
        <v>989</v>
      </c>
      <c r="G96" s="505"/>
      <c r="H96" s="506"/>
      <c r="I96" s="349"/>
      <c r="J96" s="349"/>
      <c r="K96" s="349"/>
      <c r="L96" s="349"/>
      <c r="M96" s="507"/>
      <c r="N96" s="505"/>
      <c r="O96" s="506"/>
      <c r="P96" s="349"/>
      <c r="Q96" s="349"/>
      <c r="R96" s="349"/>
      <c r="S96" s="349"/>
      <c r="T96" s="507"/>
      <c r="U96" s="505"/>
      <c r="V96" s="506"/>
      <c r="W96" s="349"/>
      <c r="X96" s="349"/>
      <c r="Y96" s="349"/>
      <c r="Z96" s="349"/>
      <c r="AA96" s="507"/>
      <c r="AB96" s="505"/>
      <c r="AC96" s="506"/>
      <c r="AD96" s="349"/>
      <c r="AE96" s="349"/>
      <c r="AF96" s="349"/>
      <c r="AG96" s="349"/>
      <c r="AH96" s="507"/>
      <c r="AI96" s="522"/>
      <c r="AJ96" s="506"/>
      <c r="AK96" s="506"/>
      <c r="AL96" s="509">
        <f>SUM(G97:AK97)</f>
        <v>0</v>
      </c>
      <c r="AM96" s="510"/>
      <c r="AN96" s="458"/>
      <c r="AO96" s="459"/>
      <c r="AP96" s="510"/>
      <c r="AQ96" s="511"/>
      <c r="AR96" s="511"/>
    </row>
    <row r="97" spans="1:44" ht="15.9" hidden="1" customHeight="1">
      <c r="A97" s="463"/>
      <c r="B97" s="1298"/>
      <c r="C97" s="1299"/>
      <c r="D97" s="1300"/>
      <c r="E97" s="1301"/>
      <c r="F97" s="512" t="s">
        <v>992</v>
      </c>
      <c r="G97" s="513" t="str">
        <f t="shared" ref="G97:AK97" si="44">IF(G96&lt;&gt;"",VLOOKUP(G96,$AC$197:$AL$221,9,FALSE),"")</f>
        <v/>
      </c>
      <c r="H97" s="514" t="str">
        <f t="shared" si="44"/>
        <v/>
      </c>
      <c r="I97" s="514" t="str">
        <f t="shared" si="44"/>
        <v/>
      </c>
      <c r="J97" s="514" t="str">
        <f t="shared" si="44"/>
        <v/>
      </c>
      <c r="K97" s="514" t="str">
        <f t="shared" si="44"/>
        <v/>
      </c>
      <c r="L97" s="514" t="str">
        <f t="shared" si="44"/>
        <v/>
      </c>
      <c r="M97" s="515" t="str">
        <f t="shared" si="44"/>
        <v/>
      </c>
      <c r="N97" s="513" t="str">
        <f t="shared" si="44"/>
        <v/>
      </c>
      <c r="O97" s="514" t="str">
        <f t="shared" si="44"/>
        <v/>
      </c>
      <c r="P97" s="514" t="str">
        <f t="shared" si="44"/>
        <v/>
      </c>
      <c r="Q97" s="514" t="str">
        <f t="shared" si="44"/>
        <v/>
      </c>
      <c r="R97" s="514" t="str">
        <f t="shared" si="44"/>
        <v/>
      </c>
      <c r="S97" s="514" t="str">
        <f t="shared" si="44"/>
        <v/>
      </c>
      <c r="T97" s="515" t="str">
        <f t="shared" si="44"/>
        <v/>
      </c>
      <c r="U97" s="513" t="str">
        <f t="shared" si="44"/>
        <v/>
      </c>
      <c r="V97" s="514" t="str">
        <f t="shared" si="44"/>
        <v/>
      </c>
      <c r="W97" s="514" t="str">
        <f t="shared" si="44"/>
        <v/>
      </c>
      <c r="X97" s="514" t="str">
        <f t="shared" si="44"/>
        <v/>
      </c>
      <c r="Y97" s="514" t="str">
        <f t="shared" si="44"/>
        <v/>
      </c>
      <c r="Z97" s="514" t="str">
        <f t="shared" si="44"/>
        <v/>
      </c>
      <c r="AA97" s="515" t="str">
        <f t="shared" si="44"/>
        <v/>
      </c>
      <c r="AB97" s="513" t="str">
        <f t="shared" si="44"/>
        <v/>
      </c>
      <c r="AC97" s="514" t="str">
        <f t="shared" si="44"/>
        <v/>
      </c>
      <c r="AD97" s="514" t="str">
        <f t="shared" si="44"/>
        <v/>
      </c>
      <c r="AE97" s="514" t="str">
        <f t="shared" si="44"/>
        <v/>
      </c>
      <c r="AF97" s="514" t="str">
        <f t="shared" si="44"/>
        <v/>
      </c>
      <c r="AG97" s="514" t="str">
        <f t="shared" si="44"/>
        <v/>
      </c>
      <c r="AH97" s="515" t="str">
        <f t="shared" si="44"/>
        <v/>
      </c>
      <c r="AI97" s="516" t="str">
        <f t="shared" si="44"/>
        <v/>
      </c>
      <c r="AJ97" s="514" t="str">
        <f t="shared" si="44"/>
        <v/>
      </c>
      <c r="AK97" s="514" t="str">
        <f t="shared" si="44"/>
        <v/>
      </c>
      <c r="AL97" s="517">
        <f>SUM(G97:AH97)</f>
        <v>0</v>
      </c>
      <c r="AM97" s="518">
        <f>AL97/4</f>
        <v>0</v>
      </c>
      <c r="AN97" s="519" t="str">
        <f>IF(C96="","",C96)</f>
        <v/>
      </c>
      <c r="AO97" s="520" t="str">
        <f>IF(D96="","",D96)</f>
        <v/>
      </c>
      <c r="AP97" s="521" t="str">
        <f>IF(D96&lt;&gt;"",VLOOKUP(D96,$AU$2:$AV$6,2,FALSE),"")</f>
        <v/>
      </c>
      <c r="AQ97" s="518">
        <f>ROUNDDOWN(AL97/$AL$6,2)</f>
        <v>0</v>
      </c>
      <c r="AR97" s="518">
        <f>IF(AP97=1,"",AQ97)</f>
        <v>0</v>
      </c>
    </row>
    <row r="98" spans="1:44" ht="15.9" hidden="1" customHeight="1">
      <c r="A98" s="463"/>
      <c r="B98" s="1298" t="s">
        <v>1037</v>
      </c>
      <c r="C98" s="1284"/>
      <c r="D98" s="1286"/>
      <c r="E98" s="1288"/>
      <c r="F98" s="504" t="s">
        <v>989</v>
      </c>
      <c r="G98" s="505"/>
      <c r="H98" s="506"/>
      <c r="I98" s="349"/>
      <c r="J98" s="349"/>
      <c r="K98" s="349"/>
      <c r="L98" s="349"/>
      <c r="M98" s="507"/>
      <c r="N98" s="505"/>
      <c r="O98" s="506"/>
      <c r="P98" s="349"/>
      <c r="Q98" s="349"/>
      <c r="R98" s="349"/>
      <c r="S98" s="349"/>
      <c r="T98" s="507"/>
      <c r="U98" s="505"/>
      <c r="V98" s="506"/>
      <c r="W98" s="349"/>
      <c r="X98" s="349"/>
      <c r="Y98" s="349"/>
      <c r="Z98" s="349"/>
      <c r="AA98" s="507"/>
      <c r="AB98" s="505"/>
      <c r="AC98" s="506"/>
      <c r="AD98" s="349"/>
      <c r="AE98" s="349"/>
      <c r="AF98" s="349"/>
      <c r="AG98" s="349"/>
      <c r="AH98" s="507"/>
      <c r="AI98" s="508"/>
      <c r="AJ98" s="349"/>
      <c r="AK98" s="349"/>
      <c r="AL98" s="509">
        <f>SUM(G99:AK99)</f>
        <v>0</v>
      </c>
      <c r="AM98" s="510"/>
      <c r="AN98" s="458"/>
      <c r="AO98" s="459"/>
      <c r="AP98" s="510"/>
      <c r="AQ98" s="511"/>
      <c r="AR98" s="511"/>
    </row>
    <row r="99" spans="1:44" ht="15.9" hidden="1" customHeight="1">
      <c r="A99" s="463"/>
      <c r="B99" s="1298"/>
      <c r="C99" s="1299"/>
      <c r="D99" s="1300"/>
      <c r="E99" s="1301"/>
      <c r="F99" s="512" t="s">
        <v>992</v>
      </c>
      <c r="G99" s="513" t="str">
        <f t="shared" ref="G99:AK99" si="45">IF(G98&lt;&gt;"",VLOOKUP(G98,$AC$197:$AL$221,9,FALSE),"")</f>
        <v/>
      </c>
      <c r="H99" s="514" t="str">
        <f t="shared" si="45"/>
        <v/>
      </c>
      <c r="I99" s="514" t="str">
        <f t="shared" si="45"/>
        <v/>
      </c>
      <c r="J99" s="514" t="str">
        <f t="shared" si="45"/>
        <v/>
      </c>
      <c r="K99" s="514" t="str">
        <f t="shared" si="45"/>
        <v/>
      </c>
      <c r="L99" s="514" t="str">
        <f t="shared" si="45"/>
        <v/>
      </c>
      <c r="M99" s="515" t="str">
        <f t="shared" si="45"/>
        <v/>
      </c>
      <c r="N99" s="513" t="str">
        <f t="shared" si="45"/>
        <v/>
      </c>
      <c r="O99" s="514" t="str">
        <f t="shared" si="45"/>
        <v/>
      </c>
      <c r="P99" s="514" t="str">
        <f t="shared" si="45"/>
        <v/>
      </c>
      <c r="Q99" s="514" t="str">
        <f t="shared" si="45"/>
        <v/>
      </c>
      <c r="R99" s="514" t="str">
        <f t="shared" si="45"/>
        <v/>
      </c>
      <c r="S99" s="514" t="str">
        <f t="shared" si="45"/>
        <v/>
      </c>
      <c r="T99" s="515" t="str">
        <f t="shared" si="45"/>
        <v/>
      </c>
      <c r="U99" s="513" t="str">
        <f t="shared" si="45"/>
        <v/>
      </c>
      <c r="V99" s="514" t="str">
        <f t="shared" si="45"/>
        <v/>
      </c>
      <c r="W99" s="514" t="str">
        <f t="shared" si="45"/>
        <v/>
      </c>
      <c r="X99" s="514" t="str">
        <f t="shared" si="45"/>
        <v/>
      </c>
      <c r="Y99" s="514" t="str">
        <f t="shared" si="45"/>
        <v/>
      </c>
      <c r="Z99" s="514" t="str">
        <f t="shared" si="45"/>
        <v/>
      </c>
      <c r="AA99" s="515" t="str">
        <f t="shared" si="45"/>
        <v/>
      </c>
      <c r="AB99" s="513" t="str">
        <f t="shared" si="45"/>
        <v/>
      </c>
      <c r="AC99" s="514" t="str">
        <f t="shared" si="45"/>
        <v/>
      </c>
      <c r="AD99" s="514" t="str">
        <f t="shared" si="45"/>
        <v/>
      </c>
      <c r="AE99" s="514" t="str">
        <f t="shared" si="45"/>
        <v/>
      </c>
      <c r="AF99" s="514" t="str">
        <f t="shared" si="45"/>
        <v/>
      </c>
      <c r="AG99" s="514" t="str">
        <f t="shared" si="45"/>
        <v/>
      </c>
      <c r="AH99" s="515" t="str">
        <f t="shared" si="45"/>
        <v/>
      </c>
      <c r="AI99" s="516" t="str">
        <f t="shared" si="45"/>
        <v/>
      </c>
      <c r="AJ99" s="514" t="str">
        <f t="shared" si="45"/>
        <v/>
      </c>
      <c r="AK99" s="514" t="str">
        <f t="shared" si="45"/>
        <v/>
      </c>
      <c r="AL99" s="517">
        <f>SUM(G99:AH99)</f>
        <v>0</v>
      </c>
      <c r="AM99" s="518">
        <f>AL99/4</f>
        <v>0</v>
      </c>
      <c r="AN99" s="519" t="str">
        <f>IF(C98="","",C98)</f>
        <v/>
      </c>
      <c r="AO99" s="520" t="str">
        <f>IF(D98="","",D98)</f>
        <v/>
      </c>
      <c r="AP99" s="521" t="str">
        <f>IF(D98&lt;&gt;"",VLOOKUP(D98,$AU$2:$AV$6,2,FALSE),"")</f>
        <v/>
      </c>
      <c r="AQ99" s="518">
        <f>ROUNDDOWN(AL99/$AL$6,2)</f>
        <v>0</v>
      </c>
      <c r="AR99" s="518">
        <f>IF(AP99=1,"",AQ99)</f>
        <v>0</v>
      </c>
    </row>
    <row r="100" spans="1:44" ht="15.9" hidden="1" customHeight="1">
      <c r="A100" s="463"/>
      <c r="B100" s="1298" t="s">
        <v>1038</v>
      </c>
      <c r="C100" s="1284"/>
      <c r="D100" s="1286"/>
      <c r="E100" s="1288"/>
      <c r="F100" s="504" t="s">
        <v>989</v>
      </c>
      <c r="G100" s="505"/>
      <c r="H100" s="506"/>
      <c r="I100" s="349"/>
      <c r="J100" s="349"/>
      <c r="K100" s="349"/>
      <c r="L100" s="349"/>
      <c r="M100" s="507"/>
      <c r="N100" s="505"/>
      <c r="O100" s="506"/>
      <c r="P100" s="349"/>
      <c r="Q100" s="349"/>
      <c r="R100" s="349"/>
      <c r="S100" s="349"/>
      <c r="T100" s="507"/>
      <c r="U100" s="505"/>
      <c r="V100" s="506"/>
      <c r="W100" s="349"/>
      <c r="X100" s="349"/>
      <c r="Y100" s="349"/>
      <c r="Z100" s="349"/>
      <c r="AA100" s="507"/>
      <c r="AB100" s="505"/>
      <c r="AC100" s="506"/>
      <c r="AD100" s="349"/>
      <c r="AE100" s="349"/>
      <c r="AF100" s="349"/>
      <c r="AG100" s="349"/>
      <c r="AH100" s="507"/>
      <c r="AI100" s="508"/>
      <c r="AJ100" s="349"/>
      <c r="AK100" s="349"/>
      <c r="AL100" s="509">
        <f>SUM(G101:AK101)</f>
        <v>0</v>
      </c>
      <c r="AM100" s="510"/>
      <c r="AN100" s="458"/>
      <c r="AO100" s="459"/>
      <c r="AP100" s="510"/>
      <c r="AQ100" s="511"/>
      <c r="AR100" s="511"/>
    </row>
    <row r="101" spans="1:44" ht="15.9" hidden="1" customHeight="1">
      <c r="A101" s="463"/>
      <c r="B101" s="1298"/>
      <c r="C101" s="1299"/>
      <c r="D101" s="1300"/>
      <c r="E101" s="1301"/>
      <c r="F101" s="512" t="s">
        <v>992</v>
      </c>
      <c r="G101" s="513" t="str">
        <f t="shared" ref="G101:AK101" si="46">IF(G100&lt;&gt;"",VLOOKUP(G100,$AC$197:$AL$221,9,FALSE),"")</f>
        <v/>
      </c>
      <c r="H101" s="514" t="str">
        <f t="shared" si="46"/>
        <v/>
      </c>
      <c r="I101" s="514" t="str">
        <f t="shared" si="46"/>
        <v/>
      </c>
      <c r="J101" s="514" t="str">
        <f t="shared" si="46"/>
        <v/>
      </c>
      <c r="K101" s="514" t="str">
        <f t="shared" si="46"/>
        <v/>
      </c>
      <c r="L101" s="514" t="str">
        <f t="shared" si="46"/>
        <v/>
      </c>
      <c r="M101" s="515" t="str">
        <f t="shared" si="46"/>
        <v/>
      </c>
      <c r="N101" s="513" t="str">
        <f t="shared" si="46"/>
        <v/>
      </c>
      <c r="O101" s="514" t="str">
        <f t="shared" si="46"/>
        <v/>
      </c>
      <c r="P101" s="514" t="str">
        <f t="shared" si="46"/>
        <v/>
      </c>
      <c r="Q101" s="514" t="str">
        <f t="shared" si="46"/>
        <v/>
      </c>
      <c r="R101" s="514" t="str">
        <f t="shared" si="46"/>
        <v/>
      </c>
      <c r="S101" s="514" t="str">
        <f t="shared" si="46"/>
        <v/>
      </c>
      <c r="T101" s="515" t="str">
        <f t="shared" si="46"/>
        <v/>
      </c>
      <c r="U101" s="513" t="str">
        <f t="shared" si="46"/>
        <v/>
      </c>
      <c r="V101" s="514" t="str">
        <f t="shared" si="46"/>
        <v/>
      </c>
      <c r="W101" s="514" t="str">
        <f t="shared" si="46"/>
        <v/>
      </c>
      <c r="X101" s="514" t="str">
        <f t="shared" si="46"/>
        <v/>
      </c>
      <c r="Y101" s="514" t="str">
        <f t="shared" si="46"/>
        <v/>
      </c>
      <c r="Z101" s="514" t="str">
        <f t="shared" si="46"/>
        <v/>
      </c>
      <c r="AA101" s="515" t="str">
        <f t="shared" si="46"/>
        <v/>
      </c>
      <c r="AB101" s="513" t="str">
        <f t="shared" si="46"/>
        <v/>
      </c>
      <c r="AC101" s="514" t="str">
        <f t="shared" si="46"/>
        <v/>
      </c>
      <c r="AD101" s="514" t="str">
        <f t="shared" si="46"/>
        <v/>
      </c>
      <c r="AE101" s="514" t="str">
        <f t="shared" si="46"/>
        <v/>
      </c>
      <c r="AF101" s="514" t="str">
        <f t="shared" si="46"/>
        <v/>
      </c>
      <c r="AG101" s="514" t="str">
        <f t="shared" si="46"/>
        <v/>
      </c>
      <c r="AH101" s="515" t="str">
        <f t="shared" si="46"/>
        <v/>
      </c>
      <c r="AI101" s="516" t="str">
        <f t="shared" si="46"/>
        <v/>
      </c>
      <c r="AJ101" s="514" t="str">
        <f t="shared" si="46"/>
        <v/>
      </c>
      <c r="AK101" s="514" t="str">
        <f t="shared" si="46"/>
        <v/>
      </c>
      <c r="AL101" s="517">
        <f>SUM(G101:AH101)</f>
        <v>0</v>
      </c>
      <c r="AM101" s="518">
        <f>AL101/4</f>
        <v>0</v>
      </c>
      <c r="AN101" s="519" t="str">
        <f>IF(C100="","",C100)</f>
        <v/>
      </c>
      <c r="AO101" s="520" t="str">
        <f>IF(D100="","",D100)</f>
        <v/>
      </c>
      <c r="AP101" s="521" t="str">
        <f>IF(D100&lt;&gt;"",VLOOKUP(D100,$AU$2:$AV$6,2,FALSE),"")</f>
        <v/>
      </c>
      <c r="AQ101" s="518">
        <f>ROUNDDOWN(AL101/$AL$6,2)</f>
        <v>0</v>
      </c>
      <c r="AR101" s="518">
        <f>IF(AP101=1,"",AQ101)</f>
        <v>0</v>
      </c>
    </row>
    <row r="102" spans="1:44" ht="15.9" hidden="1" customHeight="1">
      <c r="A102" s="463"/>
      <c r="B102" s="1298" t="s">
        <v>1039</v>
      </c>
      <c r="C102" s="1284"/>
      <c r="D102" s="1286"/>
      <c r="E102" s="1288"/>
      <c r="F102" s="504" t="s">
        <v>989</v>
      </c>
      <c r="G102" s="505"/>
      <c r="H102" s="506"/>
      <c r="I102" s="349"/>
      <c r="J102" s="349"/>
      <c r="K102" s="349"/>
      <c r="L102" s="349"/>
      <c r="M102" s="507"/>
      <c r="N102" s="505"/>
      <c r="O102" s="506"/>
      <c r="P102" s="349"/>
      <c r="Q102" s="349"/>
      <c r="R102" s="349"/>
      <c r="S102" s="349"/>
      <c r="T102" s="507"/>
      <c r="U102" s="505"/>
      <c r="V102" s="506"/>
      <c r="W102" s="349"/>
      <c r="X102" s="349"/>
      <c r="Y102" s="349"/>
      <c r="Z102" s="349"/>
      <c r="AA102" s="507"/>
      <c r="AB102" s="505"/>
      <c r="AC102" s="506"/>
      <c r="AD102" s="349"/>
      <c r="AE102" s="349"/>
      <c r="AF102" s="349"/>
      <c r="AG102" s="349"/>
      <c r="AH102" s="507"/>
      <c r="AI102" s="522"/>
      <c r="AJ102" s="506"/>
      <c r="AK102" s="506"/>
      <c r="AL102" s="509">
        <f>SUM(G103:AK103)</f>
        <v>0</v>
      </c>
      <c r="AM102" s="510"/>
      <c r="AN102" s="458"/>
      <c r="AO102" s="459"/>
      <c r="AP102" s="510"/>
      <c r="AQ102" s="511"/>
      <c r="AR102" s="511"/>
    </row>
    <row r="103" spans="1:44" ht="15.9" hidden="1" customHeight="1">
      <c r="A103" s="463"/>
      <c r="B103" s="1298"/>
      <c r="C103" s="1299"/>
      <c r="D103" s="1300"/>
      <c r="E103" s="1301"/>
      <c r="F103" s="512" t="s">
        <v>992</v>
      </c>
      <c r="G103" s="513" t="str">
        <f t="shared" ref="G103:AK103" si="47">IF(G102&lt;&gt;"",VLOOKUP(G102,$AC$197:$AL$221,9,FALSE),"")</f>
        <v/>
      </c>
      <c r="H103" s="514" t="str">
        <f t="shared" si="47"/>
        <v/>
      </c>
      <c r="I103" s="514" t="str">
        <f t="shared" si="47"/>
        <v/>
      </c>
      <c r="J103" s="514" t="str">
        <f t="shared" si="47"/>
        <v/>
      </c>
      <c r="K103" s="514" t="str">
        <f t="shared" si="47"/>
        <v/>
      </c>
      <c r="L103" s="514" t="str">
        <f t="shared" si="47"/>
        <v/>
      </c>
      <c r="M103" s="515" t="str">
        <f t="shared" si="47"/>
        <v/>
      </c>
      <c r="N103" s="513" t="str">
        <f t="shared" si="47"/>
        <v/>
      </c>
      <c r="O103" s="514" t="str">
        <f t="shared" si="47"/>
        <v/>
      </c>
      <c r="P103" s="514" t="str">
        <f t="shared" si="47"/>
        <v/>
      </c>
      <c r="Q103" s="514" t="str">
        <f t="shared" si="47"/>
        <v/>
      </c>
      <c r="R103" s="514" t="str">
        <f t="shared" si="47"/>
        <v/>
      </c>
      <c r="S103" s="514" t="str">
        <f t="shared" si="47"/>
        <v/>
      </c>
      <c r="T103" s="515" t="str">
        <f t="shared" si="47"/>
        <v/>
      </c>
      <c r="U103" s="513" t="str">
        <f t="shared" si="47"/>
        <v/>
      </c>
      <c r="V103" s="514" t="str">
        <f t="shared" si="47"/>
        <v/>
      </c>
      <c r="W103" s="514" t="str">
        <f t="shared" si="47"/>
        <v/>
      </c>
      <c r="X103" s="514" t="str">
        <f t="shared" si="47"/>
        <v/>
      </c>
      <c r="Y103" s="514" t="str">
        <f t="shared" si="47"/>
        <v/>
      </c>
      <c r="Z103" s="514" t="str">
        <f t="shared" si="47"/>
        <v/>
      </c>
      <c r="AA103" s="515" t="str">
        <f t="shared" si="47"/>
        <v/>
      </c>
      <c r="AB103" s="513" t="str">
        <f t="shared" si="47"/>
        <v/>
      </c>
      <c r="AC103" s="514" t="str">
        <f t="shared" si="47"/>
        <v/>
      </c>
      <c r="AD103" s="514" t="str">
        <f t="shared" si="47"/>
        <v/>
      </c>
      <c r="AE103" s="514" t="str">
        <f t="shared" si="47"/>
        <v/>
      </c>
      <c r="AF103" s="514" t="str">
        <f t="shared" si="47"/>
        <v/>
      </c>
      <c r="AG103" s="514" t="str">
        <f t="shared" si="47"/>
        <v/>
      </c>
      <c r="AH103" s="515" t="str">
        <f t="shared" si="47"/>
        <v/>
      </c>
      <c r="AI103" s="516" t="str">
        <f t="shared" si="47"/>
        <v/>
      </c>
      <c r="AJ103" s="514" t="str">
        <f t="shared" si="47"/>
        <v/>
      </c>
      <c r="AK103" s="514" t="str">
        <f t="shared" si="47"/>
        <v/>
      </c>
      <c r="AL103" s="517">
        <f>SUM(G103:AH103)</f>
        <v>0</v>
      </c>
      <c r="AM103" s="518">
        <f>AL103/4</f>
        <v>0</v>
      </c>
      <c r="AN103" s="519" t="str">
        <f>IF(C102="","",C102)</f>
        <v/>
      </c>
      <c r="AO103" s="520" t="str">
        <f>IF(D102="","",D102)</f>
        <v/>
      </c>
      <c r="AP103" s="521" t="str">
        <f>IF(D102&lt;&gt;"",VLOOKUP(D102,$AU$2:$AV$6,2,FALSE),"")</f>
        <v/>
      </c>
      <c r="AQ103" s="518">
        <f>ROUNDDOWN(AL103/$AL$6,2)</f>
        <v>0</v>
      </c>
      <c r="AR103" s="518">
        <f>IF(AP103=1,"",AQ103)</f>
        <v>0</v>
      </c>
    </row>
    <row r="104" spans="1:44" ht="15.9" hidden="1" customHeight="1">
      <c r="A104" s="463"/>
      <c r="B104" s="1298" t="s">
        <v>1040</v>
      </c>
      <c r="C104" s="1284"/>
      <c r="D104" s="1286"/>
      <c r="E104" s="1288"/>
      <c r="F104" s="504" t="s">
        <v>989</v>
      </c>
      <c r="G104" s="505"/>
      <c r="H104" s="506"/>
      <c r="I104" s="349"/>
      <c r="J104" s="349"/>
      <c r="K104" s="349"/>
      <c r="L104" s="349"/>
      <c r="M104" s="507"/>
      <c r="N104" s="505"/>
      <c r="O104" s="506"/>
      <c r="P104" s="349"/>
      <c r="Q104" s="349"/>
      <c r="R104" s="349"/>
      <c r="S104" s="349"/>
      <c r="T104" s="507"/>
      <c r="U104" s="505"/>
      <c r="V104" s="506"/>
      <c r="W104" s="349"/>
      <c r="X104" s="349"/>
      <c r="Y104" s="349"/>
      <c r="Z104" s="349"/>
      <c r="AA104" s="507"/>
      <c r="AB104" s="505"/>
      <c r="AC104" s="506"/>
      <c r="AD104" s="349"/>
      <c r="AE104" s="349"/>
      <c r="AF104" s="349"/>
      <c r="AG104" s="349"/>
      <c r="AH104" s="507"/>
      <c r="AI104" s="522"/>
      <c r="AJ104" s="506"/>
      <c r="AK104" s="506"/>
      <c r="AL104" s="509">
        <f>SUM(G105:AK105)</f>
        <v>0</v>
      </c>
      <c r="AM104" s="510"/>
      <c r="AN104" s="458"/>
      <c r="AO104" s="459"/>
      <c r="AP104" s="510"/>
      <c r="AQ104" s="511"/>
      <c r="AR104" s="511"/>
    </row>
    <row r="105" spans="1:44" ht="15.9" hidden="1" customHeight="1">
      <c r="A105" s="463"/>
      <c r="B105" s="1298"/>
      <c r="C105" s="1299"/>
      <c r="D105" s="1300"/>
      <c r="E105" s="1301"/>
      <c r="F105" s="512" t="s">
        <v>992</v>
      </c>
      <c r="G105" s="513" t="str">
        <f t="shared" ref="G105:AK105" si="48">IF(G104&lt;&gt;"",VLOOKUP(G104,$AC$197:$AL$221,9,FALSE),"")</f>
        <v/>
      </c>
      <c r="H105" s="514" t="str">
        <f t="shared" si="48"/>
        <v/>
      </c>
      <c r="I105" s="514" t="str">
        <f t="shared" si="48"/>
        <v/>
      </c>
      <c r="J105" s="514" t="str">
        <f t="shared" si="48"/>
        <v/>
      </c>
      <c r="K105" s="514" t="str">
        <f t="shared" si="48"/>
        <v/>
      </c>
      <c r="L105" s="514" t="str">
        <f t="shared" si="48"/>
        <v/>
      </c>
      <c r="M105" s="515" t="str">
        <f t="shared" si="48"/>
        <v/>
      </c>
      <c r="N105" s="513" t="str">
        <f t="shared" si="48"/>
        <v/>
      </c>
      <c r="O105" s="514" t="str">
        <f t="shared" si="48"/>
        <v/>
      </c>
      <c r="P105" s="514" t="str">
        <f t="shared" si="48"/>
        <v/>
      </c>
      <c r="Q105" s="514" t="str">
        <f t="shared" si="48"/>
        <v/>
      </c>
      <c r="R105" s="514" t="str">
        <f t="shared" si="48"/>
        <v/>
      </c>
      <c r="S105" s="514" t="str">
        <f t="shared" si="48"/>
        <v/>
      </c>
      <c r="T105" s="515" t="str">
        <f t="shared" si="48"/>
        <v/>
      </c>
      <c r="U105" s="513" t="str">
        <f t="shared" si="48"/>
        <v/>
      </c>
      <c r="V105" s="514" t="str">
        <f t="shared" si="48"/>
        <v/>
      </c>
      <c r="W105" s="514" t="str">
        <f t="shared" si="48"/>
        <v/>
      </c>
      <c r="X105" s="514" t="str">
        <f t="shared" si="48"/>
        <v/>
      </c>
      <c r="Y105" s="514" t="str">
        <f t="shared" si="48"/>
        <v/>
      </c>
      <c r="Z105" s="514" t="str">
        <f t="shared" si="48"/>
        <v/>
      </c>
      <c r="AA105" s="515" t="str">
        <f t="shared" si="48"/>
        <v/>
      </c>
      <c r="AB105" s="513" t="str">
        <f t="shared" si="48"/>
        <v/>
      </c>
      <c r="AC105" s="514" t="str">
        <f t="shared" si="48"/>
        <v/>
      </c>
      <c r="AD105" s="514" t="str">
        <f t="shared" si="48"/>
        <v/>
      </c>
      <c r="AE105" s="514" t="str">
        <f t="shared" si="48"/>
        <v/>
      </c>
      <c r="AF105" s="514" t="str">
        <f t="shared" si="48"/>
        <v/>
      </c>
      <c r="AG105" s="514" t="str">
        <f t="shared" si="48"/>
        <v/>
      </c>
      <c r="AH105" s="515" t="str">
        <f t="shared" si="48"/>
        <v/>
      </c>
      <c r="AI105" s="516" t="str">
        <f t="shared" si="48"/>
        <v/>
      </c>
      <c r="AJ105" s="514" t="str">
        <f t="shared" si="48"/>
        <v/>
      </c>
      <c r="AK105" s="514" t="str">
        <f t="shared" si="48"/>
        <v/>
      </c>
      <c r="AL105" s="517">
        <f>SUM(G105:AH105)</f>
        <v>0</v>
      </c>
      <c r="AM105" s="518">
        <f>AL105/4</f>
        <v>0</v>
      </c>
      <c r="AN105" s="519" t="str">
        <f>IF(C104="","",C104)</f>
        <v/>
      </c>
      <c r="AO105" s="520" t="str">
        <f>IF(D104="","",D104)</f>
        <v/>
      </c>
      <c r="AP105" s="521" t="str">
        <f>IF(D104&lt;&gt;"",VLOOKUP(D104,$AU$2:$AV$6,2,FALSE),"")</f>
        <v/>
      </c>
      <c r="AQ105" s="518">
        <f>ROUNDDOWN(AL105/$AL$6,2)</f>
        <v>0</v>
      </c>
      <c r="AR105" s="518">
        <f>IF(AP105=1,"",AQ105)</f>
        <v>0</v>
      </c>
    </row>
    <row r="106" spans="1:44" ht="15.9" hidden="1" customHeight="1">
      <c r="A106" s="463"/>
      <c r="B106" s="1298" t="s">
        <v>1041</v>
      </c>
      <c r="C106" s="1284"/>
      <c r="D106" s="1286"/>
      <c r="E106" s="1288"/>
      <c r="F106" s="504" t="s">
        <v>989</v>
      </c>
      <c r="G106" s="505"/>
      <c r="H106" s="506"/>
      <c r="I106" s="349"/>
      <c r="J106" s="349"/>
      <c r="K106" s="349"/>
      <c r="L106" s="349"/>
      <c r="M106" s="507"/>
      <c r="N106" s="505"/>
      <c r="O106" s="506"/>
      <c r="P106" s="349"/>
      <c r="Q106" s="349"/>
      <c r="R106" s="349"/>
      <c r="S106" s="349"/>
      <c r="T106" s="507"/>
      <c r="U106" s="505"/>
      <c r="V106" s="506"/>
      <c r="W106" s="349"/>
      <c r="X106" s="349"/>
      <c r="Y106" s="349"/>
      <c r="Z106" s="349"/>
      <c r="AA106" s="507"/>
      <c r="AB106" s="505"/>
      <c r="AC106" s="506"/>
      <c r="AD106" s="349"/>
      <c r="AE106" s="349"/>
      <c r="AF106" s="349"/>
      <c r="AG106" s="349"/>
      <c r="AH106" s="507"/>
      <c r="AI106" s="508"/>
      <c r="AJ106" s="349"/>
      <c r="AK106" s="349"/>
      <c r="AL106" s="509">
        <f>SUM(G107:AK107)</f>
        <v>0</v>
      </c>
      <c r="AM106" s="510"/>
      <c r="AN106" s="458"/>
      <c r="AO106" s="459"/>
      <c r="AP106" s="510"/>
      <c r="AQ106" s="511"/>
      <c r="AR106" s="511"/>
    </row>
    <row r="107" spans="1:44" ht="15.9" hidden="1" customHeight="1">
      <c r="A107" s="463"/>
      <c r="B107" s="1298"/>
      <c r="C107" s="1299"/>
      <c r="D107" s="1300"/>
      <c r="E107" s="1301"/>
      <c r="F107" s="512" t="s">
        <v>992</v>
      </c>
      <c r="G107" s="513" t="str">
        <f t="shared" ref="G107:AK107" si="49">IF(G106&lt;&gt;"",VLOOKUP(G106,$AC$197:$AL$221,9,FALSE),"")</f>
        <v/>
      </c>
      <c r="H107" s="514" t="str">
        <f t="shared" si="49"/>
        <v/>
      </c>
      <c r="I107" s="514" t="str">
        <f t="shared" si="49"/>
        <v/>
      </c>
      <c r="J107" s="514" t="str">
        <f t="shared" si="49"/>
        <v/>
      </c>
      <c r="K107" s="514" t="str">
        <f t="shared" si="49"/>
        <v/>
      </c>
      <c r="L107" s="514" t="str">
        <f t="shared" si="49"/>
        <v/>
      </c>
      <c r="M107" s="515" t="str">
        <f t="shared" si="49"/>
        <v/>
      </c>
      <c r="N107" s="513" t="str">
        <f t="shared" si="49"/>
        <v/>
      </c>
      <c r="O107" s="514" t="str">
        <f t="shared" si="49"/>
        <v/>
      </c>
      <c r="P107" s="514" t="str">
        <f t="shared" si="49"/>
        <v/>
      </c>
      <c r="Q107" s="514" t="str">
        <f t="shared" si="49"/>
        <v/>
      </c>
      <c r="R107" s="514" t="str">
        <f t="shared" si="49"/>
        <v/>
      </c>
      <c r="S107" s="514" t="str">
        <f t="shared" si="49"/>
        <v/>
      </c>
      <c r="T107" s="515" t="str">
        <f t="shared" si="49"/>
        <v/>
      </c>
      <c r="U107" s="513" t="str">
        <f t="shared" si="49"/>
        <v/>
      </c>
      <c r="V107" s="514" t="str">
        <f t="shared" si="49"/>
        <v/>
      </c>
      <c r="W107" s="514" t="str">
        <f t="shared" si="49"/>
        <v/>
      </c>
      <c r="X107" s="514" t="str">
        <f t="shared" si="49"/>
        <v/>
      </c>
      <c r="Y107" s="514" t="str">
        <f t="shared" si="49"/>
        <v/>
      </c>
      <c r="Z107" s="514" t="str">
        <f t="shared" si="49"/>
        <v/>
      </c>
      <c r="AA107" s="515" t="str">
        <f t="shared" si="49"/>
        <v/>
      </c>
      <c r="AB107" s="513" t="str">
        <f t="shared" si="49"/>
        <v/>
      </c>
      <c r="AC107" s="514" t="str">
        <f t="shared" si="49"/>
        <v/>
      </c>
      <c r="AD107" s="514" t="str">
        <f t="shared" si="49"/>
        <v/>
      </c>
      <c r="AE107" s="514" t="str">
        <f t="shared" si="49"/>
        <v/>
      </c>
      <c r="AF107" s="514" t="str">
        <f t="shared" si="49"/>
        <v/>
      </c>
      <c r="AG107" s="514" t="str">
        <f t="shared" si="49"/>
        <v/>
      </c>
      <c r="AH107" s="515" t="str">
        <f t="shared" si="49"/>
        <v/>
      </c>
      <c r="AI107" s="516" t="str">
        <f t="shared" si="49"/>
        <v/>
      </c>
      <c r="AJ107" s="514" t="str">
        <f t="shared" si="49"/>
        <v/>
      </c>
      <c r="AK107" s="514" t="str">
        <f t="shared" si="49"/>
        <v/>
      </c>
      <c r="AL107" s="517">
        <f>SUM(G107:AH107)</f>
        <v>0</v>
      </c>
      <c r="AM107" s="518">
        <f>AL107/4</f>
        <v>0</v>
      </c>
      <c r="AN107" s="519" t="str">
        <f>IF(C106="","",C106)</f>
        <v/>
      </c>
      <c r="AO107" s="520" t="str">
        <f>IF(D106="","",D106)</f>
        <v/>
      </c>
      <c r="AP107" s="521" t="str">
        <f>IF(D106&lt;&gt;"",VLOOKUP(D106,$AU$2:$AV$6,2,FALSE),"")</f>
        <v/>
      </c>
      <c r="AQ107" s="518">
        <f>ROUNDDOWN(AL107/$AL$6,2)</f>
        <v>0</v>
      </c>
      <c r="AR107" s="518">
        <f>IF(AP107=1,"",AQ107)</f>
        <v>0</v>
      </c>
    </row>
    <row r="108" spans="1:44" ht="15.9" hidden="1" customHeight="1">
      <c r="A108" s="463"/>
      <c r="B108" s="1298" t="s">
        <v>1042</v>
      </c>
      <c r="C108" s="1284"/>
      <c r="D108" s="1286"/>
      <c r="E108" s="1288"/>
      <c r="F108" s="504" t="s">
        <v>989</v>
      </c>
      <c r="G108" s="505"/>
      <c r="H108" s="506"/>
      <c r="I108" s="349"/>
      <c r="J108" s="349"/>
      <c r="K108" s="349"/>
      <c r="L108" s="349"/>
      <c r="M108" s="507"/>
      <c r="N108" s="505"/>
      <c r="O108" s="506"/>
      <c r="P108" s="349"/>
      <c r="Q108" s="349"/>
      <c r="R108" s="349"/>
      <c r="S108" s="349"/>
      <c r="T108" s="507"/>
      <c r="U108" s="505"/>
      <c r="V108" s="506"/>
      <c r="W108" s="349"/>
      <c r="X108" s="349"/>
      <c r="Y108" s="349"/>
      <c r="Z108" s="349"/>
      <c r="AA108" s="507"/>
      <c r="AB108" s="505"/>
      <c r="AC108" s="506"/>
      <c r="AD108" s="349"/>
      <c r="AE108" s="349"/>
      <c r="AF108" s="349"/>
      <c r="AG108" s="349"/>
      <c r="AH108" s="507"/>
      <c r="AI108" s="508"/>
      <c r="AJ108" s="349"/>
      <c r="AK108" s="349"/>
      <c r="AL108" s="509">
        <f>SUM(G109:AK109)</f>
        <v>0</v>
      </c>
      <c r="AM108" s="510"/>
      <c r="AN108" s="458"/>
      <c r="AO108" s="459"/>
      <c r="AP108" s="510"/>
      <c r="AQ108" s="511"/>
      <c r="AR108" s="511"/>
    </row>
    <row r="109" spans="1:44" ht="15.9" hidden="1" customHeight="1">
      <c r="A109" s="463"/>
      <c r="B109" s="1298"/>
      <c r="C109" s="1299"/>
      <c r="D109" s="1300"/>
      <c r="E109" s="1301"/>
      <c r="F109" s="512" t="s">
        <v>992</v>
      </c>
      <c r="G109" s="513" t="str">
        <f t="shared" ref="G109:AK109" si="50">IF(G108&lt;&gt;"",VLOOKUP(G108,$AC$197:$AL$221,9,FALSE),"")</f>
        <v/>
      </c>
      <c r="H109" s="514" t="str">
        <f t="shared" si="50"/>
        <v/>
      </c>
      <c r="I109" s="514" t="str">
        <f t="shared" si="50"/>
        <v/>
      </c>
      <c r="J109" s="514" t="str">
        <f t="shared" si="50"/>
        <v/>
      </c>
      <c r="K109" s="514" t="str">
        <f t="shared" si="50"/>
        <v/>
      </c>
      <c r="L109" s="514" t="str">
        <f t="shared" si="50"/>
        <v/>
      </c>
      <c r="M109" s="515" t="str">
        <f t="shared" si="50"/>
        <v/>
      </c>
      <c r="N109" s="513" t="str">
        <f t="shared" si="50"/>
        <v/>
      </c>
      <c r="O109" s="514" t="str">
        <f t="shared" si="50"/>
        <v/>
      </c>
      <c r="P109" s="514" t="str">
        <f t="shared" si="50"/>
        <v/>
      </c>
      <c r="Q109" s="514" t="str">
        <f t="shared" si="50"/>
        <v/>
      </c>
      <c r="R109" s="514" t="str">
        <f t="shared" si="50"/>
        <v/>
      </c>
      <c r="S109" s="514" t="str">
        <f t="shared" si="50"/>
        <v/>
      </c>
      <c r="T109" s="515" t="str">
        <f t="shared" si="50"/>
        <v/>
      </c>
      <c r="U109" s="513" t="str">
        <f t="shared" si="50"/>
        <v/>
      </c>
      <c r="V109" s="514" t="str">
        <f t="shared" si="50"/>
        <v/>
      </c>
      <c r="W109" s="514" t="str">
        <f t="shared" si="50"/>
        <v/>
      </c>
      <c r="X109" s="514" t="str">
        <f t="shared" si="50"/>
        <v/>
      </c>
      <c r="Y109" s="514" t="str">
        <f t="shared" si="50"/>
        <v/>
      </c>
      <c r="Z109" s="514" t="str">
        <f t="shared" si="50"/>
        <v/>
      </c>
      <c r="AA109" s="515" t="str">
        <f t="shared" si="50"/>
        <v/>
      </c>
      <c r="AB109" s="513" t="str">
        <f t="shared" si="50"/>
        <v/>
      </c>
      <c r="AC109" s="514" t="str">
        <f t="shared" si="50"/>
        <v/>
      </c>
      <c r="AD109" s="514" t="str">
        <f t="shared" si="50"/>
        <v/>
      </c>
      <c r="AE109" s="514" t="str">
        <f t="shared" si="50"/>
        <v/>
      </c>
      <c r="AF109" s="514" t="str">
        <f t="shared" si="50"/>
        <v/>
      </c>
      <c r="AG109" s="514" t="str">
        <f t="shared" si="50"/>
        <v/>
      </c>
      <c r="AH109" s="515" t="str">
        <f t="shared" si="50"/>
        <v/>
      </c>
      <c r="AI109" s="516" t="str">
        <f t="shared" si="50"/>
        <v/>
      </c>
      <c r="AJ109" s="514" t="str">
        <f t="shared" si="50"/>
        <v/>
      </c>
      <c r="AK109" s="514" t="str">
        <f t="shared" si="50"/>
        <v/>
      </c>
      <c r="AL109" s="517">
        <f>SUM(G109:AH109)</f>
        <v>0</v>
      </c>
      <c r="AM109" s="518">
        <f>AL109/4</f>
        <v>0</v>
      </c>
      <c r="AN109" s="519" t="str">
        <f>IF(C108="","",C108)</f>
        <v/>
      </c>
      <c r="AO109" s="520" t="str">
        <f>IF(D108="","",D108)</f>
        <v/>
      </c>
      <c r="AP109" s="521" t="str">
        <f>IF(D108&lt;&gt;"",VLOOKUP(D108,$AU$2:$AV$6,2,FALSE),"")</f>
        <v/>
      </c>
      <c r="AQ109" s="518">
        <f>ROUNDDOWN(AL109/$AL$6,2)</f>
        <v>0</v>
      </c>
      <c r="AR109" s="518">
        <f>IF(AP109=1,"",AQ109)</f>
        <v>0</v>
      </c>
    </row>
    <row r="110" spans="1:44" ht="15.9" hidden="1" customHeight="1">
      <c r="A110" s="463"/>
      <c r="B110" s="1298" t="s">
        <v>1043</v>
      </c>
      <c r="C110" s="1284"/>
      <c r="D110" s="1286"/>
      <c r="E110" s="1288"/>
      <c r="F110" s="504" t="s">
        <v>989</v>
      </c>
      <c r="G110" s="505"/>
      <c r="H110" s="506"/>
      <c r="I110" s="349"/>
      <c r="J110" s="349"/>
      <c r="K110" s="349"/>
      <c r="L110" s="349"/>
      <c r="M110" s="507"/>
      <c r="N110" s="505"/>
      <c r="O110" s="506"/>
      <c r="P110" s="349"/>
      <c r="Q110" s="349"/>
      <c r="R110" s="349"/>
      <c r="S110" s="349"/>
      <c r="T110" s="507"/>
      <c r="U110" s="505"/>
      <c r="V110" s="506"/>
      <c r="W110" s="349"/>
      <c r="X110" s="349"/>
      <c r="Y110" s="349"/>
      <c r="Z110" s="349"/>
      <c r="AA110" s="507"/>
      <c r="AB110" s="505"/>
      <c r="AC110" s="506"/>
      <c r="AD110" s="349"/>
      <c r="AE110" s="349"/>
      <c r="AF110" s="349"/>
      <c r="AG110" s="349"/>
      <c r="AH110" s="507"/>
      <c r="AI110" s="522"/>
      <c r="AJ110" s="506"/>
      <c r="AK110" s="506"/>
      <c r="AL110" s="509">
        <f>SUM(G111:AK111)</f>
        <v>0</v>
      </c>
      <c r="AM110" s="510"/>
      <c r="AN110" s="458"/>
      <c r="AO110" s="459"/>
      <c r="AP110" s="510"/>
      <c r="AQ110" s="511"/>
      <c r="AR110" s="511"/>
    </row>
    <row r="111" spans="1:44" ht="15.9" hidden="1" customHeight="1">
      <c r="A111" s="463"/>
      <c r="B111" s="1298"/>
      <c r="C111" s="1299"/>
      <c r="D111" s="1300"/>
      <c r="E111" s="1301"/>
      <c r="F111" s="512" t="s">
        <v>992</v>
      </c>
      <c r="G111" s="513" t="str">
        <f t="shared" ref="G111:AK111" si="51">IF(G110&lt;&gt;"",VLOOKUP(G110,$AC$197:$AL$221,9,FALSE),"")</f>
        <v/>
      </c>
      <c r="H111" s="514" t="str">
        <f t="shared" si="51"/>
        <v/>
      </c>
      <c r="I111" s="514" t="str">
        <f t="shared" si="51"/>
        <v/>
      </c>
      <c r="J111" s="514" t="str">
        <f t="shared" si="51"/>
        <v/>
      </c>
      <c r="K111" s="514" t="str">
        <f t="shared" si="51"/>
        <v/>
      </c>
      <c r="L111" s="514" t="str">
        <f t="shared" si="51"/>
        <v/>
      </c>
      <c r="M111" s="515" t="str">
        <f t="shared" si="51"/>
        <v/>
      </c>
      <c r="N111" s="513" t="str">
        <f t="shared" si="51"/>
        <v/>
      </c>
      <c r="O111" s="514" t="str">
        <f t="shared" si="51"/>
        <v/>
      </c>
      <c r="P111" s="514" t="str">
        <f t="shared" si="51"/>
        <v/>
      </c>
      <c r="Q111" s="514" t="str">
        <f t="shared" si="51"/>
        <v/>
      </c>
      <c r="R111" s="514" t="str">
        <f t="shared" si="51"/>
        <v/>
      </c>
      <c r="S111" s="514" t="str">
        <f t="shared" si="51"/>
        <v/>
      </c>
      <c r="T111" s="515" t="str">
        <f t="shared" si="51"/>
        <v/>
      </c>
      <c r="U111" s="513" t="str">
        <f t="shared" si="51"/>
        <v/>
      </c>
      <c r="V111" s="514" t="str">
        <f t="shared" si="51"/>
        <v/>
      </c>
      <c r="W111" s="514" t="str">
        <f t="shared" si="51"/>
        <v/>
      </c>
      <c r="X111" s="514" t="str">
        <f t="shared" si="51"/>
        <v/>
      </c>
      <c r="Y111" s="514" t="str">
        <f t="shared" si="51"/>
        <v/>
      </c>
      <c r="Z111" s="514" t="str">
        <f t="shared" si="51"/>
        <v/>
      </c>
      <c r="AA111" s="515" t="str">
        <f t="shared" si="51"/>
        <v/>
      </c>
      <c r="AB111" s="513" t="str">
        <f t="shared" si="51"/>
        <v/>
      </c>
      <c r="AC111" s="514" t="str">
        <f t="shared" si="51"/>
        <v/>
      </c>
      <c r="AD111" s="514" t="str">
        <f t="shared" si="51"/>
        <v/>
      </c>
      <c r="AE111" s="514" t="str">
        <f t="shared" si="51"/>
        <v/>
      </c>
      <c r="AF111" s="514" t="str">
        <f t="shared" si="51"/>
        <v/>
      </c>
      <c r="AG111" s="514" t="str">
        <f t="shared" si="51"/>
        <v/>
      </c>
      <c r="AH111" s="515" t="str">
        <f t="shared" si="51"/>
        <v/>
      </c>
      <c r="AI111" s="516" t="str">
        <f t="shared" si="51"/>
        <v/>
      </c>
      <c r="AJ111" s="514" t="str">
        <f t="shared" si="51"/>
        <v/>
      </c>
      <c r="AK111" s="514" t="str">
        <f t="shared" si="51"/>
        <v/>
      </c>
      <c r="AL111" s="517">
        <f>SUM(G111:AH111)</f>
        <v>0</v>
      </c>
      <c r="AM111" s="518">
        <f>AL111/4</f>
        <v>0</v>
      </c>
      <c r="AN111" s="519" t="str">
        <f>IF(C110="","",C110)</f>
        <v/>
      </c>
      <c r="AO111" s="520" t="str">
        <f>IF(D110="","",D110)</f>
        <v/>
      </c>
      <c r="AP111" s="521" t="str">
        <f>IF(D110&lt;&gt;"",VLOOKUP(D110,$AU$2:$AV$6,2,FALSE),"")</f>
        <v/>
      </c>
      <c r="AQ111" s="518">
        <f>ROUNDDOWN(AL111/$AL$6,2)</f>
        <v>0</v>
      </c>
      <c r="AR111" s="518">
        <f>IF(AP111=1,"",AQ111)</f>
        <v>0</v>
      </c>
    </row>
    <row r="112" spans="1:44" ht="15.9" hidden="1" customHeight="1">
      <c r="A112" s="463"/>
      <c r="B112" s="1298" t="s">
        <v>1044</v>
      </c>
      <c r="C112" s="1284"/>
      <c r="D112" s="1286"/>
      <c r="E112" s="1288"/>
      <c r="F112" s="504" t="s">
        <v>989</v>
      </c>
      <c r="G112" s="505"/>
      <c r="H112" s="506"/>
      <c r="I112" s="349"/>
      <c r="J112" s="349"/>
      <c r="K112" s="349"/>
      <c r="L112" s="349"/>
      <c r="M112" s="507"/>
      <c r="N112" s="505"/>
      <c r="O112" s="506"/>
      <c r="P112" s="349"/>
      <c r="Q112" s="349"/>
      <c r="R112" s="349"/>
      <c r="S112" s="349"/>
      <c r="T112" s="507"/>
      <c r="U112" s="505"/>
      <c r="V112" s="506"/>
      <c r="W112" s="349"/>
      <c r="X112" s="349"/>
      <c r="Y112" s="349"/>
      <c r="Z112" s="349"/>
      <c r="AA112" s="507"/>
      <c r="AB112" s="505"/>
      <c r="AC112" s="506"/>
      <c r="AD112" s="349"/>
      <c r="AE112" s="349"/>
      <c r="AF112" s="349"/>
      <c r="AG112" s="349"/>
      <c r="AH112" s="507"/>
      <c r="AI112" s="522"/>
      <c r="AJ112" s="506"/>
      <c r="AK112" s="506"/>
      <c r="AL112" s="509">
        <f>SUM(G113:AK113)</f>
        <v>0</v>
      </c>
      <c r="AM112" s="510"/>
      <c r="AN112" s="458"/>
      <c r="AO112" s="459"/>
      <c r="AP112" s="510"/>
      <c r="AQ112" s="511"/>
      <c r="AR112" s="511"/>
    </row>
    <row r="113" spans="1:44" ht="15.9" hidden="1" customHeight="1">
      <c r="A113" s="463"/>
      <c r="B113" s="1298"/>
      <c r="C113" s="1299"/>
      <c r="D113" s="1300"/>
      <c r="E113" s="1301"/>
      <c r="F113" s="512" t="s">
        <v>992</v>
      </c>
      <c r="G113" s="513" t="str">
        <f t="shared" ref="G113:AK113" si="52">IF(G112&lt;&gt;"",VLOOKUP(G112,$AC$197:$AL$221,9,FALSE),"")</f>
        <v/>
      </c>
      <c r="H113" s="514" t="str">
        <f t="shared" si="52"/>
        <v/>
      </c>
      <c r="I113" s="514" t="str">
        <f t="shared" si="52"/>
        <v/>
      </c>
      <c r="J113" s="514" t="str">
        <f t="shared" si="52"/>
        <v/>
      </c>
      <c r="K113" s="514" t="str">
        <f t="shared" si="52"/>
        <v/>
      </c>
      <c r="L113" s="514" t="str">
        <f t="shared" si="52"/>
        <v/>
      </c>
      <c r="M113" s="515" t="str">
        <f t="shared" si="52"/>
        <v/>
      </c>
      <c r="N113" s="513" t="str">
        <f t="shared" si="52"/>
        <v/>
      </c>
      <c r="O113" s="514" t="str">
        <f t="shared" si="52"/>
        <v/>
      </c>
      <c r="P113" s="514" t="str">
        <f t="shared" si="52"/>
        <v/>
      </c>
      <c r="Q113" s="514" t="str">
        <f t="shared" si="52"/>
        <v/>
      </c>
      <c r="R113" s="514" t="str">
        <f t="shared" si="52"/>
        <v/>
      </c>
      <c r="S113" s="514" t="str">
        <f t="shared" si="52"/>
        <v/>
      </c>
      <c r="T113" s="515" t="str">
        <f t="shared" si="52"/>
        <v/>
      </c>
      <c r="U113" s="513" t="str">
        <f t="shared" si="52"/>
        <v/>
      </c>
      <c r="V113" s="514" t="str">
        <f t="shared" si="52"/>
        <v/>
      </c>
      <c r="W113" s="514" t="str">
        <f t="shared" si="52"/>
        <v/>
      </c>
      <c r="X113" s="514" t="str">
        <f t="shared" si="52"/>
        <v/>
      </c>
      <c r="Y113" s="514" t="str">
        <f t="shared" si="52"/>
        <v/>
      </c>
      <c r="Z113" s="514" t="str">
        <f t="shared" si="52"/>
        <v/>
      </c>
      <c r="AA113" s="515" t="str">
        <f t="shared" si="52"/>
        <v/>
      </c>
      <c r="AB113" s="513" t="str">
        <f t="shared" si="52"/>
        <v/>
      </c>
      <c r="AC113" s="514" t="str">
        <f t="shared" si="52"/>
        <v/>
      </c>
      <c r="AD113" s="514" t="str">
        <f t="shared" si="52"/>
        <v/>
      </c>
      <c r="AE113" s="514" t="str">
        <f t="shared" si="52"/>
        <v/>
      </c>
      <c r="AF113" s="514" t="str">
        <f t="shared" si="52"/>
        <v/>
      </c>
      <c r="AG113" s="514" t="str">
        <f t="shared" si="52"/>
        <v/>
      </c>
      <c r="AH113" s="515" t="str">
        <f t="shared" si="52"/>
        <v/>
      </c>
      <c r="AI113" s="516" t="str">
        <f t="shared" si="52"/>
        <v/>
      </c>
      <c r="AJ113" s="514" t="str">
        <f t="shared" si="52"/>
        <v/>
      </c>
      <c r="AK113" s="514" t="str">
        <f t="shared" si="52"/>
        <v/>
      </c>
      <c r="AL113" s="517">
        <f>SUM(G113:AH113)</f>
        <v>0</v>
      </c>
      <c r="AM113" s="518">
        <f>AL113/4</f>
        <v>0</v>
      </c>
      <c r="AN113" s="519" t="str">
        <f>IF(C112="","",C112)</f>
        <v/>
      </c>
      <c r="AO113" s="520" t="str">
        <f>IF(D112="","",D112)</f>
        <v/>
      </c>
      <c r="AP113" s="521" t="str">
        <f>IF(D112&lt;&gt;"",VLOOKUP(D112,$AU$2:$AV$6,2,FALSE),"")</f>
        <v/>
      </c>
      <c r="AQ113" s="518">
        <f>ROUNDDOWN(AL113/$AL$6,2)</f>
        <v>0</v>
      </c>
      <c r="AR113" s="518">
        <f>IF(AP113=1,"",AQ113)</f>
        <v>0</v>
      </c>
    </row>
    <row r="114" spans="1:44" ht="15.9" hidden="1" customHeight="1">
      <c r="A114" s="463"/>
      <c r="B114" s="1298" t="s">
        <v>1045</v>
      </c>
      <c r="C114" s="1284"/>
      <c r="D114" s="1286"/>
      <c r="E114" s="1288"/>
      <c r="F114" s="504" t="s">
        <v>989</v>
      </c>
      <c r="G114" s="505"/>
      <c r="H114" s="506"/>
      <c r="I114" s="349"/>
      <c r="J114" s="349"/>
      <c r="K114" s="349"/>
      <c r="L114" s="349"/>
      <c r="M114" s="507"/>
      <c r="N114" s="505"/>
      <c r="O114" s="506"/>
      <c r="P114" s="349"/>
      <c r="Q114" s="349"/>
      <c r="R114" s="349"/>
      <c r="S114" s="349"/>
      <c r="T114" s="507"/>
      <c r="U114" s="505"/>
      <c r="V114" s="506"/>
      <c r="W114" s="349"/>
      <c r="X114" s="349"/>
      <c r="Y114" s="349"/>
      <c r="Z114" s="349"/>
      <c r="AA114" s="507"/>
      <c r="AB114" s="505"/>
      <c r="AC114" s="506"/>
      <c r="AD114" s="349"/>
      <c r="AE114" s="349"/>
      <c r="AF114" s="349"/>
      <c r="AG114" s="349"/>
      <c r="AH114" s="507"/>
      <c r="AI114" s="508"/>
      <c r="AJ114" s="349"/>
      <c r="AK114" s="349"/>
      <c r="AL114" s="509">
        <f>SUM(G115:AK115)</f>
        <v>0</v>
      </c>
      <c r="AM114" s="510"/>
      <c r="AN114" s="458"/>
      <c r="AO114" s="459"/>
      <c r="AP114" s="510"/>
      <c r="AQ114" s="511"/>
      <c r="AR114" s="511"/>
    </row>
    <row r="115" spans="1:44" ht="15.9" hidden="1" customHeight="1">
      <c r="A115" s="463"/>
      <c r="B115" s="1298"/>
      <c r="C115" s="1299"/>
      <c r="D115" s="1300"/>
      <c r="E115" s="1301"/>
      <c r="F115" s="512" t="s">
        <v>992</v>
      </c>
      <c r="G115" s="513" t="str">
        <f t="shared" ref="G115:AK115" si="53">IF(G114&lt;&gt;"",VLOOKUP(G114,$AC$197:$AL$221,9,FALSE),"")</f>
        <v/>
      </c>
      <c r="H115" s="514" t="str">
        <f t="shared" si="53"/>
        <v/>
      </c>
      <c r="I115" s="514" t="str">
        <f t="shared" si="53"/>
        <v/>
      </c>
      <c r="J115" s="514" t="str">
        <f t="shared" si="53"/>
        <v/>
      </c>
      <c r="K115" s="514" t="str">
        <f t="shared" si="53"/>
        <v/>
      </c>
      <c r="L115" s="514" t="str">
        <f t="shared" si="53"/>
        <v/>
      </c>
      <c r="M115" s="515" t="str">
        <f t="shared" si="53"/>
        <v/>
      </c>
      <c r="N115" s="513" t="str">
        <f t="shared" si="53"/>
        <v/>
      </c>
      <c r="O115" s="514" t="str">
        <f t="shared" si="53"/>
        <v/>
      </c>
      <c r="P115" s="514" t="str">
        <f t="shared" si="53"/>
        <v/>
      </c>
      <c r="Q115" s="514" t="str">
        <f t="shared" si="53"/>
        <v/>
      </c>
      <c r="R115" s="514" t="str">
        <f t="shared" si="53"/>
        <v/>
      </c>
      <c r="S115" s="514" t="str">
        <f t="shared" si="53"/>
        <v/>
      </c>
      <c r="T115" s="515" t="str">
        <f t="shared" si="53"/>
        <v/>
      </c>
      <c r="U115" s="513" t="str">
        <f t="shared" si="53"/>
        <v/>
      </c>
      <c r="V115" s="514" t="str">
        <f t="shared" si="53"/>
        <v/>
      </c>
      <c r="W115" s="514" t="str">
        <f t="shared" si="53"/>
        <v/>
      </c>
      <c r="X115" s="514" t="str">
        <f t="shared" si="53"/>
        <v/>
      </c>
      <c r="Y115" s="514" t="str">
        <f t="shared" si="53"/>
        <v/>
      </c>
      <c r="Z115" s="514" t="str">
        <f t="shared" si="53"/>
        <v/>
      </c>
      <c r="AA115" s="515" t="str">
        <f t="shared" si="53"/>
        <v/>
      </c>
      <c r="AB115" s="513" t="str">
        <f t="shared" si="53"/>
        <v/>
      </c>
      <c r="AC115" s="514" t="str">
        <f t="shared" si="53"/>
        <v/>
      </c>
      <c r="AD115" s="514" t="str">
        <f t="shared" si="53"/>
        <v/>
      </c>
      <c r="AE115" s="514" t="str">
        <f t="shared" si="53"/>
        <v/>
      </c>
      <c r="AF115" s="514" t="str">
        <f t="shared" si="53"/>
        <v/>
      </c>
      <c r="AG115" s="514" t="str">
        <f t="shared" si="53"/>
        <v/>
      </c>
      <c r="AH115" s="515" t="str">
        <f t="shared" si="53"/>
        <v/>
      </c>
      <c r="AI115" s="516" t="str">
        <f t="shared" si="53"/>
        <v/>
      </c>
      <c r="AJ115" s="514" t="str">
        <f t="shared" si="53"/>
        <v/>
      </c>
      <c r="AK115" s="514" t="str">
        <f t="shared" si="53"/>
        <v/>
      </c>
      <c r="AL115" s="517">
        <f>SUM(G115:AH115)</f>
        <v>0</v>
      </c>
      <c r="AM115" s="518">
        <f>AL115/4</f>
        <v>0</v>
      </c>
      <c r="AN115" s="519" t="str">
        <f>IF(C114="","",C114)</f>
        <v/>
      </c>
      <c r="AO115" s="520" t="str">
        <f>IF(D114="","",D114)</f>
        <v/>
      </c>
      <c r="AP115" s="521" t="str">
        <f>IF(D114&lt;&gt;"",VLOOKUP(D114,$AU$2:$AV$6,2,FALSE),"")</f>
        <v/>
      </c>
      <c r="AQ115" s="518">
        <f>ROUNDDOWN(AL115/$AL$6,2)</f>
        <v>0</v>
      </c>
      <c r="AR115" s="518">
        <f>IF(AP115=1,"",AQ115)</f>
        <v>0</v>
      </c>
    </row>
    <row r="116" spans="1:44" ht="15.9" hidden="1" customHeight="1">
      <c r="A116" s="463"/>
      <c r="B116" s="1298" t="s">
        <v>1046</v>
      </c>
      <c r="C116" s="1284"/>
      <c r="D116" s="1286"/>
      <c r="E116" s="1288"/>
      <c r="F116" s="504" t="s">
        <v>989</v>
      </c>
      <c r="G116" s="505"/>
      <c r="H116" s="506"/>
      <c r="I116" s="349"/>
      <c r="J116" s="349"/>
      <c r="K116" s="349"/>
      <c r="L116" s="349"/>
      <c r="M116" s="507"/>
      <c r="N116" s="505"/>
      <c r="O116" s="506"/>
      <c r="P116" s="349"/>
      <c r="Q116" s="349"/>
      <c r="R116" s="349"/>
      <c r="S116" s="349"/>
      <c r="T116" s="507"/>
      <c r="U116" s="505"/>
      <c r="V116" s="506"/>
      <c r="W116" s="349"/>
      <c r="X116" s="349"/>
      <c r="Y116" s="349"/>
      <c r="Z116" s="349"/>
      <c r="AA116" s="507"/>
      <c r="AB116" s="505"/>
      <c r="AC116" s="506"/>
      <c r="AD116" s="349"/>
      <c r="AE116" s="349"/>
      <c r="AF116" s="349"/>
      <c r="AG116" s="349"/>
      <c r="AH116" s="507"/>
      <c r="AI116" s="508"/>
      <c r="AJ116" s="349"/>
      <c r="AK116" s="349"/>
      <c r="AL116" s="509">
        <f>SUM(G117:AK117)</f>
        <v>0</v>
      </c>
      <c r="AM116" s="510"/>
      <c r="AN116" s="458"/>
      <c r="AO116" s="459"/>
      <c r="AP116" s="510"/>
      <c r="AQ116" s="511"/>
      <c r="AR116" s="511"/>
    </row>
    <row r="117" spans="1:44" ht="15.9" hidden="1" customHeight="1">
      <c r="A117" s="463"/>
      <c r="B117" s="1298"/>
      <c r="C117" s="1299"/>
      <c r="D117" s="1300"/>
      <c r="E117" s="1301"/>
      <c r="F117" s="512" t="s">
        <v>992</v>
      </c>
      <c r="G117" s="513" t="str">
        <f t="shared" ref="G117:AK117" si="54">IF(G116&lt;&gt;"",VLOOKUP(G116,$AC$197:$AL$221,9,FALSE),"")</f>
        <v/>
      </c>
      <c r="H117" s="514" t="str">
        <f t="shared" si="54"/>
        <v/>
      </c>
      <c r="I117" s="514" t="str">
        <f t="shared" si="54"/>
        <v/>
      </c>
      <c r="J117" s="514" t="str">
        <f t="shared" si="54"/>
        <v/>
      </c>
      <c r="K117" s="514" t="str">
        <f t="shared" si="54"/>
        <v/>
      </c>
      <c r="L117" s="514" t="str">
        <f t="shared" si="54"/>
        <v/>
      </c>
      <c r="M117" s="515" t="str">
        <f t="shared" si="54"/>
        <v/>
      </c>
      <c r="N117" s="513" t="str">
        <f t="shared" si="54"/>
        <v/>
      </c>
      <c r="O117" s="514" t="str">
        <f t="shared" si="54"/>
        <v/>
      </c>
      <c r="P117" s="514" t="str">
        <f t="shared" si="54"/>
        <v/>
      </c>
      <c r="Q117" s="514" t="str">
        <f t="shared" si="54"/>
        <v/>
      </c>
      <c r="R117" s="514" t="str">
        <f t="shared" si="54"/>
        <v/>
      </c>
      <c r="S117" s="514" t="str">
        <f t="shared" si="54"/>
        <v/>
      </c>
      <c r="T117" s="515" t="str">
        <f t="shared" si="54"/>
        <v/>
      </c>
      <c r="U117" s="513" t="str">
        <f t="shared" si="54"/>
        <v/>
      </c>
      <c r="V117" s="514" t="str">
        <f t="shared" si="54"/>
        <v/>
      </c>
      <c r="W117" s="514" t="str">
        <f t="shared" si="54"/>
        <v/>
      </c>
      <c r="X117" s="514" t="str">
        <f t="shared" si="54"/>
        <v/>
      </c>
      <c r="Y117" s="514" t="str">
        <f t="shared" si="54"/>
        <v/>
      </c>
      <c r="Z117" s="514" t="str">
        <f t="shared" si="54"/>
        <v/>
      </c>
      <c r="AA117" s="515" t="str">
        <f t="shared" si="54"/>
        <v/>
      </c>
      <c r="AB117" s="513" t="str">
        <f t="shared" si="54"/>
        <v/>
      </c>
      <c r="AC117" s="514" t="str">
        <f t="shared" si="54"/>
        <v/>
      </c>
      <c r="AD117" s="514" t="str">
        <f t="shared" si="54"/>
        <v/>
      </c>
      <c r="AE117" s="514" t="str">
        <f t="shared" si="54"/>
        <v/>
      </c>
      <c r="AF117" s="514" t="str">
        <f t="shared" si="54"/>
        <v/>
      </c>
      <c r="AG117" s="514" t="str">
        <f t="shared" si="54"/>
        <v/>
      </c>
      <c r="AH117" s="515" t="str">
        <f t="shared" si="54"/>
        <v/>
      </c>
      <c r="AI117" s="516" t="str">
        <f t="shared" si="54"/>
        <v/>
      </c>
      <c r="AJ117" s="514" t="str">
        <f t="shared" si="54"/>
        <v/>
      </c>
      <c r="AK117" s="514" t="str">
        <f t="shared" si="54"/>
        <v/>
      </c>
      <c r="AL117" s="517">
        <f>SUM(G117:AH117)</f>
        <v>0</v>
      </c>
      <c r="AM117" s="518">
        <f>AL117/4</f>
        <v>0</v>
      </c>
      <c r="AN117" s="519" t="str">
        <f>IF(C116="","",C116)</f>
        <v/>
      </c>
      <c r="AO117" s="520" t="str">
        <f>IF(D116="","",D116)</f>
        <v/>
      </c>
      <c r="AP117" s="521" t="str">
        <f>IF(D116&lt;&gt;"",VLOOKUP(D116,$AU$2:$AV$6,2,FALSE),"")</f>
        <v/>
      </c>
      <c r="AQ117" s="518">
        <f>ROUNDDOWN(AL117/$AL$6,2)</f>
        <v>0</v>
      </c>
      <c r="AR117" s="518">
        <f>IF(AP117=1,"",AQ117)</f>
        <v>0</v>
      </c>
    </row>
    <row r="118" spans="1:44" ht="15.9" hidden="1" customHeight="1">
      <c r="A118" s="463"/>
      <c r="B118" s="1298" t="s">
        <v>1047</v>
      </c>
      <c r="C118" s="1284"/>
      <c r="D118" s="1286"/>
      <c r="E118" s="1288"/>
      <c r="F118" s="504" t="s">
        <v>989</v>
      </c>
      <c r="G118" s="505"/>
      <c r="H118" s="506"/>
      <c r="I118" s="349"/>
      <c r="J118" s="349"/>
      <c r="K118" s="349"/>
      <c r="L118" s="349"/>
      <c r="M118" s="507"/>
      <c r="N118" s="505"/>
      <c r="O118" s="506"/>
      <c r="P118" s="349"/>
      <c r="Q118" s="349"/>
      <c r="R118" s="349"/>
      <c r="S118" s="349"/>
      <c r="T118" s="507"/>
      <c r="U118" s="505"/>
      <c r="V118" s="506"/>
      <c r="W118" s="349"/>
      <c r="X118" s="349"/>
      <c r="Y118" s="349"/>
      <c r="Z118" s="349"/>
      <c r="AA118" s="507"/>
      <c r="AB118" s="505"/>
      <c r="AC118" s="506"/>
      <c r="AD118" s="349"/>
      <c r="AE118" s="349"/>
      <c r="AF118" s="349"/>
      <c r="AG118" s="349"/>
      <c r="AH118" s="507"/>
      <c r="AI118" s="522"/>
      <c r="AJ118" s="506"/>
      <c r="AK118" s="506"/>
      <c r="AL118" s="509">
        <f>SUM(G119:AK119)</f>
        <v>0</v>
      </c>
      <c r="AM118" s="510"/>
      <c r="AN118" s="458"/>
      <c r="AO118" s="459"/>
      <c r="AP118" s="510"/>
      <c r="AQ118" s="511"/>
      <c r="AR118" s="511"/>
    </row>
    <row r="119" spans="1:44" ht="15.9" hidden="1" customHeight="1">
      <c r="A119" s="463"/>
      <c r="B119" s="1298"/>
      <c r="C119" s="1299"/>
      <c r="D119" s="1300"/>
      <c r="E119" s="1301"/>
      <c r="F119" s="512" t="s">
        <v>992</v>
      </c>
      <c r="G119" s="513" t="str">
        <f t="shared" ref="G119:AK119" si="55">IF(G118&lt;&gt;"",VLOOKUP(G118,$AC$197:$AL$221,9,FALSE),"")</f>
        <v/>
      </c>
      <c r="H119" s="514" t="str">
        <f t="shared" si="55"/>
        <v/>
      </c>
      <c r="I119" s="514" t="str">
        <f t="shared" si="55"/>
        <v/>
      </c>
      <c r="J119" s="514" t="str">
        <f t="shared" si="55"/>
        <v/>
      </c>
      <c r="K119" s="514" t="str">
        <f t="shared" si="55"/>
        <v/>
      </c>
      <c r="L119" s="514" t="str">
        <f t="shared" si="55"/>
        <v/>
      </c>
      <c r="M119" s="515" t="str">
        <f t="shared" si="55"/>
        <v/>
      </c>
      <c r="N119" s="513" t="str">
        <f t="shared" si="55"/>
        <v/>
      </c>
      <c r="O119" s="514" t="str">
        <f t="shared" si="55"/>
        <v/>
      </c>
      <c r="P119" s="514" t="str">
        <f t="shared" si="55"/>
        <v/>
      </c>
      <c r="Q119" s="514" t="str">
        <f t="shared" si="55"/>
        <v/>
      </c>
      <c r="R119" s="514" t="str">
        <f t="shared" si="55"/>
        <v/>
      </c>
      <c r="S119" s="514" t="str">
        <f t="shared" si="55"/>
        <v/>
      </c>
      <c r="T119" s="515" t="str">
        <f t="shared" si="55"/>
        <v/>
      </c>
      <c r="U119" s="513" t="str">
        <f t="shared" si="55"/>
        <v/>
      </c>
      <c r="V119" s="514" t="str">
        <f t="shared" si="55"/>
        <v/>
      </c>
      <c r="W119" s="514" t="str">
        <f t="shared" si="55"/>
        <v/>
      </c>
      <c r="X119" s="514" t="str">
        <f t="shared" si="55"/>
        <v/>
      </c>
      <c r="Y119" s="514" t="str">
        <f t="shared" si="55"/>
        <v/>
      </c>
      <c r="Z119" s="514" t="str">
        <f t="shared" si="55"/>
        <v/>
      </c>
      <c r="AA119" s="515" t="str">
        <f t="shared" si="55"/>
        <v/>
      </c>
      <c r="AB119" s="513" t="str">
        <f t="shared" si="55"/>
        <v/>
      </c>
      <c r="AC119" s="514" t="str">
        <f t="shared" si="55"/>
        <v/>
      </c>
      <c r="AD119" s="514" t="str">
        <f t="shared" si="55"/>
        <v/>
      </c>
      <c r="AE119" s="514" t="str">
        <f t="shared" si="55"/>
        <v/>
      </c>
      <c r="AF119" s="514" t="str">
        <f t="shared" si="55"/>
        <v/>
      </c>
      <c r="AG119" s="514" t="str">
        <f t="shared" si="55"/>
        <v/>
      </c>
      <c r="AH119" s="515" t="str">
        <f t="shared" si="55"/>
        <v/>
      </c>
      <c r="AI119" s="516" t="str">
        <f t="shared" si="55"/>
        <v/>
      </c>
      <c r="AJ119" s="514" t="str">
        <f t="shared" si="55"/>
        <v/>
      </c>
      <c r="AK119" s="514" t="str">
        <f t="shared" si="55"/>
        <v/>
      </c>
      <c r="AL119" s="517">
        <f>SUM(G119:AH119)</f>
        <v>0</v>
      </c>
      <c r="AM119" s="518">
        <f>AL119/4</f>
        <v>0</v>
      </c>
      <c r="AN119" s="519" t="str">
        <f>IF(C118="","",C118)</f>
        <v/>
      </c>
      <c r="AO119" s="520" t="str">
        <f>IF(D118="","",D118)</f>
        <v/>
      </c>
      <c r="AP119" s="521" t="str">
        <f>IF(D118&lt;&gt;"",VLOOKUP(D118,$AU$2:$AV$6,2,FALSE),"")</f>
        <v/>
      </c>
      <c r="AQ119" s="518">
        <f>ROUNDDOWN(AL119/$AL$6,2)</f>
        <v>0</v>
      </c>
      <c r="AR119" s="518">
        <f>IF(AP119=1,"",AQ119)</f>
        <v>0</v>
      </c>
    </row>
    <row r="120" spans="1:44" ht="15.9" hidden="1" customHeight="1">
      <c r="A120" s="463"/>
      <c r="B120" s="1298" t="s">
        <v>1048</v>
      </c>
      <c r="C120" s="1284"/>
      <c r="D120" s="1286"/>
      <c r="E120" s="1288"/>
      <c r="F120" s="504" t="s">
        <v>989</v>
      </c>
      <c r="G120" s="505"/>
      <c r="H120" s="506"/>
      <c r="I120" s="349"/>
      <c r="J120" s="349"/>
      <c r="K120" s="349"/>
      <c r="L120" s="349"/>
      <c r="M120" s="507"/>
      <c r="N120" s="505"/>
      <c r="O120" s="506"/>
      <c r="P120" s="349"/>
      <c r="Q120" s="349"/>
      <c r="R120" s="349"/>
      <c r="S120" s="349"/>
      <c r="T120" s="507"/>
      <c r="U120" s="505"/>
      <c r="V120" s="506"/>
      <c r="W120" s="349"/>
      <c r="X120" s="349"/>
      <c r="Y120" s="349"/>
      <c r="Z120" s="349"/>
      <c r="AA120" s="507"/>
      <c r="AB120" s="505"/>
      <c r="AC120" s="506"/>
      <c r="AD120" s="349"/>
      <c r="AE120" s="349"/>
      <c r="AF120" s="349"/>
      <c r="AG120" s="349"/>
      <c r="AH120" s="507"/>
      <c r="AI120" s="522"/>
      <c r="AJ120" s="506"/>
      <c r="AK120" s="506"/>
      <c r="AL120" s="509">
        <f>SUM(G121:AK121)</f>
        <v>0</v>
      </c>
      <c r="AM120" s="510"/>
      <c r="AN120" s="458"/>
      <c r="AO120" s="459"/>
      <c r="AP120" s="510"/>
      <c r="AQ120" s="511"/>
      <c r="AR120" s="511"/>
    </row>
    <row r="121" spans="1:44" ht="15.9" hidden="1" customHeight="1">
      <c r="A121" s="463"/>
      <c r="B121" s="1298"/>
      <c r="C121" s="1299"/>
      <c r="D121" s="1300"/>
      <c r="E121" s="1301"/>
      <c r="F121" s="512" t="s">
        <v>992</v>
      </c>
      <c r="G121" s="513" t="str">
        <f t="shared" ref="G121:AK121" si="56">IF(G120&lt;&gt;"",VLOOKUP(G120,$AC$197:$AL$221,9,FALSE),"")</f>
        <v/>
      </c>
      <c r="H121" s="514" t="str">
        <f t="shared" si="56"/>
        <v/>
      </c>
      <c r="I121" s="514" t="str">
        <f t="shared" si="56"/>
        <v/>
      </c>
      <c r="J121" s="514" t="str">
        <f t="shared" si="56"/>
        <v/>
      </c>
      <c r="K121" s="514" t="str">
        <f t="shared" si="56"/>
        <v/>
      </c>
      <c r="L121" s="514" t="str">
        <f t="shared" si="56"/>
        <v/>
      </c>
      <c r="M121" s="515" t="str">
        <f t="shared" si="56"/>
        <v/>
      </c>
      <c r="N121" s="513" t="str">
        <f t="shared" si="56"/>
        <v/>
      </c>
      <c r="O121" s="514" t="str">
        <f t="shared" si="56"/>
        <v/>
      </c>
      <c r="P121" s="514" t="str">
        <f t="shared" si="56"/>
        <v/>
      </c>
      <c r="Q121" s="514" t="str">
        <f t="shared" si="56"/>
        <v/>
      </c>
      <c r="R121" s="514" t="str">
        <f t="shared" si="56"/>
        <v/>
      </c>
      <c r="S121" s="514" t="str">
        <f t="shared" si="56"/>
        <v/>
      </c>
      <c r="T121" s="515" t="str">
        <f t="shared" si="56"/>
        <v/>
      </c>
      <c r="U121" s="513" t="str">
        <f t="shared" si="56"/>
        <v/>
      </c>
      <c r="V121" s="514" t="str">
        <f t="shared" si="56"/>
        <v/>
      </c>
      <c r="W121" s="514" t="str">
        <f t="shared" si="56"/>
        <v/>
      </c>
      <c r="X121" s="514" t="str">
        <f t="shared" si="56"/>
        <v/>
      </c>
      <c r="Y121" s="514" t="str">
        <f t="shared" si="56"/>
        <v/>
      </c>
      <c r="Z121" s="514" t="str">
        <f t="shared" si="56"/>
        <v/>
      </c>
      <c r="AA121" s="515" t="str">
        <f t="shared" si="56"/>
        <v/>
      </c>
      <c r="AB121" s="513" t="str">
        <f t="shared" si="56"/>
        <v/>
      </c>
      <c r="AC121" s="514" t="str">
        <f t="shared" si="56"/>
        <v/>
      </c>
      <c r="AD121" s="514" t="str">
        <f t="shared" si="56"/>
        <v/>
      </c>
      <c r="AE121" s="514" t="str">
        <f t="shared" si="56"/>
        <v/>
      </c>
      <c r="AF121" s="514" t="str">
        <f t="shared" si="56"/>
        <v/>
      </c>
      <c r="AG121" s="514" t="str">
        <f t="shared" si="56"/>
        <v/>
      </c>
      <c r="AH121" s="515" t="str">
        <f t="shared" si="56"/>
        <v/>
      </c>
      <c r="AI121" s="516" t="str">
        <f t="shared" si="56"/>
        <v/>
      </c>
      <c r="AJ121" s="514" t="str">
        <f t="shared" si="56"/>
        <v/>
      </c>
      <c r="AK121" s="514" t="str">
        <f t="shared" si="56"/>
        <v/>
      </c>
      <c r="AL121" s="517">
        <f>SUM(G121:AH121)</f>
        <v>0</v>
      </c>
      <c r="AM121" s="518">
        <f>AL121/4</f>
        <v>0</v>
      </c>
      <c r="AN121" s="519" t="str">
        <f>IF(C120="","",C120)</f>
        <v/>
      </c>
      <c r="AO121" s="520" t="str">
        <f>IF(D120="","",D120)</f>
        <v/>
      </c>
      <c r="AP121" s="521" t="str">
        <f>IF(D120&lt;&gt;"",VLOOKUP(D120,$AU$2:$AV$6,2,FALSE),"")</f>
        <v/>
      </c>
      <c r="AQ121" s="518">
        <f>ROUNDDOWN(AL121/$AL$6,2)</f>
        <v>0</v>
      </c>
      <c r="AR121" s="518">
        <f>IF(AP121=1,"",AQ121)</f>
        <v>0</v>
      </c>
    </row>
    <row r="122" spans="1:44" ht="15.9" hidden="1" customHeight="1">
      <c r="A122" s="463"/>
      <c r="B122" s="1298" t="s">
        <v>1049</v>
      </c>
      <c r="C122" s="1284"/>
      <c r="D122" s="1286"/>
      <c r="E122" s="1288"/>
      <c r="F122" s="504" t="s">
        <v>989</v>
      </c>
      <c r="G122" s="505"/>
      <c r="H122" s="506"/>
      <c r="I122" s="349"/>
      <c r="J122" s="349"/>
      <c r="K122" s="349"/>
      <c r="L122" s="349"/>
      <c r="M122" s="507"/>
      <c r="N122" s="505"/>
      <c r="O122" s="506"/>
      <c r="P122" s="349"/>
      <c r="Q122" s="349"/>
      <c r="R122" s="349"/>
      <c r="S122" s="349"/>
      <c r="T122" s="507"/>
      <c r="U122" s="505"/>
      <c r="V122" s="506"/>
      <c r="W122" s="349"/>
      <c r="X122" s="349"/>
      <c r="Y122" s="349"/>
      <c r="Z122" s="349"/>
      <c r="AA122" s="507"/>
      <c r="AB122" s="505"/>
      <c r="AC122" s="506"/>
      <c r="AD122" s="349"/>
      <c r="AE122" s="349"/>
      <c r="AF122" s="349"/>
      <c r="AG122" s="349"/>
      <c r="AH122" s="507"/>
      <c r="AI122" s="522"/>
      <c r="AJ122" s="506"/>
      <c r="AK122" s="506"/>
      <c r="AL122" s="509">
        <f>SUM(G123:AK123)</f>
        <v>0</v>
      </c>
      <c r="AM122" s="510"/>
      <c r="AN122" s="458"/>
      <c r="AO122" s="459"/>
      <c r="AP122" s="510"/>
      <c r="AQ122" s="511"/>
      <c r="AR122" s="511"/>
    </row>
    <row r="123" spans="1:44" ht="15.9" hidden="1" customHeight="1">
      <c r="A123" s="463"/>
      <c r="B123" s="1298"/>
      <c r="C123" s="1299"/>
      <c r="D123" s="1300"/>
      <c r="E123" s="1301"/>
      <c r="F123" s="512" t="s">
        <v>992</v>
      </c>
      <c r="G123" s="513" t="str">
        <f t="shared" ref="G123:AK123" si="57">IF(G122&lt;&gt;"",VLOOKUP(G122,$AC$197:$AL$221,9,FALSE),"")</f>
        <v/>
      </c>
      <c r="H123" s="514" t="str">
        <f t="shared" si="57"/>
        <v/>
      </c>
      <c r="I123" s="514" t="str">
        <f t="shared" si="57"/>
        <v/>
      </c>
      <c r="J123" s="514" t="str">
        <f t="shared" si="57"/>
        <v/>
      </c>
      <c r="K123" s="514" t="str">
        <f t="shared" si="57"/>
        <v/>
      </c>
      <c r="L123" s="514" t="str">
        <f t="shared" si="57"/>
        <v/>
      </c>
      <c r="M123" s="515" t="str">
        <f t="shared" si="57"/>
        <v/>
      </c>
      <c r="N123" s="513" t="str">
        <f t="shared" si="57"/>
        <v/>
      </c>
      <c r="O123" s="514" t="str">
        <f t="shared" si="57"/>
        <v/>
      </c>
      <c r="P123" s="514" t="str">
        <f t="shared" si="57"/>
        <v/>
      </c>
      <c r="Q123" s="514" t="str">
        <f t="shared" si="57"/>
        <v/>
      </c>
      <c r="R123" s="514" t="str">
        <f t="shared" si="57"/>
        <v/>
      </c>
      <c r="S123" s="514" t="str">
        <f t="shared" si="57"/>
        <v/>
      </c>
      <c r="T123" s="515" t="str">
        <f t="shared" si="57"/>
        <v/>
      </c>
      <c r="U123" s="513" t="str">
        <f t="shared" si="57"/>
        <v/>
      </c>
      <c r="V123" s="514" t="str">
        <f t="shared" si="57"/>
        <v/>
      </c>
      <c r="W123" s="514" t="str">
        <f t="shared" si="57"/>
        <v/>
      </c>
      <c r="X123" s="514" t="str">
        <f t="shared" si="57"/>
        <v/>
      </c>
      <c r="Y123" s="514" t="str">
        <f t="shared" si="57"/>
        <v/>
      </c>
      <c r="Z123" s="514" t="str">
        <f t="shared" si="57"/>
        <v/>
      </c>
      <c r="AA123" s="515" t="str">
        <f t="shared" si="57"/>
        <v/>
      </c>
      <c r="AB123" s="513" t="str">
        <f t="shared" si="57"/>
        <v/>
      </c>
      <c r="AC123" s="514" t="str">
        <f t="shared" si="57"/>
        <v/>
      </c>
      <c r="AD123" s="514" t="str">
        <f t="shared" si="57"/>
        <v/>
      </c>
      <c r="AE123" s="514" t="str">
        <f t="shared" si="57"/>
        <v/>
      </c>
      <c r="AF123" s="514" t="str">
        <f t="shared" si="57"/>
        <v/>
      </c>
      <c r="AG123" s="514" t="str">
        <f t="shared" si="57"/>
        <v/>
      </c>
      <c r="AH123" s="515" t="str">
        <f t="shared" si="57"/>
        <v/>
      </c>
      <c r="AI123" s="516" t="str">
        <f t="shared" si="57"/>
        <v/>
      </c>
      <c r="AJ123" s="514" t="str">
        <f t="shared" si="57"/>
        <v/>
      </c>
      <c r="AK123" s="514" t="str">
        <f t="shared" si="57"/>
        <v/>
      </c>
      <c r="AL123" s="517">
        <f>SUM(G123:AH123)</f>
        <v>0</v>
      </c>
      <c r="AM123" s="518">
        <f>AL123/4</f>
        <v>0</v>
      </c>
      <c r="AN123" s="519" t="str">
        <f>IF(C122="","",C122)</f>
        <v/>
      </c>
      <c r="AO123" s="520" t="str">
        <f>IF(D122="","",D122)</f>
        <v/>
      </c>
      <c r="AP123" s="521" t="str">
        <f>IF(D122&lt;&gt;"",VLOOKUP(D122,$AU$2:$AV$6,2,FALSE),"")</f>
        <v/>
      </c>
      <c r="AQ123" s="518">
        <f>ROUNDDOWN(AL123/$AL$6,2)</f>
        <v>0</v>
      </c>
      <c r="AR123" s="518">
        <f>IF(AP123=1,"",AQ123)</f>
        <v>0</v>
      </c>
    </row>
    <row r="124" spans="1:44" ht="15.9" hidden="1" customHeight="1">
      <c r="A124" s="463"/>
      <c r="B124" s="1298" t="s">
        <v>1050</v>
      </c>
      <c r="C124" s="1284"/>
      <c r="D124" s="1286"/>
      <c r="E124" s="1288"/>
      <c r="F124" s="504" t="s">
        <v>989</v>
      </c>
      <c r="G124" s="505"/>
      <c r="H124" s="506"/>
      <c r="I124" s="349"/>
      <c r="J124" s="349"/>
      <c r="K124" s="349"/>
      <c r="L124" s="349"/>
      <c r="M124" s="507"/>
      <c r="N124" s="505"/>
      <c r="O124" s="506"/>
      <c r="P124" s="349"/>
      <c r="Q124" s="349"/>
      <c r="R124" s="349"/>
      <c r="S124" s="349"/>
      <c r="T124" s="507"/>
      <c r="U124" s="505"/>
      <c r="V124" s="506"/>
      <c r="W124" s="349"/>
      <c r="X124" s="349"/>
      <c r="Y124" s="349"/>
      <c r="Z124" s="349"/>
      <c r="AA124" s="507"/>
      <c r="AB124" s="505"/>
      <c r="AC124" s="506"/>
      <c r="AD124" s="349"/>
      <c r="AE124" s="349"/>
      <c r="AF124" s="349"/>
      <c r="AG124" s="349"/>
      <c r="AH124" s="507"/>
      <c r="AI124" s="522"/>
      <c r="AJ124" s="506"/>
      <c r="AK124" s="506"/>
      <c r="AL124" s="509">
        <f>SUM(G125:AK125)</f>
        <v>0</v>
      </c>
      <c r="AM124" s="510"/>
      <c r="AN124" s="458"/>
      <c r="AO124" s="459"/>
      <c r="AP124" s="510"/>
      <c r="AQ124" s="511"/>
      <c r="AR124" s="511"/>
    </row>
    <row r="125" spans="1:44" ht="15.9" hidden="1" customHeight="1">
      <c r="A125" s="463"/>
      <c r="B125" s="1298"/>
      <c r="C125" s="1299"/>
      <c r="D125" s="1300"/>
      <c r="E125" s="1301"/>
      <c r="F125" s="512" t="s">
        <v>992</v>
      </c>
      <c r="G125" s="513" t="str">
        <f t="shared" ref="G125:AK125" si="58">IF(G124&lt;&gt;"",VLOOKUP(G124,$AC$197:$AL$221,9,FALSE),"")</f>
        <v/>
      </c>
      <c r="H125" s="514" t="str">
        <f t="shared" si="58"/>
        <v/>
      </c>
      <c r="I125" s="514" t="str">
        <f t="shared" si="58"/>
        <v/>
      </c>
      <c r="J125" s="514" t="str">
        <f t="shared" si="58"/>
        <v/>
      </c>
      <c r="K125" s="514" t="str">
        <f t="shared" si="58"/>
        <v/>
      </c>
      <c r="L125" s="514" t="str">
        <f t="shared" si="58"/>
        <v/>
      </c>
      <c r="M125" s="515" t="str">
        <f t="shared" si="58"/>
        <v/>
      </c>
      <c r="N125" s="513" t="str">
        <f t="shared" si="58"/>
        <v/>
      </c>
      <c r="O125" s="514" t="str">
        <f t="shared" si="58"/>
        <v/>
      </c>
      <c r="P125" s="514" t="str">
        <f t="shared" si="58"/>
        <v/>
      </c>
      <c r="Q125" s="514" t="str">
        <f t="shared" si="58"/>
        <v/>
      </c>
      <c r="R125" s="514" t="str">
        <f t="shared" si="58"/>
        <v/>
      </c>
      <c r="S125" s="514" t="str">
        <f t="shared" si="58"/>
        <v/>
      </c>
      <c r="T125" s="515" t="str">
        <f t="shared" si="58"/>
        <v/>
      </c>
      <c r="U125" s="513" t="str">
        <f t="shared" si="58"/>
        <v/>
      </c>
      <c r="V125" s="514" t="str">
        <f t="shared" si="58"/>
        <v/>
      </c>
      <c r="W125" s="514" t="str">
        <f t="shared" si="58"/>
        <v/>
      </c>
      <c r="X125" s="514" t="str">
        <f t="shared" si="58"/>
        <v/>
      </c>
      <c r="Y125" s="514" t="str">
        <f t="shared" si="58"/>
        <v/>
      </c>
      <c r="Z125" s="514" t="str">
        <f t="shared" si="58"/>
        <v/>
      </c>
      <c r="AA125" s="515" t="str">
        <f t="shared" si="58"/>
        <v/>
      </c>
      <c r="AB125" s="513" t="str">
        <f t="shared" si="58"/>
        <v/>
      </c>
      <c r="AC125" s="514" t="str">
        <f t="shared" si="58"/>
        <v/>
      </c>
      <c r="AD125" s="514" t="str">
        <f t="shared" si="58"/>
        <v/>
      </c>
      <c r="AE125" s="514" t="str">
        <f t="shared" si="58"/>
        <v/>
      </c>
      <c r="AF125" s="514" t="str">
        <f t="shared" si="58"/>
        <v/>
      </c>
      <c r="AG125" s="514" t="str">
        <f t="shared" si="58"/>
        <v/>
      </c>
      <c r="AH125" s="515" t="str">
        <f t="shared" si="58"/>
        <v/>
      </c>
      <c r="AI125" s="516" t="str">
        <f t="shared" si="58"/>
        <v/>
      </c>
      <c r="AJ125" s="514" t="str">
        <f t="shared" si="58"/>
        <v/>
      </c>
      <c r="AK125" s="514" t="str">
        <f t="shared" si="58"/>
        <v/>
      </c>
      <c r="AL125" s="517">
        <f>SUM(G125:AH125)</f>
        <v>0</v>
      </c>
      <c r="AM125" s="518">
        <f>AL125/4</f>
        <v>0</v>
      </c>
      <c r="AN125" s="519" t="str">
        <f>IF(C124="","",C124)</f>
        <v/>
      </c>
      <c r="AO125" s="520" t="str">
        <f>IF(D124="","",D124)</f>
        <v/>
      </c>
      <c r="AP125" s="521" t="str">
        <f>IF(D124&lt;&gt;"",VLOOKUP(D124,$AU$2:$AV$6,2,FALSE),"")</f>
        <v/>
      </c>
      <c r="AQ125" s="518">
        <f>ROUNDDOWN(AL125/$AL$6,2)</f>
        <v>0</v>
      </c>
      <c r="AR125" s="518">
        <f>IF(AP125=1,"",AQ125)</f>
        <v>0</v>
      </c>
    </row>
    <row r="126" spans="1:44" ht="15.9" hidden="1" customHeight="1">
      <c r="A126" s="463"/>
      <c r="B126" s="1298" t="s">
        <v>1051</v>
      </c>
      <c r="C126" s="1284"/>
      <c r="D126" s="1286"/>
      <c r="E126" s="1288"/>
      <c r="F126" s="504" t="s">
        <v>989</v>
      </c>
      <c r="G126" s="505"/>
      <c r="H126" s="506"/>
      <c r="I126" s="349"/>
      <c r="J126" s="349"/>
      <c r="K126" s="349"/>
      <c r="L126" s="349"/>
      <c r="M126" s="507"/>
      <c r="N126" s="505"/>
      <c r="O126" s="506"/>
      <c r="P126" s="349"/>
      <c r="Q126" s="349"/>
      <c r="R126" s="349"/>
      <c r="S126" s="349"/>
      <c r="T126" s="507"/>
      <c r="U126" s="505"/>
      <c r="V126" s="506"/>
      <c r="W126" s="349"/>
      <c r="X126" s="349"/>
      <c r="Y126" s="349"/>
      <c r="Z126" s="349"/>
      <c r="AA126" s="507"/>
      <c r="AB126" s="505"/>
      <c r="AC126" s="506"/>
      <c r="AD126" s="349"/>
      <c r="AE126" s="349"/>
      <c r="AF126" s="349"/>
      <c r="AG126" s="349"/>
      <c r="AH126" s="507"/>
      <c r="AI126" s="522"/>
      <c r="AJ126" s="506"/>
      <c r="AK126" s="506"/>
      <c r="AL126" s="509">
        <f>SUM(G127:AK127)</f>
        <v>0</v>
      </c>
      <c r="AM126" s="510"/>
      <c r="AN126" s="458"/>
      <c r="AO126" s="459"/>
      <c r="AP126" s="510"/>
      <c r="AQ126" s="511"/>
      <c r="AR126" s="511"/>
    </row>
    <row r="127" spans="1:44" ht="15.9" hidden="1" customHeight="1">
      <c r="A127" s="463"/>
      <c r="B127" s="1298"/>
      <c r="C127" s="1299"/>
      <c r="D127" s="1300"/>
      <c r="E127" s="1301"/>
      <c r="F127" s="512" t="s">
        <v>992</v>
      </c>
      <c r="G127" s="513" t="str">
        <f t="shared" ref="G127:AK127" si="59">IF(G126&lt;&gt;"",VLOOKUP(G126,$AC$197:$AL$221,9,FALSE),"")</f>
        <v/>
      </c>
      <c r="H127" s="514" t="str">
        <f t="shared" si="59"/>
        <v/>
      </c>
      <c r="I127" s="514" t="str">
        <f t="shared" si="59"/>
        <v/>
      </c>
      <c r="J127" s="514" t="str">
        <f t="shared" si="59"/>
        <v/>
      </c>
      <c r="K127" s="514" t="str">
        <f t="shared" si="59"/>
        <v/>
      </c>
      <c r="L127" s="514" t="str">
        <f t="shared" si="59"/>
        <v/>
      </c>
      <c r="M127" s="515" t="str">
        <f t="shared" si="59"/>
        <v/>
      </c>
      <c r="N127" s="513" t="str">
        <f t="shared" si="59"/>
        <v/>
      </c>
      <c r="O127" s="514" t="str">
        <f t="shared" si="59"/>
        <v/>
      </c>
      <c r="P127" s="514" t="str">
        <f t="shared" si="59"/>
        <v/>
      </c>
      <c r="Q127" s="514" t="str">
        <f t="shared" si="59"/>
        <v/>
      </c>
      <c r="R127" s="514" t="str">
        <f t="shared" si="59"/>
        <v/>
      </c>
      <c r="S127" s="514" t="str">
        <f t="shared" si="59"/>
        <v/>
      </c>
      <c r="T127" s="515" t="str">
        <f t="shared" si="59"/>
        <v/>
      </c>
      <c r="U127" s="513" t="str">
        <f t="shared" si="59"/>
        <v/>
      </c>
      <c r="V127" s="514" t="str">
        <f t="shared" si="59"/>
        <v/>
      </c>
      <c r="W127" s="514" t="str">
        <f t="shared" si="59"/>
        <v/>
      </c>
      <c r="X127" s="514" t="str">
        <f t="shared" si="59"/>
        <v/>
      </c>
      <c r="Y127" s="514" t="str">
        <f t="shared" si="59"/>
        <v/>
      </c>
      <c r="Z127" s="514" t="str">
        <f t="shared" si="59"/>
        <v/>
      </c>
      <c r="AA127" s="515" t="str">
        <f t="shared" si="59"/>
        <v/>
      </c>
      <c r="AB127" s="513" t="str">
        <f t="shared" si="59"/>
        <v/>
      </c>
      <c r="AC127" s="514" t="str">
        <f t="shared" si="59"/>
        <v/>
      </c>
      <c r="AD127" s="514" t="str">
        <f t="shared" si="59"/>
        <v/>
      </c>
      <c r="AE127" s="514" t="str">
        <f t="shared" si="59"/>
        <v/>
      </c>
      <c r="AF127" s="514" t="str">
        <f t="shared" si="59"/>
        <v/>
      </c>
      <c r="AG127" s="514" t="str">
        <f t="shared" si="59"/>
        <v/>
      </c>
      <c r="AH127" s="515" t="str">
        <f t="shared" si="59"/>
        <v/>
      </c>
      <c r="AI127" s="516" t="str">
        <f t="shared" si="59"/>
        <v/>
      </c>
      <c r="AJ127" s="514" t="str">
        <f t="shared" si="59"/>
        <v/>
      </c>
      <c r="AK127" s="514" t="str">
        <f t="shared" si="59"/>
        <v/>
      </c>
      <c r="AL127" s="517">
        <f>SUM(G127:AH127)</f>
        <v>0</v>
      </c>
      <c r="AM127" s="518">
        <f>AL127/4</f>
        <v>0</v>
      </c>
      <c r="AN127" s="519" t="str">
        <f>IF(C126="","",C126)</f>
        <v/>
      </c>
      <c r="AO127" s="520" t="str">
        <f>IF(D126="","",D126)</f>
        <v/>
      </c>
      <c r="AP127" s="521" t="str">
        <f>IF(D126&lt;&gt;"",VLOOKUP(D126,$AU$2:$AV$6,2,FALSE),"")</f>
        <v/>
      </c>
      <c r="AQ127" s="518">
        <f>ROUNDDOWN(AL127/$AL$6,2)</f>
        <v>0</v>
      </c>
      <c r="AR127" s="518">
        <f>IF(AP127=1,"",AQ127)</f>
        <v>0</v>
      </c>
    </row>
    <row r="128" spans="1:44" ht="15.9" hidden="1" customHeight="1">
      <c r="A128" s="463"/>
      <c r="B128" s="1298" t="s">
        <v>1052</v>
      </c>
      <c r="C128" s="1284"/>
      <c r="D128" s="1286"/>
      <c r="E128" s="1288"/>
      <c r="F128" s="504" t="s">
        <v>989</v>
      </c>
      <c r="G128" s="505"/>
      <c r="H128" s="506"/>
      <c r="I128" s="349"/>
      <c r="J128" s="349"/>
      <c r="K128" s="349"/>
      <c r="L128" s="349"/>
      <c r="M128" s="507"/>
      <c r="N128" s="505"/>
      <c r="O128" s="506"/>
      <c r="P128" s="349"/>
      <c r="Q128" s="349"/>
      <c r="R128" s="349"/>
      <c r="S128" s="349"/>
      <c r="T128" s="507"/>
      <c r="U128" s="505"/>
      <c r="V128" s="506"/>
      <c r="W128" s="349"/>
      <c r="X128" s="349"/>
      <c r="Y128" s="349"/>
      <c r="Z128" s="349"/>
      <c r="AA128" s="507"/>
      <c r="AB128" s="505"/>
      <c r="AC128" s="506"/>
      <c r="AD128" s="349"/>
      <c r="AE128" s="349"/>
      <c r="AF128" s="349"/>
      <c r="AG128" s="349"/>
      <c r="AH128" s="507"/>
      <c r="AI128" s="522"/>
      <c r="AJ128" s="506"/>
      <c r="AK128" s="506"/>
      <c r="AL128" s="509">
        <f>SUM(G129:AK129)</f>
        <v>0</v>
      </c>
      <c r="AM128" s="510"/>
      <c r="AN128" s="458"/>
      <c r="AO128" s="459"/>
      <c r="AP128" s="510"/>
      <c r="AQ128" s="511"/>
      <c r="AR128" s="511"/>
    </row>
    <row r="129" spans="1:44" ht="15.9" hidden="1" customHeight="1">
      <c r="A129" s="463"/>
      <c r="B129" s="1298"/>
      <c r="C129" s="1299"/>
      <c r="D129" s="1300"/>
      <c r="E129" s="1301"/>
      <c r="F129" s="512" t="s">
        <v>992</v>
      </c>
      <c r="G129" s="513" t="str">
        <f t="shared" ref="G129:AK129" si="60">IF(G128&lt;&gt;"",VLOOKUP(G128,$AC$197:$AL$221,9,FALSE),"")</f>
        <v/>
      </c>
      <c r="H129" s="514" t="str">
        <f t="shared" si="60"/>
        <v/>
      </c>
      <c r="I129" s="514" t="str">
        <f t="shared" si="60"/>
        <v/>
      </c>
      <c r="J129" s="514" t="str">
        <f t="shared" si="60"/>
        <v/>
      </c>
      <c r="K129" s="514" t="str">
        <f t="shared" si="60"/>
        <v/>
      </c>
      <c r="L129" s="514" t="str">
        <f t="shared" si="60"/>
        <v/>
      </c>
      <c r="M129" s="515" t="str">
        <f t="shared" si="60"/>
        <v/>
      </c>
      <c r="N129" s="513" t="str">
        <f t="shared" si="60"/>
        <v/>
      </c>
      <c r="O129" s="514" t="str">
        <f t="shared" si="60"/>
        <v/>
      </c>
      <c r="P129" s="514" t="str">
        <f t="shared" si="60"/>
        <v/>
      </c>
      <c r="Q129" s="514" t="str">
        <f t="shared" si="60"/>
        <v/>
      </c>
      <c r="R129" s="514" t="str">
        <f t="shared" si="60"/>
        <v/>
      </c>
      <c r="S129" s="514" t="str">
        <f t="shared" si="60"/>
        <v/>
      </c>
      <c r="T129" s="515" t="str">
        <f t="shared" si="60"/>
        <v/>
      </c>
      <c r="U129" s="513" t="str">
        <f t="shared" si="60"/>
        <v/>
      </c>
      <c r="V129" s="514" t="str">
        <f t="shared" si="60"/>
        <v/>
      </c>
      <c r="W129" s="514" t="str">
        <f t="shared" si="60"/>
        <v/>
      </c>
      <c r="X129" s="514" t="str">
        <f t="shared" si="60"/>
        <v/>
      </c>
      <c r="Y129" s="514" t="str">
        <f t="shared" si="60"/>
        <v/>
      </c>
      <c r="Z129" s="514" t="str">
        <f t="shared" si="60"/>
        <v/>
      </c>
      <c r="AA129" s="515" t="str">
        <f t="shared" si="60"/>
        <v/>
      </c>
      <c r="AB129" s="513" t="str">
        <f t="shared" si="60"/>
        <v/>
      </c>
      <c r="AC129" s="514" t="str">
        <f t="shared" si="60"/>
        <v/>
      </c>
      <c r="AD129" s="514" t="str">
        <f t="shared" si="60"/>
        <v/>
      </c>
      <c r="AE129" s="514" t="str">
        <f t="shared" si="60"/>
        <v/>
      </c>
      <c r="AF129" s="514" t="str">
        <f t="shared" si="60"/>
        <v/>
      </c>
      <c r="AG129" s="514" t="str">
        <f t="shared" si="60"/>
        <v/>
      </c>
      <c r="AH129" s="515" t="str">
        <f t="shared" si="60"/>
        <v/>
      </c>
      <c r="AI129" s="516" t="str">
        <f t="shared" si="60"/>
        <v/>
      </c>
      <c r="AJ129" s="514" t="str">
        <f t="shared" si="60"/>
        <v/>
      </c>
      <c r="AK129" s="514" t="str">
        <f t="shared" si="60"/>
        <v/>
      </c>
      <c r="AL129" s="517">
        <f>SUM(G129:AH129)</f>
        <v>0</v>
      </c>
      <c r="AM129" s="518">
        <f>AL129/4</f>
        <v>0</v>
      </c>
      <c r="AN129" s="519" t="str">
        <f>IF(C128="","",C128)</f>
        <v/>
      </c>
      <c r="AO129" s="520" t="str">
        <f>IF(D128="","",D128)</f>
        <v/>
      </c>
      <c r="AP129" s="521" t="str">
        <f>IF(D128&lt;&gt;"",VLOOKUP(D128,$AU$2:$AV$6,2,FALSE),"")</f>
        <v/>
      </c>
      <c r="AQ129" s="518">
        <f>ROUNDDOWN(AL129/$AL$6,2)</f>
        <v>0</v>
      </c>
      <c r="AR129" s="518">
        <f>IF(AP129=1,"",AQ129)</f>
        <v>0</v>
      </c>
    </row>
    <row r="130" spans="1:44" ht="15.9" hidden="1" customHeight="1">
      <c r="A130" s="463"/>
      <c r="B130" s="1298" t="s">
        <v>1053</v>
      </c>
      <c r="C130" s="1284"/>
      <c r="D130" s="1286"/>
      <c r="E130" s="1288"/>
      <c r="F130" s="504" t="s">
        <v>989</v>
      </c>
      <c r="G130" s="505"/>
      <c r="H130" s="506"/>
      <c r="I130" s="349"/>
      <c r="J130" s="349"/>
      <c r="K130" s="349"/>
      <c r="L130" s="349"/>
      <c r="M130" s="507"/>
      <c r="N130" s="505"/>
      <c r="O130" s="506"/>
      <c r="P130" s="349"/>
      <c r="Q130" s="349"/>
      <c r="R130" s="349"/>
      <c r="S130" s="349"/>
      <c r="T130" s="507"/>
      <c r="U130" s="505"/>
      <c r="V130" s="506"/>
      <c r="W130" s="349"/>
      <c r="X130" s="349"/>
      <c r="Y130" s="349"/>
      <c r="Z130" s="349"/>
      <c r="AA130" s="507"/>
      <c r="AB130" s="505"/>
      <c r="AC130" s="506"/>
      <c r="AD130" s="349"/>
      <c r="AE130" s="349"/>
      <c r="AF130" s="349"/>
      <c r="AG130" s="349"/>
      <c r="AH130" s="507"/>
      <c r="AI130" s="522"/>
      <c r="AJ130" s="506"/>
      <c r="AK130" s="506"/>
      <c r="AL130" s="509">
        <f>SUM(G131:AK131)</f>
        <v>0</v>
      </c>
      <c r="AM130" s="510"/>
      <c r="AN130" s="458"/>
      <c r="AO130" s="459"/>
      <c r="AP130" s="510"/>
      <c r="AQ130" s="511"/>
      <c r="AR130" s="511"/>
    </row>
    <row r="131" spans="1:44" ht="15.9" hidden="1" customHeight="1">
      <c r="A131" s="463"/>
      <c r="B131" s="1298"/>
      <c r="C131" s="1299"/>
      <c r="D131" s="1300"/>
      <c r="E131" s="1301"/>
      <c r="F131" s="512" t="s">
        <v>992</v>
      </c>
      <c r="G131" s="513" t="str">
        <f t="shared" ref="G131:AK131" si="61">IF(G130&lt;&gt;"",VLOOKUP(G130,$AC$197:$AL$221,9,FALSE),"")</f>
        <v/>
      </c>
      <c r="H131" s="514" t="str">
        <f t="shared" si="61"/>
        <v/>
      </c>
      <c r="I131" s="514" t="str">
        <f t="shared" si="61"/>
        <v/>
      </c>
      <c r="J131" s="514" t="str">
        <f t="shared" si="61"/>
        <v/>
      </c>
      <c r="K131" s="514" t="str">
        <f t="shared" si="61"/>
        <v/>
      </c>
      <c r="L131" s="514" t="str">
        <f t="shared" si="61"/>
        <v/>
      </c>
      <c r="M131" s="515" t="str">
        <f t="shared" si="61"/>
        <v/>
      </c>
      <c r="N131" s="513" t="str">
        <f t="shared" si="61"/>
        <v/>
      </c>
      <c r="O131" s="514" t="str">
        <f t="shared" si="61"/>
        <v/>
      </c>
      <c r="P131" s="514" t="str">
        <f t="shared" si="61"/>
        <v/>
      </c>
      <c r="Q131" s="514" t="str">
        <f t="shared" si="61"/>
        <v/>
      </c>
      <c r="R131" s="514" t="str">
        <f t="shared" si="61"/>
        <v/>
      </c>
      <c r="S131" s="514" t="str">
        <f t="shared" si="61"/>
        <v/>
      </c>
      <c r="T131" s="515" t="str">
        <f t="shared" si="61"/>
        <v/>
      </c>
      <c r="U131" s="513" t="str">
        <f t="shared" si="61"/>
        <v/>
      </c>
      <c r="V131" s="514" t="str">
        <f t="shared" si="61"/>
        <v/>
      </c>
      <c r="W131" s="514" t="str">
        <f t="shared" si="61"/>
        <v/>
      </c>
      <c r="X131" s="514" t="str">
        <f t="shared" si="61"/>
        <v/>
      </c>
      <c r="Y131" s="514" t="str">
        <f t="shared" si="61"/>
        <v/>
      </c>
      <c r="Z131" s="514" t="str">
        <f t="shared" si="61"/>
        <v/>
      </c>
      <c r="AA131" s="515" t="str">
        <f t="shared" si="61"/>
        <v/>
      </c>
      <c r="AB131" s="513" t="str">
        <f t="shared" si="61"/>
        <v/>
      </c>
      <c r="AC131" s="514" t="str">
        <f t="shared" si="61"/>
        <v/>
      </c>
      <c r="AD131" s="514" t="str">
        <f t="shared" si="61"/>
        <v/>
      </c>
      <c r="AE131" s="514" t="str">
        <f t="shared" si="61"/>
        <v/>
      </c>
      <c r="AF131" s="514" t="str">
        <f t="shared" si="61"/>
        <v/>
      </c>
      <c r="AG131" s="514" t="str">
        <f t="shared" si="61"/>
        <v/>
      </c>
      <c r="AH131" s="515" t="str">
        <f t="shared" si="61"/>
        <v/>
      </c>
      <c r="AI131" s="516" t="str">
        <f t="shared" si="61"/>
        <v/>
      </c>
      <c r="AJ131" s="514" t="str">
        <f t="shared" si="61"/>
        <v/>
      </c>
      <c r="AK131" s="514" t="str">
        <f t="shared" si="61"/>
        <v/>
      </c>
      <c r="AL131" s="517">
        <f>SUM(G131:AH131)</f>
        <v>0</v>
      </c>
      <c r="AM131" s="518">
        <f>AL131/4</f>
        <v>0</v>
      </c>
      <c r="AN131" s="519" t="str">
        <f>IF(C130="","",C130)</f>
        <v/>
      </c>
      <c r="AO131" s="520" t="str">
        <f>IF(D130="","",D130)</f>
        <v/>
      </c>
      <c r="AP131" s="521" t="str">
        <f>IF(D130&lt;&gt;"",VLOOKUP(D130,$AU$2:$AV$6,2,FALSE),"")</f>
        <v/>
      </c>
      <c r="AQ131" s="518">
        <f>ROUNDDOWN(AL131/$AL$6,2)</f>
        <v>0</v>
      </c>
      <c r="AR131" s="518">
        <f>IF(AP131=1,"",AQ131)</f>
        <v>0</v>
      </c>
    </row>
    <row r="132" spans="1:44" ht="15.9" hidden="1" customHeight="1">
      <c r="A132" s="463"/>
      <c r="B132" s="1298" t="s">
        <v>1054</v>
      </c>
      <c r="C132" s="1284"/>
      <c r="D132" s="1286"/>
      <c r="E132" s="1288"/>
      <c r="F132" s="504" t="s">
        <v>989</v>
      </c>
      <c r="G132" s="505"/>
      <c r="H132" s="506"/>
      <c r="I132" s="349"/>
      <c r="J132" s="349"/>
      <c r="K132" s="349"/>
      <c r="L132" s="349"/>
      <c r="M132" s="507"/>
      <c r="N132" s="505"/>
      <c r="O132" s="506"/>
      <c r="P132" s="349"/>
      <c r="Q132" s="349"/>
      <c r="R132" s="349"/>
      <c r="S132" s="349"/>
      <c r="T132" s="507"/>
      <c r="U132" s="505"/>
      <c r="V132" s="506"/>
      <c r="W132" s="349"/>
      <c r="X132" s="349"/>
      <c r="Y132" s="349"/>
      <c r="Z132" s="349"/>
      <c r="AA132" s="507"/>
      <c r="AB132" s="505"/>
      <c r="AC132" s="506"/>
      <c r="AD132" s="349"/>
      <c r="AE132" s="349"/>
      <c r="AF132" s="349"/>
      <c r="AG132" s="349"/>
      <c r="AH132" s="507"/>
      <c r="AI132" s="522"/>
      <c r="AJ132" s="506"/>
      <c r="AK132" s="506"/>
      <c r="AL132" s="509">
        <f>SUM(G133:AK133)</f>
        <v>0</v>
      </c>
      <c r="AM132" s="510"/>
      <c r="AN132" s="458"/>
      <c r="AO132" s="459"/>
      <c r="AP132" s="510"/>
      <c r="AQ132" s="511"/>
      <c r="AR132" s="511"/>
    </row>
    <row r="133" spans="1:44" ht="15.9" hidden="1" customHeight="1">
      <c r="A133" s="463"/>
      <c r="B133" s="1298"/>
      <c r="C133" s="1299"/>
      <c r="D133" s="1300"/>
      <c r="E133" s="1301"/>
      <c r="F133" s="512" t="s">
        <v>992</v>
      </c>
      <c r="G133" s="513" t="str">
        <f t="shared" ref="G133:AK133" si="62">IF(G132&lt;&gt;"",VLOOKUP(G132,$AC$197:$AL$221,9,FALSE),"")</f>
        <v/>
      </c>
      <c r="H133" s="514" t="str">
        <f t="shared" si="62"/>
        <v/>
      </c>
      <c r="I133" s="514" t="str">
        <f t="shared" si="62"/>
        <v/>
      </c>
      <c r="J133" s="514" t="str">
        <f t="shared" si="62"/>
        <v/>
      </c>
      <c r="K133" s="514" t="str">
        <f t="shared" si="62"/>
        <v/>
      </c>
      <c r="L133" s="514" t="str">
        <f t="shared" si="62"/>
        <v/>
      </c>
      <c r="M133" s="515" t="str">
        <f t="shared" si="62"/>
        <v/>
      </c>
      <c r="N133" s="513" t="str">
        <f t="shared" si="62"/>
        <v/>
      </c>
      <c r="O133" s="514" t="str">
        <f t="shared" si="62"/>
        <v/>
      </c>
      <c r="P133" s="514" t="str">
        <f t="shared" si="62"/>
        <v/>
      </c>
      <c r="Q133" s="514" t="str">
        <f t="shared" si="62"/>
        <v/>
      </c>
      <c r="R133" s="514" t="str">
        <f t="shared" si="62"/>
        <v/>
      </c>
      <c r="S133" s="514" t="str">
        <f t="shared" si="62"/>
        <v/>
      </c>
      <c r="T133" s="515" t="str">
        <f t="shared" si="62"/>
        <v/>
      </c>
      <c r="U133" s="513" t="str">
        <f t="shared" si="62"/>
        <v/>
      </c>
      <c r="V133" s="514" t="str">
        <f t="shared" si="62"/>
        <v/>
      </c>
      <c r="W133" s="514" t="str">
        <f t="shared" si="62"/>
        <v/>
      </c>
      <c r="X133" s="514" t="str">
        <f t="shared" si="62"/>
        <v/>
      </c>
      <c r="Y133" s="514" t="str">
        <f t="shared" si="62"/>
        <v/>
      </c>
      <c r="Z133" s="514" t="str">
        <f t="shared" si="62"/>
        <v/>
      </c>
      <c r="AA133" s="515" t="str">
        <f t="shared" si="62"/>
        <v/>
      </c>
      <c r="AB133" s="513" t="str">
        <f t="shared" si="62"/>
        <v/>
      </c>
      <c r="AC133" s="514" t="str">
        <f t="shared" si="62"/>
        <v/>
      </c>
      <c r="AD133" s="514" t="str">
        <f t="shared" si="62"/>
        <v/>
      </c>
      <c r="AE133" s="514" t="str">
        <f t="shared" si="62"/>
        <v/>
      </c>
      <c r="AF133" s="514" t="str">
        <f t="shared" si="62"/>
        <v/>
      </c>
      <c r="AG133" s="514" t="str">
        <f t="shared" si="62"/>
        <v/>
      </c>
      <c r="AH133" s="515" t="str">
        <f t="shared" si="62"/>
        <v/>
      </c>
      <c r="AI133" s="516" t="str">
        <f t="shared" si="62"/>
        <v/>
      </c>
      <c r="AJ133" s="514" t="str">
        <f t="shared" si="62"/>
        <v/>
      </c>
      <c r="AK133" s="514" t="str">
        <f t="shared" si="62"/>
        <v/>
      </c>
      <c r="AL133" s="517">
        <f>SUM(G133:AH133)</f>
        <v>0</v>
      </c>
      <c r="AM133" s="518">
        <f>AL133/4</f>
        <v>0</v>
      </c>
      <c r="AN133" s="519" t="str">
        <f>IF(C132="","",C132)</f>
        <v/>
      </c>
      <c r="AO133" s="520" t="str">
        <f>IF(D132="","",D132)</f>
        <v/>
      </c>
      <c r="AP133" s="521" t="str">
        <f>IF(D132&lt;&gt;"",VLOOKUP(D132,$AU$2:$AV$6,2,FALSE),"")</f>
        <v/>
      </c>
      <c r="AQ133" s="518">
        <f>ROUNDDOWN(AL133/$AL$6,2)</f>
        <v>0</v>
      </c>
      <c r="AR133" s="518">
        <f>IF(AP133=1,"",AQ133)</f>
        <v>0</v>
      </c>
    </row>
    <row r="134" spans="1:44" ht="15.9" hidden="1" customHeight="1">
      <c r="A134" s="463"/>
      <c r="B134" s="1298" t="s">
        <v>1055</v>
      </c>
      <c r="C134" s="1284"/>
      <c r="D134" s="1286"/>
      <c r="E134" s="1288"/>
      <c r="F134" s="504" t="s">
        <v>989</v>
      </c>
      <c r="G134" s="505"/>
      <c r="H134" s="506"/>
      <c r="I134" s="349"/>
      <c r="J134" s="349"/>
      <c r="K134" s="349"/>
      <c r="L134" s="349"/>
      <c r="M134" s="507"/>
      <c r="N134" s="505"/>
      <c r="O134" s="506"/>
      <c r="P134" s="349"/>
      <c r="Q134" s="349"/>
      <c r="R134" s="349"/>
      <c r="S134" s="349"/>
      <c r="T134" s="507"/>
      <c r="U134" s="505"/>
      <c r="V134" s="506"/>
      <c r="W134" s="349"/>
      <c r="X134" s="349"/>
      <c r="Y134" s="349"/>
      <c r="Z134" s="349"/>
      <c r="AA134" s="507"/>
      <c r="AB134" s="505"/>
      <c r="AC134" s="506"/>
      <c r="AD134" s="349"/>
      <c r="AE134" s="349"/>
      <c r="AF134" s="349"/>
      <c r="AG134" s="349"/>
      <c r="AH134" s="507"/>
      <c r="AI134" s="522"/>
      <c r="AJ134" s="506"/>
      <c r="AK134" s="506"/>
      <c r="AL134" s="509">
        <f>SUM(G135:AK135)</f>
        <v>0</v>
      </c>
      <c r="AM134" s="510"/>
      <c r="AN134" s="458"/>
      <c r="AO134" s="459"/>
      <c r="AP134" s="510"/>
      <c r="AQ134" s="511"/>
      <c r="AR134" s="511"/>
    </row>
    <row r="135" spans="1:44" ht="15.9" hidden="1" customHeight="1">
      <c r="A135" s="463"/>
      <c r="B135" s="1298"/>
      <c r="C135" s="1299"/>
      <c r="D135" s="1300"/>
      <c r="E135" s="1301"/>
      <c r="F135" s="512" t="s">
        <v>992</v>
      </c>
      <c r="G135" s="513" t="str">
        <f t="shared" ref="G135:AK135" si="63">IF(G134&lt;&gt;"",VLOOKUP(G134,$AC$197:$AL$221,9,FALSE),"")</f>
        <v/>
      </c>
      <c r="H135" s="514" t="str">
        <f t="shared" si="63"/>
        <v/>
      </c>
      <c r="I135" s="514" t="str">
        <f t="shared" si="63"/>
        <v/>
      </c>
      <c r="J135" s="514" t="str">
        <f t="shared" si="63"/>
        <v/>
      </c>
      <c r="K135" s="514" t="str">
        <f t="shared" si="63"/>
        <v/>
      </c>
      <c r="L135" s="514" t="str">
        <f t="shared" si="63"/>
        <v/>
      </c>
      <c r="M135" s="515" t="str">
        <f t="shared" si="63"/>
        <v/>
      </c>
      <c r="N135" s="513" t="str">
        <f t="shared" si="63"/>
        <v/>
      </c>
      <c r="O135" s="514" t="str">
        <f t="shared" si="63"/>
        <v/>
      </c>
      <c r="P135" s="514" t="str">
        <f t="shared" si="63"/>
        <v/>
      </c>
      <c r="Q135" s="514" t="str">
        <f t="shared" si="63"/>
        <v/>
      </c>
      <c r="R135" s="514" t="str">
        <f t="shared" si="63"/>
        <v/>
      </c>
      <c r="S135" s="514" t="str">
        <f t="shared" si="63"/>
        <v/>
      </c>
      <c r="T135" s="515" t="str">
        <f t="shared" si="63"/>
        <v/>
      </c>
      <c r="U135" s="513" t="str">
        <f t="shared" si="63"/>
        <v/>
      </c>
      <c r="V135" s="514" t="str">
        <f t="shared" si="63"/>
        <v/>
      </c>
      <c r="W135" s="514" t="str">
        <f t="shared" si="63"/>
        <v/>
      </c>
      <c r="X135" s="514" t="str">
        <f t="shared" si="63"/>
        <v/>
      </c>
      <c r="Y135" s="514" t="str">
        <f t="shared" si="63"/>
        <v/>
      </c>
      <c r="Z135" s="514" t="str">
        <f t="shared" si="63"/>
        <v/>
      </c>
      <c r="AA135" s="515" t="str">
        <f t="shared" si="63"/>
        <v/>
      </c>
      <c r="AB135" s="513" t="str">
        <f t="shared" si="63"/>
        <v/>
      </c>
      <c r="AC135" s="514" t="str">
        <f t="shared" si="63"/>
        <v/>
      </c>
      <c r="AD135" s="514" t="str">
        <f t="shared" si="63"/>
        <v/>
      </c>
      <c r="AE135" s="514" t="str">
        <f t="shared" si="63"/>
        <v/>
      </c>
      <c r="AF135" s="514" t="str">
        <f t="shared" si="63"/>
        <v/>
      </c>
      <c r="AG135" s="514" t="str">
        <f t="shared" si="63"/>
        <v/>
      </c>
      <c r="AH135" s="515" t="str">
        <f t="shared" si="63"/>
        <v/>
      </c>
      <c r="AI135" s="516" t="str">
        <f t="shared" si="63"/>
        <v/>
      </c>
      <c r="AJ135" s="514" t="str">
        <f t="shared" si="63"/>
        <v/>
      </c>
      <c r="AK135" s="514" t="str">
        <f t="shared" si="63"/>
        <v/>
      </c>
      <c r="AL135" s="517">
        <f>SUM(G135:AH135)</f>
        <v>0</v>
      </c>
      <c r="AM135" s="518">
        <f>AL135/4</f>
        <v>0</v>
      </c>
      <c r="AN135" s="519" t="str">
        <f>IF(C134="","",C134)</f>
        <v/>
      </c>
      <c r="AO135" s="520" t="str">
        <f>IF(D134="","",D134)</f>
        <v/>
      </c>
      <c r="AP135" s="521" t="str">
        <f>IF(D134&lt;&gt;"",VLOOKUP(D134,$AU$2:$AV$6,2,FALSE),"")</f>
        <v/>
      </c>
      <c r="AQ135" s="518">
        <f>ROUNDDOWN(AL135/$AL$6,2)</f>
        <v>0</v>
      </c>
      <c r="AR135" s="518">
        <f>IF(AP135=1,"",AQ135)</f>
        <v>0</v>
      </c>
    </row>
    <row r="136" spans="1:44" ht="15.9" hidden="1" customHeight="1">
      <c r="A136" s="463"/>
      <c r="B136" s="1298" t="s">
        <v>1056</v>
      </c>
      <c r="C136" s="1284"/>
      <c r="D136" s="1286"/>
      <c r="E136" s="1288"/>
      <c r="F136" s="504" t="s">
        <v>989</v>
      </c>
      <c r="G136" s="505"/>
      <c r="H136" s="506"/>
      <c r="I136" s="349"/>
      <c r="J136" s="349"/>
      <c r="K136" s="349"/>
      <c r="L136" s="349"/>
      <c r="M136" s="507"/>
      <c r="N136" s="505"/>
      <c r="O136" s="506"/>
      <c r="P136" s="349"/>
      <c r="Q136" s="349"/>
      <c r="R136" s="349"/>
      <c r="S136" s="349"/>
      <c r="T136" s="507"/>
      <c r="U136" s="505"/>
      <c r="V136" s="506"/>
      <c r="W136" s="349"/>
      <c r="X136" s="349"/>
      <c r="Y136" s="349"/>
      <c r="Z136" s="349"/>
      <c r="AA136" s="507"/>
      <c r="AB136" s="505"/>
      <c r="AC136" s="506"/>
      <c r="AD136" s="349"/>
      <c r="AE136" s="349"/>
      <c r="AF136" s="349"/>
      <c r="AG136" s="349"/>
      <c r="AH136" s="507"/>
      <c r="AI136" s="522"/>
      <c r="AJ136" s="506"/>
      <c r="AK136" s="506"/>
      <c r="AL136" s="509">
        <f>SUM(G137:AK137)</f>
        <v>0</v>
      </c>
      <c r="AM136" s="510"/>
      <c r="AN136" s="458"/>
      <c r="AO136" s="459"/>
      <c r="AP136" s="510"/>
      <c r="AQ136" s="511"/>
      <c r="AR136" s="511"/>
    </row>
    <row r="137" spans="1:44" ht="15.9" hidden="1" customHeight="1">
      <c r="A137" s="463"/>
      <c r="B137" s="1298"/>
      <c r="C137" s="1299"/>
      <c r="D137" s="1300"/>
      <c r="E137" s="1301"/>
      <c r="F137" s="512" t="s">
        <v>992</v>
      </c>
      <c r="G137" s="513" t="str">
        <f t="shared" ref="G137:AK137" si="64">IF(G136&lt;&gt;"",VLOOKUP(G136,$AC$197:$AL$221,9,FALSE),"")</f>
        <v/>
      </c>
      <c r="H137" s="514" t="str">
        <f t="shared" si="64"/>
        <v/>
      </c>
      <c r="I137" s="514" t="str">
        <f t="shared" si="64"/>
        <v/>
      </c>
      <c r="J137" s="514" t="str">
        <f t="shared" si="64"/>
        <v/>
      </c>
      <c r="K137" s="514" t="str">
        <f t="shared" si="64"/>
        <v/>
      </c>
      <c r="L137" s="514" t="str">
        <f t="shared" si="64"/>
        <v/>
      </c>
      <c r="M137" s="515" t="str">
        <f t="shared" si="64"/>
        <v/>
      </c>
      <c r="N137" s="513" t="str">
        <f t="shared" si="64"/>
        <v/>
      </c>
      <c r="O137" s="514" t="str">
        <f t="shared" si="64"/>
        <v/>
      </c>
      <c r="P137" s="514" t="str">
        <f t="shared" si="64"/>
        <v/>
      </c>
      <c r="Q137" s="514" t="str">
        <f t="shared" si="64"/>
        <v/>
      </c>
      <c r="R137" s="514" t="str">
        <f t="shared" si="64"/>
        <v/>
      </c>
      <c r="S137" s="514" t="str">
        <f t="shared" si="64"/>
        <v/>
      </c>
      <c r="T137" s="515" t="str">
        <f t="shared" si="64"/>
        <v/>
      </c>
      <c r="U137" s="513" t="str">
        <f t="shared" si="64"/>
        <v/>
      </c>
      <c r="V137" s="514" t="str">
        <f t="shared" si="64"/>
        <v/>
      </c>
      <c r="W137" s="514" t="str">
        <f t="shared" si="64"/>
        <v/>
      </c>
      <c r="X137" s="514" t="str">
        <f t="shared" si="64"/>
        <v/>
      </c>
      <c r="Y137" s="514" t="str">
        <f t="shared" si="64"/>
        <v/>
      </c>
      <c r="Z137" s="514" t="str">
        <f t="shared" si="64"/>
        <v/>
      </c>
      <c r="AA137" s="515" t="str">
        <f t="shared" si="64"/>
        <v/>
      </c>
      <c r="AB137" s="513" t="str">
        <f t="shared" si="64"/>
        <v/>
      </c>
      <c r="AC137" s="514" t="str">
        <f t="shared" si="64"/>
        <v/>
      </c>
      <c r="AD137" s="514" t="str">
        <f t="shared" si="64"/>
        <v/>
      </c>
      <c r="AE137" s="514" t="str">
        <f t="shared" si="64"/>
        <v/>
      </c>
      <c r="AF137" s="514" t="str">
        <f t="shared" si="64"/>
        <v/>
      </c>
      <c r="AG137" s="514" t="str">
        <f t="shared" si="64"/>
        <v/>
      </c>
      <c r="AH137" s="515" t="str">
        <f t="shared" si="64"/>
        <v/>
      </c>
      <c r="AI137" s="516" t="str">
        <f t="shared" si="64"/>
        <v/>
      </c>
      <c r="AJ137" s="514" t="str">
        <f t="shared" si="64"/>
        <v/>
      </c>
      <c r="AK137" s="514" t="str">
        <f t="shared" si="64"/>
        <v/>
      </c>
      <c r="AL137" s="517">
        <f>SUM(G137:AH137)</f>
        <v>0</v>
      </c>
      <c r="AM137" s="518">
        <f>AL137/4</f>
        <v>0</v>
      </c>
      <c r="AN137" s="519" t="str">
        <f>IF(C136="","",C136)</f>
        <v/>
      </c>
      <c r="AO137" s="520" t="str">
        <f>IF(D136="","",D136)</f>
        <v/>
      </c>
      <c r="AP137" s="521" t="str">
        <f>IF(D136&lt;&gt;"",VLOOKUP(D136,$AU$2:$AV$6,2,FALSE),"")</f>
        <v/>
      </c>
      <c r="AQ137" s="518">
        <f>ROUNDDOWN(AL137/$AL$6,2)</f>
        <v>0</v>
      </c>
      <c r="AR137" s="518">
        <f>IF(AP137=1,"",AQ137)</f>
        <v>0</v>
      </c>
    </row>
    <row r="138" spans="1:44" ht="15.9" customHeight="1">
      <c r="A138" s="523"/>
      <c r="B138" s="1298" t="s">
        <v>1057</v>
      </c>
      <c r="C138" s="1284"/>
      <c r="D138" s="1286"/>
      <c r="E138" s="1288"/>
      <c r="F138" s="504" t="s">
        <v>989</v>
      </c>
      <c r="G138" s="505"/>
      <c r="H138" s="506"/>
      <c r="I138" s="349"/>
      <c r="J138" s="349"/>
      <c r="K138" s="349"/>
      <c r="L138" s="349"/>
      <c r="M138" s="507"/>
      <c r="N138" s="505"/>
      <c r="O138" s="506"/>
      <c r="P138" s="349"/>
      <c r="Q138" s="349"/>
      <c r="R138" s="349"/>
      <c r="S138" s="349"/>
      <c r="T138" s="507"/>
      <c r="U138" s="505"/>
      <c r="V138" s="506"/>
      <c r="W138" s="349"/>
      <c r="X138" s="349"/>
      <c r="Y138" s="349"/>
      <c r="Z138" s="349"/>
      <c r="AA138" s="507"/>
      <c r="AB138" s="505"/>
      <c r="AC138" s="506"/>
      <c r="AD138" s="349"/>
      <c r="AE138" s="349"/>
      <c r="AF138" s="349"/>
      <c r="AG138" s="349"/>
      <c r="AH138" s="507"/>
      <c r="AI138" s="522"/>
      <c r="AJ138" s="506"/>
      <c r="AK138" s="506"/>
      <c r="AL138" s="509">
        <f>SUM(G139:AK139)</f>
        <v>0</v>
      </c>
      <c r="AM138" s="510"/>
      <c r="AN138" s="458"/>
      <c r="AO138" s="459"/>
      <c r="AP138" s="510"/>
      <c r="AQ138" s="511"/>
      <c r="AR138" s="511"/>
    </row>
    <row r="139" spans="1:44" ht="15.9" customHeight="1" thickBot="1">
      <c r="A139" s="524"/>
      <c r="B139" s="1302"/>
      <c r="C139" s="1299"/>
      <c r="D139" s="1300"/>
      <c r="E139" s="1301"/>
      <c r="F139" s="512" t="s">
        <v>992</v>
      </c>
      <c r="G139" s="513" t="str">
        <f t="shared" ref="G139:AK139" si="65">IF(G138&lt;&gt;"",VLOOKUP(G138,$AC$197:$AL$221,9,FALSE),"")</f>
        <v/>
      </c>
      <c r="H139" s="514" t="str">
        <f t="shared" si="65"/>
        <v/>
      </c>
      <c r="I139" s="514" t="str">
        <f t="shared" si="65"/>
        <v/>
      </c>
      <c r="J139" s="514" t="str">
        <f t="shared" si="65"/>
        <v/>
      </c>
      <c r="K139" s="514" t="str">
        <f t="shared" si="65"/>
        <v/>
      </c>
      <c r="L139" s="514" t="str">
        <f t="shared" si="65"/>
        <v/>
      </c>
      <c r="M139" s="515" t="str">
        <f t="shared" si="65"/>
        <v/>
      </c>
      <c r="N139" s="513" t="str">
        <f t="shared" si="65"/>
        <v/>
      </c>
      <c r="O139" s="514" t="str">
        <f t="shared" si="65"/>
        <v/>
      </c>
      <c r="P139" s="514" t="str">
        <f t="shared" si="65"/>
        <v/>
      </c>
      <c r="Q139" s="514" t="str">
        <f t="shared" si="65"/>
        <v/>
      </c>
      <c r="R139" s="514" t="str">
        <f t="shared" si="65"/>
        <v/>
      </c>
      <c r="S139" s="514" t="str">
        <f t="shared" si="65"/>
        <v/>
      </c>
      <c r="T139" s="515" t="str">
        <f t="shared" si="65"/>
        <v/>
      </c>
      <c r="U139" s="513" t="str">
        <f t="shared" si="65"/>
        <v/>
      </c>
      <c r="V139" s="514" t="str">
        <f t="shared" si="65"/>
        <v/>
      </c>
      <c r="W139" s="514" t="str">
        <f t="shared" si="65"/>
        <v/>
      </c>
      <c r="X139" s="514" t="str">
        <f t="shared" si="65"/>
        <v/>
      </c>
      <c r="Y139" s="514" t="str">
        <f t="shared" si="65"/>
        <v/>
      </c>
      <c r="Z139" s="514" t="str">
        <f t="shared" si="65"/>
        <v/>
      </c>
      <c r="AA139" s="515" t="str">
        <f t="shared" si="65"/>
        <v/>
      </c>
      <c r="AB139" s="513" t="str">
        <f t="shared" si="65"/>
        <v/>
      </c>
      <c r="AC139" s="514" t="str">
        <f t="shared" si="65"/>
        <v/>
      </c>
      <c r="AD139" s="514" t="str">
        <f t="shared" si="65"/>
        <v/>
      </c>
      <c r="AE139" s="514" t="str">
        <f t="shared" si="65"/>
        <v/>
      </c>
      <c r="AF139" s="514" t="str">
        <f t="shared" si="65"/>
        <v/>
      </c>
      <c r="AG139" s="514" t="str">
        <f t="shared" si="65"/>
        <v/>
      </c>
      <c r="AH139" s="515" t="str">
        <f t="shared" si="65"/>
        <v/>
      </c>
      <c r="AI139" s="516" t="str">
        <f t="shared" si="65"/>
        <v/>
      </c>
      <c r="AJ139" s="514" t="str">
        <f t="shared" si="65"/>
        <v/>
      </c>
      <c r="AK139" s="514" t="str">
        <f t="shared" si="65"/>
        <v/>
      </c>
      <c r="AL139" s="517">
        <f>SUM(G139:AH139)</f>
        <v>0</v>
      </c>
      <c r="AM139" s="518">
        <f>AL139/4</f>
        <v>0</v>
      </c>
      <c r="AN139" s="519" t="str">
        <f>IF(C138="","",C138)</f>
        <v/>
      </c>
      <c r="AO139" s="520" t="str">
        <f>IF(D138="","",D138)</f>
        <v/>
      </c>
      <c r="AP139" s="521" t="str">
        <f>IF(D138&lt;&gt;"",VLOOKUP(D138,$AU$2:$AV$6,2,FALSE),"")</f>
        <v/>
      </c>
      <c r="AQ139" s="518">
        <f>ROUNDDOWN(AL139/$AL$6,2)</f>
        <v>0</v>
      </c>
      <c r="AR139" s="518">
        <f>IF(AP139=1,"",AQ139)</f>
        <v>0</v>
      </c>
    </row>
    <row r="140" spans="1:44" ht="15.9" customHeight="1" thickTop="1">
      <c r="A140" s="463"/>
      <c r="B140" s="42"/>
      <c r="C140" s="1284"/>
      <c r="D140" s="1286"/>
      <c r="E140" s="1288"/>
      <c r="F140" s="504" t="s">
        <v>989</v>
      </c>
      <c r="G140" s="505"/>
      <c r="H140" s="506"/>
      <c r="I140" s="349"/>
      <c r="J140" s="349"/>
      <c r="K140" s="349"/>
      <c r="L140" s="349"/>
      <c r="M140" s="507"/>
      <c r="N140" s="505"/>
      <c r="O140" s="506"/>
      <c r="P140" s="349"/>
      <c r="Q140" s="349"/>
      <c r="R140" s="349"/>
      <c r="S140" s="349"/>
      <c r="T140" s="507"/>
      <c r="U140" s="505"/>
      <c r="V140" s="506"/>
      <c r="W140" s="349"/>
      <c r="X140" s="349"/>
      <c r="Y140" s="349"/>
      <c r="Z140" s="349"/>
      <c r="AA140" s="507"/>
      <c r="AB140" s="505"/>
      <c r="AC140" s="506"/>
      <c r="AD140" s="349"/>
      <c r="AE140" s="349"/>
      <c r="AF140" s="349"/>
      <c r="AG140" s="349"/>
      <c r="AH140" s="507"/>
      <c r="AI140" s="522"/>
      <c r="AJ140" s="506"/>
      <c r="AK140" s="506"/>
      <c r="AL140" s="509">
        <f>SUM(G141:AK141)</f>
        <v>0</v>
      </c>
      <c r="AM140" s="510"/>
      <c r="AN140" s="458"/>
      <c r="AO140" s="459"/>
      <c r="AP140" s="510"/>
      <c r="AQ140" s="511"/>
      <c r="AR140" s="511"/>
    </row>
    <row r="141" spans="1:44" ht="15.9" customHeight="1">
      <c r="A141" s="463"/>
      <c r="B141" s="42"/>
      <c r="C141" s="1285"/>
      <c r="D141" s="1287"/>
      <c r="E141" s="1289"/>
      <c r="F141" s="512" t="s">
        <v>992</v>
      </c>
      <c r="G141" s="513" t="str">
        <f t="shared" ref="G141:AK141" si="66">IF(G140&lt;&gt;"",VLOOKUP(G140,$AC$197:$AL$221,9,FALSE),"")</f>
        <v/>
      </c>
      <c r="H141" s="514" t="str">
        <f t="shared" si="66"/>
        <v/>
      </c>
      <c r="I141" s="514" t="str">
        <f t="shared" si="66"/>
        <v/>
      </c>
      <c r="J141" s="514" t="str">
        <f t="shared" si="66"/>
        <v/>
      </c>
      <c r="K141" s="514" t="str">
        <f t="shared" si="66"/>
        <v/>
      </c>
      <c r="L141" s="514" t="str">
        <f t="shared" si="66"/>
        <v/>
      </c>
      <c r="M141" s="515" t="str">
        <f t="shared" si="66"/>
        <v/>
      </c>
      <c r="N141" s="513" t="str">
        <f t="shared" si="66"/>
        <v/>
      </c>
      <c r="O141" s="514" t="str">
        <f t="shared" si="66"/>
        <v/>
      </c>
      <c r="P141" s="514" t="str">
        <f t="shared" si="66"/>
        <v/>
      </c>
      <c r="Q141" s="514" t="str">
        <f t="shared" si="66"/>
        <v/>
      </c>
      <c r="R141" s="514" t="str">
        <f t="shared" si="66"/>
        <v/>
      </c>
      <c r="S141" s="514" t="str">
        <f t="shared" si="66"/>
        <v/>
      </c>
      <c r="T141" s="515" t="str">
        <f t="shared" si="66"/>
        <v/>
      </c>
      <c r="U141" s="513" t="str">
        <f t="shared" si="66"/>
        <v/>
      </c>
      <c r="V141" s="514" t="str">
        <f t="shared" si="66"/>
        <v/>
      </c>
      <c r="W141" s="514" t="str">
        <f t="shared" si="66"/>
        <v/>
      </c>
      <c r="X141" s="514" t="str">
        <f t="shared" si="66"/>
        <v/>
      </c>
      <c r="Y141" s="514" t="str">
        <f t="shared" si="66"/>
        <v/>
      </c>
      <c r="Z141" s="514" t="str">
        <f t="shared" si="66"/>
        <v/>
      </c>
      <c r="AA141" s="515" t="str">
        <f t="shared" si="66"/>
        <v/>
      </c>
      <c r="AB141" s="513" t="str">
        <f t="shared" si="66"/>
        <v/>
      </c>
      <c r="AC141" s="514" t="str">
        <f t="shared" si="66"/>
        <v/>
      </c>
      <c r="AD141" s="514" t="str">
        <f t="shared" si="66"/>
        <v/>
      </c>
      <c r="AE141" s="514" t="str">
        <f t="shared" si="66"/>
        <v/>
      </c>
      <c r="AF141" s="514" t="str">
        <f t="shared" si="66"/>
        <v/>
      </c>
      <c r="AG141" s="514" t="str">
        <f t="shared" si="66"/>
        <v/>
      </c>
      <c r="AH141" s="515" t="str">
        <f t="shared" si="66"/>
        <v/>
      </c>
      <c r="AI141" s="516" t="str">
        <f t="shared" si="66"/>
        <v/>
      </c>
      <c r="AJ141" s="514" t="str">
        <f t="shared" si="66"/>
        <v/>
      </c>
      <c r="AK141" s="514" t="str">
        <f t="shared" si="66"/>
        <v/>
      </c>
      <c r="AL141" s="517">
        <f>SUM(G141:AH141)</f>
        <v>0</v>
      </c>
      <c r="AM141" s="525">
        <f>AL141/4</f>
        <v>0</v>
      </c>
      <c r="AN141" s="519" t="str">
        <f>IF(C140="","",C140)</f>
        <v/>
      </c>
      <c r="AO141" s="520" t="str">
        <f>IF(D140="","",D140)</f>
        <v/>
      </c>
      <c r="AP141" s="521" t="str">
        <f>IF(D140&lt;&gt;"",VLOOKUP(D140,$AU$2:$AV$6,2,FALSE),"")</f>
        <v/>
      </c>
      <c r="AQ141" s="518">
        <f>ROUNDDOWN(AL141/$AL$6,2)</f>
        <v>0</v>
      </c>
      <c r="AR141" s="518">
        <f>IF(AP141=1,"",AQ141)</f>
        <v>0</v>
      </c>
    </row>
    <row r="142" spans="1:44" ht="8.25" customHeight="1">
      <c r="A142" s="463"/>
      <c r="B142" s="42"/>
      <c r="C142" s="526"/>
      <c r="D142" s="527"/>
      <c r="E142" s="528"/>
      <c r="F142" s="529"/>
      <c r="G142" s="530"/>
      <c r="H142" s="531"/>
      <c r="I142" s="531"/>
      <c r="J142" s="531"/>
      <c r="K142" s="531"/>
      <c r="L142" s="531"/>
      <c r="M142" s="532"/>
      <c r="N142" s="530"/>
      <c r="O142" s="531"/>
      <c r="P142" s="531"/>
      <c r="Q142" s="531"/>
      <c r="R142" s="531"/>
      <c r="S142" s="531"/>
      <c r="T142" s="532"/>
      <c r="U142" s="530"/>
      <c r="V142" s="531"/>
      <c r="W142" s="531"/>
      <c r="X142" s="531"/>
      <c r="Y142" s="531"/>
      <c r="Z142" s="531"/>
      <c r="AA142" s="532"/>
      <c r="AB142" s="530"/>
      <c r="AC142" s="531"/>
      <c r="AD142" s="531"/>
      <c r="AE142" s="531"/>
      <c r="AF142" s="531"/>
      <c r="AG142" s="531"/>
      <c r="AH142" s="532"/>
      <c r="AI142" s="533"/>
      <c r="AJ142" s="531"/>
      <c r="AK142" s="531"/>
      <c r="AL142" s="534"/>
      <c r="AM142" s="535"/>
      <c r="AN142" s="536"/>
      <c r="AO142" s="537"/>
      <c r="AP142" s="538"/>
      <c r="AQ142" s="534"/>
      <c r="AR142" s="534"/>
    </row>
    <row r="143" spans="1:44" ht="15.9" customHeight="1">
      <c r="A143" s="463"/>
      <c r="B143" s="42"/>
      <c r="C143" s="1290" t="s">
        <v>1058</v>
      </c>
      <c r="D143" s="1291"/>
      <c r="E143" s="1292"/>
      <c r="F143" s="539" t="str">
        <f>AC197</f>
        <v>夜</v>
      </c>
      <c r="G143" s="540">
        <f>COUNTIF(G10:G142,$F$143)</f>
        <v>1</v>
      </c>
      <c r="H143" s="541">
        <f t="shared" ref="H143:AK143" si="67">COUNTIF(H10:H142,$F$143)</f>
        <v>1</v>
      </c>
      <c r="I143" s="541">
        <f t="shared" si="67"/>
        <v>1</v>
      </c>
      <c r="J143" s="541">
        <f t="shared" si="67"/>
        <v>1</v>
      </c>
      <c r="K143" s="541">
        <f t="shared" si="67"/>
        <v>1</v>
      </c>
      <c r="L143" s="541">
        <f t="shared" si="67"/>
        <v>1</v>
      </c>
      <c r="M143" s="542">
        <f t="shared" si="67"/>
        <v>1</v>
      </c>
      <c r="N143" s="540">
        <f t="shared" si="67"/>
        <v>1</v>
      </c>
      <c r="O143" s="541">
        <f t="shared" si="67"/>
        <v>1</v>
      </c>
      <c r="P143" s="541">
        <f t="shared" si="67"/>
        <v>1</v>
      </c>
      <c r="Q143" s="541">
        <f t="shared" si="67"/>
        <v>1</v>
      </c>
      <c r="R143" s="541">
        <f t="shared" si="67"/>
        <v>1</v>
      </c>
      <c r="S143" s="541">
        <f t="shared" si="67"/>
        <v>1</v>
      </c>
      <c r="T143" s="542">
        <f t="shared" si="67"/>
        <v>1</v>
      </c>
      <c r="U143" s="540">
        <f t="shared" si="67"/>
        <v>1</v>
      </c>
      <c r="V143" s="541">
        <f t="shared" si="67"/>
        <v>1</v>
      </c>
      <c r="W143" s="541">
        <f t="shared" si="67"/>
        <v>1</v>
      </c>
      <c r="X143" s="541">
        <f t="shared" si="67"/>
        <v>1</v>
      </c>
      <c r="Y143" s="541">
        <f t="shared" si="67"/>
        <v>1</v>
      </c>
      <c r="Z143" s="541">
        <f t="shared" si="67"/>
        <v>1</v>
      </c>
      <c r="AA143" s="542">
        <f t="shared" si="67"/>
        <v>1</v>
      </c>
      <c r="AB143" s="540">
        <f t="shared" si="67"/>
        <v>1</v>
      </c>
      <c r="AC143" s="541">
        <f t="shared" si="67"/>
        <v>1</v>
      </c>
      <c r="AD143" s="541">
        <f t="shared" si="67"/>
        <v>1</v>
      </c>
      <c r="AE143" s="541">
        <f t="shared" si="67"/>
        <v>1</v>
      </c>
      <c r="AF143" s="541">
        <f t="shared" si="67"/>
        <v>1</v>
      </c>
      <c r="AG143" s="541">
        <f t="shared" si="67"/>
        <v>1</v>
      </c>
      <c r="AH143" s="542">
        <f t="shared" si="67"/>
        <v>1</v>
      </c>
      <c r="AI143" s="543">
        <f t="shared" si="67"/>
        <v>1</v>
      </c>
      <c r="AJ143" s="541">
        <f t="shared" si="67"/>
        <v>1</v>
      </c>
      <c r="AK143" s="541">
        <f t="shared" si="67"/>
        <v>1</v>
      </c>
      <c r="AL143" s="544">
        <f>SUM(G143:AK143)</f>
        <v>31</v>
      </c>
      <c r="AM143" s="545"/>
      <c r="AN143" s="546"/>
      <c r="AO143" s="547"/>
      <c r="AP143" s="548"/>
      <c r="AQ143" s="549"/>
      <c r="AR143" s="549"/>
    </row>
    <row r="144" spans="1:44" ht="15.9" customHeight="1">
      <c r="A144" s="463"/>
      <c r="B144" s="550"/>
      <c r="C144" s="551"/>
      <c r="D144" s="551"/>
      <c r="E144" s="551"/>
      <c r="F144" s="552"/>
      <c r="G144" s="553"/>
      <c r="H144" s="553"/>
      <c r="I144" s="553"/>
      <c r="J144" s="553"/>
      <c r="K144" s="553"/>
      <c r="L144" s="553"/>
      <c r="M144" s="553"/>
      <c r="N144" s="553"/>
      <c r="O144" s="553"/>
      <c r="P144" s="553"/>
      <c r="Q144" s="553"/>
      <c r="R144" s="553"/>
      <c r="S144" s="553"/>
      <c r="T144" s="553"/>
      <c r="U144" s="553"/>
      <c r="V144" s="553"/>
      <c r="W144" s="553"/>
      <c r="X144" s="553"/>
      <c r="Y144" s="553"/>
      <c r="Z144" s="553"/>
      <c r="AA144" s="553"/>
      <c r="AB144" s="553"/>
      <c r="AC144" s="553"/>
      <c r="AD144" s="553"/>
      <c r="AE144" s="553"/>
      <c r="AF144" s="553"/>
      <c r="AG144" s="553"/>
      <c r="AH144" s="553"/>
      <c r="AI144" s="553"/>
      <c r="AJ144" s="553"/>
      <c r="AK144" s="553"/>
      <c r="AL144" s="554"/>
      <c r="AM144" s="555"/>
      <c r="AN144" s="460"/>
      <c r="AO144" s="460"/>
      <c r="AP144" s="555"/>
      <c r="AQ144" s="555"/>
      <c r="AR144" s="555"/>
    </row>
    <row r="145" spans="1:48" ht="15.9" customHeight="1">
      <c r="A145" s="463"/>
      <c r="B145" s="42"/>
      <c r="C145" s="465" t="s">
        <v>1059</v>
      </c>
      <c r="D145" s="556"/>
      <c r="E145" s="556"/>
      <c r="F145" s="557"/>
      <c r="G145" s="558"/>
      <c r="H145" s="558"/>
      <c r="I145" s="558"/>
      <c r="J145" s="558"/>
      <c r="K145" s="558"/>
      <c r="L145" s="558"/>
      <c r="M145" s="558"/>
      <c r="N145" s="558"/>
      <c r="O145" s="558"/>
      <c r="P145" s="558"/>
      <c r="Q145" s="558"/>
      <c r="R145" s="558"/>
      <c r="S145" s="558"/>
      <c r="T145" s="558"/>
      <c r="U145" s="558"/>
      <c r="V145" s="558"/>
      <c r="W145" s="558"/>
      <c r="X145" s="558"/>
      <c r="Y145" s="558"/>
      <c r="Z145" s="558"/>
      <c r="AA145" s="558"/>
      <c r="AB145" s="558"/>
      <c r="AC145" s="558"/>
      <c r="AD145" s="558"/>
      <c r="AE145" s="558"/>
      <c r="AF145" s="558"/>
      <c r="AG145" s="558"/>
      <c r="AH145" s="558"/>
      <c r="AI145" s="558"/>
      <c r="AJ145" s="558"/>
      <c r="AK145" s="558"/>
      <c r="AL145" s="523"/>
      <c r="AM145" s="523"/>
      <c r="AN145" s="523"/>
      <c r="AO145" s="523"/>
      <c r="AP145" s="559"/>
      <c r="AQ145" s="560"/>
      <c r="AR145" s="560"/>
    </row>
    <row r="146" spans="1:48" s="455" customFormat="1">
      <c r="A146" s="523"/>
      <c r="B146" s="42"/>
      <c r="C146" s="461"/>
      <c r="D146" s="561"/>
      <c r="E146" s="561"/>
      <c r="F146" s="562"/>
      <c r="G146" s="563"/>
      <c r="H146" s="563"/>
      <c r="I146" s="563"/>
      <c r="J146" s="563"/>
      <c r="K146" s="563"/>
      <c r="L146" s="563"/>
      <c r="M146" s="563"/>
      <c r="N146" s="563"/>
      <c r="O146" s="563"/>
      <c r="P146" s="563"/>
      <c r="Q146" s="563"/>
      <c r="R146" s="563"/>
      <c r="S146" s="564"/>
      <c r="T146" s="563"/>
      <c r="U146" s="563"/>
      <c r="V146" s="563"/>
      <c r="W146" s="563"/>
      <c r="X146" s="563"/>
      <c r="Y146" s="1293" t="s">
        <v>1060</v>
      </c>
      <c r="Z146" s="1293"/>
      <c r="AA146" s="1293"/>
      <c r="AB146" s="1293"/>
      <c r="AC146" s="563"/>
      <c r="AD146" s="1294" t="s">
        <v>1061</v>
      </c>
      <c r="AE146" s="1116"/>
      <c r="AF146" s="1116"/>
      <c r="AG146" s="1116"/>
      <c r="AH146" s="1116"/>
      <c r="AI146" s="1116"/>
      <c r="AJ146" s="1116"/>
      <c r="AK146" s="1116"/>
      <c r="AL146" s="1116"/>
      <c r="AM146" s="565"/>
      <c r="AN146" s="565"/>
      <c r="AO146" s="565"/>
      <c r="AP146" s="559"/>
      <c r="AQ146" s="559"/>
      <c r="AR146" s="559"/>
      <c r="AS146" s="475"/>
      <c r="AT146" s="475"/>
      <c r="AU146" s="475"/>
      <c r="AV146" s="475"/>
    </row>
    <row r="147" spans="1:48" s="569" customFormat="1" ht="12.6" thickBot="1">
      <c r="A147" s="566"/>
      <c r="B147" s="42"/>
      <c r="C147" s="567" t="s">
        <v>974</v>
      </c>
      <c r="D147" s="561"/>
      <c r="E147" s="561"/>
      <c r="F147" s="1295" t="s">
        <v>1062</v>
      </c>
      <c r="G147" s="1295"/>
      <c r="H147" s="1295"/>
      <c r="I147" s="1295"/>
      <c r="J147" s="563"/>
      <c r="K147" s="563"/>
      <c r="L147" s="1296" t="s">
        <v>1063</v>
      </c>
      <c r="M147" s="1296"/>
      <c r="N147" s="1296"/>
      <c r="O147" s="1296"/>
      <c r="P147" s="568"/>
      <c r="Q147" s="568"/>
      <c r="R147" s="568"/>
      <c r="S147" s="1295" t="s">
        <v>1064</v>
      </c>
      <c r="T147" s="1295"/>
      <c r="U147" s="1295"/>
      <c r="V147" s="1295"/>
      <c r="W147" s="1295"/>
      <c r="X147" s="563"/>
      <c r="Y147" s="1297" t="s">
        <v>1065</v>
      </c>
      <c r="Z147" s="1297"/>
      <c r="AA147" s="1297"/>
      <c r="AB147" s="1297"/>
      <c r="AC147" s="563"/>
      <c r="AD147" s="1116"/>
      <c r="AE147" s="1116"/>
      <c r="AF147" s="1116"/>
      <c r="AG147" s="1116"/>
      <c r="AH147" s="1116"/>
      <c r="AI147" s="1116"/>
      <c r="AJ147" s="1116"/>
      <c r="AK147" s="1116"/>
      <c r="AL147" s="1116"/>
      <c r="AM147" s="565"/>
      <c r="AN147" s="565"/>
      <c r="AO147" s="559"/>
      <c r="AP147" s="559"/>
      <c r="AQ147" s="566"/>
      <c r="AR147" s="559"/>
      <c r="AS147" s="566"/>
      <c r="AT147" s="566"/>
      <c r="AU147" s="566"/>
      <c r="AV147" s="566"/>
    </row>
    <row r="148" spans="1:48" s="569" customFormat="1" ht="14.25" customHeight="1" thickBot="1">
      <c r="A148" s="566"/>
      <c r="B148" s="42"/>
      <c r="C148" s="570">
        <f>C4</f>
        <v>43800</v>
      </c>
      <c r="D148" s="561"/>
      <c r="E148" s="561"/>
      <c r="F148" s="566"/>
      <c r="G148" s="1273">
        <f>AN176</f>
        <v>557.73</v>
      </c>
      <c r="H148" s="1274"/>
      <c r="I148" s="1275"/>
      <c r="J148" s="566"/>
      <c r="K148" s="566"/>
      <c r="L148" s="566"/>
      <c r="M148" s="1276">
        <f>C149</f>
        <v>31</v>
      </c>
      <c r="N148" s="1277"/>
      <c r="O148" s="571" t="s">
        <v>979</v>
      </c>
      <c r="P148" s="572" t="s">
        <v>1066</v>
      </c>
      <c r="Q148" s="1278">
        <v>16</v>
      </c>
      <c r="R148" s="1279"/>
      <c r="S148" s="571" t="s">
        <v>992</v>
      </c>
      <c r="T148" s="563" t="s">
        <v>1067</v>
      </c>
      <c r="U148" s="1276">
        <f>M148*Q148</f>
        <v>496</v>
      </c>
      <c r="V148" s="1277"/>
      <c r="W148" s="573" t="s">
        <v>992</v>
      </c>
      <c r="X148" s="563"/>
      <c r="Y148" s="1280">
        <f>ROUNDDOWN(G148/U148,2)</f>
        <v>1.1200000000000001</v>
      </c>
      <c r="Z148" s="1281"/>
      <c r="AA148" s="1281"/>
      <c r="AB148" s="574" t="s">
        <v>1068</v>
      </c>
      <c r="AC148" s="575" t="s">
        <v>1069</v>
      </c>
      <c r="AD148" s="1282">
        <f>AG148+AJ148</f>
        <v>3</v>
      </c>
      <c r="AE148" s="1283"/>
      <c r="AF148" s="563" t="s">
        <v>1070</v>
      </c>
      <c r="AG148" s="1263">
        <v>3</v>
      </c>
      <c r="AH148" s="1263"/>
      <c r="AI148" s="563" t="s">
        <v>1071</v>
      </c>
      <c r="AJ148" s="1263">
        <v>0</v>
      </c>
      <c r="AK148" s="1263"/>
      <c r="AL148" s="564" t="s">
        <v>1072</v>
      </c>
      <c r="AM148" s="576" t="str">
        <f>IF(Y148&gt;=AD148,"ＯＫ","ＮＧ")</f>
        <v>ＮＧ</v>
      </c>
      <c r="AN148" s="565"/>
      <c r="AO148" s="559"/>
      <c r="AP148" s="559"/>
      <c r="AQ148" s="566"/>
      <c r="AR148" s="559"/>
      <c r="AS148" s="566"/>
      <c r="AT148" s="566"/>
      <c r="AU148" s="566"/>
      <c r="AV148" s="566"/>
    </row>
    <row r="149" spans="1:48" s="325" customFormat="1">
      <c r="A149" s="577"/>
      <c r="B149" s="42"/>
      <c r="C149" s="578">
        <f>DAY(EOMONTH(C148,0))</f>
        <v>31</v>
      </c>
      <c r="D149" s="579"/>
      <c r="E149" s="579"/>
      <c r="F149" s="580"/>
      <c r="G149" s="581"/>
      <c r="H149" s="581"/>
      <c r="I149" s="581"/>
      <c r="J149" s="581"/>
      <c r="K149" s="581"/>
      <c r="L149" s="581"/>
      <c r="M149" s="581"/>
      <c r="N149" s="581"/>
      <c r="O149" s="581"/>
      <c r="P149" s="581"/>
      <c r="Q149" s="581"/>
      <c r="R149" s="581"/>
      <c r="S149" s="581"/>
      <c r="T149" s="581"/>
      <c r="U149" s="581"/>
      <c r="V149" s="581"/>
      <c r="W149" s="581"/>
      <c r="X149" s="581"/>
      <c r="Y149" s="581"/>
      <c r="Z149" s="581"/>
      <c r="AA149" s="581"/>
      <c r="AB149" s="581"/>
      <c r="AC149" s="581"/>
      <c r="AD149" s="581"/>
      <c r="AE149" s="581"/>
      <c r="AF149" s="581"/>
      <c r="AG149" s="581"/>
      <c r="AH149" s="581"/>
      <c r="AI149" s="581"/>
      <c r="AJ149" s="581"/>
      <c r="AK149" s="581"/>
      <c r="AL149" s="582" t="s">
        <v>1073</v>
      </c>
      <c r="AM149" s="565" t="s">
        <v>1074</v>
      </c>
      <c r="AN149" s="1264" t="s">
        <v>1075</v>
      </c>
      <c r="AO149" s="1264"/>
      <c r="AP149" s="559"/>
      <c r="AQ149" s="559"/>
      <c r="AR149" s="559"/>
      <c r="AS149" s="577"/>
      <c r="AT149" s="577"/>
      <c r="AU149" s="577"/>
      <c r="AV149" s="577"/>
    </row>
    <row r="150" spans="1:48" ht="15.9" customHeight="1">
      <c r="A150" s="463"/>
      <c r="B150" s="42"/>
      <c r="C150" s="1265" t="s">
        <v>1076</v>
      </c>
      <c r="D150" s="1265"/>
      <c r="E150" s="1265"/>
      <c r="F150" s="1266"/>
      <c r="G150" s="583">
        <f>G8</f>
        <v>1</v>
      </c>
      <c r="H150" s="584">
        <f t="shared" ref="H150:AK150" si="68">H8</f>
        <v>2</v>
      </c>
      <c r="I150" s="584">
        <f t="shared" si="68"/>
        <v>3</v>
      </c>
      <c r="J150" s="584">
        <f t="shared" si="68"/>
        <v>4</v>
      </c>
      <c r="K150" s="584">
        <f t="shared" si="68"/>
        <v>5</v>
      </c>
      <c r="L150" s="584">
        <f t="shared" si="68"/>
        <v>6</v>
      </c>
      <c r="M150" s="585">
        <f t="shared" si="68"/>
        <v>7</v>
      </c>
      <c r="N150" s="583">
        <f t="shared" si="68"/>
        <v>8</v>
      </c>
      <c r="O150" s="584">
        <f t="shared" si="68"/>
        <v>9</v>
      </c>
      <c r="P150" s="584">
        <f t="shared" si="68"/>
        <v>10</v>
      </c>
      <c r="Q150" s="584">
        <f t="shared" si="68"/>
        <v>11</v>
      </c>
      <c r="R150" s="584">
        <f t="shared" si="68"/>
        <v>12</v>
      </c>
      <c r="S150" s="584">
        <f t="shared" si="68"/>
        <v>13</v>
      </c>
      <c r="T150" s="585">
        <f t="shared" si="68"/>
        <v>14</v>
      </c>
      <c r="U150" s="583">
        <f t="shared" si="68"/>
        <v>15</v>
      </c>
      <c r="V150" s="584">
        <f t="shared" si="68"/>
        <v>16</v>
      </c>
      <c r="W150" s="584">
        <f t="shared" si="68"/>
        <v>17</v>
      </c>
      <c r="X150" s="584">
        <f t="shared" si="68"/>
        <v>18</v>
      </c>
      <c r="Y150" s="584">
        <f t="shared" si="68"/>
        <v>19</v>
      </c>
      <c r="Z150" s="584">
        <f t="shared" si="68"/>
        <v>20</v>
      </c>
      <c r="AA150" s="585">
        <f t="shared" si="68"/>
        <v>21</v>
      </c>
      <c r="AB150" s="583">
        <f t="shared" si="68"/>
        <v>22</v>
      </c>
      <c r="AC150" s="584">
        <f t="shared" si="68"/>
        <v>23</v>
      </c>
      <c r="AD150" s="584">
        <f t="shared" si="68"/>
        <v>24</v>
      </c>
      <c r="AE150" s="584">
        <f t="shared" si="68"/>
        <v>25</v>
      </c>
      <c r="AF150" s="584">
        <f t="shared" si="68"/>
        <v>26</v>
      </c>
      <c r="AG150" s="584">
        <f t="shared" si="68"/>
        <v>27</v>
      </c>
      <c r="AH150" s="585">
        <f t="shared" si="68"/>
        <v>28</v>
      </c>
      <c r="AI150" s="583">
        <f t="shared" si="68"/>
        <v>29</v>
      </c>
      <c r="AJ150" s="584">
        <f t="shared" si="68"/>
        <v>30</v>
      </c>
      <c r="AK150" s="584">
        <f t="shared" si="68"/>
        <v>31</v>
      </c>
      <c r="AL150" s="586" t="s">
        <v>1077</v>
      </c>
      <c r="AM150" s="587" t="s">
        <v>1078</v>
      </c>
      <c r="AN150" s="1266" t="s">
        <v>1079</v>
      </c>
      <c r="AO150" s="1267"/>
      <c r="AP150" s="588"/>
      <c r="AQ150" s="559"/>
      <c r="AR150" s="559"/>
    </row>
    <row r="151" spans="1:48">
      <c r="A151" s="463"/>
      <c r="B151" s="42" t="s">
        <v>1080</v>
      </c>
      <c r="C151" s="1268" t="str">
        <f>CONCATENATE(AC197,"：",AD197,"（",AF197,AH197,AI197,"）",AK197,AM197)</f>
        <v>夜：夜勤（16：30～0：00）7.5ｈ</v>
      </c>
      <c r="D151" s="1269"/>
      <c r="E151" s="1270"/>
      <c r="F151" s="589" t="str">
        <f>IF(AC197="","",AC197)</f>
        <v>夜</v>
      </c>
      <c r="G151" s="590">
        <f>COUNTIF($G$10:$G$142,F151)</f>
        <v>1</v>
      </c>
      <c r="H151" s="591">
        <f>COUNTIF($H$10:$H$142,F151)</f>
        <v>1</v>
      </c>
      <c r="I151" s="591">
        <f>COUNTIF($I$10:$I$142,F151)</f>
        <v>1</v>
      </c>
      <c r="J151" s="591">
        <f>COUNTIF($J$10:$J$142,F151)</f>
        <v>1</v>
      </c>
      <c r="K151" s="591">
        <f>COUNTIF($K$10:$K$142,F151)</f>
        <v>1</v>
      </c>
      <c r="L151" s="591">
        <f>COUNTIF(L$10:L$142,F151)</f>
        <v>1</v>
      </c>
      <c r="M151" s="592">
        <f>COUNTIF(M$10:M$142,F151)</f>
        <v>1</v>
      </c>
      <c r="N151" s="590">
        <f>COUNTIF(N$10:N$142,F151)</f>
        <v>1</v>
      </c>
      <c r="O151" s="591">
        <f>COUNTIF(O$10:O$142,F151)</f>
        <v>1</v>
      </c>
      <c r="P151" s="591">
        <f>COUNTIF(P$10:P$142,F151)</f>
        <v>1</v>
      </c>
      <c r="Q151" s="591">
        <f>COUNTIF(Q$10:Q$142,F151)</f>
        <v>1</v>
      </c>
      <c r="R151" s="591">
        <f>COUNTIF(R$10:R$142,F151)</f>
        <v>1</v>
      </c>
      <c r="S151" s="591">
        <f>COUNTIF(S$10:S$142,F151)</f>
        <v>1</v>
      </c>
      <c r="T151" s="592">
        <f>COUNTIF(T$10:T$142,F151)</f>
        <v>1</v>
      </c>
      <c r="U151" s="590">
        <f>COUNTIF(U$10:U$142,F151)</f>
        <v>1</v>
      </c>
      <c r="V151" s="591">
        <f>COUNTIF(V$10:V$142,F151)</f>
        <v>1</v>
      </c>
      <c r="W151" s="591">
        <f>COUNTIF(W$10:W$142,F151)</f>
        <v>1</v>
      </c>
      <c r="X151" s="591">
        <f>COUNTIF(X$10:X$142,F151)</f>
        <v>1</v>
      </c>
      <c r="Y151" s="591">
        <f>COUNTIF(Y$10:Y$142,F151)</f>
        <v>1</v>
      </c>
      <c r="Z151" s="591">
        <f>COUNTIF(Z$10:Z$142,F151)</f>
        <v>1</v>
      </c>
      <c r="AA151" s="592">
        <f>COUNTIF(AA$10:AA$142,F151)</f>
        <v>1</v>
      </c>
      <c r="AB151" s="590">
        <f>COUNTIF(AB$10:AB$142,F151)</f>
        <v>1</v>
      </c>
      <c r="AC151" s="591">
        <f>COUNTIF(AC$10:AC$142,F151)</f>
        <v>1</v>
      </c>
      <c r="AD151" s="591">
        <f>COUNTIF(AD$10:AD$142,F151)</f>
        <v>1</v>
      </c>
      <c r="AE151" s="591">
        <f>COUNTIF(AE$10:AE$142,F151)</f>
        <v>1</v>
      </c>
      <c r="AF151" s="591">
        <f>COUNTIF(AF$10:AF$142,F151)</f>
        <v>1</v>
      </c>
      <c r="AG151" s="591">
        <f>COUNTIF(AG$10:AG$142,F151)</f>
        <v>1</v>
      </c>
      <c r="AH151" s="592">
        <f>COUNTIF(AH$10:AH$142,F151)</f>
        <v>1</v>
      </c>
      <c r="AI151" s="593">
        <f>COUNTIF(AI$10:AI$142,F151)</f>
        <v>1</v>
      </c>
      <c r="AJ151" s="591">
        <f>COUNTIF(AJ$10:AJ$142,F151)</f>
        <v>1</v>
      </c>
      <c r="AK151" s="591">
        <f>COUNTIF(AK$10:AK$142,F151)</f>
        <v>1</v>
      </c>
      <c r="AL151" s="594">
        <f>SUM(G151:AK151)</f>
        <v>31</v>
      </c>
      <c r="AM151" s="595">
        <f>IF(AR197="","",AR197)</f>
        <v>7.5</v>
      </c>
      <c r="AN151" s="1271">
        <f>AL151*AM151</f>
        <v>232.5</v>
      </c>
      <c r="AO151" s="1272"/>
      <c r="AP151" s="588"/>
      <c r="AQ151" s="559"/>
      <c r="AR151" s="559"/>
    </row>
    <row r="152" spans="1:48">
      <c r="A152" s="463"/>
      <c r="B152" s="42" t="s">
        <v>1081</v>
      </c>
      <c r="C152" s="1252" t="str">
        <f t="shared" ref="C152:C175" si="69">CONCATENATE(AC198,"：",AD198,"（",AF198,AH198,AI198,"）",AK198,AM198)</f>
        <v>明：明け（0：00～9：15）7.25ｈ</v>
      </c>
      <c r="D152" s="1253"/>
      <c r="E152" s="1254"/>
      <c r="F152" s="596" t="str">
        <f t="shared" ref="F152:F175" si="70">IF(AC198="","",AC198)</f>
        <v>明</v>
      </c>
      <c r="G152" s="597">
        <f t="shared" ref="G152:G175" si="71">COUNTIF($G$10:$G$142,F152)</f>
        <v>0</v>
      </c>
      <c r="H152" s="598">
        <f t="shared" ref="H152:H175" si="72">COUNTIF($H$10:$H$142,F152)</f>
        <v>1</v>
      </c>
      <c r="I152" s="598">
        <f t="shared" ref="I152:I175" si="73">COUNTIF($I$10:$I$142,F152)</f>
        <v>1</v>
      </c>
      <c r="J152" s="598">
        <f t="shared" ref="J152:J175" si="74">COUNTIF($J$10:$J$142,F152)</f>
        <v>1</v>
      </c>
      <c r="K152" s="598">
        <f t="shared" ref="K152:K175" si="75">COUNTIF($K$10:$K$142,F152)</f>
        <v>1</v>
      </c>
      <c r="L152" s="598">
        <f t="shared" ref="L152:L175" si="76">COUNTIF(L$10:L$142,F152)</f>
        <v>1</v>
      </c>
      <c r="M152" s="599">
        <f t="shared" ref="M152:M175" si="77">COUNTIF(M$10:M$142,F152)</f>
        <v>1</v>
      </c>
      <c r="N152" s="597">
        <f t="shared" ref="N152:N175" si="78">COUNTIF(N$10:N$142,F152)</f>
        <v>1</v>
      </c>
      <c r="O152" s="598">
        <f t="shared" ref="O152:O175" si="79">COUNTIF(O$10:O$142,F152)</f>
        <v>1</v>
      </c>
      <c r="P152" s="598">
        <f t="shared" ref="P152:P175" si="80">COUNTIF(P$10:P$142,F152)</f>
        <v>1</v>
      </c>
      <c r="Q152" s="598">
        <f t="shared" ref="Q152:Q175" si="81">COUNTIF(Q$10:Q$142,F152)</f>
        <v>1</v>
      </c>
      <c r="R152" s="598">
        <f t="shared" ref="R152:R175" si="82">COUNTIF(R$10:R$142,F152)</f>
        <v>1</v>
      </c>
      <c r="S152" s="598">
        <f t="shared" ref="S152:S175" si="83">COUNTIF(S$10:S$142,F152)</f>
        <v>1</v>
      </c>
      <c r="T152" s="599">
        <f t="shared" ref="T152:T175" si="84">COUNTIF(T$10:T$142,F152)</f>
        <v>1</v>
      </c>
      <c r="U152" s="597">
        <f t="shared" ref="U152:U175" si="85">COUNTIF(U$10:U$142,F152)</f>
        <v>1</v>
      </c>
      <c r="V152" s="598">
        <f t="shared" ref="V152:V175" si="86">COUNTIF(V$10:V$142,F152)</f>
        <v>1</v>
      </c>
      <c r="W152" s="598">
        <f t="shared" ref="W152:W175" si="87">COUNTIF(W$10:W$142,F152)</f>
        <v>1</v>
      </c>
      <c r="X152" s="598">
        <f t="shared" ref="X152:X175" si="88">COUNTIF(X$10:X$142,F152)</f>
        <v>1</v>
      </c>
      <c r="Y152" s="598">
        <f t="shared" ref="Y152:Y175" si="89">COUNTIF(Y$10:Y$142,F152)</f>
        <v>1</v>
      </c>
      <c r="Z152" s="598">
        <f t="shared" ref="Z152:Z175" si="90">COUNTIF(Z$10:Z$142,F152)</f>
        <v>1</v>
      </c>
      <c r="AA152" s="599">
        <f t="shared" ref="AA152:AA175" si="91">COUNTIF(AA$10:AA$142,F152)</f>
        <v>1</v>
      </c>
      <c r="AB152" s="597">
        <f t="shared" ref="AB152:AB175" si="92">COUNTIF(AB$10:AB$142,F152)</f>
        <v>1</v>
      </c>
      <c r="AC152" s="598">
        <f t="shared" ref="AC152:AC175" si="93">COUNTIF(AC$10:AC$142,F152)</f>
        <v>1</v>
      </c>
      <c r="AD152" s="598">
        <f t="shared" ref="AD152:AD175" si="94">COUNTIF(AD$10:AD$142,F152)</f>
        <v>1</v>
      </c>
      <c r="AE152" s="598">
        <f t="shared" ref="AE152:AE175" si="95">COUNTIF(AE$10:AE$142,F152)</f>
        <v>1</v>
      </c>
      <c r="AF152" s="598">
        <f t="shared" ref="AF152:AF175" si="96">COUNTIF(AF$10:AF$142,F152)</f>
        <v>1</v>
      </c>
      <c r="AG152" s="598">
        <f t="shared" ref="AG152:AG175" si="97">COUNTIF(AG$10:AG$142,F152)</f>
        <v>1</v>
      </c>
      <c r="AH152" s="599">
        <f t="shared" ref="AH152:AH175" si="98">COUNTIF(AH$10:AH$142,F152)</f>
        <v>1</v>
      </c>
      <c r="AI152" s="600">
        <f t="shared" ref="AI152:AI175" si="99">COUNTIF(AI$10:AI$142,F152)</f>
        <v>1</v>
      </c>
      <c r="AJ152" s="598">
        <f t="shared" ref="AJ152:AJ175" si="100">COUNTIF(AJ$10:AJ$142,F152)</f>
        <v>1</v>
      </c>
      <c r="AK152" s="598">
        <f t="shared" ref="AK152:AK175" si="101">COUNTIF(AK$10:AK$142,F152)</f>
        <v>1</v>
      </c>
      <c r="AL152" s="601">
        <f t="shared" ref="AL152:AL175" si="102">SUM(G152:AK152)</f>
        <v>30</v>
      </c>
      <c r="AM152" s="602">
        <f t="shared" ref="AM152:AM175" si="103">IF(AR198="","",AR198)</f>
        <v>7.25</v>
      </c>
      <c r="AN152" s="1255">
        <f t="shared" ref="AN152:AN175" si="104">AL152*AM152</f>
        <v>217.5</v>
      </c>
      <c r="AO152" s="1262"/>
      <c r="AP152" s="588"/>
      <c r="AQ152" s="559"/>
      <c r="AR152" s="559"/>
    </row>
    <row r="153" spans="1:48">
      <c r="A153" s="463"/>
      <c r="B153" s="42" t="s">
        <v>1082</v>
      </c>
      <c r="C153" s="1252" t="str">
        <f t="shared" si="69"/>
        <v>①：日勤Ａ（8：40～17：15）7.75ｈ</v>
      </c>
      <c r="D153" s="1253"/>
      <c r="E153" s="1254"/>
      <c r="F153" s="596" t="str">
        <f t="shared" si="70"/>
        <v>①</v>
      </c>
      <c r="G153" s="597">
        <f t="shared" si="71"/>
        <v>0</v>
      </c>
      <c r="H153" s="598">
        <f t="shared" si="72"/>
        <v>0</v>
      </c>
      <c r="I153" s="598">
        <f t="shared" si="73"/>
        <v>0</v>
      </c>
      <c r="J153" s="598">
        <f t="shared" si="74"/>
        <v>1</v>
      </c>
      <c r="K153" s="598">
        <f t="shared" si="75"/>
        <v>2</v>
      </c>
      <c r="L153" s="598">
        <f t="shared" si="76"/>
        <v>3</v>
      </c>
      <c r="M153" s="599">
        <f t="shared" si="77"/>
        <v>3</v>
      </c>
      <c r="N153" s="597">
        <f t="shared" si="78"/>
        <v>3</v>
      </c>
      <c r="O153" s="598">
        <f t="shared" si="79"/>
        <v>3</v>
      </c>
      <c r="P153" s="598">
        <f t="shared" si="80"/>
        <v>3</v>
      </c>
      <c r="Q153" s="598">
        <f t="shared" si="81"/>
        <v>3</v>
      </c>
      <c r="R153" s="598">
        <f t="shared" si="82"/>
        <v>3</v>
      </c>
      <c r="S153" s="598">
        <f t="shared" si="83"/>
        <v>3</v>
      </c>
      <c r="T153" s="599">
        <f t="shared" si="84"/>
        <v>3</v>
      </c>
      <c r="U153" s="597">
        <f t="shared" si="85"/>
        <v>3</v>
      </c>
      <c r="V153" s="598">
        <f t="shared" si="86"/>
        <v>3</v>
      </c>
      <c r="W153" s="598">
        <f t="shared" si="87"/>
        <v>3</v>
      </c>
      <c r="X153" s="598">
        <f t="shared" si="88"/>
        <v>3</v>
      </c>
      <c r="Y153" s="598">
        <f t="shared" si="89"/>
        <v>3</v>
      </c>
      <c r="Z153" s="598">
        <f t="shared" si="90"/>
        <v>3</v>
      </c>
      <c r="AA153" s="599">
        <f t="shared" si="91"/>
        <v>3</v>
      </c>
      <c r="AB153" s="597">
        <f t="shared" si="92"/>
        <v>3</v>
      </c>
      <c r="AC153" s="598">
        <f t="shared" si="93"/>
        <v>3</v>
      </c>
      <c r="AD153" s="598">
        <f t="shared" si="94"/>
        <v>3</v>
      </c>
      <c r="AE153" s="598">
        <f t="shared" si="95"/>
        <v>3</v>
      </c>
      <c r="AF153" s="598">
        <f t="shared" si="96"/>
        <v>3</v>
      </c>
      <c r="AG153" s="598">
        <f t="shared" si="97"/>
        <v>3</v>
      </c>
      <c r="AH153" s="599">
        <f t="shared" si="98"/>
        <v>3</v>
      </c>
      <c r="AI153" s="600">
        <f t="shared" si="99"/>
        <v>3</v>
      </c>
      <c r="AJ153" s="598">
        <f t="shared" si="100"/>
        <v>3</v>
      </c>
      <c r="AK153" s="598">
        <f t="shared" si="101"/>
        <v>3</v>
      </c>
      <c r="AL153" s="601">
        <f t="shared" si="102"/>
        <v>81</v>
      </c>
      <c r="AM153" s="602">
        <f t="shared" si="103"/>
        <v>1.33</v>
      </c>
      <c r="AN153" s="1255">
        <f t="shared" si="104"/>
        <v>107.73</v>
      </c>
      <c r="AO153" s="1256"/>
      <c r="AP153" s="559"/>
      <c r="AQ153" s="559"/>
      <c r="AR153" s="559"/>
    </row>
    <row r="154" spans="1:48">
      <c r="A154" s="463"/>
      <c r="B154" s="42" t="s">
        <v>1083</v>
      </c>
      <c r="C154" s="1252" t="str">
        <f t="shared" si="69"/>
        <v>②：早出（7：10～15：45）7.75ｈ</v>
      </c>
      <c r="D154" s="1253"/>
      <c r="E154" s="1254"/>
      <c r="F154" s="596" t="str">
        <f t="shared" si="70"/>
        <v>②</v>
      </c>
      <c r="G154" s="597">
        <f t="shared" si="71"/>
        <v>0</v>
      </c>
      <c r="H154" s="598">
        <f t="shared" si="72"/>
        <v>0</v>
      </c>
      <c r="I154" s="598">
        <f t="shared" si="73"/>
        <v>0</v>
      </c>
      <c r="J154" s="598">
        <f t="shared" si="74"/>
        <v>0</v>
      </c>
      <c r="K154" s="598">
        <f t="shared" si="75"/>
        <v>0</v>
      </c>
      <c r="L154" s="598">
        <f t="shared" si="76"/>
        <v>0</v>
      </c>
      <c r="M154" s="599">
        <f t="shared" si="77"/>
        <v>0</v>
      </c>
      <c r="N154" s="597">
        <f t="shared" si="78"/>
        <v>0</v>
      </c>
      <c r="O154" s="598">
        <f t="shared" si="79"/>
        <v>0</v>
      </c>
      <c r="P154" s="598">
        <f t="shared" si="80"/>
        <v>0</v>
      </c>
      <c r="Q154" s="598">
        <f t="shared" si="81"/>
        <v>0</v>
      </c>
      <c r="R154" s="598">
        <f t="shared" si="82"/>
        <v>0</v>
      </c>
      <c r="S154" s="598">
        <f t="shared" si="83"/>
        <v>0</v>
      </c>
      <c r="T154" s="599">
        <f t="shared" si="84"/>
        <v>0</v>
      </c>
      <c r="U154" s="597">
        <f t="shared" si="85"/>
        <v>0</v>
      </c>
      <c r="V154" s="598">
        <f t="shared" si="86"/>
        <v>0</v>
      </c>
      <c r="W154" s="598">
        <f t="shared" si="87"/>
        <v>0</v>
      </c>
      <c r="X154" s="598">
        <f t="shared" si="88"/>
        <v>0</v>
      </c>
      <c r="Y154" s="598">
        <f t="shared" si="89"/>
        <v>0</v>
      </c>
      <c r="Z154" s="598">
        <f t="shared" si="90"/>
        <v>0</v>
      </c>
      <c r="AA154" s="599">
        <f t="shared" si="91"/>
        <v>0</v>
      </c>
      <c r="AB154" s="597">
        <f t="shared" si="92"/>
        <v>0</v>
      </c>
      <c r="AC154" s="598">
        <f t="shared" si="93"/>
        <v>0</v>
      </c>
      <c r="AD154" s="598">
        <f t="shared" si="94"/>
        <v>0</v>
      </c>
      <c r="AE154" s="598">
        <f t="shared" si="95"/>
        <v>0</v>
      </c>
      <c r="AF154" s="598">
        <f t="shared" si="96"/>
        <v>0</v>
      </c>
      <c r="AG154" s="598">
        <f t="shared" si="97"/>
        <v>0</v>
      </c>
      <c r="AH154" s="599">
        <f t="shared" si="98"/>
        <v>0</v>
      </c>
      <c r="AI154" s="600">
        <f t="shared" si="99"/>
        <v>0</v>
      </c>
      <c r="AJ154" s="598">
        <f t="shared" si="100"/>
        <v>0</v>
      </c>
      <c r="AK154" s="598">
        <f t="shared" si="101"/>
        <v>0</v>
      </c>
      <c r="AL154" s="601">
        <f t="shared" si="102"/>
        <v>0</v>
      </c>
      <c r="AM154" s="602">
        <f t="shared" si="103"/>
        <v>2.08</v>
      </c>
      <c r="AN154" s="1255">
        <f t="shared" si="104"/>
        <v>0</v>
      </c>
      <c r="AO154" s="1256"/>
      <c r="AP154" s="559"/>
      <c r="AQ154" s="559"/>
      <c r="AR154" s="559"/>
    </row>
    <row r="155" spans="1:48">
      <c r="A155" s="463"/>
      <c r="B155" s="42" t="s">
        <v>1084</v>
      </c>
      <c r="C155" s="1252" t="str">
        <f t="shared" si="69"/>
        <v>③：遅出（11：25～20：00）7.75ｈ</v>
      </c>
      <c r="D155" s="1253"/>
      <c r="E155" s="1254"/>
      <c r="F155" s="596" t="str">
        <f t="shared" si="70"/>
        <v>③</v>
      </c>
      <c r="G155" s="597">
        <f t="shared" si="71"/>
        <v>0</v>
      </c>
      <c r="H155" s="598">
        <f t="shared" si="72"/>
        <v>0</v>
      </c>
      <c r="I155" s="598">
        <f t="shared" si="73"/>
        <v>0</v>
      </c>
      <c r="J155" s="598">
        <f t="shared" si="74"/>
        <v>0</v>
      </c>
      <c r="K155" s="598">
        <f t="shared" si="75"/>
        <v>0</v>
      </c>
      <c r="L155" s="598">
        <f t="shared" si="76"/>
        <v>0</v>
      </c>
      <c r="M155" s="599">
        <f t="shared" si="77"/>
        <v>0</v>
      </c>
      <c r="N155" s="597">
        <f t="shared" si="78"/>
        <v>0</v>
      </c>
      <c r="O155" s="598">
        <f t="shared" si="79"/>
        <v>0</v>
      </c>
      <c r="P155" s="598">
        <f t="shared" si="80"/>
        <v>0</v>
      </c>
      <c r="Q155" s="598">
        <f t="shared" si="81"/>
        <v>0</v>
      </c>
      <c r="R155" s="598">
        <f t="shared" si="82"/>
        <v>0</v>
      </c>
      <c r="S155" s="598">
        <f t="shared" si="83"/>
        <v>0</v>
      </c>
      <c r="T155" s="599">
        <f t="shared" si="84"/>
        <v>0</v>
      </c>
      <c r="U155" s="597">
        <f t="shared" si="85"/>
        <v>0</v>
      </c>
      <c r="V155" s="598">
        <f t="shared" si="86"/>
        <v>0</v>
      </c>
      <c r="W155" s="598">
        <f t="shared" si="87"/>
        <v>0</v>
      </c>
      <c r="X155" s="598">
        <f t="shared" si="88"/>
        <v>0</v>
      </c>
      <c r="Y155" s="598">
        <f t="shared" si="89"/>
        <v>0</v>
      </c>
      <c r="Z155" s="598">
        <f t="shared" si="90"/>
        <v>0</v>
      </c>
      <c r="AA155" s="599">
        <f t="shared" si="91"/>
        <v>0</v>
      </c>
      <c r="AB155" s="597">
        <f t="shared" si="92"/>
        <v>0</v>
      </c>
      <c r="AC155" s="598">
        <f t="shared" si="93"/>
        <v>0</v>
      </c>
      <c r="AD155" s="598">
        <f t="shared" si="94"/>
        <v>0</v>
      </c>
      <c r="AE155" s="598">
        <f t="shared" si="95"/>
        <v>0</v>
      </c>
      <c r="AF155" s="598">
        <f t="shared" si="96"/>
        <v>0</v>
      </c>
      <c r="AG155" s="598">
        <f t="shared" si="97"/>
        <v>0</v>
      </c>
      <c r="AH155" s="599">
        <f t="shared" si="98"/>
        <v>0</v>
      </c>
      <c r="AI155" s="600">
        <f t="shared" si="99"/>
        <v>0</v>
      </c>
      <c r="AJ155" s="598">
        <f t="shared" si="100"/>
        <v>0</v>
      </c>
      <c r="AK155" s="598">
        <f t="shared" si="101"/>
        <v>0</v>
      </c>
      <c r="AL155" s="601">
        <f t="shared" si="102"/>
        <v>0</v>
      </c>
      <c r="AM155" s="602">
        <f t="shared" si="103"/>
        <v>2.5</v>
      </c>
      <c r="AN155" s="1255">
        <f t="shared" si="104"/>
        <v>0</v>
      </c>
      <c r="AO155" s="1256"/>
      <c r="AP155" s="559"/>
      <c r="AQ155" s="559"/>
      <c r="AR155" s="559"/>
    </row>
    <row r="156" spans="1:48">
      <c r="A156" s="463"/>
      <c r="B156" s="42" t="s">
        <v>1085</v>
      </c>
      <c r="C156" s="1252" t="str">
        <f t="shared" si="69"/>
        <v>⑤：午前Ａ（8：40～12：40）4ｈ</v>
      </c>
      <c r="D156" s="1253"/>
      <c r="E156" s="1254"/>
      <c r="F156" s="596" t="str">
        <f t="shared" si="70"/>
        <v>⑤</v>
      </c>
      <c r="G156" s="597">
        <f t="shared" si="71"/>
        <v>0</v>
      </c>
      <c r="H156" s="598">
        <f t="shared" si="72"/>
        <v>0</v>
      </c>
      <c r="I156" s="598">
        <f t="shared" si="73"/>
        <v>0</v>
      </c>
      <c r="J156" s="598">
        <f t="shared" si="74"/>
        <v>0</v>
      </c>
      <c r="K156" s="598">
        <f t="shared" si="75"/>
        <v>0</v>
      </c>
      <c r="L156" s="598">
        <f t="shared" si="76"/>
        <v>0</v>
      </c>
      <c r="M156" s="599">
        <f t="shared" si="77"/>
        <v>0</v>
      </c>
      <c r="N156" s="597">
        <f t="shared" si="78"/>
        <v>0</v>
      </c>
      <c r="O156" s="598">
        <f t="shared" si="79"/>
        <v>0</v>
      </c>
      <c r="P156" s="598">
        <f t="shared" si="80"/>
        <v>0</v>
      </c>
      <c r="Q156" s="598">
        <f t="shared" si="81"/>
        <v>0</v>
      </c>
      <c r="R156" s="598">
        <f t="shared" si="82"/>
        <v>0</v>
      </c>
      <c r="S156" s="598">
        <f t="shared" si="83"/>
        <v>0</v>
      </c>
      <c r="T156" s="599">
        <f t="shared" si="84"/>
        <v>0</v>
      </c>
      <c r="U156" s="597">
        <f t="shared" si="85"/>
        <v>0</v>
      </c>
      <c r="V156" s="598">
        <f t="shared" si="86"/>
        <v>0</v>
      </c>
      <c r="W156" s="598">
        <f t="shared" si="87"/>
        <v>0</v>
      </c>
      <c r="X156" s="598">
        <f t="shared" si="88"/>
        <v>0</v>
      </c>
      <c r="Y156" s="598">
        <f t="shared" si="89"/>
        <v>0</v>
      </c>
      <c r="Z156" s="598">
        <f t="shared" si="90"/>
        <v>0</v>
      </c>
      <c r="AA156" s="599">
        <f t="shared" si="91"/>
        <v>0</v>
      </c>
      <c r="AB156" s="597">
        <f t="shared" si="92"/>
        <v>0</v>
      </c>
      <c r="AC156" s="598">
        <f t="shared" si="93"/>
        <v>0</v>
      </c>
      <c r="AD156" s="598">
        <f t="shared" si="94"/>
        <v>0</v>
      </c>
      <c r="AE156" s="598">
        <f t="shared" si="95"/>
        <v>0</v>
      </c>
      <c r="AF156" s="598">
        <f t="shared" si="96"/>
        <v>0</v>
      </c>
      <c r="AG156" s="598">
        <f t="shared" si="97"/>
        <v>0</v>
      </c>
      <c r="AH156" s="599">
        <f t="shared" si="98"/>
        <v>0</v>
      </c>
      <c r="AI156" s="600">
        <f t="shared" si="99"/>
        <v>0</v>
      </c>
      <c r="AJ156" s="598">
        <f t="shared" si="100"/>
        <v>0</v>
      </c>
      <c r="AK156" s="598">
        <f t="shared" si="101"/>
        <v>0</v>
      </c>
      <c r="AL156" s="601">
        <f t="shared" si="102"/>
        <v>0</v>
      </c>
      <c r="AM156" s="602">
        <f t="shared" si="103"/>
        <v>0.57999999999999996</v>
      </c>
      <c r="AN156" s="1255">
        <f t="shared" si="104"/>
        <v>0</v>
      </c>
      <c r="AO156" s="1256"/>
      <c r="AP156" s="559"/>
      <c r="AQ156" s="559"/>
      <c r="AR156" s="559"/>
    </row>
    <row r="157" spans="1:48">
      <c r="A157" s="463"/>
      <c r="B157" s="42" t="s">
        <v>1086</v>
      </c>
      <c r="C157" s="1252" t="str">
        <f t="shared" si="69"/>
        <v>⑥：午後Ａ（13：30～17：30）4ｈ</v>
      </c>
      <c r="D157" s="1253"/>
      <c r="E157" s="1254"/>
      <c r="F157" s="596" t="str">
        <f t="shared" si="70"/>
        <v>⑥</v>
      </c>
      <c r="G157" s="597">
        <f t="shared" si="71"/>
        <v>0</v>
      </c>
      <c r="H157" s="598">
        <f t="shared" si="72"/>
        <v>0</v>
      </c>
      <c r="I157" s="598">
        <f t="shared" si="73"/>
        <v>0</v>
      </c>
      <c r="J157" s="598">
        <f t="shared" si="74"/>
        <v>0</v>
      </c>
      <c r="K157" s="598">
        <f t="shared" si="75"/>
        <v>0</v>
      </c>
      <c r="L157" s="598">
        <f t="shared" si="76"/>
        <v>0</v>
      </c>
      <c r="M157" s="599">
        <f t="shared" si="77"/>
        <v>0</v>
      </c>
      <c r="N157" s="597">
        <f t="shared" si="78"/>
        <v>0</v>
      </c>
      <c r="O157" s="598">
        <f t="shared" si="79"/>
        <v>0</v>
      </c>
      <c r="P157" s="598">
        <f t="shared" si="80"/>
        <v>0</v>
      </c>
      <c r="Q157" s="598">
        <f t="shared" si="81"/>
        <v>0</v>
      </c>
      <c r="R157" s="598">
        <f t="shared" si="82"/>
        <v>0</v>
      </c>
      <c r="S157" s="598">
        <f t="shared" si="83"/>
        <v>0</v>
      </c>
      <c r="T157" s="599">
        <f t="shared" si="84"/>
        <v>0</v>
      </c>
      <c r="U157" s="597">
        <f t="shared" si="85"/>
        <v>0</v>
      </c>
      <c r="V157" s="598">
        <f t="shared" si="86"/>
        <v>0</v>
      </c>
      <c r="W157" s="598">
        <f t="shared" si="87"/>
        <v>0</v>
      </c>
      <c r="X157" s="598">
        <f t="shared" si="88"/>
        <v>0</v>
      </c>
      <c r="Y157" s="598">
        <f t="shared" si="89"/>
        <v>0</v>
      </c>
      <c r="Z157" s="598">
        <f t="shared" si="90"/>
        <v>0</v>
      </c>
      <c r="AA157" s="599">
        <f t="shared" si="91"/>
        <v>0</v>
      </c>
      <c r="AB157" s="597">
        <f t="shared" si="92"/>
        <v>0</v>
      </c>
      <c r="AC157" s="598">
        <f t="shared" si="93"/>
        <v>0</v>
      </c>
      <c r="AD157" s="598">
        <f t="shared" si="94"/>
        <v>0</v>
      </c>
      <c r="AE157" s="598">
        <f t="shared" si="95"/>
        <v>0</v>
      </c>
      <c r="AF157" s="598">
        <f t="shared" si="96"/>
        <v>0</v>
      </c>
      <c r="AG157" s="598">
        <f t="shared" si="97"/>
        <v>0</v>
      </c>
      <c r="AH157" s="599">
        <f t="shared" si="98"/>
        <v>0</v>
      </c>
      <c r="AI157" s="600">
        <f t="shared" si="99"/>
        <v>0</v>
      </c>
      <c r="AJ157" s="598">
        <f t="shared" si="100"/>
        <v>0</v>
      </c>
      <c r="AK157" s="598">
        <f t="shared" si="101"/>
        <v>0</v>
      </c>
      <c r="AL157" s="601">
        <f t="shared" si="102"/>
        <v>0</v>
      </c>
      <c r="AM157" s="602">
        <f t="shared" si="103"/>
        <v>1</v>
      </c>
      <c r="AN157" s="1255">
        <f t="shared" si="104"/>
        <v>0</v>
      </c>
      <c r="AO157" s="1256"/>
      <c r="AP157" s="559"/>
      <c r="AQ157" s="559"/>
      <c r="AR157" s="559"/>
    </row>
    <row r="158" spans="1:48">
      <c r="A158" s="463"/>
      <c r="B158" s="42" t="s">
        <v>1087</v>
      </c>
      <c r="C158" s="1252" t="str">
        <f t="shared" si="69"/>
        <v>⑦：日勤Ｂ（9：00～17：00）7ｈ</v>
      </c>
      <c r="D158" s="1253"/>
      <c r="E158" s="1254"/>
      <c r="F158" s="596" t="str">
        <f t="shared" si="70"/>
        <v>⑦</v>
      </c>
      <c r="G158" s="597">
        <f t="shared" si="71"/>
        <v>0</v>
      </c>
      <c r="H158" s="598">
        <f t="shared" si="72"/>
        <v>0</v>
      </c>
      <c r="I158" s="598">
        <f t="shared" si="73"/>
        <v>0</v>
      </c>
      <c r="J158" s="598">
        <f t="shared" si="74"/>
        <v>0</v>
      </c>
      <c r="K158" s="598">
        <f t="shared" si="75"/>
        <v>0</v>
      </c>
      <c r="L158" s="598">
        <f t="shared" si="76"/>
        <v>0</v>
      </c>
      <c r="M158" s="599">
        <f t="shared" si="77"/>
        <v>0</v>
      </c>
      <c r="N158" s="597">
        <f t="shared" si="78"/>
        <v>0</v>
      </c>
      <c r="O158" s="598">
        <f t="shared" si="79"/>
        <v>0</v>
      </c>
      <c r="P158" s="598">
        <f t="shared" si="80"/>
        <v>0</v>
      </c>
      <c r="Q158" s="598">
        <f t="shared" si="81"/>
        <v>0</v>
      </c>
      <c r="R158" s="598">
        <f t="shared" si="82"/>
        <v>0</v>
      </c>
      <c r="S158" s="598">
        <f t="shared" si="83"/>
        <v>0</v>
      </c>
      <c r="T158" s="599">
        <f t="shared" si="84"/>
        <v>0</v>
      </c>
      <c r="U158" s="597">
        <f t="shared" si="85"/>
        <v>0</v>
      </c>
      <c r="V158" s="598">
        <f t="shared" si="86"/>
        <v>0</v>
      </c>
      <c r="W158" s="598">
        <f t="shared" si="87"/>
        <v>0</v>
      </c>
      <c r="X158" s="598">
        <f t="shared" si="88"/>
        <v>0</v>
      </c>
      <c r="Y158" s="598">
        <f t="shared" si="89"/>
        <v>0</v>
      </c>
      <c r="Z158" s="598">
        <f t="shared" si="90"/>
        <v>0</v>
      </c>
      <c r="AA158" s="599">
        <f t="shared" si="91"/>
        <v>0</v>
      </c>
      <c r="AB158" s="597">
        <f t="shared" si="92"/>
        <v>0</v>
      </c>
      <c r="AC158" s="598">
        <f t="shared" si="93"/>
        <v>0</v>
      </c>
      <c r="AD158" s="598">
        <f t="shared" si="94"/>
        <v>0</v>
      </c>
      <c r="AE158" s="598">
        <f t="shared" si="95"/>
        <v>0</v>
      </c>
      <c r="AF158" s="598">
        <f t="shared" si="96"/>
        <v>0</v>
      </c>
      <c r="AG158" s="598">
        <f t="shared" si="97"/>
        <v>0</v>
      </c>
      <c r="AH158" s="599">
        <f t="shared" si="98"/>
        <v>0</v>
      </c>
      <c r="AI158" s="600">
        <f t="shared" si="99"/>
        <v>0</v>
      </c>
      <c r="AJ158" s="598">
        <f t="shared" si="100"/>
        <v>0</v>
      </c>
      <c r="AK158" s="598">
        <f t="shared" si="101"/>
        <v>0</v>
      </c>
      <c r="AL158" s="601">
        <f t="shared" si="102"/>
        <v>0</v>
      </c>
      <c r="AM158" s="602">
        <f t="shared" si="103"/>
        <v>0.75</v>
      </c>
      <c r="AN158" s="1255">
        <f t="shared" si="104"/>
        <v>0</v>
      </c>
      <c r="AO158" s="1256"/>
      <c r="AP158" s="559"/>
      <c r="AQ158" s="559"/>
      <c r="AR158" s="559"/>
    </row>
    <row r="159" spans="1:48">
      <c r="A159" s="463"/>
      <c r="B159" s="42" t="s">
        <v>1088</v>
      </c>
      <c r="C159" s="1252" t="str">
        <f t="shared" si="69"/>
        <v>⑧：午前Ｂ（9：00～13：00）4ｈ</v>
      </c>
      <c r="D159" s="1253"/>
      <c r="E159" s="1254"/>
      <c r="F159" s="596" t="str">
        <f t="shared" si="70"/>
        <v>⑧</v>
      </c>
      <c r="G159" s="597">
        <f t="shared" si="71"/>
        <v>0</v>
      </c>
      <c r="H159" s="598">
        <f t="shared" si="72"/>
        <v>0</v>
      </c>
      <c r="I159" s="598">
        <f t="shared" si="73"/>
        <v>0</v>
      </c>
      <c r="J159" s="598">
        <f t="shared" si="74"/>
        <v>0</v>
      </c>
      <c r="K159" s="598">
        <f t="shared" si="75"/>
        <v>0</v>
      </c>
      <c r="L159" s="598">
        <f t="shared" si="76"/>
        <v>0</v>
      </c>
      <c r="M159" s="599">
        <f t="shared" si="77"/>
        <v>0</v>
      </c>
      <c r="N159" s="597">
        <f t="shared" si="78"/>
        <v>0</v>
      </c>
      <c r="O159" s="598">
        <f t="shared" si="79"/>
        <v>0</v>
      </c>
      <c r="P159" s="598">
        <f t="shared" si="80"/>
        <v>0</v>
      </c>
      <c r="Q159" s="598">
        <f t="shared" si="81"/>
        <v>0</v>
      </c>
      <c r="R159" s="598">
        <f t="shared" si="82"/>
        <v>0</v>
      </c>
      <c r="S159" s="598">
        <f t="shared" si="83"/>
        <v>0</v>
      </c>
      <c r="T159" s="599">
        <f t="shared" si="84"/>
        <v>0</v>
      </c>
      <c r="U159" s="597">
        <f t="shared" si="85"/>
        <v>0</v>
      </c>
      <c r="V159" s="598">
        <f t="shared" si="86"/>
        <v>0</v>
      </c>
      <c r="W159" s="598">
        <f t="shared" si="87"/>
        <v>0</v>
      </c>
      <c r="X159" s="598">
        <f t="shared" si="88"/>
        <v>0</v>
      </c>
      <c r="Y159" s="598">
        <f t="shared" si="89"/>
        <v>0</v>
      </c>
      <c r="Z159" s="598">
        <f t="shared" si="90"/>
        <v>0</v>
      </c>
      <c r="AA159" s="599">
        <f t="shared" si="91"/>
        <v>0</v>
      </c>
      <c r="AB159" s="597">
        <f t="shared" si="92"/>
        <v>0</v>
      </c>
      <c r="AC159" s="598">
        <f t="shared" si="93"/>
        <v>0</v>
      </c>
      <c r="AD159" s="598">
        <f t="shared" si="94"/>
        <v>0</v>
      </c>
      <c r="AE159" s="598">
        <f t="shared" si="95"/>
        <v>0</v>
      </c>
      <c r="AF159" s="598">
        <f t="shared" si="96"/>
        <v>0</v>
      </c>
      <c r="AG159" s="598">
        <f t="shared" si="97"/>
        <v>0</v>
      </c>
      <c r="AH159" s="599">
        <f t="shared" si="98"/>
        <v>0</v>
      </c>
      <c r="AI159" s="600">
        <f t="shared" si="99"/>
        <v>0</v>
      </c>
      <c r="AJ159" s="598">
        <f t="shared" si="100"/>
        <v>0</v>
      </c>
      <c r="AK159" s="598">
        <f t="shared" si="101"/>
        <v>0</v>
      </c>
      <c r="AL159" s="601">
        <f t="shared" si="102"/>
        <v>0</v>
      </c>
      <c r="AM159" s="602">
        <f t="shared" si="103"/>
        <v>0.25</v>
      </c>
      <c r="AN159" s="1255">
        <f t="shared" si="104"/>
        <v>0</v>
      </c>
      <c r="AO159" s="1256"/>
      <c r="AP159" s="559"/>
      <c r="AQ159" s="559"/>
      <c r="AR159" s="559"/>
    </row>
    <row r="160" spans="1:48">
      <c r="A160" s="463"/>
      <c r="B160" s="42" t="s">
        <v>1089</v>
      </c>
      <c r="C160" s="1252" t="str">
        <f t="shared" si="69"/>
        <v>⑨：午後Ｂ（13：00～17：00）4ｈ</v>
      </c>
      <c r="D160" s="1253"/>
      <c r="E160" s="1254"/>
      <c r="F160" s="596" t="str">
        <f t="shared" si="70"/>
        <v>⑨</v>
      </c>
      <c r="G160" s="597">
        <f t="shared" si="71"/>
        <v>0</v>
      </c>
      <c r="H160" s="598">
        <f t="shared" si="72"/>
        <v>0</v>
      </c>
      <c r="I160" s="598">
        <f t="shared" si="73"/>
        <v>0</v>
      </c>
      <c r="J160" s="598">
        <f t="shared" si="74"/>
        <v>0</v>
      </c>
      <c r="K160" s="598">
        <f t="shared" si="75"/>
        <v>0</v>
      </c>
      <c r="L160" s="598">
        <f t="shared" si="76"/>
        <v>0</v>
      </c>
      <c r="M160" s="599">
        <f t="shared" si="77"/>
        <v>0</v>
      </c>
      <c r="N160" s="597">
        <f t="shared" si="78"/>
        <v>0</v>
      </c>
      <c r="O160" s="598">
        <f t="shared" si="79"/>
        <v>0</v>
      </c>
      <c r="P160" s="598">
        <f t="shared" si="80"/>
        <v>0</v>
      </c>
      <c r="Q160" s="598">
        <f t="shared" si="81"/>
        <v>0</v>
      </c>
      <c r="R160" s="598">
        <f t="shared" si="82"/>
        <v>0</v>
      </c>
      <c r="S160" s="598">
        <f t="shared" si="83"/>
        <v>0</v>
      </c>
      <c r="T160" s="599">
        <f t="shared" si="84"/>
        <v>0</v>
      </c>
      <c r="U160" s="597">
        <f t="shared" si="85"/>
        <v>0</v>
      </c>
      <c r="V160" s="598">
        <f t="shared" si="86"/>
        <v>0</v>
      </c>
      <c r="W160" s="598">
        <f t="shared" si="87"/>
        <v>0</v>
      </c>
      <c r="X160" s="598">
        <f t="shared" si="88"/>
        <v>0</v>
      </c>
      <c r="Y160" s="598">
        <f t="shared" si="89"/>
        <v>0</v>
      </c>
      <c r="Z160" s="598">
        <f t="shared" si="90"/>
        <v>0</v>
      </c>
      <c r="AA160" s="599">
        <f t="shared" si="91"/>
        <v>0</v>
      </c>
      <c r="AB160" s="597">
        <f t="shared" si="92"/>
        <v>0</v>
      </c>
      <c r="AC160" s="598">
        <f t="shared" si="93"/>
        <v>0</v>
      </c>
      <c r="AD160" s="598">
        <f t="shared" si="94"/>
        <v>0</v>
      </c>
      <c r="AE160" s="598">
        <f t="shared" si="95"/>
        <v>0</v>
      </c>
      <c r="AF160" s="598">
        <f t="shared" si="96"/>
        <v>0</v>
      </c>
      <c r="AG160" s="598">
        <f t="shared" si="97"/>
        <v>0</v>
      </c>
      <c r="AH160" s="599">
        <f t="shared" si="98"/>
        <v>0</v>
      </c>
      <c r="AI160" s="600">
        <f t="shared" si="99"/>
        <v>0</v>
      </c>
      <c r="AJ160" s="598">
        <f t="shared" si="100"/>
        <v>0</v>
      </c>
      <c r="AK160" s="598">
        <f t="shared" si="101"/>
        <v>0</v>
      </c>
      <c r="AL160" s="601">
        <f t="shared" si="102"/>
        <v>0</v>
      </c>
      <c r="AM160" s="602">
        <f t="shared" si="103"/>
        <v>0.5</v>
      </c>
      <c r="AN160" s="1255">
        <f t="shared" si="104"/>
        <v>0</v>
      </c>
      <c r="AO160" s="1256"/>
      <c r="AP160" s="559"/>
      <c r="AQ160" s="559"/>
      <c r="AR160" s="559"/>
    </row>
    <row r="161" spans="1:44">
      <c r="A161" s="463"/>
      <c r="B161" s="42" t="s">
        <v>1090</v>
      </c>
      <c r="C161" s="1252" t="str">
        <f t="shared" si="69"/>
        <v>⑩：午後Ｃ（11：25～15：25）4ｈ</v>
      </c>
      <c r="D161" s="1253"/>
      <c r="E161" s="1254"/>
      <c r="F161" s="596" t="str">
        <f t="shared" si="70"/>
        <v>⑩</v>
      </c>
      <c r="G161" s="597">
        <f t="shared" si="71"/>
        <v>0</v>
      </c>
      <c r="H161" s="598">
        <f t="shared" si="72"/>
        <v>0</v>
      </c>
      <c r="I161" s="598">
        <f t="shared" si="73"/>
        <v>0</v>
      </c>
      <c r="J161" s="598">
        <f t="shared" si="74"/>
        <v>0</v>
      </c>
      <c r="K161" s="598">
        <f t="shared" si="75"/>
        <v>0</v>
      </c>
      <c r="L161" s="598">
        <f t="shared" si="76"/>
        <v>0</v>
      </c>
      <c r="M161" s="599">
        <f t="shared" si="77"/>
        <v>0</v>
      </c>
      <c r="N161" s="597">
        <f t="shared" si="78"/>
        <v>0</v>
      </c>
      <c r="O161" s="598">
        <f t="shared" si="79"/>
        <v>0</v>
      </c>
      <c r="P161" s="598">
        <f t="shared" si="80"/>
        <v>0</v>
      </c>
      <c r="Q161" s="598">
        <f t="shared" si="81"/>
        <v>0</v>
      </c>
      <c r="R161" s="598">
        <f t="shared" si="82"/>
        <v>0</v>
      </c>
      <c r="S161" s="598">
        <f t="shared" si="83"/>
        <v>0</v>
      </c>
      <c r="T161" s="599">
        <f t="shared" si="84"/>
        <v>0</v>
      </c>
      <c r="U161" s="597">
        <f t="shared" si="85"/>
        <v>0</v>
      </c>
      <c r="V161" s="598">
        <f t="shared" si="86"/>
        <v>0</v>
      </c>
      <c r="W161" s="598">
        <f t="shared" si="87"/>
        <v>0</v>
      </c>
      <c r="X161" s="598">
        <f t="shared" si="88"/>
        <v>0</v>
      </c>
      <c r="Y161" s="598">
        <f t="shared" si="89"/>
        <v>0</v>
      </c>
      <c r="Z161" s="598">
        <f t="shared" si="90"/>
        <v>0</v>
      </c>
      <c r="AA161" s="599">
        <f t="shared" si="91"/>
        <v>0</v>
      </c>
      <c r="AB161" s="597">
        <f t="shared" si="92"/>
        <v>0</v>
      </c>
      <c r="AC161" s="598">
        <f t="shared" si="93"/>
        <v>0</v>
      </c>
      <c r="AD161" s="598">
        <f t="shared" si="94"/>
        <v>0</v>
      </c>
      <c r="AE161" s="598">
        <f t="shared" si="95"/>
        <v>0</v>
      </c>
      <c r="AF161" s="598">
        <f t="shared" si="96"/>
        <v>0</v>
      </c>
      <c r="AG161" s="598">
        <f t="shared" si="97"/>
        <v>0</v>
      </c>
      <c r="AH161" s="599">
        <f t="shared" si="98"/>
        <v>0</v>
      </c>
      <c r="AI161" s="600">
        <f t="shared" si="99"/>
        <v>0</v>
      </c>
      <c r="AJ161" s="598">
        <f t="shared" si="100"/>
        <v>0</v>
      </c>
      <c r="AK161" s="598">
        <f t="shared" si="101"/>
        <v>0</v>
      </c>
      <c r="AL161" s="601">
        <f t="shared" si="102"/>
        <v>0</v>
      </c>
      <c r="AM161" s="602">
        <f t="shared" si="103"/>
        <v>0</v>
      </c>
      <c r="AN161" s="1255">
        <f t="shared" si="104"/>
        <v>0</v>
      </c>
      <c r="AO161" s="1256"/>
      <c r="AP161" s="559"/>
      <c r="AQ161" s="559"/>
      <c r="AR161" s="559"/>
    </row>
    <row r="162" spans="1:44">
      <c r="A162" s="463"/>
      <c r="B162" s="42" t="s">
        <v>1091</v>
      </c>
      <c r="C162" s="1252" t="str">
        <f t="shared" si="69"/>
        <v>⑪：午後Ｄ（16：00～20：00）4ｈ</v>
      </c>
      <c r="D162" s="1253"/>
      <c r="E162" s="1254"/>
      <c r="F162" s="596" t="str">
        <f t="shared" si="70"/>
        <v>⑪</v>
      </c>
      <c r="G162" s="597">
        <f t="shared" si="71"/>
        <v>0</v>
      </c>
      <c r="H162" s="598">
        <f t="shared" si="72"/>
        <v>0</v>
      </c>
      <c r="I162" s="598">
        <f t="shared" si="73"/>
        <v>0</v>
      </c>
      <c r="J162" s="598">
        <f t="shared" si="74"/>
        <v>0</v>
      </c>
      <c r="K162" s="598">
        <f t="shared" si="75"/>
        <v>0</v>
      </c>
      <c r="L162" s="598">
        <f t="shared" si="76"/>
        <v>0</v>
      </c>
      <c r="M162" s="599">
        <f t="shared" si="77"/>
        <v>0</v>
      </c>
      <c r="N162" s="597">
        <f t="shared" si="78"/>
        <v>0</v>
      </c>
      <c r="O162" s="598">
        <f t="shared" si="79"/>
        <v>0</v>
      </c>
      <c r="P162" s="598">
        <f t="shared" si="80"/>
        <v>0</v>
      </c>
      <c r="Q162" s="598">
        <f t="shared" si="81"/>
        <v>0</v>
      </c>
      <c r="R162" s="598">
        <f t="shared" si="82"/>
        <v>0</v>
      </c>
      <c r="S162" s="598">
        <f t="shared" si="83"/>
        <v>0</v>
      </c>
      <c r="T162" s="599">
        <f t="shared" si="84"/>
        <v>0</v>
      </c>
      <c r="U162" s="597">
        <f t="shared" si="85"/>
        <v>0</v>
      </c>
      <c r="V162" s="598">
        <f t="shared" si="86"/>
        <v>0</v>
      </c>
      <c r="W162" s="598">
        <f t="shared" si="87"/>
        <v>0</v>
      </c>
      <c r="X162" s="598">
        <f t="shared" si="88"/>
        <v>0</v>
      </c>
      <c r="Y162" s="598">
        <f t="shared" si="89"/>
        <v>0</v>
      </c>
      <c r="Z162" s="598">
        <f t="shared" si="90"/>
        <v>0</v>
      </c>
      <c r="AA162" s="599">
        <f t="shared" si="91"/>
        <v>0</v>
      </c>
      <c r="AB162" s="597">
        <f t="shared" si="92"/>
        <v>0</v>
      </c>
      <c r="AC162" s="598">
        <f t="shared" si="93"/>
        <v>0</v>
      </c>
      <c r="AD162" s="598">
        <f t="shared" si="94"/>
        <v>0</v>
      </c>
      <c r="AE162" s="598">
        <f t="shared" si="95"/>
        <v>0</v>
      </c>
      <c r="AF162" s="598">
        <f t="shared" si="96"/>
        <v>0</v>
      </c>
      <c r="AG162" s="598">
        <f t="shared" si="97"/>
        <v>0</v>
      </c>
      <c r="AH162" s="599">
        <f t="shared" si="98"/>
        <v>0</v>
      </c>
      <c r="AI162" s="600">
        <f t="shared" si="99"/>
        <v>0</v>
      </c>
      <c r="AJ162" s="598">
        <f t="shared" si="100"/>
        <v>0</v>
      </c>
      <c r="AK162" s="598">
        <f t="shared" si="101"/>
        <v>0</v>
      </c>
      <c r="AL162" s="601">
        <f t="shared" si="102"/>
        <v>0</v>
      </c>
      <c r="AM162" s="602">
        <f t="shared" si="103"/>
        <v>3.5</v>
      </c>
      <c r="AN162" s="1255">
        <f t="shared" si="104"/>
        <v>0</v>
      </c>
      <c r="AO162" s="1256"/>
      <c r="AP162" s="559"/>
      <c r="AQ162" s="559"/>
      <c r="AR162" s="559"/>
    </row>
    <row r="163" spans="1:44">
      <c r="A163" s="463"/>
      <c r="B163" s="42" t="s">
        <v>1092</v>
      </c>
      <c r="C163" s="1252" t="str">
        <f t="shared" si="69"/>
        <v>⑱：日勤Ｃ（8：40～17：00）7.5ｈ</v>
      </c>
      <c r="D163" s="1253"/>
      <c r="E163" s="1254"/>
      <c r="F163" s="596" t="str">
        <f t="shared" si="70"/>
        <v>⑱</v>
      </c>
      <c r="G163" s="597">
        <f t="shared" si="71"/>
        <v>0</v>
      </c>
      <c r="H163" s="598">
        <f t="shared" si="72"/>
        <v>0</v>
      </c>
      <c r="I163" s="598">
        <f t="shared" si="73"/>
        <v>0</v>
      </c>
      <c r="J163" s="598">
        <f t="shared" si="74"/>
        <v>0</v>
      </c>
      <c r="K163" s="598">
        <f t="shared" si="75"/>
        <v>0</v>
      </c>
      <c r="L163" s="598">
        <f t="shared" si="76"/>
        <v>0</v>
      </c>
      <c r="M163" s="599">
        <f t="shared" si="77"/>
        <v>0</v>
      </c>
      <c r="N163" s="597">
        <f t="shared" si="78"/>
        <v>0</v>
      </c>
      <c r="O163" s="598">
        <f t="shared" si="79"/>
        <v>0</v>
      </c>
      <c r="P163" s="598">
        <f t="shared" si="80"/>
        <v>0</v>
      </c>
      <c r="Q163" s="598">
        <f t="shared" si="81"/>
        <v>0</v>
      </c>
      <c r="R163" s="598">
        <f t="shared" si="82"/>
        <v>0</v>
      </c>
      <c r="S163" s="598">
        <f t="shared" si="83"/>
        <v>0</v>
      </c>
      <c r="T163" s="599">
        <f t="shared" si="84"/>
        <v>0</v>
      </c>
      <c r="U163" s="597">
        <f t="shared" si="85"/>
        <v>0</v>
      </c>
      <c r="V163" s="598">
        <f t="shared" si="86"/>
        <v>0</v>
      </c>
      <c r="W163" s="598">
        <f t="shared" si="87"/>
        <v>0</v>
      </c>
      <c r="X163" s="598">
        <f t="shared" si="88"/>
        <v>0</v>
      </c>
      <c r="Y163" s="598">
        <f t="shared" si="89"/>
        <v>0</v>
      </c>
      <c r="Z163" s="598">
        <f t="shared" si="90"/>
        <v>0</v>
      </c>
      <c r="AA163" s="599">
        <f t="shared" si="91"/>
        <v>0</v>
      </c>
      <c r="AB163" s="597">
        <f t="shared" si="92"/>
        <v>0</v>
      </c>
      <c r="AC163" s="598">
        <f t="shared" si="93"/>
        <v>0</v>
      </c>
      <c r="AD163" s="598">
        <f t="shared" si="94"/>
        <v>0</v>
      </c>
      <c r="AE163" s="598">
        <f t="shared" si="95"/>
        <v>0</v>
      </c>
      <c r="AF163" s="598">
        <f t="shared" si="96"/>
        <v>0</v>
      </c>
      <c r="AG163" s="598">
        <f t="shared" si="97"/>
        <v>0</v>
      </c>
      <c r="AH163" s="599">
        <f t="shared" si="98"/>
        <v>0</v>
      </c>
      <c r="AI163" s="600">
        <f t="shared" si="99"/>
        <v>0</v>
      </c>
      <c r="AJ163" s="598">
        <f t="shared" si="100"/>
        <v>0</v>
      </c>
      <c r="AK163" s="598">
        <f t="shared" si="101"/>
        <v>0</v>
      </c>
      <c r="AL163" s="601">
        <f t="shared" si="102"/>
        <v>0</v>
      </c>
      <c r="AM163" s="602">
        <f t="shared" si="103"/>
        <v>1.08</v>
      </c>
      <c r="AN163" s="1255">
        <f t="shared" si="104"/>
        <v>0</v>
      </c>
      <c r="AO163" s="1256"/>
      <c r="AP163" s="559"/>
      <c r="AQ163" s="559"/>
      <c r="AR163" s="559"/>
    </row>
    <row r="164" spans="1:44">
      <c r="A164" s="463"/>
      <c r="B164" s="42" t="s">
        <v>1093</v>
      </c>
      <c r="C164" s="1252" t="str">
        <f t="shared" si="69"/>
        <v>⑲：午前Ｃ（9：00～13：00）4ｈ</v>
      </c>
      <c r="D164" s="1253"/>
      <c r="E164" s="1254"/>
      <c r="F164" s="596" t="str">
        <f t="shared" si="70"/>
        <v>⑲</v>
      </c>
      <c r="G164" s="597">
        <f t="shared" si="71"/>
        <v>0</v>
      </c>
      <c r="H164" s="598">
        <f t="shared" si="72"/>
        <v>0</v>
      </c>
      <c r="I164" s="598">
        <f t="shared" si="73"/>
        <v>0</v>
      </c>
      <c r="J164" s="598">
        <f t="shared" si="74"/>
        <v>0</v>
      </c>
      <c r="K164" s="598">
        <f t="shared" si="75"/>
        <v>0</v>
      </c>
      <c r="L164" s="598">
        <f t="shared" si="76"/>
        <v>0</v>
      </c>
      <c r="M164" s="599">
        <f t="shared" si="77"/>
        <v>0</v>
      </c>
      <c r="N164" s="597">
        <f t="shared" si="78"/>
        <v>0</v>
      </c>
      <c r="O164" s="598">
        <f t="shared" si="79"/>
        <v>0</v>
      </c>
      <c r="P164" s="598">
        <f t="shared" si="80"/>
        <v>0</v>
      </c>
      <c r="Q164" s="598">
        <f t="shared" si="81"/>
        <v>0</v>
      </c>
      <c r="R164" s="598">
        <f t="shared" si="82"/>
        <v>0</v>
      </c>
      <c r="S164" s="598">
        <f t="shared" si="83"/>
        <v>0</v>
      </c>
      <c r="T164" s="599">
        <f t="shared" si="84"/>
        <v>0</v>
      </c>
      <c r="U164" s="597">
        <f t="shared" si="85"/>
        <v>0</v>
      </c>
      <c r="V164" s="598">
        <f t="shared" si="86"/>
        <v>0</v>
      </c>
      <c r="W164" s="598">
        <f t="shared" si="87"/>
        <v>0</v>
      </c>
      <c r="X164" s="598">
        <f t="shared" si="88"/>
        <v>0</v>
      </c>
      <c r="Y164" s="598">
        <f t="shared" si="89"/>
        <v>0</v>
      </c>
      <c r="Z164" s="598">
        <f t="shared" si="90"/>
        <v>0</v>
      </c>
      <c r="AA164" s="599">
        <f t="shared" si="91"/>
        <v>0</v>
      </c>
      <c r="AB164" s="597">
        <f t="shared" si="92"/>
        <v>0</v>
      </c>
      <c r="AC164" s="598">
        <f t="shared" si="93"/>
        <v>0</v>
      </c>
      <c r="AD164" s="598">
        <f t="shared" si="94"/>
        <v>0</v>
      </c>
      <c r="AE164" s="598">
        <f t="shared" si="95"/>
        <v>0</v>
      </c>
      <c r="AF164" s="598">
        <f t="shared" si="96"/>
        <v>0</v>
      </c>
      <c r="AG164" s="598">
        <f t="shared" si="97"/>
        <v>0</v>
      </c>
      <c r="AH164" s="599">
        <f t="shared" si="98"/>
        <v>0</v>
      </c>
      <c r="AI164" s="600">
        <f t="shared" si="99"/>
        <v>0</v>
      </c>
      <c r="AJ164" s="598">
        <f t="shared" si="100"/>
        <v>0</v>
      </c>
      <c r="AK164" s="598">
        <f t="shared" si="101"/>
        <v>0</v>
      </c>
      <c r="AL164" s="601">
        <f t="shared" si="102"/>
        <v>0</v>
      </c>
      <c r="AM164" s="602">
        <f t="shared" si="103"/>
        <v>0.25</v>
      </c>
      <c r="AN164" s="1255">
        <f t="shared" si="104"/>
        <v>0</v>
      </c>
      <c r="AO164" s="1256"/>
      <c r="AP164" s="559"/>
      <c r="AQ164" s="559"/>
      <c r="AR164" s="559"/>
    </row>
    <row r="165" spans="1:44">
      <c r="A165" s="463"/>
      <c r="B165" s="42" t="s">
        <v>1094</v>
      </c>
      <c r="C165" s="1252" t="str">
        <f t="shared" si="69"/>
        <v>⑳：午前Ｄ（7：10～11：10）4ｈ</v>
      </c>
      <c r="D165" s="1253"/>
      <c r="E165" s="1254"/>
      <c r="F165" s="596" t="str">
        <f t="shared" si="70"/>
        <v>⑳</v>
      </c>
      <c r="G165" s="597">
        <f t="shared" si="71"/>
        <v>0</v>
      </c>
      <c r="H165" s="598">
        <f t="shared" si="72"/>
        <v>0</v>
      </c>
      <c r="I165" s="598">
        <f t="shared" si="73"/>
        <v>0</v>
      </c>
      <c r="J165" s="598">
        <f t="shared" si="74"/>
        <v>0</v>
      </c>
      <c r="K165" s="598">
        <f t="shared" si="75"/>
        <v>0</v>
      </c>
      <c r="L165" s="598">
        <f t="shared" si="76"/>
        <v>0</v>
      </c>
      <c r="M165" s="599">
        <f t="shared" si="77"/>
        <v>0</v>
      </c>
      <c r="N165" s="597">
        <f t="shared" si="78"/>
        <v>0</v>
      </c>
      <c r="O165" s="598">
        <f t="shared" si="79"/>
        <v>0</v>
      </c>
      <c r="P165" s="598">
        <f t="shared" si="80"/>
        <v>0</v>
      </c>
      <c r="Q165" s="598">
        <f t="shared" si="81"/>
        <v>0</v>
      </c>
      <c r="R165" s="598">
        <f t="shared" si="82"/>
        <v>0</v>
      </c>
      <c r="S165" s="598">
        <f t="shared" si="83"/>
        <v>0</v>
      </c>
      <c r="T165" s="599">
        <f t="shared" si="84"/>
        <v>0</v>
      </c>
      <c r="U165" s="597">
        <f t="shared" si="85"/>
        <v>0</v>
      </c>
      <c r="V165" s="598">
        <f t="shared" si="86"/>
        <v>0</v>
      </c>
      <c r="W165" s="598">
        <f t="shared" si="87"/>
        <v>0</v>
      </c>
      <c r="X165" s="598">
        <f t="shared" si="88"/>
        <v>0</v>
      </c>
      <c r="Y165" s="598">
        <f t="shared" si="89"/>
        <v>0</v>
      </c>
      <c r="Z165" s="598">
        <f t="shared" si="90"/>
        <v>0</v>
      </c>
      <c r="AA165" s="599">
        <f t="shared" si="91"/>
        <v>0</v>
      </c>
      <c r="AB165" s="597">
        <f t="shared" si="92"/>
        <v>0</v>
      </c>
      <c r="AC165" s="598">
        <f t="shared" si="93"/>
        <v>0</v>
      </c>
      <c r="AD165" s="598">
        <f t="shared" si="94"/>
        <v>0</v>
      </c>
      <c r="AE165" s="598">
        <f t="shared" si="95"/>
        <v>0</v>
      </c>
      <c r="AF165" s="598">
        <f t="shared" si="96"/>
        <v>0</v>
      </c>
      <c r="AG165" s="598">
        <f t="shared" si="97"/>
        <v>0</v>
      </c>
      <c r="AH165" s="599">
        <f t="shared" si="98"/>
        <v>0</v>
      </c>
      <c r="AI165" s="600">
        <f t="shared" si="99"/>
        <v>0</v>
      </c>
      <c r="AJ165" s="598">
        <f t="shared" si="100"/>
        <v>0</v>
      </c>
      <c r="AK165" s="598">
        <f t="shared" si="101"/>
        <v>0</v>
      </c>
      <c r="AL165" s="601">
        <f t="shared" si="102"/>
        <v>0</v>
      </c>
      <c r="AM165" s="602">
        <f t="shared" si="103"/>
        <v>2.08</v>
      </c>
      <c r="AN165" s="1255">
        <f t="shared" si="104"/>
        <v>0</v>
      </c>
      <c r="AO165" s="1256"/>
      <c r="AP165" s="559"/>
      <c r="AQ165" s="559"/>
      <c r="AR165" s="559"/>
    </row>
    <row r="166" spans="1:44">
      <c r="A166" s="463"/>
      <c r="B166" s="42" t="s">
        <v>1095</v>
      </c>
      <c r="C166" s="1252" t="str">
        <f t="shared" si="69"/>
        <v>公：公休（～）ｈ</v>
      </c>
      <c r="D166" s="1253"/>
      <c r="E166" s="1254"/>
      <c r="F166" s="596" t="str">
        <f t="shared" si="70"/>
        <v>公</v>
      </c>
      <c r="G166" s="597">
        <f t="shared" si="71"/>
        <v>0</v>
      </c>
      <c r="H166" s="598">
        <f t="shared" si="72"/>
        <v>0</v>
      </c>
      <c r="I166" s="598">
        <f t="shared" si="73"/>
        <v>0</v>
      </c>
      <c r="J166" s="598">
        <f t="shared" si="74"/>
        <v>0</v>
      </c>
      <c r="K166" s="598">
        <f t="shared" si="75"/>
        <v>0</v>
      </c>
      <c r="L166" s="598">
        <f t="shared" si="76"/>
        <v>0</v>
      </c>
      <c r="M166" s="599">
        <f t="shared" si="77"/>
        <v>0</v>
      </c>
      <c r="N166" s="597">
        <f t="shared" si="78"/>
        <v>0</v>
      </c>
      <c r="O166" s="598">
        <f t="shared" si="79"/>
        <v>0</v>
      </c>
      <c r="P166" s="598">
        <f t="shared" si="80"/>
        <v>0</v>
      </c>
      <c r="Q166" s="598">
        <f t="shared" si="81"/>
        <v>0</v>
      </c>
      <c r="R166" s="598">
        <f t="shared" si="82"/>
        <v>0</v>
      </c>
      <c r="S166" s="598">
        <f t="shared" si="83"/>
        <v>0</v>
      </c>
      <c r="T166" s="599">
        <f t="shared" si="84"/>
        <v>0</v>
      </c>
      <c r="U166" s="597">
        <f t="shared" si="85"/>
        <v>0</v>
      </c>
      <c r="V166" s="598">
        <f t="shared" si="86"/>
        <v>0</v>
      </c>
      <c r="W166" s="598">
        <f t="shared" si="87"/>
        <v>0</v>
      </c>
      <c r="X166" s="598">
        <f t="shared" si="88"/>
        <v>0</v>
      </c>
      <c r="Y166" s="598">
        <f t="shared" si="89"/>
        <v>0</v>
      </c>
      <c r="Z166" s="598">
        <f t="shared" si="90"/>
        <v>0</v>
      </c>
      <c r="AA166" s="599">
        <f t="shared" si="91"/>
        <v>0</v>
      </c>
      <c r="AB166" s="597">
        <f t="shared" si="92"/>
        <v>0</v>
      </c>
      <c r="AC166" s="598">
        <f t="shared" si="93"/>
        <v>0</v>
      </c>
      <c r="AD166" s="598">
        <f t="shared" si="94"/>
        <v>0</v>
      </c>
      <c r="AE166" s="598">
        <f t="shared" si="95"/>
        <v>0</v>
      </c>
      <c r="AF166" s="598">
        <f t="shared" si="96"/>
        <v>0</v>
      </c>
      <c r="AG166" s="598">
        <f t="shared" si="97"/>
        <v>0</v>
      </c>
      <c r="AH166" s="599">
        <f t="shared" si="98"/>
        <v>0</v>
      </c>
      <c r="AI166" s="600">
        <f t="shared" si="99"/>
        <v>0</v>
      </c>
      <c r="AJ166" s="598">
        <f t="shared" si="100"/>
        <v>0</v>
      </c>
      <c r="AK166" s="598">
        <f t="shared" si="101"/>
        <v>0</v>
      </c>
      <c r="AL166" s="601">
        <f t="shared" si="102"/>
        <v>0</v>
      </c>
      <c r="AM166" s="602">
        <f t="shared" si="103"/>
        <v>0</v>
      </c>
      <c r="AN166" s="1255">
        <f t="shared" si="104"/>
        <v>0</v>
      </c>
      <c r="AO166" s="1256"/>
      <c r="AP166" s="559"/>
      <c r="AQ166" s="559"/>
      <c r="AR166" s="559"/>
    </row>
    <row r="167" spans="1:44">
      <c r="A167" s="463"/>
      <c r="B167" s="42" t="s">
        <v>1096</v>
      </c>
      <c r="C167" s="1252" t="str">
        <f t="shared" si="69"/>
        <v>有：有休（～）ｈ</v>
      </c>
      <c r="D167" s="1253"/>
      <c r="E167" s="1254"/>
      <c r="F167" s="596" t="str">
        <f t="shared" si="70"/>
        <v>有</v>
      </c>
      <c r="G167" s="597">
        <f t="shared" si="71"/>
        <v>0</v>
      </c>
      <c r="H167" s="598">
        <f t="shared" si="72"/>
        <v>0</v>
      </c>
      <c r="I167" s="598">
        <f t="shared" si="73"/>
        <v>0</v>
      </c>
      <c r="J167" s="598">
        <f t="shared" si="74"/>
        <v>0</v>
      </c>
      <c r="K167" s="598">
        <f t="shared" si="75"/>
        <v>0</v>
      </c>
      <c r="L167" s="598">
        <f t="shared" si="76"/>
        <v>0</v>
      </c>
      <c r="M167" s="599">
        <f t="shared" si="77"/>
        <v>0</v>
      </c>
      <c r="N167" s="597">
        <f t="shared" si="78"/>
        <v>0</v>
      </c>
      <c r="O167" s="598">
        <f t="shared" si="79"/>
        <v>0</v>
      </c>
      <c r="P167" s="598">
        <f t="shared" si="80"/>
        <v>0</v>
      </c>
      <c r="Q167" s="598">
        <f t="shared" si="81"/>
        <v>0</v>
      </c>
      <c r="R167" s="598">
        <f t="shared" si="82"/>
        <v>0</v>
      </c>
      <c r="S167" s="598">
        <f t="shared" si="83"/>
        <v>0</v>
      </c>
      <c r="T167" s="599">
        <f t="shared" si="84"/>
        <v>0</v>
      </c>
      <c r="U167" s="597">
        <f t="shared" si="85"/>
        <v>0</v>
      </c>
      <c r="V167" s="598">
        <f t="shared" si="86"/>
        <v>0</v>
      </c>
      <c r="W167" s="598">
        <f t="shared" si="87"/>
        <v>0</v>
      </c>
      <c r="X167" s="598">
        <f t="shared" si="88"/>
        <v>0</v>
      </c>
      <c r="Y167" s="598">
        <f t="shared" si="89"/>
        <v>0</v>
      </c>
      <c r="Z167" s="598">
        <f t="shared" si="90"/>
        <v>0</v>
      </c>
      <c r="AA167" s="599">
        <f t="shared" si="91"/>
        <v>0</v>
      </c>
      <c r="AB167" s="597">
        <f t="shared" si="92"/>
        <v>0</v>
      </c>
      <c r="AC167" s="598">
        <f t="shared" si="93"/>
        <v>0</v>
      </c>
      <c r="AD167" s="598">
        <f t="shared" si="94"/>
        <v>0</v>
      </c>
      <c r="AE167" s="598">
        <f t="shared" si="95"/>
        <v>0</v>
      </c>
      <c r="AF167" s="598">
        <f t="shared" si="96"/>
        <v>0</v>
      </c>
      <c r="AG167" s="598">
        <f t="shared" si="97"/>
        <v>0</v>
      </c>
      <c r="AH167" s="599">
        <f t="shared" si="98"/>
        <v>0</v>
      </c>
      <c r="AI167" s="600">
        <f t="shared" si="99"/>
        <v>0</v>
      </c>
      <c r="AJ167" s="598">
        <f t="shared" si="100"/>
        <v>0</v>
      </c>
      <c r="AK167" s="598">
        <f t="shared" si="101"/>
        <v>0</v>
      </c>
      <c r="AL167" s="601">
        <f t="shared" si="102"/>
        <v>0</v>
      </c>
      <c r="AM167" s="602">
        <f t="shared" si="103"/>
        <v>0</v>
      </c>
      <c r="AN167" s="1255">
        <f t="shared" si="104"/>
        <v>0</v>
      </c>
      <c r="AO167" s="1256"/>
      <c r="AP167" s="559"/>
      <c r="AQ167" s="559"/>
      <c r="AR167" s="559"/>
    </row>
    <row r="168" spans="1:44">
      <c r="A168" s="463"/>
      <c r="B168" s="42" t="s">
        <v>1097</v>
      </c>
      <c r="C168" s="1252" t="str">
        <f t="shared" si="69"/>
        <v>欠：欠勤（～）ｈ</v>
      </c>
      <c r="D168" s="1253"/>
      <c r="E168" s="1254"/>
      <c r="F168" s="596" t="str">
        <f t="shared" si="70"/>
        <v>欠</v>
      </c>
      <c r="G168" s="597">
        <f t="shared" si="71"/>
        <v>0</v>
      </c>
      <c r="H168" s="598">
        <f t="shared" si="72"/>
        <v>0</v>
      </c>
      <c r="I168" s="598">
        <f t="shared" si="73"/>
        <v>0</v>
      </c>
      <c r="J168" s="598">
        <f t="shared" si="74"/>
        <v>0</v>
      </c>
      <c r="K168" s="598">
        <f t="shared" si="75"/>
        <v>0</v>
      </c>
      <c r="L168" s="598">
        <f t="shared" si="76"/>
        <v>0</v>
      </c>
      <c r="M168" s="599">
        <f t="shared" si="77"/>
        <v>0</v>
      </c>
      <c r="N168" s="597">
        <f t="shared" si="78"/>
        <v>0</v>
      </c>
      <c r="O168" s="598">
        <f t="shared" si="79"/>
        <v>0</v>
      </c>
      <c r="P168" s="598">
        <f t="shared" si="80"/>
        <v>0</v>
      </c>
      <c r="Q168" s="598">
        <f t="shared" si="81"/>
        <v>0</v>
      </c>
      <c r="R168" s="598">
        <f t="shared" si="82"/>
        <v>0</v>
      </c>
      <c r="S168" s="598">
        <f t="shared" si="83"/>
        <v>0</v>
      </c>
      <c r="T168" s="599">
        <f t="shared" si="84"/>
        <v>0</v>
      </c>
      <c r="U168" s="597">
        <f t="shared" si="85"/>
        <v>0</v>
      </c>
      <c r="V168" s="598">
        <f t="shared" si="86"/>
        <v>0</v>
      </c>
      <c r="W168" s="598">
        <f t="shared" si="87"/>
        <v>0</v>
      </c>
      <c r="X168" s="598">
        <f t="shared" si="88"/>
        <v>0</v>
      </c>
      <c r="Y168" s="598">
        <f t="shared" si="89"/>
        <v>0</v>
      </c>
      <c r="Z168" s="598">
        <f t="shared" si="90"/>
        <v>0</v>
      </c>
      <c r="AA168" s="599">
        <f t="shared" si="91"/>
        <v>0</v>
      </c>
      <c r="AB168" s="597">
        <f t="shared" si="92"/>
        <v>0</v>
      </c>
      <c r="AC168" s="598">
        <f t="shared" si="93"/>
        <v>0</v>
      </c>
      <c r="AD168" s="598">
        <f t="shared" si="94"/>
        <v>0</v>
      </c>
      <c r="AE168" s="598">
        <f t="shared" si="95"/>
        <v>0</v>
      </c>
      <c r="AF168" s="598">
        <f t="shared" si="96"/>
        <v>0</v>
      </c>
      <c r="AG168" s="598">
        <f t="shared" si="97"/>
        <v>0</v>
      </c>
      <c r="AH168" s="599">
        <f t="shared" si="98"/>
        <v>0</v>
      </c>
      <c r="AI168" s="600">
        <f t="shared" si="99"/>
        <v>0</v>
      </c>
      <c r="AJ168" s="598">
        <f t="shared" si="100"/>
        <v>0</v>
      </c>
      <c r="AK168" s="598">
        <f t="shared" si="101"/>
        <v>0</v>
      </c>
      <c r="AL168" s="601">
        <f t="shared" si="102"/>
        <v>0</v>
      </c>
      <c r="AM168" s="602">
        <f t="shared" si="103"/>
        <v>0</v>
      </c>
      <c r="AN168" s="1255">
        <f t="shared" si="104"/>
        <v>0</v>
      </c>
      <c r="AO168" s="1256"/>
      <c r="AP168" s="559"/>
      <c r="AQ168" s="559"/>
      <c r="AR168" s="559"/>
    </row>
    <row r="169" spans="1:44">
      <c r="A169" s="463"/>
      <c r="B169" s="42" t="s">
        <v>1098</v>
      </c>
      <c r="C169" s="1252" t="str">
        <f t="shared" si="69"/>
        <v>特：特休（～）ｈ</v>
      </c>
      <c r="D169" s="1253"/>
      <c r="E169" s="1254"/>
      <c r="F169" s="596" t="str">
        <f t="shared" si="70"/>
        <v>特</v>
      </c>
      <c r="G169" s="597">
        <f t="shared" si="71"/>
        <v>0</v>
      </c>
      <c r="H169" s="598">
        <f t="shared" si="72"/>
        <v>0</v>
      </c>
      <c r="I169" s="598">
        <f t="shared" si="73"/>
        <v>0</v>
      </c>
      <c r="J169" s="598">
        <f t="shared" si="74"/>
        <v>0</v>
      </c>
      <c r="K169" s="598">
        <f t="shared" si="75"/>
        <v>0</v>
      </c>
      <c r="L169" s="598">
        <f t="shared" si="76"/>
        <v>0</v>
      </c>
      <c r="M169" s="599">
        <f t="shared" si="77"/>
        <v>0</v>
      </c>
      <c r="N169" s="597">
        <f t="shared" si="78"/>
        <v>0</v>
      </c>
      <c r="O169" s="598">
        <f t="shared" si="79"/>
        <v>0</v>
      </c>
      <c r="P169" s="598">
        <f t="shared" si="80"/>
        <v>0</v>
      </c>
      <c r="Q169" s="598">
        <f t="shared" si="81"/>
        <v>0</v>
      </c>
      <c r="R169" s="598">
        <f t="shared" si="82"/>
        <v>0</v>
      </c>
      <c r="S169" s="598">
        <f t="shared" si="83"/>
        <v>0</v>
      </c>
      <c r="T169" s="599">
        <f t="shared" si="84"/>
        <v>0</v>
      </c>
      <c r="U169" s="597">
        <f t="shared" si="85"/>
        <v>0</v>
      </c>
      <c r="V169" s="598">
        <f t="shared" si="86"/>
        <v>0</v>
      </c>
      <c r="W169" s="598">
        <f t="shared" si="87"/>
        <v>0</v>
      </c>
      <c r="X169" s="598">
        <f t="shared" si="88"/>
        <v>0</v>
      </c>
      <c r="Y169" s="598">
        <f t="shared" si="89"/>
        <v>0</v>
      </c>
      <c r="Z169" s="598">
        <f t="shared" si="90"/>
        <v>0</v>
      </c>
      <c r="AA169" s="599">
        <f t="shared" si="91"/>
        <v>0</v>
      </c>
      <c r="AB169" s="597">
        <f t="shared" si="92"/>
        <v>0</v>
      </c>
      <c r="AC169" s="598">
        <f t="shared" si="93"/>
        <v>0</v>
      </c>
      <c r="AD169" s="598">
        <f t="shared" si="94"/>
        <v>0</v>
      </c>
      <c r="AE169" s="598">
        <f t="shared" si="95"/>
        <v>0</v>
      </c>
      <c r="AF169" s="598">
        <f t="shared" si="96"/>
        <v>0</v>
      </c>
      <c r="AG169" s="598">
        <f t="shared" si="97"/>
        <v>0</v>
      </c>
      <c r="AH169" s="599">
        <f t="shared" si="98"/>
        <v>0</v>
      </c>
      <c r="AI169" s="600">
        <f t="shared" si="99"/>
        <v>0</v>
      </c>
      <c r="AJ169" s="598">
        <f t="shared" si="100"/>
        <v>0</v>
      </c>
      <c r="AK169" s="598">
        <f t="shared" si="101"/>
        <v>0</v>
      </c>
      <c r="AL169" s="601">
        <f t="shared" si="102"/>
        <v>0</v>
      </c>
      <c r="AM169" s="602">
        <f t="shared" si="103"/>
        <v>0</v>
      </c>
      <c r="AN169" s="1255">
        <f t="shared" si="104"/>
        <v>0</v>
      </c>
      <c r="AO169" s="1256"/>
      <c r="AP169" s="559"/>
      <c r="AQ169" s="559"/>
      <c r="AR169" s="559"/>
    </row>
    <row r="170" spans="1:44">
      <c r="A170" s="463"/>
      <c r="B170" s="42" t="s">
        <v>1099</v>
      </c>
      <c r="C170" s="1252" t="str">
        <f t="shared" si="69"/>
        <v>-：（～）ｈ</v>
      </c>
      <c r="D170" s="1253"/>
      <c r="E170" s="1254"/>
      <c r="F170" s="596" t="str">
        <f t="shared" si="70"/>
        <v>-</v>
      </c>
      <c r="G170" s="597">
        <f t="shared" si="71"/>
        <v>0</v>
      </c>
      <c r="H170" s="598">
        <f t="shared" si="72"/>
        <v>0</v>
      </c>
      <c r="I170" s="598">
        <f t="shared" si="73"/>
        <v>0</v>
      </c>
      <c r="J170" s="598">
        <f t="shared" si="74"/>
        <v>0</v>
      </c>
      <c r="K170" s="598">
        <f t="shared" si="75"/>
        <v>0</v>
      </c>
      <c r="L170" s="598">
        <f t="shared" si="76"/>
        <v>0</v>
      </c>
      <c r="M170" s="599">
        <f t="shared" si="77"/>
        <v>0</v>
      </c>
      <c r="N170" s="597">
        <f t="shared" si="78"/>
        <v>0</v>
      </c>
      <c r="O170" s="598">
        <f t="shared" si="79"/>
        <v>0</v>
      </c>
      <c r="P170" s="598">
        <f t="shared" si="80"/>
        <v>0</v>
      </c>
      <c r="Q170" s="598">
        <f t="shared" si="81"/>
        <v>0</v>
      </c>
      <c r="R170" s="598">
        <f t="shared" si="82"/>
        <v>0</v>
      </c>
      <c r="S170" s="598">
        <f t="shared" si="83"/>
        <v>0</v>
      </c>
      <c r="T170" s="599">
        <f t="shared" si="84"/>
        <v>0</v>
      </c>
      <c r="U170" s="597">
        <f t="shared" si="85"/>
        <v>0</v>
      </c>
      <c r="V170" s="598">
        <f t="shared" si="86"/>
        <v>0</v>
      </c>
      <c r="W170" s="598">
        <f t="shared" si="87"/>
        <v>0</v>
      </c>
      <c r="X170" s="598">
        <f t="shared" si="88"/>
        <v>0</v>
      </c>
      <c r="Y170" s="598">
        <f t="shared" si="89"/>
        <v>0</v>
      </c>
      <c r="Z170" s="598">
        <f t="shared" si="90"/>
        <v>0</v>
      </c>
      <c r="AA170" s="599">
        <f t="shared" si="91"/>
        <v>0</v>
      </c>
      <c r="AB170" s="597">
        <f t="shared" si="92"/>
        <v>0</v>
      </c>
      <c r="AC170" s="598">
        <f t="shared" si="93"/>
        <v>0</v>
      </c>
      <c r="AD170" s="598">
        <f t="shared" si="94"/>
        <v>0</v>
      </c>
      <c r="AE170" s="598">
        <f t="shared" si="95"/>
        <v>0</v>
      </c>
      <c r="AF170" s="598">
        <f t="shared" si="96"/>
        <v>0</v>
      </c>
      <c r="AG170" s="598">
        <f t="shared" si="97"/>
        <v>0</v>
      </c>
      <c r="AH170" s="599">
        <f t="shared" si="98"/>
        <v>0</v>
      </c>
      <c r="AI170" s="600">
        <f t="shared" si="99"/>
        <v>0</v>
      </c>
      <c r="AJ170" s="598">
        <f t="shared" si="100"/>
        <v>0</v>
      </c>
      <c r="AK170" s="598">
        <f t="shared" si="101"/>
        <v>0</v>
      </c>
      <c r="AL170" s="601">
        <f t="shared" si="102"/>
        <v>0</v>
      </c>
      <c r="AM170" s="602">
        <f t="shared" si="103"/>
        <v>0</v>
      </c>
      <c r="AN170" s="1255">
        <f t="shared" si="104"/>
        <v>0</v>
      </c>
      <c r="AO170" s="1256"/>
      <c r="AP170" s="559"/>
      <c r="AQ170" s="559"/>
      <c r="AR170" s="559"/>
    </row>
    <row r="171" spans="1:44">
      <c r="A171" s="463"/>
      <c r="B171" s="42" t="s">
        <v>1100</v>
      </c>
      <c r="C171" s="1252" t="str">
        <f t="shared" si="69"/>
        <v>-：（～）ｈ</v>
      </c>
      <c r="D171" s="1253"/>
      <c r="E171" s="1254"/>
      <c r="F171" s="596" t="str">
        <f t="shared" si="70"/>
        <v>-</v>
      </c>
      <c r="G171" s="597">
        <f t="shared" si="71"/>
        <v>0</v>
      </c>
      <c r="H171" s="598">
        <f t="shared" si="72"/>
        <v>0</v>
      </c>
      <c r="I171" s="598">
        <f t="shared" si="73"/>
        <v>0</v>
      </c>
      <c r="J171" s="598">
        <f t="shared" si="74"/>
        <v>0</v>
      </c>
      <c r="K171" s="598">
        <f t="shared" si="75"/>
        <v>0</v>
      </c>
      <c r="L171" s="598">
        <f t="shared" si="76"/>
        <v>0</v>
      </c>
      <c r="M171" s="599">
        <f t="shared" si="77"/>
        <v>0</v>
      </c>
      <c r="N171" s="597">
        <f t="shared" si="78"/>
        <v>0</v>
      </c>
      <c r="O171" s="598">
        <f t="shared" si="79"/>
        <v>0</v>
      </c>
      <c r="P171" s="598">
        <f t="shared" si="80"/>
        <v>0</v>
      </c>
      <c r="Q171" s="598">
        <f t="shared" si="81"/>
        <v>0</v>
      </c>
      <c r="R171" s="598">
        <f t="shared" si="82"/>
        <v>0</v>
      </c>
      <c r="S171" s="598">
        <f t="shared" si="83"/>
        <v>0</v>
      </c>
      <c r="T171" s="599">
        <f t="shared" si="84"/>
        <v>0</v>
      </c>
      <c r="U171" s="597">
        <f t="shared" si="85"/>
        <v>0</v>
      </c>
      <c r="V171" s="598">
        <f t="shared" si="86"/>
        <v>0</v>
      </c>
      <c r="W171" s="598">
        <f t="shared" si="87"/>
        <v>0</v>
      </c>
      <c r="X171" s="598">
        <f t="shared" si="88"/>
        <v>0</v>
      </c>
      <c r="Y171" s="598">
        <f t="shared" si="89"/>
        <v>0</v>
      </c>
      <c r="Z171" s="598">
        <f t="shared" si="90"/>
        <v>0</v>
      </c>
      <c r="AA171" s="599">
        <f t="shared" si="91"/>
        <v>0</v>
      </c>
      <c r="AB171" s="597">
        <f t="shared" si="92"/>
        <v>0</v>
      </c>
      <c r="AC171" s="598">
        <f t="shared" si="93"/>
        <v>0</v>
      </c>
      <c r="AD171" s="598">
        <f t="shared" si="94"/>
        <v>0</v>
      </c>
      <c r="AE171" s="598">
        <f t="shared" si="95"/>
        <v>0</v>
      </c>
      <c r="AF171" s="598">
        <f t="shared" si="96"/>
        <v>0</v>
      </c>
      <c r="AG171" s="598">
        <f t="shared" si="97"/>
        <v>0</v>
      </c>
      <c r="AH171" s="599">
        <f t="shared" si="98"/>
        <v>0</v>
      </c>
      <c r="AI171" s="600">
        <f t="shared" si="99"/>
        <v>0</v>
      </c>
      <c r="AJ171" s="598">
        <f t="shared" si="100"/>
        <v>0</v>
      </c>
      <c r="AK171" s="598">
        <f t="shared" si="101"/>
        <v>0</v>
      </c>
      <c r="AL171" s="601">
        <f t="shared" si="102"/>
        <v>0</v>
      </c>
      <c r="AM171" s="602">
        <f t="shared" si="103"/>
        <v>0</v>
      </c>
      <c r="AN171" s="1255">
        <f t="shared" si="104"/>
        <v>0</v>
      </c>
      <c r="AO171" s="1256"/>
      <c r="AP171" s="559"/>
      <c r="AQ171" s="559"/>
      <c r="AR171" s="559"/>
    </row>
    <row r="172" spans="1:44">
      <c r="A172" s="463"/>
      <c r="B172" s="42" t="s">
        <v>1101</v>
      </c>
      <c r="C172" s="1252" t="str">
        <f t="shared" si="69"/>
        <v>-：（～）ｈ</v>
      </c>
      <c r="D172" s="1253"/>
      <c r="E172" s="1254"/>
      <c r="F172" s="596" t="str">
        <f t="shared" si="70"/>
        <v>-</v>
      </c>
      <c r="G172" s="597">
        <f t="shared" si="71"/>
        <v>0</v>
      </c>
      <c r="H172" s="598">
        <f t="shared" si="72"/>
        <v>0</v>
      </c>
      <c r="I172" s="598">
        <f t="shared" si="73"/>
        <v>0</v>
      </c>
      <c r="J172" s="598">
        <f t="shared" si="74"/>
        <v>0</v>
      </c>
      <c r="K172" s="598">
        <f t="shared" si="75"/>
        <v>0</v>
      </c>
      <c r="L172" s="598">
        <f t="shared" si="76"/>
        <v>0</v>
      </c>
      <c r="M172" s="599">
        <f t="shared" si="77"/>
        <v>0</v>
      </c>
      <c r="N172" s="597">
        <f t="shared" si="78"/>
        <v>0</v>
      </c>
      <c r="O172" s="598">
        <f t="shared" si="79"/>
        <v>0</v>
      </c>
      <c r="P172" s="598">
        <f t="shared" si="80"/>
        <v>0</v>
      </c>
      <c r="Q172" s="598">
        <f t="shared" si="81"/>
        <v>0</v>
      </c>
      <c r="R172" s="598">
        <f t="shared" si="82"/>
        <v>0</v>
      </c>
      <c r="S172" s="598">
        <f t="shared" si="83"/>
        <v>0</v>
      </c>
      <c r="T172" s="599">
        <f t="shared" si="84"/>
        <v>0</v>
      </c>
      <c r="U172" s="597">
        <f t="shared" si="85"/>
        <v>0</v>
      </c>
      <c r="V172" s="598">
        <f t="shared" si="86"/>
        <v>0</v>
      </c>
      <c r="W172" s="598">
        <f t="shared" si="87"/>
        <v>0</v>
      </c>
      <c r="X172" s="598">
        <f t="shared" si="88"/>
        <v>0</v>
      </c>
      <c r="Y172" s="598">
        <f t="shared" si="89"/>
        <v>0</v>
      </c>
      <c r="Z172" s="598">
        <f t="shared" si="90"/>
        <v>0</v>
      </c>
      <c r="AA172" s="599">
        <f t="shared" si="91"/>
        <v>0</v>
      </c>
      <c r="AB172" s="597">
        <f t="shared" si="92"/>
        <v>0</v>
      </c>
      <c r="AC172" s="598">
        <f t="shared" si="93"/>
        <v>0</v>
      </c>
      <c r="AD172" s="598">
        <f t="shared" si="94"/>
        <v>0</v>
      </c>
      <c r="AE172" s="598">
        <f t="shared" si="95"/>
        <v>0</v>
      </c>
      <c r="AF172" s="598">
        <f t="shared" si="96"/>
        <v>0</v>
      </c>
      <c r="AG172" s="598">
        <f t="shared" si="97"/>
        <v>0</v>
      </c>
      <c r="AH172" s="599">
        <f t="shared" si="98"/>
        <v>0</v>
      </c>
      <c r="AI172" s="600">
        <f t="shared" si="99"/>
        <v>0</v>
      </c>
      <c r="AJ172" s="598">
        <f t="shared" si="100"/>
        <v>0</v>
      </c>
      <c r="AK172" s="598">
        <f t="shared" si="101"/>
        <v>0</v>
      </c>
      <c r="AL172" s="601">
        <f t="shared" si="102"/>
        <v>0</v>
      </c>
      <c r="AM172" s="602">
        <f t="shared" si="103"/>
        <v>0</v>
      </c>
      <c r="AN172" s="1255">
        <f t="shared" si="104"/>
        <v>0</v>
      </c>
      <c r="AO172" s="1256"/>
      <c r="AP172" s="559"/>
      <c r="AQ172" s="559"/>
      <c r="AR172" s="559"/>
    </row>
    <row r="173" spans="1:44">
      <c r="A173" s="463"/>
      <c r="B173" s="42" t="s">
        <v>1102</v>
      </c>
      <c r="C173" s="1252" t="str">
        <f t="shared" si="69"/>
        <v>-：（～）ｈ</v>
      </c>
      <c r="D173" s="1253"/>
      <c r="E173" s="1254"/>
      <c r="F173" s="596" t="str">
        <f t="shared" si="70"/>
        <v>-</v>
      </c>
      <c r="G173" s="597">
        <f t="shared" si="71"/>
        <v>0</v>
      </c>
      <c r="H173" s="598">
        <f t="shared" si="72"/>
        <v>0</v>
      </c>
      <c r="I173" s="598">
        <f t="shared" si="73"/>
        <v>0</v>
      </c>
      <c r="J173" s="598">
        <f t="shared" si="74"/>
        <v>0</v>
      </c>
      <c r="K173" s="598">
        <f t="shared" si="75"/>
        <v>0</v>
      </c>
      <c r="L173" s="598">
        <f t="shared" si="76"/>
        <v>0</v>
      </c>
      <c r="M173" s="599">
        <f t="shared" si="77"/>
        <v>0</v>
      </c>
      <c r="N173" s="597">
        <f t="shared" si="78"/>
        <v>0</v>
      </c>
      <c r="O173" s="598">
        <f t="shared" si="79"/>
        <v>0</v>
      </c>
      <c r="P173" s="598">
        <f t="shared" si="80"/>
        <v>0</v>
      </c>
      <c r="Q173" s="598">
        <f t="shared" si="81"/>
        <v>0</v>
      </c>
      <c r="R173" s="598">
        <f t="shared" si="82"/>
        <v>0</v>
      </c>
      <c r="S173" s="598">
        <f t="shared" si="83"/>
        <v>0</v>
      </c>
      <c r="T173" s="599">
        <f t="shared" si="84"/>
        <v>0</v>
      </c>
      <c r="U173" s="597">
        <f t="shared" si="85"/>
        <v>0</v>
      </c>
      <c r="V173" s="598">
        <f t="shared" si="86"/>
        <v>0</v>
      </c>
      <c r="W173" s="598">
        <f t="shared" si="87"/>
        <v>0</v>
      </c>
      <c r="X173" s="598">
        <f t="shared" si="88"/>
        <v>0</v>
      </c>
      <c r="Y173" s="598">
        <f t="shared" si="89"/>
        <v>0</v>
      </c>
      <c r="Z173" s="598">
        <f t="shared" si="90"/>
        <v>0</v>
      </c>
      <c r="AA173" s="599">
        <f t="shared" si="91"/>
        <v>0</v>
      </c>
      <c r="AB173" s="597">
        <f t="shared" si="92"/>
        <v>0</v>
      </c>
      <c r="AC173" s="598">
        <f t="shared" si="93"/>
        <v>0</v>
      </c>
      <c r="AD173" s="598">
        <f t="shared" si="94"/>
        <v>0</v>
      </c>
      <c r="AE173" s="598">
        <f t="shared" si="95"/>
        <v>0</v>
      </c>
      <c r="AF173" s="598">
        <f t="shared" si="96"/>
        <v>0</v>
      </c>
      <c r="AG173" s="598">
        <f t="shared" si="97"/>
        <v>0</v>
      </c>
      <c r="AH173" s="599">
        <f t="shared" si="98"/>
        <v>0</v>
      </c>
      <c r="AI173" s="600">
        <f t="shared" si="99"/>
        <v>0</v>
      </c>
      <c r="AJ173" s="598">
        <f t="shared" si="100"/>
        <v>0</v>
      </c>
      <c r="AK173" s="598">
        <f t="shared" si="101"/>
        <v>0</v>
      </c>
      <c r="AL173" s="601">
        <f t="shared" si="102"/>
        <v>0</v>
      </c>
      <c r="AM173" s="602">
        <f t="shared" si="103"/>
        <v>0</v>
      </c>
      <c r="AN173" s="1255">
        <f t="shared" si="104"/>
        <v>0</v>
      </c>
      <c r="AO173" s="1256"/>
      <c r="AP173" s="559"/>
      <c r="AQ173" s="559"/>
      <c r="AR173" s="559"/>
    </row>
    <row r="174" spans="1:44">
      <c r="A174" s="463"/>
      <c r="B174" s="42" t="s">
        <v>1103</v>
      </c>
      <c r="C174" s="1252" t="str">
        <f t="shared" si="69"/>
        <v>-：（～）ｈ</v>
      </c>
      <c r="D174" s="1253"/>
      <c r="E174" s="1254"/>
      <c r="F174" s="596" t="str">
        <f t="shared" si="70"/>
        <v>-</v>
      </c>
      <c r="G174" s="597">
        <f t="shared" si="71"/>
        <v>0</v>
      </c>
      <c r="H174" s="598">
        <f t="shared" si="72"/>
        <v>0</v>
      </c>
      <c r="I174" s="598">
        <f t="shared" si="73"/>
        <v>0</v>
      </c>
      <c r="J174" s="598">
        <f t="shared" si="74"/>
        <v>0</v>
      </c>
      <c r="K174" s="598">
        <f t="shared" si="75"/>
        <v>0</v>
      </c>
      <c r="L174" s="598">
        <f t="shared" si="76"/>
        <v>0</v>
      </c>
      <c r="M174" s="599">
        <f t="shared" si="77"/>
        <v>0</v>
      </c>
      <c r="N174" s="597">
        <f t="shared" si="78"/>
        <v>0</v>
      </c>
      <c r="O174" s="598">
        <f t="shared" si="79"/>
        <v>0</v>
      </c>
      <c r="P174" s="598">
        <f t="shared" si="80"/>
        <v>0</v>
      </c>
      <c r="Q174" s="598">
        <f t="shared" si="81"/>
        <v>0</v>
      </c>
      <c r="R174" s="598">
        <f t="shared" si="82"/>
        <v>0</v>
      </c>
      <c r="S174" s="598">
        <f t="shared" si="83"/>
        <v>0</v>
      </c>
      <c r="T174" s="599">
        <f t="shared" si="84"/>
        <v>0</v>
      </c>
      <c r="U174" s="597">
        <f t="shared" si="85"/>
        <v>0</v>
      </c>
      <c r="V174" s="598">
        <f t="shared" si="86"/>
        <v>0</v>
      </c>
      <c r="W174" s="598">
        <f t="shared" si="87"/>
        <v>0</v>
      </c>
      <c r="X174" s="598">
        <f t="shared" si="88"/>
        <v>0</v>
      </c>
      <c r="Y174" s="598">
        <f t="shared" si="89"/>
        <v>0</v>
      </c>
      <c r="Z174" s="598">
        <f t="shared" si="90"/>
        <v>0</v>
      </c>
      <c r="AA174" s="599">
        <f t="shared" si="91"/>
        <v>0</v>
      </c>
      <c r="AB174" s="597">
        <f t="shared" si="92"/>
        <v>0</v>
      </c>
      <c r="AC174" s="598">
        <f t="shared" si="93"/>
        <v>0</v>
      </c>
      <c r="AD174" s="598">
        <f t="shared" si="94"/>
        <v>0</v>
      </c>
      <c r="AE174" s="598">
        <f t="shared" si="95"/>
        <v>0</v>
      </c>
      <c r="AF174" s="598">
        <f t="shared" si="96"/>
        <v>0</v>
      </c>
      <c r="AG174" s="598">
        <f t="shared" si="97"/>
        <v>0</v>
      </c>
      <c r="AH174" s="599">
        <f t="shared" si="98"/>
        <v>0</v>
      </c>
      <c r="AI174" s="600">
        <f t="shared" si="99"/>
        <v>0</v>
      </c>
      <c r="AJ174" s="598">
        <f t="shared" si="100"/>
        <v>0</v>
      </c>
      <c r="AK174" s="598">
        <f t="shared" si="101"/>
        <v>0</v>
      </c>
      <c r="AL174" s="601">
        <f t="shared" si="102"/>
        <v>0</v>
      </c>
      <c r="AM174" s="602">
        <f t="shared" si="103"/>
        <v>0</v>
      </c>
      <c r="AN174" s="1255">
        <f t="shared" si="104"/>
        <v>0</v>
      </c>
      <c r="AO174" s="1256"/>
      <c r="AP174" s="559"/>
      <c r="AQ174" s="559"/>
      <c r="AR174" s="559"/>
    </row>
    <row r="175" spans="1:44">
      <c r="A175" s="463"/>
      <c r="B175" s="42" t="s">
        <v>1104</v>
      </c>
      <c r="C175" s="1257" t="str">
        <f t="shared" si="69"/>
        <v>-：（～）ｈ</v>
      </c>
      <c r="D175" s="1258"/>
      <c r="E175" s="1259"/>
      <c r="F175" s="603" t="str">
        <f t="shared" si="70"/>
        <v>-</v>
      </c>
      <c r="G175" s="604">
        <f t="shared" si="71"/>
        <v>0</v>
      </c>
      <c r="H175" s="605">
        <f t="shared" si="72"/>
        <v>0</v>
      </c>
      <c r="I175" s="605">
        <f t="shared" si="73"/>
        <v>0</v>
      </c>
      <c r="J175" s="605">
        <f t="shared" si="74"/>
        <v>0</v>
      </c>
      <c r="K175" s="605">
        <f t="shared" si="75"/>
        <v>0</v>
      </c>
      <c r="L175" s="605">
        <f t="shared" si="76"/>
        <v>0</v>
      </c>
      <c r="M175" s="606">
        <f t="shared" si="77"/>
        <v>0</v>
      </c>
      <c r="N175" s="604">
        <f t="shared" si="78"/>
        <v>0</v>
      </c>
      <c r="O175" s="605">
        <f t="shared" si="79"/>
        <v>0</v>
      </c>
      <c r="P175" s="605">
        <f t="shared" si="80"/>
        <v>0</v>
      </c>
      <c r="Q175" s="605">
        <f t="shared" si="81"/>
        <v>0</v>
      </c>
      <c r="R175" s="605">
        <f t="shared" si="82"/>
        <v>0</v>
      </c>
      <c r="S175" s="605">
        <f t="shared" si="83"/>
        <v>0</v>
      </c>
      <c r="T175" s="606">
        <f t="shared" si="84"/>
        <v>0</v>
      </c>
      <c r="U175" s="604">
        <f t="shared" si="85"/>
        <v>0</v>
      </c>
      <c r="V175" s="605">
        <f t="shared" si="86"/>
        <v>0</v>
      </c>
      <c r="W175" s="605">
        <f t="shared" si="87"/>
        <v>0</v>
      </c>
      <c r="X175" s="605">
        <f t="shared" si="88"/>
        <v>0</v>
      </c>
      <c r="Y175" s="605">
        <f t="shared" si="89"/>
        <v>0</v>
      </c>
      <c r="Z175" s="605">
        <f t="shared" si="90"/>
        <v>0</v>
      </c>
      <c r="AA175" s="606">
        <f t="shared" si="91"/>
        <v>0</v>
      </c>
      <c r="AB175" s="604">
        <f t="shared" si="92"/>
        <v>0</v>
      </c>
      <c r="AC175" s="605">
        <f t="shared" si="93"/>
        <v>0</v>
      </c>
      <c r="AD175" s="605">
        <f t="shared" si="94"/>
        <v>0</v>
      </c>
      <c r="AE175" s="605">
        <f t="shared" si="95"/>
        <v>0</v>
      </c>
      <c r="AF175" s="605">
        <f t="shared" si="96"/>
        <v>0</v>
      </c>
      <c r="AG175" s="605">
        <f t="shared" si="97"/>
        <v>0</v>
      </c>
      <c r="AH175" s="606">
        <f t="shared" si="98"/>
        <v>0</v>
      </c>
      <c r="AI175" s="607">
        <f t="shared" si="99"/>
        <v>0</v>
      </c>
      <c r="AJ175" s="605">
        <f t="shared" si="100"/>
        <v>0</v>
      </c>
      <c r="AK175" s="605">
        <f t="shared" si="101"/>
        <v>0</v>
      </c>
      <c r="AL175" s="608">
        <f t="shared" si="102"/>
        <v>0</v>
      </c>
      <c r="AM175" s="609">
        <f t="shared" si="103"/>
        <v>0</v>
      </c>
      <c r="AN175" s="1260">
        <f t="shared" si="104"/>
        <v>0</v>
      </c>
      <c r="AO175" s="1261"/>
      <c r="AP175" s="559"/>
      <c r="AQ175" s="559"/>
      <c r="AR175" s="559"/>
    </row>
    <row r="176" spans="1:44" ht="13.5" customHeight="1">
      <c r="A176" s="463"/>
      <c r="C176" s="610"/>
      <c r="D176" s="475"/>
      <c r="E176" s="475"/>
      <c r="F176" s="475"/>
      <c r="G176" s="611"/>
      <c r="H176" s="612"/>
      <c r="I176" s="612"/>
      <c r="J176" s="612"/>
      <c r="K176" s="612"/>
      <c r="L176" s="612"/>
      <c r="M176" s="612"/>
      <c r="N176" s="612"/>
      <c r="O176" s="612"/>
      <c r="P176" s="612"/>
      <c r="Q176" s="612"/>
      <c r="R176" s="612"/>
      <c r="S176" s="612"/>
      <c r="T176" s="612"/>
      <c r="U176" s="612"/>
      <c r="V176" s="612"/>
      <c r="W176" s="612"/>
      <c r="X176" s="612"/>
      <c r="Y176" s="612"/>
      <c r="Z176" s="612"/>
      <c r="AA176" s="612"/>
      <c r="AB176" s="612"/>
      <c r="AC176" s="612"/>
      <c r="AD176" s="612"/>
      <c r="AE176" s="612"/>
      <c r="AF176" s="612"/>
      <c r="AG176" s="612"/>
      <c r="AH176" s="612"/>
      <c r="AI176" s="1238" t="s">
        <v>1105</v>
      </c>
      <c r="AJ176" s="1238"/>
      <c r="AK176" s="1238"/>
      <c r="AL176" s="1238"/>
      <c r="AM176" s="1239"/>
      <c r="AN176" s="1240">
        <f>SUM(AN151:AO175)</f>
        <v>557.73</v>
      </c>
      <c r="AO176" s="1241"/>
      <c r="AP176" s="612"/>
      <c r="AQ176" s="612"/>
      <c r="AR176" s="612"/>
    </row>
    <row r="177" spans="1:44" ht="13.5" customHeight="1">
      <c r="A177" s="463"/>
      <c r="C177" s="610"/>
      <c r="D177" s="475"/>
      <c r="E177" s="475"/>
      <c r="F177" s="475"/>
      <c r="G177" s="611"/>
      <c r="H177" s="612"/>
      <c r="I177" s="612"/>
      <c r="J177" s="612"/>
      <c r="K177" s="612"/>
      <c r="L177" s="612"/>
      <c r="M177" s="612"/>
      <c r="N177" s="612"/>
      <c r="O177" s="612"/>
      <c r="P177" s="612"/>
      <c r="Q177" s="612"/>
      <c r="R177" s="612"/>
      <c r="S177" s="612"/>
      <c r="T177" s="612"/>
      <c r="U177" s="612"/>
      <c r="V177" s="612"/>
      <c r="W177" s="612"/>
      <c r="X177" s="612"/>
      <c r="Y177" s="612"/>
      <c r="Z177" s="612"/>
      <c r="AA177" s="612"/>
      <c r="AB177" s="612"/>
      <c r="AC177" s="612"/>
      <c r="AD177" s="612"/>
      <c r="AE177" s="612"/>
      <c r="AF177" s="612"/>
      <c r="AG177" s="612"/>
      <c r="AH177" s="612"/>
      <c r="AI177" s="613"/>
      <c r="AJ177" s="613"/>
      <c r="AK177" s="613"/>
      <c r="AL177" s="613"/>
      <c r="AM177" s="613"/>
      <c r="AN177" s="614"/>
      <c r="AO177" s="614"/>
      <c r="AP177" s="612"/>
      <c r="AQ177" s="612"/>
      <c r="AR177" s="612"/>
    </row>
    <row r="178" spans="1:44" ht="14.4">
      <c r="A178" s="463"/>
      <c r="C178" s="465" t="s">
        <v>1106</v>
      </c>
      <c r="D178" s="475"/>
      <c r="E178" s="475"/>
      <c r="F178" s="475"/>
      <c r="G178" s="611"/>
      <c r="H178" s="612"/>
      <c r="I178" s="612"/>
      <c r="J178" s="612"/>
      <c r="K178" s="612"/>
      <c r="L178" s="612"/>
      <c r="M178" s="612"/>
      <c r="N178" s="612"/>
      <c r="O178" s="612"/>
      <c r="P178" s="612"/>
      <c r="Q178" s="612"/>
      <c r="R178" s="612"/>
      <c r="S178" s="612"/>
      <c r="T178" s="612"/>
      <c r="U178" s="612"/>
      <c r="V178" s="612"/>
      <c r="W178" s="612"/>
      <c r="X178" s="612"/>
      <c r="Y178" s="612"/>
      <c r="Z178" s="612"/>
      <c r="AA178" s="612"/>
      <c r="AB178" s="612"/>
      <c r="AC178" s="612"/>
      <c r="AD178" s="612"/>
      <c r="AE178" s="612"/>
      <c r="AF178" s="612"/>
      <c r="AG178" s="612"/>
      <c r="AH178" s="612"/>
      <c r="AI178" s="612"/>
      <c r="AJ178" s="612"/>
      <c r="AK178" s="612"/>
      <c r="AL178" s="612"/>
      <c r="AM178" s="612"/>
      <c r="AN178" s="612"/>
      <c r="AO178" s="612"/>
      <c r="AP178" s="612"/>
      <c r="AQ178" s="612"/>
      <c r="AR178" s="612"/>
    </row>
    <row r="179" spans="1:44">
      <c r="A179" s="463"/>
      <c r="C179" s="610"/>
      <c r="D179" s="475"/>
      <c r="E179" s="475"/>
      <c r="F179" s="475"/>
      <c r="G179" s="611"/>
      <c r="H179" s="612"/>
      <c r="I179" s="612"/>
      <c r="J179" s="612"/>
      <c r="K179" s="612"/>
      <c r="L179" s="612"/>
      <c r="M179" s="612"/>
      <c r="N179" s="612"/>
      <c r="O179" s="612"/>
      <c r="P179" s="612"/>
      <c r="Q179" s="612"/>
      <c r="R179" s="612"/>
      <c r="S179" s="612"/>
      <c r="T179" s="612"/>
      <c r="U179" s="612"/>
      <c r="V179" s="612"/>
      <c r="W179" s="612"/>
      <c r="X179" s="612"/>
      <c r="Y179" s="612"/>
      <c r="Z179" s="612"/>
      <c r="AA179" s="612"/>
      <c r="AB179" s="612"/>
      <c r="AC179" s="612"/>
      <c r="AD179" s="612"/>
      <c r="AE179" s="612"/>
      <c r="AF179" s="612"/>
      <c r="AG179" s="612"/>
      <c r="AH179" s="612"/>
      <c r="AI179" s="612"/>
      <c r="AJ179" s="612"/>
      <c r="AK179" s="612"/>
      <c r="AL179" s="612"/>
      <c r="AM179" s="612"/>
      <c r="AN179" s="612"/>
      <c r="AO179" s="612"/>
      <c r="AP179" s="612"/>
      <c r="AQ179" s="612"/>
      <c r="AR179" s="612"/>
    </row>
    <row r="180" spans="1:44">
      <c r="A180" s="463"/>
      <c r="C180" s="464" t="s">
        <v>1107</v>
      </c>
      <c r="D180" s="475"/>
      <c r="E180" s="475"/>
      <c r="F180" s="475"/>
      <c r="G180" s="611"/>
      <c r="H180" s="612"/>
      <c r="I180" s="612"/>
      <c r="J180" s="612"/>
      <c r="K180" s="612"/>
      <c r="L180" s="612"/>
      <c r="M180" s="612"/>
      <c r="N180" s="612"/>
      <c r="O180" s="612"/>
      <c r="P180" s="612"/>
      <c r="Q180" s="612"/>
      <c r="R180" s="612"/>
      <c r="S180" s="612"/>
      <c r="T180" s="612"/>
      <c r="U180" s="612"/>
      <c r="V180" s="612"/>
      <c r="W180" s="612"/>
      <c r="X180" s="612"/>
      <c r="Y180" s="612"/>
      <c r="Z180" s="612"/>
      <c r="AA180" s="612"/>
      <c r="AB180" s="612"/>
      <c r="AC180" s="612"/>
      <c r="AD180" s="612"/>
      <c r="AE180" s="612"/>
      <c r="AF180" s="612"/>
      <c r="AG180" s="612"/>
      <c r="AH180" s="612"/>
      <c r="AI180" s="612"/>
      <c r="AJ180" s="612"/>
      <c r="AK180" s="612"/>
      <c r="AL180" s="612"/>
      <c r="AM180" s="612"/>
      <c r="AN180" s="612"/>
      <c r="AO180" s="612"/>
      <c r="AP180" s="612"/>
      <c r="AQ180" s="612"/>
      <c r="AR180" s="612"/>
    </row>
    <row r="181" spans="1:44">
      <c r="A181" s="463"/>
      <c r="C181" s="461" t="s">
        <v>1108</v>
      </c>
      <c r="D181" s="475"/>
      <c r="E181" s="475"/>
      <c r="F181" s="475"/>
      <c r="G181" s="475"/>
      <c r="H181" s="475"/>
      <c r="I181" s="475"/>
      <c r="J181" s="475"/>
      <c r="K181" s="475"/>
      <c r="L181" s="475"/>
      <c r="M181" s="475"/>
      <c r="N181" s="475"/>
      <c r="O181" s="475"/>
      <c r="P181" s="475"/>
      <c r="Q181" s="475"/>
      <c r="R181" s="475"/>
      <c r="S181" s="475"/>
      <c r="T181" s="475"/>
      <c r="U181" s="475"/>
      <c r="V181" s="475"/>
      <c r="W181" s="475"/>
      <c r="X181" s="475"/>
      <c r="Y181" s="475"/>
      <c r="Z181" s="475"/>
      <c r="AA181" s="475"/>
      <c r="AB181" s="475"/>
      <c r="AC181" s="475"/>
      <c r="AD181" s="475"/>
      <c r="AE181" s="475"/>
      <c r="AF181" s="475"/>
      <c r="AG181" s="475"/>
      <c r="AH181" s="475"/>
      <c r="AI181" s="475"/>
      <c r="AJ181" s="475"/>
      <c r="AK181" s="475"/>
      <c r="AL181" s="475"/>
      <c r="AM181" s="475"/>
      <c r="AN181" s="475"/>
      <c r="AO181" s="475"/>
      <c r="AP181" s="475"/>
      <c r="AQ181" s="475"/>
      <c r="AR181" s="475"/>
    </row>
    <row r="182" spans="1:44">
      <c r="A182" s="463"/>
      <c r="C182" s="41" t="s">
        <v>1109</v>
      </c>
      <c r="AF182" s="475"/>
      <c r="AG182" s="475"/>
      <c r="AH182" s="475"/>
      <c r="AI182" s="475"/>
      <c r="AJ182" s="475"/>
      <c r="AK182" s="475"/>
      <c r="AL182" s="475"/>
      <c r="AM182" s="475"/>
      <c r="AN182" s="475"/>
      <c r="AO182" s="475"/>
      <c r="AP182" s="475"/>
    </row>
    <row r="183" spans="1:44">
      <c r="A183" s="463"/>
      <c r="C183" s="41" t="s">
        <v>1110</v>
      </c>
      <c r="AF183" s="475"/>
      <c r="AG183" s="475"/>
      <c r="AH183" s="475"/>
      <c r="AI183" s="475"/>
      <c r="AJ183" s="475"/>
      <c r="AK183" s="475"/>
      <c r="AL183" s="475"/>
      <c r="AM183" s="475"/>
      <c r="AN183" s="475"/>
      <c r="AO183" s="475"/>
      <c r="AP183" s="475"/>
    </row>
    <row r="184" spans="1:44">
      <c r="A184" s="463"/>
      <c r="C184" s="41"/>
      <c r="D184" s="470" t="s">
        <v>1111</v>
      </c>
      <c r="AF184" s="475"/>
      <c r="AG184" s="475"/>
      <c r="AH184" s="475"/>
      <c r="AI184" s="475"/>
      <c r="AJ184" s="475"/>
      <c r="AK184" s="475"/>
      <c r="AL184" s="475"/>
      <c r="AM184" s="475"/>
      <c r="AN184" s="475"/>
      <c r="AO184" s="475"/>
      <c r="AP184" s="475"/>
    </row>
    <row r="185" spans="1:44">
      <c r="A185" s="463"/>
      <c r="C185" s="41" t="s">
        <v>1112</v>
      </c>
      <c r="AF185" s="475"/>
      <c r="AG185" s="475"/>
      <c r="AH185" s="475"/>
      <c r="AI185" s="475"/>
      <c r="AJ185" s="475"/>
      <c r="AK185" s="475"/>
      <c r="AL185" s="475"/>
      <c r="AM185" s="475"/>
      <c r="AN185" s="475"/>
      <c r="AO185" s="475"/>
      <c r="AP185" s="475"/>
    </row>
    <row r="186" spans="1:44">
      <c r="A186" s="463"/>
      <c r="C186" s="41"/>
      <c r="D186" s="470" t="s">
        <v>362</v>
      </c>
      <c r="E186" s="470"/>
      <c r="F186" s="470"/>
      <c r="AF186" s="475"/>
      <c r="AG186" s="475"/>
      <c r="AH186" s="475"/>
      <c r="AI186" s="475"/>
      <c r="AJ186" s="475"/>
      <c r="AK186" s="475"/>
      <c r="AL186" s="475"/>
      <c r="AM186" s="475"/>
      <c r="AN186" s="475"/>
      <c r="AO186" s="475"/>
      <c r="AP186" s="475"/>
    </row>
    <row r="187" spans="1:44">
      <c r="A187" s="463"/>
      <c r="C187" s="41" t="s">
        <v>1113</v>
      </c>
      <c r="AF187" s="475"/>
      <c r="AG187" s="475"/>
      <c r="AH187" s="475"/>
      <c r="AI187" s="475"/>
      <c r="AJ187" s="475"/>
      <c r="AK187" s="475"/>
      <c r="AL187" s="475"/>
      <c r="AM187" s="475"/>
      <c r="AN187" s="475"/>
      <c r="AO187" s="475"/>
      <c r="AP187" s="475"/>
    </row>
    <row r="188" spans="1:44">
      <c r="A188" s="463"/>
      <c r="C188" s="41" t="s">
        <v>1114</v>
      </c>
    </row>
    <row r="189" spans="1:44">
      <c r="A189" s="463"/>
    </row>
    <row r="190" spans="1:44" ht="14.4">
      <c r="A190" s="463"/>
      <c r="C190" s="465" t="s">
        <v>1115</v>
      </c>
    </row>
    <row r="191" spans="1:44" ht="12.6" thickBot="1">
      <c r="A191" s="463"/>
    </row>
    <row r="192" spans="1:44">
      <c r="A192" s="463"/>
      <c r="C192" s="1242" t="s">
        <v>1116</v>
      </c>
      <c r="D192" s="1243"/>
      <c r="E192" s="1243"/>
      <c r="F192" s="615"/>
      <c r="G192" s="1246">
        <v>7.75</v>
      </c>
      <c r="H192" s="1246"/>
      <c r="I192" s="1233" t="s">
        <v>1117</v>
      </c>
      <c r="J192" s="1233"/>
      <c r="K192" s="616">
        <v>5</v>
      </c>
      <c r="L192" s="1233" t="s">
        <v>1118</v>
      </c>
      <c r="M192" s="1233"/>
      <c r="N192" s="1247">
        <f>G192*K192</f>
        <v>38.75</v>
      </c>
      <c r="O192" s="1247"/>
      <c r="P192" s="617" t="s">
        <v>1119</v>
      </c>
      <c r="Q192" s="1248"/>
      <c r="R192" s="1249"/>
      <c r="Z192" s="1242" t="s">
        <v>1120</v>
      </c>
      <c r="AA192" s="1243"/>
      <c r="AB192" s="1243"/>
      <c r="AC192" s="1250"/>
      <c r="AD192" s="1227" t="s">
        <v>1121</v>
      </c>
      <c r="AE192" s="1228"/>
      <c r="AF192" s="1231" t="s">
        <v>1122</v>
      </c>
      <c r="AG192" s="1231"/>
      <c r="AH192" s="1233" t="s">
        <v>1123</v>
      </c>
      <c r="AI192" s="1231" t="s">
        <v>1124</v>
      </c>
      <c r="AJ192" s="1231"/>
      <c r="AK192" s="1234">
        <v>14.75</v>
      </c>
      <c r="AL192" s="1234"/>
      <c r="AM192" s="1236" t="s">
        <v>1125</v>
      </c>
    </row>
    <row r="193" spans="1:49" ht="12.6" thickBot="1">
      <c r="A193" s="463"/>
      <c r="C193" s="1244"/>
      <c r="D193" s="1245"/>
      <c r="E193" s="1245"/>
      <c r="F193" s="618"/>
      <c r="G193" s="618"/>
      <c r="H193" s="618"/>
      <c r="I193" s="619"/>
      <c r="J193" s="619"/>
      <c r="K193" s="620">
        <v>4</v>
      </c>
      <c r="L193" s="1224" t="s">
        <v>1126</v>
      </c>
      <c r="M193" s="1224"/>
      <c r="N193" s="1225">
        <f>N192*K193</f>
        <v>155</v>
      </c>
      <c r="O193" s="1225"/>
      <c r="P193" s="621" t="s">
        <v>1127</v>
      </c>
      <c r="Q193" s="475"/>
      <c r="Z193" s="1244"/>
      <c r="AA193" s="1245"/>
      <c r="AB193" s="1245"/>
      <c r="AC193" s="1251"/>
      <c r="AD193" s="1229"/>
      <c r="AE193" s="1230"/>
      <c r="AF193" s="1232"/>
      <c r="AG193" s="1232"/>
      <c r="AH193" s="1224"/>
      <c r="AI193" s="1232"/>
      <c r="AJ193" s="1232"/>
      <c r="AK193" s="1235"/>
      <c r="AL193" s="1235"/>
      <c r="AM193" s="1237"/>
    </row>
    <row r="194" spans="1:49">
      <c r="A194" s="463"/>
      <c r="C194" s="577"/>
      <c r="D194" s="577"/>
      <c r="E194" s="577"/>
      <c r="F194" s="577"/>
      <c r="G194" s="577"/>
      <c r="H194" s="577"/>
      <c r="I194" s="577"/>
      <c r="J194" s="577"/>
      <c r="K194" s="577"/>
      <c r="L194" s="577"/>
      <c r="M194" s="577"/>
      <c r="N194" s="577"/>
      <c r="O194" s="577"/>
      <c r="P194" s="577"/>
      <c r="Z194" s="463"/>
      <c r="AA194" s="463"/>
      <c r="AB194" s="463"/>
      <c r="AC194" s="622" t="s">
        <v>1128</v>
      </c>
      <c r="AD194" s="463"/>
      <c r="AE194" s="463"/>
      <c r="AF194" s="463"/>
      <c r="AG194" s="463"/>
      <c r="AH194" s="463"/>
      <c r="AI194" s="463"/>
      <c r="AJ194" s="463"/>
      <c r="AK194" s="463"/>
      <c r="AL194" s="463"/>
      <c r="AM194" s="463"/>
      <c r="AU194" s="475"/>
      <c r="AV194" s="475"/>
      <c r="AW194" s="455"/>
    </row>
    <row r="195" spans="1:49">
      <c r="A195" s="463"/>
      <c r="C195" s="577"/>
      <c r="D195" s="577"/>
      <c r="E195" s="577"/>
      <c r="F195" s="577"/>
      <c r="G195" s="577"/>
      <c r="H195" s="577"/>
      <c r="I195" s="464" t="s">
        <v>1129</v>
      </c>
      <c r="J195" s="577"/>
      <c r="K195" s="577"/>
      <c r="L195" s="577"/>
      <c r="M195" s="577"/>
      <c r="N195" s="577"/>
      <c r="O195" s="577"/>
      <c r="P195" s="577"/>
      <c r="Z195" s="463"/>
      <c r="AA195" s="463"/>
      <c r="AB195" s="463"/>
      <c r="AC195" s="622"/>
      <c r="AD195" s="463"/>
      <c r="AE195" s="463"/>
      <c r="AF195" s="463"/>
      <c r="AG195" s="463"/>
      <c r="AH195" s="463"/>
      <c r="AI195" s="463"/>
      <c r="AJ195" s="463"/>
      <c r="AK195" s="463"/>
      <c r="AL195" s="463"/>
      <c r="AM195" s="463"/>
      <c r="AU195" s="475"/>
      <c r="AV195" s="475"/>
      <c r="AW195" s="455"/>
    </row>
    <row r="196" spans="1:49" ht="15.9" customHeight="1" thickBot="1">
      <c r="A196" s="463"/>
      <c r="C196" s="463"/>
      <c r="D196" s="463"/>
      <c r="E196" s="623" t="s">
        <v>981</v>
      </c>
      <c r="F196" s="1217" t="s">
        <v>1130</v>
      </c>
      <c r="G196" s="1219"/>
      <c r="I196" s="1226" t="s">
        <v>1131</v>
      </c>
      <c r="J196" s="1226"/>
      <c r="K196" s="1226" t="s">
        <v>1132</v>
      </c>
      <c r="L196" s="1226"/>
      <c r="M196" s="1217" t="s">
        <v>1133</v>
      </c>
      <c r="N196" s="1218"/>
      <c r="O196" s="1218"/>
      <c r="P196" s="1218"/>
      <c r="Q196" s="1219"/>
      <c r="R196" s="463"/>
      <c r="S196" s="1217" t="s">
        <v>1134</v>
      </c>
      <c r="T196" s="1218"/>
      <c r="U196" s="1218"/>
      <c r="V196" s="1218"/>
      <c r="W196" s="1219"/>
      <c r="X196" s="463"/>
      <c r="Z196" s="1220"/>
      <c r="AA196" s="1220"/>
      <c r="AB196" s="1220"/>
      <c r="AC196" s="1220" t="s">
        <v>1135</v>
      </c>
      <c r="AD196" s="1220"/>
      <c r="AE196" s="1220"/>
      <c r="AF196" s="1220" t="s">
        <v>1136</v>
      </c>
      <c r="AG196" s="1220"/>
      <c r="AH196" s="1220"/>
      <c r="AI196" s="1220"/>
      <c r="AJ196" s="1220"/>
      <c r="AK196" s="1220" t="s">
        <v>1078</v>
      </c>
      <c r="AL196" s="1220"/>
      <c r="AM196" s="1220"/>
      <c r="AN196" s="624" t="s">
        <v>1137</v>
      </c>
      <c r="AP196" s="1221" t="s">
        <v>1138</v>
      </c>
      <c r="AQ196" s="1222"/>
      <c r="AR196" s="1223"/>
      <c r="AU196" s="475"/>
      <c r="AV196" s="475"/>
      <c r="AW196" s="455"/>
    </row>
    <row r="197" spans="1:49" ht="15.9" customHeight="1">
      <c r="A197" s="463"/>
      <c r="C197" s="463"/>
      <c r="D197" s="463"/>
      <c r="E197" s="625" t="s">
        <v>1139</v>
      </c>
      <c r="F197" s="1211">
        <f t="shared" ref="F197:F221" si="105">IF(E197="","",COUNTIF($C$10:$C$141,E197))</f>
        <v>0</v>
      </c>
      <c r="G197" s="1212"/>
      <c r="I197" s="1213">
        <f t="shared" ref="I197:I221" si="106">SUMIF($AN$10:$AN$141,E197,$AP$10:$AP$141)</f>
        <v>0</v>
      </c>
      <c r="J197" s="1213"/>
      <c r="K197" s="1213">
        <f t="shared" ref="K197:K221" si="107">SUMIF($AN$10:$AN$141,E197,$AR$10:$AR$141)</f>
        <v>0</v>
      </c>
      <c r="L197" s="1213"/>
      <c r="M197" s="1214">
        <f t="shared" ref="M197:M221" si="108">SUM(I197:L197)</f>
        <v>0</v>
      </c>
      <c r="N197" s="1200"/>
      <c r="O197" s="626" t="s">
        <v>1140</v>
      </c>
      <c r="P197" s="1200">
        <f t="shared" ref="P197:P221" si="109">ROUNDDOWN(SUM(M197),1)</f>
        <v>0</v>
      </c>
      <c r="Q197" s="1201"/>
      <c r="R197" s="463"/>
      <c r="S197" s="1215">
        <f t="shared" ref="S197:S221" si="110">SUMIF($AN$10:$AN$141,E197,$AQ$10:$AQ$141)</f>
        <v>0</v>
      </c>
      <c r="T197" s="1216"/>
      <c r="U197" s="626" t="s">
        <v>1140</v>
      </c>
      <c r="V197" s="1200">
        <f>ROUNDDOWN(SUM(S197),1)</f>
        <v>0</v>
      </c>
      <c r="W197" s="1201"/>
      <c r="X197" s="463"/>
      <c r="Y197" s="627" t="s">
        <v>1141</v>
      </c>
      <c r="Z197" s="1202"/>
      <c r="AA197" s="1203"/>
      <c r="AB197" s="1203"/>
      <c r="AC197" s="628" t="s">
        <v>990</v>
      </c>
      <c r="AD197" s="1204" t="s">
        <v>1142</v>
      </c>
      <c r="AE197" s="1205"/>
      <c r="AF197" s="1206" t="s">
        <v>1122</v>
      </c>
      <c r="AG197" s="1207"/>
      <c r="AH197" s="629" t="s">
        <v>1123</v>
      </c>
      <c r="AI197" s="1207" t="s">
        <v>1143</v>
      </c>
      <c r="AJ197" s="1208"/>
      <c r="AK197" s="1209">
        <v>7.5</v>
      </c>
      <c r="AL197" s="1210"/>
      <c r="AM197" s="630" t="s">
        <v>1125</v>
      </c>
      <c r="AN197" s="631" t="str">
        <f>CONCATENATE(AC197,"：",AD197,"（",AK197,AM197,"）、")</f>
        <v>夜：夜勤（7.5ｈ）、</v>
      </c>
      <c r="AO197" s="464" t="str">
        <f>IF(AC197="","",AC197)</f>
        <v>夜</v>
      </c>
      <c r="AP197" s="632">
        <v>7.5</v>
      </c>
      <c r="AQ197" s="633"/>
      <c r="AR197" s="634">
        <f>SUM(AP197:AQ197)</f>
        <v>7.5</v>
      </c>
      <c r="AU197" s="635"/>
      <c r="AV197" s="635"/>
      <c r="AW197" s="455"/>
    </row>
    <row r="198" spans="1:49" ht="15.9" customHeight="1" thickBot="1">
      <c r="A198" s="463"/>
      <c r="C198" s="463"/>
      <c r="D198" s="463"/>
      <c r="E198" s="636" t="s">
        <v>1144</v>
      </c>
      <c r="F198" s="1177">
        <f t="shared" si="105"/>
        <v>0</v>
      </c>
      <c r="G198" s="1178"/>
      <c r="I198" s="1179">
        <f t="shared" si="106"/>
        <v>0</v>
      </c>
      <c r="J198" s="1179"/>
      <c r="K198" s="1179">
        <f t="shared" si="107"/>
        <v>0</v>
      </c>
      <c r="L198" s="1179"/>
      <c r="M198" s="1180">
        <f t="shared" si="108"/>
        <v>0</v>
      </c>
      <c r="N198" s="1167"/>
      <c r="O198" s="637" t="s">
        <v>1140</v>
      </c>
      <c r="P198" s="1167">
        <f t="shared" si="109"/>
        <v>0</v>
      </c>
      <c r="Q198" s="1168"/>
      <c r="R198" s="463"/>
      <c r="S198" s="1181">
        <f t="shared" si="110"/>
        <v>0</v>
      </c>
      <c r="T198" s="1182"/>
      <c r="U198" s="637" t="s">
        <v>1140</v>
      </c>
      <c r="V198" s="1167">
        <f t="shared" ref="V198:V221" si="111">ROUNDDOWN(SUM(S198),1)</f>
        <v>0</v>
      </c>
      <c r="W198" s="1168"/>
      <c r="X198" s="463"/>
      <c r="Y198" s="627" t="s">
        <v>1145</v>
      </c>
      <c r="Z198" s="1191"/>
      <c r="AA198" s="1192"/>
      <c r="AB198" s="1192"/>
      <c r="AC198" s="638" t="s">
        <v>991</v>
      </c>
      <c r="AD198" s="1193" t="s">
        <v>1146</v>
      </c>
      <c r="AE198" s="1194"/>
      <c r="AF198" s="1195" t="s">
        <v>1143</v>
      </c>
      <c r="AG198" s="1196"/>
      <c r="AH198" s="639" t="s">
        <v>1123</v>
      </c>
      <c r="AI198" s="1196" t="s">
        <v>1124</v>
      </c>
      <c r="AJ198" s="1197"/>
      <c r="AK198" s="1198">
        <v>7.25</v>
      </c>
      <c r="AL198" s="1199"/>
      <c r="AM198" s="640" t="s">
        <v>1125</v>
      </c>
      <c r="AN198" s="641" t="str">
        <f t="shared" ref="AN198:AN221" si="112">CONCATENATE(AC198,"：",AD198,"（",AK198,AM198,"）、")</f>
        <v>明：明け（7.25ｈ）、</v>
      </c>
      <c r="AO198" s="464" t="str">
        <f t="shared" ref="AO198:AO221" si="113">IF(AC198="","",AC198)</f>
        <v>明</v>
      </c>
      <c r="AP198" s="642"/>
      <c r="AQ198" s="643">
        <v>7.25</v>
      </c>
      <c r="AR198" s="644">
        <f t="shared" ref="AR198:AR221" si="114">SUM(AP198:AQ198)</f>
        <v>7.25</v>
      </c>
      <c r="AU198" s="635"/>
      <c r="AV198" s="635"/>
      <c r="AW198" s="455"/>
    </row>
    <row r="199" spans="1:49" ht="15.9" customHeight="1">
      <c r="A199" s="463"/>
      <c r="C199" s="463"/>
      <c r="D199" s="463"/>
      <c r="E199" s="636" t="s">
        <v>1147</v>
      </c>
      <c r="F199" s="1177">
        <f t="shared" si="105"/>
        <v>0</v>
      </c>
      <c r="G199" s="1178"/>
      <c r="I199" s="1179">
        <f t="shared" si="106"/>
        <v>0</v>
      </c>
      <c r="J199" s="1179"/>
      <c r="K199" s="1179">
        <f t="shared" si="107"/>
        <v>0</v>
      </c>
      <c r="L199" s="1179"/>
      <c r="M199" s="1180">
        <f t="shared" si="108"/>
        <v>0</v>
      </c>
      <c r="N199" s="1167"/>
      <c r="O199" s="637" t="s">
        <v>1140</v>
      </c>
      <c r="P199" s="1167">
        <f t="shared" si="109"/>
        <v>0</v>
      </c>
      <c r="Q199" s="1168"/>
      <c r="R199" s="463"/>
      <c r="S199" s="1181">
        <f t="shared" si="110"/>
        <v>0</v>
      </c>
      <c r="T199" s="1182"/>
      <c r="U199" s="637" t="s">
        <v>1140</v>
      </c>
      <c r="V199" s="1167">
        <f t="shared" si="111"/>
        <v>0</v>
      </c>
      <c r="W199" s="1168"/>
      <c r="X199" s="463"/>
      <c r="Y199" s="627" t="s">
        <v>1148</v>
      </c>
      <c r="Z199" s="1183"/>
      <c r="AA199" s="1183"/>
      <c r="AB199" s="1183"/>
      <c r="AC199" s="645" t="s">
        <v>1073</v>
      </c>
      <c r="AD199" s="1184" t="s">
        <v>1149</v>
      </c>
      <c r="AE199" s="1185"/>
      <c r="AF199" s="1186" t="s">
        <v>1150</v>
      </c>
      <c r="AG199" s="1187"/>
      <c r="AH199" s="646" t="s">
        <v>1123</v>
      </c>
      <c r="AI199" s="1187" t="s">
        <v>1151</v>
      </c>
      <c r="AJ199" s="1188"/>
      <c r="AK199" s="1189">
        <v>7.75</v>
      </c>
      <c r="AL199" s="1190"/>
      <c r="AM199" s="647" t="s">
        <v>1125</v>
      </c>
      <c r="AN199" s="648" t="str">
        <f t="shared" si="112"/>
        <v>①：日勤Ａ（7.75ｈ）、</v>
      </c>
      <c r="AO199" s="464" t="str">
        <f t="shared" si="113"/>
        <v>①</v>
      </c>
      <c r="AP199" s="649">
        <v>0.57999999999999996</v>
      </c>
      <c r="AQ199" s="649">
        <v>0.75</v>
      </c>
      <c r="AR199" s="650">
        <f t="shared" si="114"/>
        <v>1.33</v>
      </c>
      <c r="AU199" s="635"/>
      <c r="AV199" s="635"/>
      <c r="AW199" s="455"/>
    </row>
    <row r="200" spans="1:49" ht="15.9" customHeight="1">
      <c r="A200" s="463"/>
      <c r="C200" s="463"/>
      <c r="D200" s="463"/>
      <c r="E200" s="636" t="s">
        <v>1152</v>
      </c>
      <c r="F200" s="1177">
        <f t="shared" si="105"/>
        <v>0</v>
      </c>
      <c r="G200" s="1178"/>
      <c r="I200" s="1179">
        <f t="shared" si="106"/>
        <v>0</v>
      </c>
      <c r="J200" s="1179"/>
      <c r="K200" s="1179">
        <f t="shared" si="107"/>
        <v>0</v>
      </c>
      <c r="L200" s="1179"/>
      <c r="M200" s="1180">
        <f t="shared" si="108"/>
        <v>0</v>
      </c>
      <c r="N200" s="1167"/>
      <c r="O200" s="637" t="s">
        <v>1140</v>
      </c>
      <c r="P200" s="1167">
        <f t="shared" si="109"/>
        <v>0</v>
      </c>
      <c r="Q200" s="1168"/>
      <c r="R200" s="463"/>
      <c r="S200" s="1181">
        <f t="shared" si="110"/>
        <v>0</v>
      </c>
      <c r="T200" s="1182"/>
      <c r="U200" s="637" t="s">
        <v>1140</v>
      </c>
      <c r="V200" s="1167">
        <f t="shared" si="111"/>
        <v>0</v>
      </c>
      <c r="W200" s="1168"/>
      <c r="X200" s="463"/>
      <c r="Y200" s="627" t="s">
        <v>1153</v>
      </c>
      <c r="Z200" s="1169"/>
      <c r="AA200" s="1169"/>
      <c r="AB200" s="1169"/>
      <c r="AC200" s="651" t="s">
        <v>1074</v>
      </c>
      <c r="AD200" s="1170" t="s">
        <v>1154</v>
      </c>
      <c r="AE200" s="1171"/>
      <c r="AF200" s="1172" t="s">
        <v>1155</v>
      </c>
      <c r="AG200" s="1173"/>
      <c r="AH200" s="652" t="s">
        <v>1123</v>
      </c>
      <c r="AI200" s="1173" t="s">
        <v>1156</v>
      </c>
      <c r="AJ200" s="1174"/>
      <c r="AK200" s="1175">
        <v>7.75</v>
      </c>
      <c r="AL200" s="1176"/>
      <c r="AM200" s="653" t="s">
        <v>1125</v>
      </c>
      <c r="AN200" s="654" t="str">
        <f t="shared" si="112"/>
        <v>②：早出（7.75ｈ）、</v>
      </c>
      <c r="AO200" s="464" t="str">
        <f t="shared" si="113"/>
        <v>②</v>
      </c>
      <c r="AP200" s="655">
        <v>2.08</v>
      </c>
      <c r="AQ200" s="655"/>
      <c r="AR200" s="656">
        <f t="shared" si="114"/>
        <v>2.08</v>
      </c>
      <c r="AU200" s="635"/>
      <c r="AV200" s="635"/>
      <c r="AW200" s="455"/>
    </row>
    <row r="201" spans="1:49" ht="15.9" customHeight="1">
      <c r="A201" s="463"/>
      <c r="C201" s="463"/>
      <c r="D201" s="463"/>
      <c r="E201" s="657" t="s">
        <v>987</v>
      </c>
      <c r="F201" s="1177">
        <f t="shared" si="105"/>
        <v>3</v>
      </c>
      <c r="G201" s="1178"/>
      <c r="I201" s="1179">
        <f t="shared" si="106"/>
        <v>2</v>
      </c>
      <c r="J201" s="1179"/>
      <c r="K201" s="1179">
        <f t="shared" si="107"/>
        <v>0.88</v>
      </c>
      <c r="L201" s="1179"/>
      <c r="M201" s="1180">
        <f t="shared" si="108"/>
        <v>2.88</v>
      </c>
      <c r="N201" s="1167"/>
      <c r="O201" s="637" t="s">
        <v>1140</v>
      </c>
      <c r="P201" s="1167">
        <f t="shared" si="109"/>
        <v>2.8</v>
      </c>
      <c r="Q201" s="1168"/>
      <c r="R201" s="463"/>
      <c r="S201" s="1181">
        <f t="shared" si="110"/>
        <v>2.84</v>
      </c>
      <c r="T201" s="1182"/>
      <c r="U201" s="637" t="s">
        <v>1140</v>
      </c>
      <c r="V201" s="1167">
        <f t="shared" si="111"/>
        <v>2.8</v>
      </c>
      <c r="W201" s="1168"/>
      <c r="X201" s="463"/>
      <c r="Y201" s="627" t="s">
        <v>1157</v>
      </c>
      <c r="Z201" s="1169"/>
      <c r="AA201" s="1169"/>
      <c r="AB201" s="1169"/>
      <c r="AC201" s="651" t="s">
        <v>1075</v>
      </c>
      <c r="AD201" s="1170" t="s">
        <v>1158</v>
      </c>
      <c r="AE201" s="1171"/>
      <c r="AF201" s="1172" t="s">
        <v>1159</v>
      </c>
      <c r="AG201" s="1173"/>
      <c r="AH201" s="652" t="s">
        <v>1123</v>
      </c>
      <c r="AI201" s="1173" t="s">
        <v>1160</v>
      </c>
      <c r="AJ201" s="1174"/>
      <c r="AK201" s="1175">
        <v>7.75</v>
      </c>
      <c r="AL201" s="1176"/>
      <c r="AM201" s="653" t="s">
        <v>1125</v>
      </c>
      <c r="AN201" s="654" t="str">
        <f t="shared" si="112"/>
        <v>③：遅出（7.75ｈ）、</v>
      </c>
      <c r="AO201" s="464" t="str">
        <f t="shared" si="113"/>
        <v>③</v>
      </c>
      <c r="AP201" s="655"/>
      <c r="AQ201" s="655">
        <v>2.5</v>
      </c>
      <c r="AR201" s="656">
        <f t="shared" si="114"/>
        <v>2.5</v>
      </c>
      <c r="AU201" s="635"/>
      <c r="AV201" s="635"/>
      <c r="AW201" s="455"/>
    </row>
    <row r="202" spans="1:49" ht="15.9" customHeight="1">
      <c r="A202" s="463"/>
      <c r="C202" s="463"/>
      <c r="D202" s="463"/>
      <c r="E202" s="657" t="s">
        <v>995</v>
      </c>
      <c r="F202" s="1177">
        <f t="shared" si="105"/>
        <v>1</v>
      </c>
      <c r="G202" s="1178"/>
      <c r="I202" s="1179">
        <f t="shared" si="106"/>
        <v>1</v>
      </c>
      <c r="J202" s="1179"/>
      <c r="K202" s="1179">
        <f t="shared" si="107"/>
        <v>0</v>
      </c>
      <c r="L202" s="1179"/>
      <c r="M202" s="1180">
        <f t="shared" si="108"/>
        <v>1</v>
      </c>
      <c r="N202" s="1167"/>
      <c r="O202" s="637" t="s">
        <v>1140</v>
      </c>
      <c r="P202" s="1167">
        <f t="shared" si="109"/>
        <v>1</v>
      </c>
      <c r="Q202" s="1168"/>
      <c r="R202" s="463"/>
      <c r="S202" s="1181">
        <f t="shared" si="110"/>
        <v>0.93</v>
      </c>
      <c r="T202" s="1182"/>
      <c r="U202" s="637" t="s">
        <v>1140</v>
      </c>
      <c r="V202" s="1167">
        <f t="shared" si="111"/>
        <v>0.9</v>
      </c>
      <c r="W202" s="1168"/>
      <c r="X202" s="463"/>
      <c r="Y202" s="627" t="s">
        <v>1161</v>
      </c>
      <c r="Z202" s="1169"/>
      <c r="AA202" s="1169"/>
      <c r="AB202" s="1169"/>
      <c r="AC202" s="651" t="s">
        <v>1162</v>
      </c>
      <c r="AD202" s="1170" t="s">
        <v>1163</v>
      </c>
      <c r="AE202" s="1171"/>
      <c r="AF202" s="1172" t="s">
        <v>1150</v>
      </c>
      <c r="AG202" s="1173"/>
      <c r="AH202" s="652" t="s">
        <v>1123</v>
      </c>
      <c r="AI202" s="1173" t="s">
        <v>1164</v>
      </c>
      <c r="AJ202" s="1174"/>
      <c r="AK202" s="1175">
        <v>4</v>
      </c>
      <c r="AL202" s="1176"/>
      <c r="AM202" s="653" t="s">
        <v>1125</v>
      </c>
      <c r="AN202" s="654" t="str">
        <f t="shared" si="112"/>
        <v>⑤：午前Ａ（4ｈ）、</v>
      </c>
      <c r="AO202" s="566" t="str">
        <f t="shared" si="113"/>
        <v>⑤</v>
      </c>
      <c r="AP202" s="655">
        <v>0.57999999999999996</v>
      </c>
      <c r="AQ202" s="655"/>
      <c r="AR202" s="656">
        <f t="shared" si="114"/>
        <v>0.57999999999999996</v>
      </c>
      <c r="AU202" s="635"/>
      <c r="AV202" s="635"/>
      <c r="AW202" s="455"/>
    </row>
    <row r="203" spans="1:49" ht="15.9" customHeight="1">
      <c r="A203" s="463"/>
      <c r="C203" s="463"/>
      <c r="D203" s="463"/>
      <c r="E203" s="636" t="s">
        <v>1165</v>
      </c>
      <c r="F203" s="1177">
        <f t="shared" si="105"/>
        <v>0</v>
      </c>
      <c r="G203" s="1178"/>
      <c r="I203" s="1179">
        <f t="shared" si="106"/>
        <v>0</v>
      </c>
      <c r="J203" s="1179"/>
      <c r="K203" s="1179">
        <f t="shared" si="107"/>
        <v>0</v>
      </c>
      <c r="L203" s="1179"/>
      <c r="M203" s="1180">
        <f t="shared" si="108"/>
        <v>0</v>
      </c>
      <c r="N203" s="1167"/>
      <c r="O203" s="637" t="s">
        <v>1140</v>
      </c>
      <c r="P203" s="1167">
        <f t="shared" si="109"/>
        <v>0</v>
      </c>
      <c r="Q203" s="1168"/>
      <c r="R203" s="463"/>
      <c r="S203" s="1181">
        <f t="shared" si="110"/>
        <v>0</v>
      </c>
      <c r="T203" s="1182"/>
      <c r="U203" s="637" t="s">
        <v>1140</v>
      </c>
      <c r="V203" s="1167">
        <f t="shared" si="111"/>
        <v>0</v>
      </c>
      <c r="W203" s="1168"/>
      <c r="X203" s="463"/>
      <c r="Y203" s="627" t="s">
        <v>1166</v>
      </c>
      <c r="Z203" s="1169"/>
      <c r="AA203" s="1169"/>
      <c r="AB203" s="1169"/>
      <c r="AC203" s="651" t="s">
        <v>1167</v>
      </c>
      <c r="AD203" s="1170" t="s">
        <v>1168</v>
      </c>
      <c r="AE203" s="1171"/>
      <c r="AF203" s="1172" t="s">
        <v>1169</v>
      </c>
      <c r="AG203" s="1173"/>
      <c r="AH203" s="652" t="s">
        <v>1123</v>
      </c>
      <c r="AI203" s="1173" t="s">
        <v>1170</v>
      </c>
      <c r="AJ203" s="1174"/>
      <c r="AK203" s="1175">
        <v>4</v>
      </c>
      <c r="AL203" s="1176"/>
      <c r="AM203" s="653" t="s">
        <v>1125</v>
      </c>
      <c r="AN203" s="654" t="str">
        <f t="shared" si="112"/>
        <v>⑥：午後Ａ（4ｈ）、</v>
      </c>
      <c r="AO203" s="566" t="str">
        <f t="shared" si="113"/>
        <v>⑥</v>
      </c>
      <c r="AP203" s="655"/>
      <c r="AQ203" s="655">
        <v>1</v>
      </c>
      <c r="AR203" s="656">
        <f t="shared" si="114"/>
        <v>1</v>
      </c>
      <c r="AU203" s="635"/>
      <c r="AV203" s="635"/>
      <c r="AW203" s="455"/>
    </row>
    <row r="204" spans="1:49" ht="15.9" customHeight="1">
      <c r="A204" s="463"/>
      <c r="C204" s="463"/>
      <c r="D204" s="463"/>
      <c r="E204" s="636" t="s">
        <v>1171</v>
      </c>
      <c r="F204" s="1177">
        <f t="shared" si="105"/>
        <v>0</v>
      </c>
      <c r="G204" s="1178"/>
      <c r="I204" s="1179">
        <f t="shared" si="106"/>
        <v>0</v>
      </c>
      <c r="J204" s="1179"/>
      <c r="K204" s="1179">
        <f t="shared" si="107"/>
        <v>0</v>
      </c>
      <c r="L204" s="1179"/>
      <c r="M204" s="1180">
        <f t="shared" si="108"/>
        <v>0</v>
      </c>
      <c r="N204" s="1167"/>
      <c r="O204" s="637" t="s">
        <v>1140</v>
      </c>
      <c r="P204" s="1167">
        <f t="shared" si="109"/>
        <v>0</v>
      </c>
      <c r="Q204" s="1168"/>
      <c r="R204" s="463"/>
      <c r="S204" s="1181">
        <f t="shared" si="110"/>
        <v>0</v>
      </c>
      <c r="T204" s="1182"/>
      <c r="U204" s="637" t="s">
        <v>1140</v>
      </c>
      <c r="V204" s="1167">
        <f t="shared" si="111"/>
        <v>0</v>
      </c>
      <c r="W204" s="1168"/>
      <c r="X204" s="463"/>
      <c r="Y204" s="627" t="s">
        <v>1172</v>
      </c>
      <c r="Z204" s="1169"/>
      <c r="AA204" s="1169"/>
      <c r="AB204" s="1169"/>
      <c r="AC204" s="651" t="s">
        <v>1173</v>
      </c>
      <c r="AD204" s="1170" t="s">
        <v>1174</v>
      </c>
      <c r="AE204" s="1171"/>
      <c r="AF204" s="1172" t="s">
        <v>1175</v>
      </c>
      <c r="AG204" s="1173"/>
      <c r="AH204" s="652" t="s">
        <v>1123</v>
      </c>
      <c r="AI204" s="1173" t="s">
        <v>1176</v>
      </c>
      <c r="AJ204" s="1174"/>
      <c r="AK204" s="1175">
        <v>7</v>
      </c>
      <c r="AL204" s="1176"/>
      <c r="AM204" s="653" t="s">
        <v>1125</v>
      </c>
      <c r="AN204" s="654" t="str">
        <f t="shared" si="112"/>
        <v>⑦：日勤Ｂ（7ｈ）、</v>
      </c>
      <c r="AO204" s="566" t="str">
        <f t="shared" si="113"/>
        <v>⑦</v>
      </c>
      <c r="AP204" s="655">
        <v>0.25</v>
      </c>
      <c r="AQ204" s="655">
        <v>0.5</v>
      </c>
      <c r="AR204" s="656">
        <f t="shared" si="114"/>
        <v>0.75</v>
      </c>
      <c r="AU204" s="635"/>
      <c r="AV204" s="635"/>
      <c r="AW204" s="455"/>
    </row>
    <row r="205" spans="1:49" ht="15.9" customHeight="1">
      <c r="A205" s="463"/>
      <c r="C205" s="463"/>
      <c r="D205" s="463"/>
      <c r="E205" s="636" t="s">
        <v>1177</v>
      </c>
      <c r="F205" s="1177">
        <f t="shared" si="105"/>
        <v>0</v>
      </c>
      <c r="G205" s="1178"/>
      <c r="I205" s="1179">
        <f t="shared" si="106"/>
        <v>0</v>
      </c>
      <c r="J205" s="1179"/>
      <c r="K205" s="1179">
        <f t="shared" si="107"/>
        <v>0</v>
      </c>
      <c r="L205" s="1179"/>
      <c r="M205" s="1180">
        <f t="shared" si="108"/>
        <v>0</v>
      </c>
      <c r="N205" s="1167"/>
      <c r="O205" s="637" t="s">
        <v>1140</v>
      </c>
      <c r="P205" s="1167">
        <f t="shared" si="109"/>
        <v>0</v>
      </c>
      <c r="Q205" s="1168"/>
      <c r="R205" s="463"/>
      <c r="S205" s="1181">
        <f t="shared" si="110"/>
        <v>0</v>
      </c>
      <c r="T205" s="1182"/>
      <c r="U205" s="637" t="s">
        <v>1140</v>
      </c>
      <c r="V205" s="1167">
        <f t="shared" si="111"/>
        <v>0</v>
      </c>
      <c r="W205" s="1168"/>
      <c r="X205" s="463"/>
      <c r="Y205" s="627" t="s">
        <v>1178</v>
      </c>
      <c r="Z205" s="1169"/>
      <c r="AA205" s="1169"/>
      <c r="AB205" s="1169"/>
      <c r="AC205" s="651" t="s">
        <v>1179</v>
      </c>
      <c r="AD205" s="1170" t="s">
        <v>1180</v>
      </c>
      <c r="AE205" s="1171"/>
      <c r="AF205" s="1172" t="s">
        <v>1175</v>
      </c>
      <c r="AG205" s="1173"/>
      <c r="AH205" s="652" t="s">
        <v>1123</v>
      </c>
      <c r="AI205" s="1173" t="s">
        <v>1181</v>
      </c>
      <c r="AJ205" s="1174"/>
      <c r="AK205" s="1175">
        <v>4</v>
      </c>
      <c r="AL205" s="1176"/>
      <c r="AM205" s="653" t="s">
        <v>1125</v>
      </c>
      <c r="AN205" s="654" t="str">
        <f t="shared" si="112"/>
        <v>⑧：午前Ｂ（4ｈ）、</v>
      </c>
      <c r="AO205" s="566" t="str">
        <f t="shared" si="113"/>
        <v>⑧</v>
      </c>
      <c r="AP205" s="655">
        <v>0.25</v>
      </c>
      <c r="AQ205" s="655"/>
      <c r="AR205" s="656">
        <f t="shared" si="114"/>
        <v>0.25</v>
      </c>
      <c r="AU205" s="635"/>
      <c r="AV205" s="635"/>
      <c r="AW205" s="455"/>
    </row>
    <row r="206" spans="1:49" ht="15.9" customHeight="1">
      <c r="A206" s="463"/>
      <c r="C206" s="463"/>
      <c r="D206" s="463"/>
      <c r="E206" s="636" t="s">
        <v>1182</v>
      </c>
      <c r="F206" s="1177">
        <f t="shared" si="105"/>
        <v>0</v>
      </c>
      <c r="G206" s="1178"/>
      <c r="I206" s="1179">
        <f t="shared" si="106"/>
        <v>0</v>
      </c>
      <c r="J206" s="1179"/>
      <c r="K206" s="1179">
        <f t="shared" si="107"/>
        <v>0</v>
      </c>
      <c r="L206" s="1179"/>
      <c r="M206" s="1180">
        <f t="shared" si="108"/>
        <v>0</v>
      </c>
      <c r="N206" s="1167"/>
      <c r="O206" s="637" t="s">
        <v>1140</v>
      </c>
      <c r="P206" s="1167">
        <f t="shared" si="109"/>
        <v>0</v>
      </c>
      <c r="Q206" s="1168"/>
      <c r="R206" s="463"/>
      <c r="S206" s="1181">
        <f t="shared" si="110"/>
        <v>0</v>
      </c>
      <c r="T206" s="1182"/>
      <c r="U206" s="637" t="s">
        <v>1140</v>
      </c>
      <c r="V206" s="1167">
        <f t="shared" si="111"/>
        <v>0</v>
      </c>
      <c r="W206" s="1168"/>
      <c r="X206" s="463"/>
      <c r="Y206" s="627" t="s">
        <v>1183</v>
      </c>
      <c r="Z206" s="1169"/>
      <c r="AA206" s="1169"/>
      <c r="AB206" s="1169"/>
      <c r="AC206" s="651" t="s">
        <v>1184</v>
      </c>
      <c r="AD206" s="1170" t="s">
        <v>1185</v>
      </c>
      <c r="AE206" s="1171"/>
      <c r="AF206" s="1172" t="s">
        <v>1181</v>
      </c>
      <c r="AG206" s="1173"/>
      <c r="AH206" s="652" t="s">
        <v>1123</v>
      </c>
      <c r="AI206" s="1173" t="s">
        <v>1176</v>
      </c>
      <c r="AJ206" s="1174"/>
      <c r="AK206" s="1175">
        <v>4</v>
      </c>
      <c r="AL206" s="1176"/>
      <c r="AM206" s="653" t="s">
        <v>1125</v>
      </c>
      <c r="AN206" s="654" t="str">
        <f t="shared" si="112"/>
        <v>⑨：午後Ｂ（4ｈ）、</v>
      </c>
      <c r="AO206" s="566" t="str">
        <f t="shared" si="113"/>
        <v>⑨</v>
      </c>
      <c r="AP206" s="655"/>
      <c r="AQ206" s="655">
        <v>0.5</v>
      </c>
      <c r="AR206" s="656">
        <f t="shared" si="114"/>
        <v>0.5</v>
      </c>
      <c r="AU206" s="635"/>
      <c r="AV206" s="635"/>
      <c r="AW206" s="455"/>
    </row>
    <row r="207" spans="1:49" ht="15.9" customHeight="1">
      <c r="A207" s="463"/>
      <c r="C207" s="463"/>
      <c r="D207" s="463"/>
      <c r="E207" s="636" t="s">
        <v>1186</v>
      </c>
      <c r="F207" s="1177">
        <f t="shared" si="105"/>
        <v>0</v>
      </c>
      <c r="G207" s="1178"/>
      <c r="I207" s="1179">
        <f t="shared" si="106"/>
        <v>0</v>
      </c>
      <c r="J207" s="1179"/>
      <c r="K207" s="1179">
        <f t="shared" si="107"/>
        <v>0</v>
      </c>
      <c r="L207" s="1179"/>
      <c r="M207" s="1180">
        <f t="shared" si="108"/>
        <v>0</v>
      </c>
      <c r="N207" s="1167"/>
      <c r="O207" s="637" t="s">
        <v>1140</v>
      </c>
      <c r="P207" s="1167">
        <f t="shared" si="109"/>
        <v>0</v>
      </c>
      <c r="Q207" s="1168"/>
      <c r="R207" s="463"/>
      <c r="S207" s="1181">
        <f t="shared" si="110"/>
        <v>0</v>
      </c>
      <c r="T207" s="1182"/>
      <c r="U207" s="637" t="s">
        <v>1140</v>
      </c>
      <c r="V207" s="1167">
        <f t="shared" si="111"/>
        <v>0</v>
      </c>
      <c r="W207" s="1168"/>
      <c r="X207" s="463"/>
      <c r="Y207" s="627" t="s">
        <v>1187</v>
      </c>
      <c r="Z207" s="1169"/>
      <c r="AA207" s="1169"/>
      <c r="AB207" s="1169"/>
      <c r="AC207" s="651" t="s">
        <v>1188</v>
      </c>
      <c r="AD207" s="1170" t="s">
        <v>1189</v>
      </c>
      <c r="AE207" s="1171"/>
      <c r="AF207" s="1172" t="s">
        <v>1159</v>
      </c>
      <c r="AG207" s="1173"/>
      <c r="AH207" s="652" t="s">
        <v>1123</v>
      </c>
      <c r="AI207" s="1173" t="s">
        <v>1190</v>
      </c>
      <c r="AJ207" s="1174"/>
      <c r="AK207" s="1175">
        <v>4</v>
      </c>
      <c r="AL207" s="1176"/>
      <c r="AM207" s="653" t="s">
        <v>1125</v>
      </c>
      <c r="AN207" s="654" t="str">
        <f t="shared" si="112"/>
        <v>⑩：午後Ｃ（4ｈ）、</v>
      </c>
      <c r="AO207" s="566" t="str">
        <f t="shared" si="113"/>
        <v>⑩</v>
      </c>
      <c r="AP207" s="655"/>
      <c r="AQ207" s="655"/>
      <c r="AR207" s="656">
        <f t="shared" si="114"/>
        <v>0</v>
      </c>
      <c r="AU207" s="635"/>
      <c r="AV207" s="635"/>
      <c r="AW207" s="455"/>
    </row>
    <row r="208" spans="1:49" ht="15.9" customHeight="1">
      <c r="A208" s="463"/>
      <c r="C208" s="463"/>
      <c r="D208" s="463"/>
      <c r="E208" s="636" t="s">
        <v>1191</v>
      </c>
      <c r="F208" s="1177">
        <f t="shared" si="105"/>
        <v>0</v>
      </c>
      <c r="G208" s="1178"/>
      <c r="I208" s="1179">
        <f t="shared" si="106"/>
        <v>0</v>
      </c>
      <c r="J208" s="1179"/>
      <c r="K208" s="1179">
        <f t="shared" si="107"/>
        <v>0</v>
      </c>
      <c r="L208" s="1179"/>
      <c r="M208" s="1180">
        <f t="shared" si="108"/>
        <v>0</v>
      </c>
      <c r="N208" s="1167"/>
      <c r="O208" s="637" t="s">
        <v>1140</v>
      </c>
      <c r="P208" s="1167">
        <f t="shared" si="109"/>
        <v>0</v>
      </c>
      <c r="Q208" s="1168"/>
      <c r="R208" s="463"/>
      <c r="S208" s="1181">
        <f t="shared" si="110"/>
        <v>0</v>
      </c>
      <c r="T208" s="1182"/>
      <c r="U208" s="637" t="s">
        <v>1140</v>
      </c>
      <c r="V208" s="1167">
        <f t="shared" si="111"/>
        <v>0</v>
      </c>
      <c r="W208" s="1168"/>
      <c r="X208" s="463"/>
      <c r="Y208" s="627" t="s">
        <v>1192</v>
      </c>
      <c r="Z208" s="1169"/>
      <c r="AA208" s="1169"/>
      <c r="AB208" s="1169"/>
      <c r="AC208" s="651" t="s">
        <v>1193</v>
      </c>
      <c r="AD208" s="1170" t="s">
        <v>1194</v>
      </c>
      <c r="AE208" s="1171"/>
      <c r="AF208" s="1172" t="s">
        <v>1195</v>
      </c>
      <c r="AG208" s="1173"/>
      <c r="AH208" s="652" t="s">
        <v>1123</v>
      </c>
      <c r="AI208" s="1173" t="s">
        <v>1160</v>
      </c>
      <c r="AJ208" s="1174"/>
      <c r="AK208" s="1175">
        <v>4</v>
      </c>
      <c r="AL208" s="1176"/>
      <c r="AM208" s="653" t="s">
        <v>1125</v>
      </c>
      <c r="AN208" s="654" t="str">
        <f t="shared" si="112"/>
        <v>⑪：午後Ｄ（4ｈ）、</v>
      </c>
      <c r="AO208" s="566" t="str">
        <f t="shared" si="113"/>
        <v>⑪</v>
      </c>
      <c r="AP208" s="655"/>
      <c r="AQ208" s="655">
        <v>3.5</v>
      </c>
      <c r="AR208" s="656">
        <f t="shared" si="114"/>
        <v>3.5</v>
      </c>
      <c r="AU208" s="635"/>
      <c r="AV208" s="635"/>
      <c r="AW208" s="455"/>
    </row>
    <row r="209" spans="1:49" ht="15.9" customHeight="1">
      <c r="A209" s="463"/>
      <c r="C209" s="463"/>
      <c r="D209" s="463"/>
      <c r="E209" s="636" t="s">
        <v>1196</v>
      </c>
      <c r="F209" s="1177">
        <f t="shared" si="105"/>
        <v>0</v>
      </c>
      <c r="G209" s="1178"/>
      <c r="I209" s="1179">
        <f t="shared" si="106"/>
        <v>0</v>
      </c>
      <c r="J209" s="1179"/>
      <c r="K209" s="1179">
        <f t="shared" si="107"/>
        <v>0</v>
      </c>
      <c r="L209" s="1179"/>
      <c r="M209" s="1180">
        <f t="shared" si="108"/>
        <v>0</v>
      </c>
      <c r="N209" s="1167"/>
      <c r="O209" s="637" t="s">
        <v>1140</v>
      </c>
      <c r="P209" s="1167">
        <f t="shared" si="109"/>
        <v>0</v>
      </c>
      <c r="Q209" s="1168"/>
      <c r="R209" s="463"/>
      <c r="S209" s="1181">
        <f t="shared" si="110"/>
        <v>0</v>
      </c>
      <c r="T209" s="1182"/>
      <c r="U209" s="637" t="s">
        <v>1140</v>
      </c>
      <c r="V209" s="1167">
        <f t="shared" si="111"/>
        <v>0</v>
      </c>
      <c r="W209" s="1168"/>
      <c r="X209" s="463"/>
      <c r="Y209" s="627" t="s">
        <v>1197</v>
      </c>
      <c r="Z209" s="1169"/>
      <c r="AA209" s="1169"/>
      <c r="AB209" s="1169"/>
      <c r="AC209" s="651" t="s">
        <v>1198</v>
      </c>
      <c r="AD209" s="1170" t="s">
        <v>1199</v>
      </c>
      <c r="AE209" s="1171"/>
      <c r="AF209" s="1172" t="s">
        <v>1150</v>
      </c>
      <c r="AG209" s="1173"/>
      <c r="AH209" s="652" t="s">
        <v>1123</v>
      </c>
      <c r="AI209" s="1173" t="s">
        <v>1176</v>
      </c>
      <c r="AJ209" s="1174"/>
      <c r="AK209" s="1175">
        <v>7.5</v>
      </c>
      <c r="AL209" s="1176"/>
      <c r="AM209" s="653" t="s">
        <v>1125</v>
      </c>
      <c r="AN209" s="654" t="str">
        <f t="shared" si="112"/>
        <v>⑱：日勤Ｃ（7.5ｈ）、</v>
      </c>
      <c r="AO209" s="566" t="str">
        <f t="shared" si="113"/>
        <v>⑱</v>
      </c>
      <c r="AP209" s="655">
        <v>0.57999999999999996</v>
      </c>
      <c r="AQ209" s="655">
        <v>0.5</v>
      </c>
      <c r="AR209" s="656">
        <f t="shared" si="114"/>
        <v>1.08</v>
      </c>
      <c r="AU209" s="635"/>
      <c r="AV209" s="635"/>
      <c r="AW209" s="455"/>
    </row>
    <row r="210" spans="1:49" ht="15.9" customHeight="1">
      <c r="A210" s="463"/>
      <c r="C210" s="463"/>
      <c r="D210" s="463"/>
      <c r="E210" s="636" t="s">
        <v>1200</v>
      </c>
      <c r="F210" s="1177">
        <f t="shared" si="105"/>
        <v>0</v>
      </c>
      <c r="G210" s="1178"/>
      <c r="I210" s="1179">
        <f t="shared" si="106"/>
        <v>0</v>
      </c>
      <c r="J210" s="1179"/>
      <c r="K210" s="1179">
        <f t="shared" si="107"/>
        <v>0</v>
      </c>
      <c r="L210" s="1179"/>
      <c r="M210" s="1180">
        <f t="shared" si="108"/>
        <v>0</v>
      </c>
      <c r="N210" s="1167"/>
      <c r="O210" s="637" t="s">
        <v>1140</v>
      </c>
      <c r="P210" s="1167">
        <f t="shared" si="109"/>
        <v>0</v>
      </c>
      <c r="Q210" s="1168"/>
      <c r="R210" s="463"/>
      <c r="S210" s="1181">
        <f t="shared" si="110"/>
        <v>0</v>
      </c>
      <c r="T210" s="1182"/>
      <c r="U210" s="637" t="s">
        <v>1140</v>
      </c>
      <c r="V210" s="1167">
        <f t="shared" si="111"/>
        <v>0</v>
      </c>
      <c r="W210" s="1168"/>
      <c r="X210" s="463"/>
      <c r="Y210" s="627" t="s">
        <v>1201</v>
      </c>
      <c r="Z210" s="1169"/>
      <c r="AA210" s="1169"/>
      <c r="AB210" s="1169"/>
      <c r="AC210" s="651" t="s">
        <v>1202</v>
      </c>
      <c r="AD210" s="1170" t="s">
        <v>1203</v>
      </c>
      <c r="AE210" s="1171"/>
      <c r="AF210" s="1172" t="s">
        <v>1175</v>
      </c>
      <c r="AG210" s="1173"/>
      <c r="AH210" s="652" t="s">
        <v>1123</v>
      </c>
      <c r="AI210" s="1173" t="s">
        <v>1181</v>
      </c>
      <c r="AJ210" s="1174"/>
      <c r="AK210" s="1175">
        <v>4</v>
      </c>
      <c r="AL210" s="1176"/>
      <c r="AM210" s="653" t="s">
        <v>1125</v>
      </c>
      <c r="AN210" s="654" t="str">
        <f t="shared" si="112"/>
        <v>⑲：午前Ｃ（4ｈ）、</v>
      </c>
      <c r="AO210" s="566" t="str">
        <f t="shared" si="113"/>
        <v>⑲</v>
      </c>
      <c r="AP210" s="655">
        <v>0.25</v>
      </c>
      <c r="AQ210" s="655"/>
      <c r="AR210" s="656">
        <f t="shared" si="114"/>
        <v>0.25</v>
      </c>
      <c r="AU210" s="635"/>
      <c r="AV210" s="635"/>
      <c r="AW210" s="455"/>
    </row>
    <row r="211" spans="1:49" ht="15.9" customHeight="1">
      <c r="A211" s="463"/>
      <c r="C211" s="463"/>
      <c r="D211" s="463"/>
      <c r="E211" s="636" t="s">
        <v>1204</v>
      </c>
      <c r="F211" s="1177">
        <f t="shared" si="105"/>
        <v>0</v>
      </c>
      <c r="G211" s="1178"/>
      <c r="I211" s="1179">
        <f t="shared" si="106"/>
        <v>0</v>
      </c>
      <c r="J211" s="1179"/>
      <c r="K211" s="1179">
        <f t="shared" si="107"/>
        <v>0</v>
      </c>
      <c r="L211" s="1179"/>
      <c r="M211" s="1180">
        <f t="shared" si="108"/>
        <v>0</v>
      </c>
      <c r="N211" s="1167"/>
      <c r="O211" s="637" t="s">
        <v>1140</v>
      </c>
      <c r="P211" s="1167">
        <f t="shared" si="109"/>
        <v>0</v>
      </c>
      <c r="Q211" s="1168"/>
      <c r="R211" s="463"/>
      <c r="S211" s="1181">
        <f t="shared" si="110"/>
        <v>0</v>
      </c>
      <c r="T211" s="1182"/>
      <c r="U211" s="637" t="s">
        <v>1140</v>
      </c>
      <c r="V211" s="1167">
        <f t="shared" si="111"/>
        <v>0</v>
      </c>
      <c r="W211" s="1168"/>
      <c r="X211" s="463"/>
      <c r="Y211" s="627" t="s">
        <v>1205</v>
      </c>
      <c r="Z211" s="1169"/>
      <c r="AA211" s="1169"/>
      <c r="AB211" s="1169"/>
      <c r="AC211" s="651" t="s">
        <v>1206</v>
      </c>
      <c r="AD211" s="1170" t="s">
        <v>1207</v>
      </c>
      <c r="AE211" s="1171"/>
      <c r="AF211" s="1172" t="s">
        <v>1155</v>
      </c>
      <c r="AG211" s="1173"/>
      <c r="AH211" s="652" t="s">
        <v>1123</v>
      </c>
      <c r="AI211" s="1173" t="s">
        <v>1208</v>
      </c>
      <c r="AJ211" s="1174"/>
      <c r="AK211" s="1175">
        <v>4</v>
      </c>
      <c r="AL211" s="1176"/>
      <c r="AM211" s="653" t="s">
        <v>1125</v>
      </c>
      <c r="AN211" s="654" t="str">
        <f t="shared" si="112"/>
        <v>⑳：午前Ｄ（4ｈ）、</v>
      </c>
      <c r="AO211" s="566" t="str">
        <f t="shared" si="113"/>
        <v>⑳</v>
      </c>
      <c r="AP211" s="655">
        <v>2.08</v>
      </c>
      <c r="AQ211" s="655"/>
      <c r="AR211" s="656">
        <f t="shared" si="114"/>
        <v>2.08</v>
      </c>
      <c r="AU211" s="635"/>
      <c r="AV211" s="635"/>
      <c r="AW211" s="455"/>
    </row>
    <row r="212" spans="1:49" ht="15.9" customHeight="1">
      <c r="A212" s="463"/>
      <c r="C212" s="463"/>
      <c r="D212" s="463"/>
      <c r="E212" s="636" t="s">
        <v>1209</v>
      </c>
      <c r="F212" s="1177">
        <f t="shared" si="105"/>
        <v>0</v>
      </c>
      <c r="G212" s="1178"/>
      <c r="I212" s="1179">
        <f t="shared" si="106"/>
        <v>0</v>
      </c>
      <c r="J212" s="1179"/>
      <c r="K212" s="1179">
        <f t="shared" si="107"/>
        <v>0</v>
      </c>
      <c r="L212" s="1179"/>
      <c r="M212" s="1180">
        <f t="shared" si="108"/>
        <v>0</v>
      </c>
      <c r="N212" s="1167"/>
      <c r="O212" s="637" t="s">
        <v>1140</v>
      </c>
      <c r="P212" s="1167">
        <f t="shared" si="109"/>
        <v>0</v>
      </c>
      <c r="Q212" s="1168"/>
      <c r="R212" s="463"/>
      <c r="S212" s="1181">
        <f t="shared" si="110"/>
        <v>0</v>
      </c>
      <c r="T212" s="1182"/>
      <c r="U212" s="637" t="s">
        <v>1140</v>
      </c>
      <c r="V212" s="1167">
        <f t="shared" si="111"/>
        <v>0</v>
      </c>
      <c r="W212" s="1168"/>
      <c r="X212" s="463"/>
      <c r="Y212" s="627" t="s">
        <v>1210</v>
      </c>
      <c r="Z212" s="1169"/>
      <c r="AA212" s="1169"/>
      <c r="AB212" s="1169"/>
      <c r="AC212" s="651" t="s">
        <v>1211</v>
      </c>
      <c r="AD212" s="1170" t="s">
        <v>1212</v>
      </c>
      <c r="AE212" s="1171"/>
      <c r="AF212" s="1172"/>
      <c r="AG212" s="1173"/>
      <c r="AH212" s="652" t="s">
        <v>1123</v>
      </c>
      <c r="AI212" s="1173"/>
      <c r="AJ212" s="1174"/>
      <c r="AK212" s="1175"/>
      <c r="AL212" s="1176"/>
      <c r="AM212" s="653" t="s">
        <v>1125</v>
      </c>
      <c r="AN212" s="654" t="str">
        <f t="shared" si="112"/>
        <v>公：公休（ｈ）、</v>
      </c>
      <c r="AO212" s="566" t="str">
        <f t="shared" si="113"/>
        <v>公</v>
      </c>
      <c r="AP212" s="655"/>
      <c r="AQ212" s="655"/>
      <c r="AR212" s="656">
        <f t="shared" si="114"/>
        <v>0</v>
      </c>
      <c r="AU212" s="635"/>
      <c r="AV212" s="635"/>
      <c r="AW212" s="455"/>
    </row>
    <row r="213" spans="1:49" ht="15.9" customHeight="1">
      <c r="A213" s="463"/>
      <c r="C213" s="463"/>
      <c r="D213" s="463"/>
      <c r="E213" s="636" t="s">
        <v>1213</v>
      </c>
      <c r="F213" s="1177">
        <f t="shared" si="105"/>
        <v>0</v>
      </c>
      <c r="G213" s="1178"/>
      <c r="I213" s="1179">
        <f t="shared" si="106"/>
        <v>0</v>
      </c>
      <c r="J213" s="1179"/>
      <c r="K213" s="1179">
        <f t="shared" si="107"/>
        <v>0</v>
      </c>
      <c r="L213" s="1179"/>
      <c r="M213" s="1180">
        <f t="shared" si="108"/>
        <v>0</v>
      </c>
      <c r="N213" s="1167"/>
      <c r="O213" s="637" t="s">
        <v>1140</v>
      </c>
      <c r="P213" s="1167">
        <f t="shared" si="109"/>
        <v>0</v>
      </c>
      <c r="Q213" s="1168"/>
      <c r="R213" s="463"/>
      <c r="S213" s="1181">
        <f t="shared" si="110"/>
        <v>0</v>
      </c>
      <c r="T213" s="1182"/>
      <c r="U213" s="637" t="s">
        <v>1140</v>
      </c>
      <c r="V213" s="1167">
        <f t="shared" si="111"/>
        <v>0</v>
      </c>
      <c r="W213" s="1168"/>
      <c r="X213" s="463"/>
      <c r="Y213" s="627" t="s">
        <v>1214</v>
      </c>
      <c r="Z213" s="1169"/>
      <c r="AA213" s="1169"/>
      <c r="AB213" s="1169"/>
      <c r="AC213" s="651" t="s">
        <v>1215</v>
      </c>
      <c r="AD213" s="1170" t="s">
        <v>1216</v>
      </c>
      <c r="AE213" s="1171"/>
      <c r="AF213" s="1172"/>
      <c r="AG213" s="1173"/>
      <c r="AH213" s="652" t="s">
        <v>1123</v>
      </c>
      <c r="AI213" s="1173"/>
      <c r="AJ213" s="1174"/>
      <c r="AK213" s="1175"/>
      <c r="AL213" s="1176"/>
      <c r="AM213" s="653" t="s">
        <v>1125</v>
      </c>
      <c r="AN213" s="654" t="str">
        <f t="shared" si="112"/>
        <v>有：有休（ｈ）、</v>
      </c>
      <c r="AO213" s="566" t="str">
        <f t="shared" si="113"/>
        <v>有</v>
      </c>
      <c r="AP213" s="655"/>
      <c r="AQ213" s="655"/>
      <c r="AR213" s="656">
        <f t="shared" si="114"/>
        <v>0</v>
      </c>
      <c r="AU213" s="635"/>
      <c r="AV213" s="635"/>
      <c r="AW213" s="455"/>
    </row>
    <row r="214" spans="1:49" ht="15.9" customHeight="1">
      <c r="A214" s="463"/>
      <c r="C214" s="463"/>
      <c r="D214" s="463"/>
      <c r="E214" s="636" t="s">
        <v>1217</v>
      </c>
      <c r="F214" s="1177">
        <f t="shared" si="105"/>
        <v>0</v>
      </c>
      <c r="G214" s="1178"/>
      <c r="I214" s="1179">
        <f t="shared" si="106"/>
        <v>0</v>
      </c>
      <c r="J214" s="1179"/>
      <c r="K214" s="1179">
        <f t="shared" si="107"/>
        <v>0</v>
      </c>
      <c r="L214" s="1179"/>
      <c r="M214" s="1180">
        <f t="shared" si="108"/>
        <v>0</v>
      </c>
      <c r="N214" s="1167"/>
      <c r="O214" s="637" t="s">
        <v>1140</v>
      </c>
      <c r="P214" s="1167">
        <f t="shared" si="109"/>
        <v>0</v>
      </c>
      <c r="Q214" s="1168"/>
      <c r="R214" s="463"/>
      <c r="S214" s="1181">
        <f t="shared" si="110"/>
        <v>0</v>
      </c>
      <c r="T214" s="1182"/>
      <c r="U214" s="637" t="s">
        <v>1140</v>
      </c>
      <c r="V214" s="1167">
        <f t="shared" si="111"/>
        <v>0</v>
      </c>
      <c r="W214" s="1168"/>
      <c r="X214" s="463"/>
      <c r="Y214" s="627" t="s">
        <v>1218</v>
      </c>
      <c r="Z214" s="1169"/>
      <c r="AA214" s="1169"/>
      <c r="AB214" s="1169"/>
      <c r="AC214" s="651" t="s">
        <v>1219</v>
      </c>
      <c r="AD214" s="1170" t="s">
        <v>1220</v>
      </c>
      <c r="AE214" s="1171"/>
      <c r="AF214" s="1172"/>
      <c r="AG214" s="1173"/>
      <c r="AH214" s="652" t="s">
        <v>1123</v>
      </c>
      <c r="AI214" s="1173"/>
      <c r="AJ214" s="1174"/>
      <c r="AK214" s="1175"/>
      <c r="AL214" s="1176"/>
      <c r="AM214" s="653" t="s">
        <v>1125</v>
      </c>
      <c r="AN214" s="654" t="str">
        <f t="shared" si="112"/>
        <v>欠：欠勤（ｈ）、</v>
      </c>
      <c r="AO214" s="566" t="str">
        <f t="shared" si="113"/>
        <v>欠</v>
      </c>
      <c r="AP214" s="655"/>
      <c r="AQ214" s="655"/>
      <c r="AR214" s="656">
        <f t="shared" si="114"/>
        <v>0</v>
      </c>
      <c r="AU214" s="635"/>
      <c r="AV214" s="635"/>
      <c r="AW214" s="455"/>
    </row>
    <row r="215" spans="1:49" ht="15.9" customHeight="1">
      <c r="A215" s="463"/>
      <c r="C215" s="463"/>
      <c r="D215" s="463"/>
      <c r="E215" s="636"/>
      <c r="F215" s="1177" t="str">
        <f t="shared" si="105"/>
        <v/>
      </c>
      <c r="G215" s="1178"/>
      <c r="I215" s="1179">
        <f t="shared" si="106"/>
        <v>0</v>
      </c>
      <c r="J215" s="1179"/>
      <c r="K215" s="1179">
        <f t="shared" si="107"/>
        <v>0</v>
      </c>
      <c r="L215" s="1179"/>
      <c r="M215" s="1180">
        <f t="shared" si="108"/>
        <v>0</v>
      </c>
      <c r="N215" s="1167"/>
      <c r="O215" s="637" t="s">
        <v>1140</v>
      </c>
      <c r="P215" s="1167">
        <f t="shared" si="109"/>
        <v>0</v>
      </c>
      <c r="Q215" s="1168"/>
      <c r="R215" s="463"/>
      <c r="S215" s="1181">
        <f t="shared" si="110"/>
        <v>0</v>
      </c>
      <c r="T215" s="1182"/>
      <c r="U215" s="637" t="s">
        <v>1140</v>
      </c>
      <c r="V215" s="1167">
        <f t="shared" si="111"/>
        <v>0</v>
      </c>
      <c r="W215" s="1168"/>
      <c r="X215" s="463"/>
      <c r="Y215" s="627" t="s">
        <v>1221</v>
      </c>
      <c r="Z215" s="1169"/>
      <c r="AA215" s="1169"/>
      <c r="AB215" s="1169"/>
      <c r="AC215" s="651" t="s">
        <v>1222</v>
      </c>
      <c r="AD215" s="1170" t="s">
        <v>1223</v>
      </c>
      <c r="AE215" s="1171"/>
      <c r="AF215" s="1172"/>
      <c r="AG215" s="1173"/>
      <c r="AH215" s="652" t="s">
        <v>1123</v>
      </c>
      <c r="AI215" s="1173"/>
      <c r="AJ215" s="1174"/>
      <c r="AK215" s="1175"/>
      <c r="AL215" s="1176"/>
      <c r="AM215" s="653" t="s">
        <v>1125</v>
      </c>
      <c r="AN215" s="654" t="str">
        <f t="shared" si="112"/>
        <v>特：特休（ｈ）、</v>
      </c>
      <c r="AO215" s="566" t="str">
        <f t="shared" si="113"/>
        <v>特</v>
      </c>
      <c r="AP215" s="655"/>
      <c r="AQ215" s="655"/>
      <c r="AR215" s="656">
        <f t="shared" si="114"/>
        <v>0</v>
      </c>
      <c r="AU215" s="635"/>
      <c r="AV215" s="635"/>
      <c r="AW215" s="455"/>
    </row>
    <row r="216" spans="1:49" ht="15.9" customHeight="1">
      <c r="A216" s="463"/>
      <c r="C216" s="463"/>
      <c r="D216" s="463"/>
      <c r="E216" s="636"/>
      <c r="F216" s="1177" t="str">
        <f t="shared" si="105"/>
        <v/>
      </c>
      <c r="G216" s="1178"/>
      <c r="I216" s="1179">
        <f t="shared" si="106"/>
        <v>0</v>
      </c>
      <c r="J216" s="1179"/>
      <c r="K216" s="1179">
        <f t="shared" si="107"/>
        <v>0</v>
      </c>
      <c r="L216" s="1179"/>
      <c r="M216" s="1180">
        <f t="shared" si="108"/>
        <v>0</v>
      </c>
      <c r="N216" s="1167"/>
      <c r="O216" s="637" t="s">
        <v>1140</v>
      </c>
      <c r="P216" s="1167">
        <f t="shared" si="109"/>
        <v>0</v>
      </c>
      <c r="Q216" s="1168"/>
      <c r="R216" s="463"/>
      <c r="S216" s="1181">
        <f t="shared" si="110"/>
        <v>0</v>
      </c>
      <c r="T216" s="1182"/>
      <c r="U216" s="637" t="s">
        <v>1140</v>
      </c>
      <c r="V216" s="1167">
        <f t="shared" si="111"/>
        <v>0</v>
      </c>
      <c r="W216" s="1168"/>
      <c r="X216" s="463"/>
      <c r="Y216" s="627" t="s">
        <v>1224</v>
      </c>
      <c r="Z216" s="1169"/>
      <c r="AA216" s="1169"/>
      <c r="AB216" s="1169"/>
      <c r="AC216" s="651" t="s">
        <v>1225</v>
      </c>
      <c r="AD216" s="1170"/>
      <c r="AE216" s="1171"/>
      <c r="AF216" s="1172"/>
      <c r="AG216" s="1173"/>
      <c r="AH216" s="652" t="s">
        <v>1123</v>
      </c>
      <c r="AI216" s="1173"/>
      <c r="AJ216" s="1174"/>
      <c r="AK216" s="1175"/>
      <c r="AL216" s="1176"/>
      <c r="AM216" s="653" t="s">
        <v>1125</v>
      </c>
      <c r="AN216" s="654" t="str">
        <f t="shared" si="112"/>
        <v>-：（ｈ）、</v>
      </c>
      <c r="AO216" s="566" t="str">
        <f t="shared" si="113"/>
        <v>-</v>
      </c>
      <c r="AP216" s="655"/>
      <c r="AQ216" s="655"/>
      <c r="AR216" s="656">
        <f t="shared" si="114"/>
        <v>0</v>
      </c>
      <c r="AU216" s="635"/>
      <c r="AV216" s="635"/>
      <c r="AW216" s="455"/>
    </row>
    <row r="217" spans="1:49" ht="15.9" customHeight="1">
      <c r="A217" s="463"/>
      <c r="C217" s="463"/>
      <c r="D217" s="463"/>
      <c r="E217" s="636"/>
      <c r="F217" s="1177" t="str">
        <f t="shared" si="105"/>
        <v/>
      </c>
      <c r="G217" s="1178"/>
      <c r="I217" s="1179">
        <f t="shared" si="106"/>
        <v>0</v>
      </c>
      <c r="J217" s="1179"/>
      <c r="K217" s="1179">
        <f t="shared" si="107"/>
        <v>0</v>
      </c>
      <c r="L217" s="1179"/>
      <c r="M217" s="1180">
        <f t="shared" si="108"/>
        <v>0</v>
      </c>
      <c r="N217" s="1167"/>
      <c r="O217" s="637" t="s">
        <v>1140</v>
      </c>
      <c r="P217" s="1167">
        <f t="shared" si="109"/>
        <v>0</v>
      </c>
      <c r="Q217" s="1168"/>
      <c r="R217" s="463"/>
      <c r="S217" s="1181">
        <f t="shared" si="110"/>
        <v>0</v>
      </c>
      <c r="T217" s="1182"/>
      <c r="U217" s="637" t="s">
        <v>1140</v>
      </c>
      <c r="V217" s="1167">
        <f t="shared" si="111"/>
        <v>0</v>
      </c>
      <c r="W217" s="1168"/>
      <c r="X217" s="463"/>
      <c r="Y217" s="627" t="s">
        <v>1226</v>
      </c>
      <c r="Z217" s="1169"/>
      <c r="AA217" s="1169"/>
      <c r="AB217" s="1169"/>
      <c r="AC217" s="651" t="s">
        <v>1225</v>
      </c>
      <c r="AD217" s="1170"/>
      <c r="AE217" s="1171"/>
      <c r="AF217" s="1172"/>
      <c r="AG217" s="1173"/>
      <c r="AH217" s="652" t="s">
        <v>1123</v>
      </c>
      <c r="AI217" s="1173"/>
      <c r="AJ217" s="1174"/>
      <c r="AK217" s="1175"/>
      <c r="AL217" s="1176"/>
      <c r="AM217" s="653" t="s">
        <v>1125</v>
      </c>
      <c r="AN217" s="654" t="str">
        <f t="shared" si="112"/>
        <v>-：（ｈ）、</v>
      </c>
      <c r="AO217" s="566" t="str">
        <f t="shared" si="113"/>
        <v>-</v>
      </c>
      <c r="AP217" s="655"/>
      <c r="AQ217" s="655"/>
      <c r="AR217" s="656">
        <f t="shared" si="114"/>
        <v>0</v>
      </c>
      <c r="AU217" s="635"/>
      <c r="AV217" s="635"/>
      <c r="AW217" s="455"/>
    </row>
    <row r="218" spans="1:49" ht="15.9" customHeight="1">
      <c r="A218" s="463"/>
      <c r="C218" s="463"/>
      <c r="D218" s="463"/>
      <c r="E218" s="636"/>
      <c r="F218" s="1177" t="str">
        <f t="shared" si="105"/>
        <v/>
      </c>
      <c r="G218" s="1178"/>
      <c r="I218" s="1179">
        <f t="shared" si="106"/>
        <v>0</v>
      </c>
      <c r="J218" s="1179"/>
      <c r="K218" s="1179">
        <f t="shared" si="107"/>
        <v>0</v>
      </c>
      <c r="L218" s="1179"/>
      <c r="M218" s="1180">
        <f t="shared" si="108"/>
        <v>0</v>
      </c>
      <c r="N218" s="1167"/>
      <c r="O218" s="637" t="s">
        <v>1140</v>
      </c>
      <c r="P218" s="1167">
        <f t="shared" si="109"/>
        <v>0</v>
      </c>
      <c r="Q218" s="1168"/>
      <c r="R218" s="463"/>
      <c r="S218" s="1181">
        <f t="shared" si="110"/>
        <v>0</v>
      </c>
      <c r="T218" s="1182"/>
      <c r="U218" s="637" t="s">
        <v>1140</v>
      </c>
      <c r="V218" s="1167">
        <f t="shared" si="111"/>
        <v>0</v>
      </c>
      <c r="W218" s="1168"/>
      <c r="X218" s="463"/>
      <c r="Y218" s="627" t="s">
        <v>1227</v>
      </c>
      <c r="Z218" s="1169"/>
      <c r="AA218" s="1169"/>
      <c r="AB218" s="1169"/>
      <c r="AC218" s="651" t="s">
        <v>1225</v>
      </c>
      <c r="AD218" s="1170"/>
      <c r="AE218" s="1171"/>
      <c r="AF218" s="1172"/>
      <c r="AG218" s="1173"/>
      <c r="AH218" s="652" t="s">
        <v>1123</v>
      </c>
      <c r="AI218" s="1173"/>
      <c r="AJ218" s="1174"/>
      <c r="AK218" s="1175"/>
      <c r="AL218" s="1176"/>
      <c r="AM218" s="653" t="s">
        <v>1125</v>
      </c>
      <c r="AN218" s="654" t="str">
        <f t="shared" si="112"/>
        <v>-：（ｈ）、</v>
      </c>
      <c r="AO218" s="566" t="str">
        <f t="shared" si="113"/>
        <v>-</v>
      </c>
      <c r="AP218" s="655"/>
      <c r="AQ218" s="655"/>
      <c r="AR218" s="656">
        <f t="shared" si="114"/>
        <v>0</v>
      </c>
      <c r="AU218" s="635"/>
      <c r="AV218" s="635"/>
      <c r="AW218" s="455"/>
    </row>
    <row r="219" spans="1:49" ht="15.9" customHeight="1">
      <c r="A219" s="463"/>
      <c r="C219" s="463"/>
      <c r="D219" s="463"/>
      <c r="E219" s="636"/>
      <c r="F219" s="1177" t="str">
        <f t="shared" si="105"/>
        <v/>
      </c>
      <c r="G219" s="1178"/>
      <c r="I219" s="1179">
        <f t="shared" si="106"/>
        <v>0</v>
      </c>
      <c r="J219" s="1179"/>
      <c r="K219" s="1179">
        <f t="shared" si="107"/>
        <v>0</v>
      </c>
      <c r="L219" s="1179"/>
      <c r="M219" s="1180">
        <f t="shared" si="108"/>
        <v>0</v>
      </c>
      <c r="N219" s="1167"/>
      <c r="O219" s="637" t="s">
        <v>1140</v>
      </c>
      <c r="P219" s="1167">
        <f t="shared" si="109"/>
        <v>0</v>
      </c>
      <c r="Q219" s="1168"/>
      <c r="R219" s="463"/>
      <c r="S219" s="1181">
        <f t="shared" si="110"/>
        <v>0</v>
      </c>
      <c r="T219" s="1182"/>
      <c r="U219" s="637" t="s">
        <v>1140</v>
      </c>
      <c r="V219" s="1167">
        <f t="shared" si="111"/>
        <v>0</v>
      </c>
      <c r="W219" s="1168"/>
      <c r="X219" s="463"/>
      <c r="Y219" s="627" t="s">
        <v>1228</v>
      </c>
      <c r="Z219" s="1169"/>
      <c r="AA219" s="1169"/>
      <c r="AB219" s="1169"/>
      <c r="AC219" s="651" t="s">
        <v>1225</v>
      </c>
      <c r="AD219" s="1170"/>
      <c r="AE219" s="1171"/>
      <c r="AF219" s="1172"/>
      <c r="AG219" s="1173"/>
      <c r="AH219" s="652" t="s">
        <v>1123</v>
      </c>
      <c r="AI219" s="1173"/>
      <c r="AJ219" s="1174"/>
      <c r="AK219" s="1175"/>
      <c r="AL219" s="1176"/>
      <c r="AM219" s="653" t="s">
        <v>1125</v>
      </c>
      <c r="AN219" s="654" t="str">
        <f t="shared" si="112"/>
        <v>-：（ｈ）、</v>
      </c>
      <c r="AO219" s="566" t="str">
        <f t="shared" si="113"/>
        <v>-</v>
      </c>
      <c r="AP219" s="655"/>
      <c r="AQ219" s="655"/>
      <c r="AR219" s="656">
        <f t="shared" si="114"/>
        <v>0</v>
      </c>
      <c r="AU219" s="635"/>
      <c r="AV219" s="635"/>
      <c r="AW219" s="455"/>
    </row>
    <row r="220" spans="1:49" ht="15.9" customHeight="1">
      <c r="A220" s="463"/>
      <c r="C220" s="463"/>
      <c r="D220" s="463"/>
      <c r="E220" s="658"/>
      <c r="F220" s="1177" t="str">
        <f t="shared" si="105"/>
        <v/>
      </c>
      <c r="G220" s="1178"/>
      <c r="I220" s="1179">
        <f t="shared" si="106"/>
        <v>0</v>
      </c>
      <c r="J220" s="1179"/>
      <c r="K220" s="1179">
        <f t="shared" si="107"/>
        <v>0</v>
      </c>
      <c r="L220" s="1179"/>
      <c r="M220" s="1180">
        <f t="shared" si="108"/>
        <v>0</v>
      </c>
      <c r="N220" s="1167"/>
      <c r="O220" s="637" t="s">
        <v>1140</v>
      </c>
      <c r="P220" s="1167">
        <f t="shared" si="109"/>
        <v>0</v>
      </c>
      <c r="Q220" s="1168"/>
      <c r="R220" s="463"/>
      <c r="S220" s="1181">
        <f t="shared" si="110"/>
        <v>0</v>
      </c>
      <c r="T220" s="1182"/>
      <c r="U220" s="637" t="s">
        <v>1140</v>
      </c>
      <c r="V220" s="1167">
        <f t="shared" si="111"/>
        <v>0</v>
      </c>
      <c r="W220" s="1168"/>
      <c r="X220" s="463"/>
      <c r="Y220" s="627" t="s">
        <v>1229</v>
      </c>
      <c r="Z220" s="1169"/>
      <c r="AA220" s="1169"/>
      <c r="AB220" s="1169"/>
      <c r="AC220" s="651" t="s">
        <v>1225</v>
      </c>
      <c r="AD220" s="1170"/>
      <c r="AE220" s="1171"/>
      <c r="AF220" s="1172"/>
      <c r="AG220" s="1173"/>
      <c r="AH220" s="652" t="s">
        <v>1123</v>
      </c>
      <c r="AI220" s="1173"/>
      <c r="AJ220" s="1174"/>
      <c r="AK220" s="1175"/>
      <c r="AL220" s="1176"/>
      <c r="AM220" s="653" t="s">
        <v>1125</v>
      </c>
      <c r="AN220" s="654" t="str">
        <f t="shared" si="112"/>
        <v>-：（ｈ）、</v>
      </c>
      <c r="AO220" s="566" t="str">
        <f t="shared" si="113"/>
        <v>-</v>
      </c>
      <c r="AP220" s="655"/>
      <c r="AQ220" s="655"/>
      <c r="AR220" s="656">
        <f t="shared" si="114"/>
        <v>0</v>
      </c>
      <c r="AU220" s="635"/>
      <c r="AV220" s="635"/>
      <c r="AW220" s="455"/>
    </row>
    <row r="221" spans="1:49" ht="15.9" customHeight="1">
      <c r="A221" s="463"/>
      <c r="C221" s="463"/>
      <c r="D221" s="463"/>
      <c r="E221" s="659"/>
      <c r="F221" s="1161" t="str">
        <f t="shared" si="105"/>
        <v/>
      </c>
      <c r="G221" s="1162"/>
      <c r="I221" s="1163">
        <f t="shared" si="106"/>
        <v>0</v>
      </c>
      <c r="J221" s="1163"/>
      <c r="K221" s="1163">
        <f t="shared" si="107"/>
        <v>0</v>
      </c>
      <c r="L221" s="1163"/>
      <c r="M221" s="1164">
        <f t="shared" si="108"/>
        <v>0</v>
      </c>
      <c r="N221" s="1151"/>
      <c r="O221" s="660" t="s">
        <v>1140</v>
      </c>
      <c r="P221" s="1151">
        <f t="shared" si="109"/>
        <v>0</v>
      </c>
      <c r="Q221" s="1152"/>
      <c r="R221" s="463"/>
      <c r="S221" s="1165">
        <f t="shared" si="110"/>
        <v>0</v>
      </c>
      <c r="T221" s="1166"/>
      <c r="U221" s="660" t="s">
        <v>1140</v>
      </c>
      <c r="V221" s="1151">
        <f t="shared" si="111"/>
        <v>0</v>
      </c>
      <c r="W221" s="1152"/>
      <c r="X221" s="463"/>
      <c r="Y221" s="627" t="s">
        <v>1230</v>
      </c>
      <c r="Z221" s="1153"/>
      <c r="AA221" s="1153"/>
      <c r="AB221" s="1153"/>
      <c r="AC221" s="661" t="s">
        <v>1225</v>
      </c>
      <c r="AD221" s="1154"/>
      <c r="AE221" s="1155"/>
      <c r="AF221" s="1156"/>
      <c r="AG221" s="1157"/>
      <c r="AH221" s="662" t="s">
        <v>1123</v>
      </c>
      <c r="AI221" s="1157"/>
      <c r="AJ221" s="1158"/>
      <c r="AK221" s="1159"/>
      <c r="AL221" s="1160"/>
      <c r="AM221" s="663" t="s">
        <v>1125</v>
      </c>
      <c r="AN221" s="664" t="str">
        <f t="shared" si="112"/>
        <v>-：（ｈ）、</v>
      </c>
      <c r="AO221" s="566" t="str">
        <f t="shared" si="113"/>
        <v>-</v>
      </c>
      <c r="AP221" s="665"/>
      <c r="AQ221" s="665"/>
      <c r="AR221" s="666">
        <f t="shared" si="114"/>
        <v>0</v>
      </c>
      <c r="AU221" s="635"/>
      <c r="AV221" s="635"/>
      <c r="AW221" s="455"/>
    </row>
    <row r="222" spans="1:49">
      <c r="A222" s="463"/>
      <c r="D222" s="463"/>
      <c r="E222" s="463"/>
      <c r="AF222" s="1150" t="s">
        <v>1231</v>
      </c>
      <c r="AG222" s="1150"/>
      <c r="AH222" s="1150"/>
      <c r="AI222" s="1150"/>
      <c r="AJ222" s="1150"/>
    </row>
    <row r="223" spans="1:49">
      <c r="A223" s="463"/>
      <c r="D223" s="463"/>
      <c r="E223" s="463"/>
      <c r="F223" s="463"/>
      <c r="G223" s="463"/>
      <c r="H223" s="463"/>
      <c r="I223" s="463"/>
      <c r="J223" s="463"/>
      <c r="K223" s="463"/>
      <c r="L223" s="463"/>
      <c r="M223" s="463"/>
      <c r="N223" s="463"/>
      <c r="O223" s="463"/>
      <c r="P223" s="463"/>
      <c r="Q223" s="463"/>
      <c r="R223" s="463"/>
      <c r="S223" s="463"/>
      <c r="T223" s="463"/>
    </row>
    <row r="224" spans="1:49">
      <c r="A224" s="463"/>
      <c r="F224" s="463"/>
      <c r="G224" s="463"/>
      <c r="H224" s="463"/>
      <c r="I224" s="463"/>
      <c r="J224" s="463"/>
      <c r="K224" s="463"/>
      <c r="L224" s="463"/>
      <c r="M224" s="463"/>
      <c r="N224" s="463"/>
      <c r="O224" s="463"/>
      <c r="P224" s="463"/>
      <c r="Q224" s="463"/>
      <c r="R224" s="463"/>
      <c r="S224" s="463"/>
      <c r="T224" s="323"/>
      <c r="U224" s="463"/>
      <c r="V224" s="463"/>
      <c r="W224" s="463"/>
      <c r="X224" s="463"/>
    </row>
    <row r="225" spans="15:15">
      <c r="O225" s="463"/>
    </row>
  </sheetData>
  <mergeCells count="672">
    <mergeCell ref="AL7:AL9"/>
    <mergeCell ref="AN7:AR8"/>
    <mergeCell ref="B10:B11"/>
    <mergeCell ref="C10:C11"/>
    <mergeCell ref="D10:D11"/>
    <mergeCell ref="E10:E11"/>
    <mergeCell ref="AQ1:AR1"/>
    <mergeCell ref="J2:K2"/>
    <mergeCell ref="O2:P2"/>
    <mergeCell ref="E4:AK5"/>
    <mergeCell ref="D7:D9"/>
    <mergeCell ref="G7:M7"/>
    <mergeCell ref="N7:T7"/>
    <mergeCell ref="U7:AA7"/>
    <mergeCell ref="AB7:AH7"/>
    <mergeCell ref="AI7:AK7"/>
    <mergeCell ref="B16:B17"/>
    <mergeCell ref="C16:C17"/>
    <mergeCell ref="D16:D17"/>
    <mergeCell ref="E16:E17"/>
    <mergeCell ref="B18:B19"/>
    <mergeCell ref="C18:C19"/>
    <mergeCell ref="D18:D19"/>
    <mergeCell ref="E18:E19"/>
    <mergeCell ref="B12:B13"/>
    <mergeCell ref="C12:C13"/>
    <mergeCell ref="D12:D13"/>
    <mergeCell ref="E12:E13"/>
    <mergeCell ref="B14:B15"/>
    <mergeCell ref="C14:C15"/>
    <mergeCell ref="D14:D15"/>
    <mergeCell ref="E14:E15"/>
    <mergeCell ref="B24:B25"/>
    <mergeCell ref="C24:C25"/>
    <mergeCell ref="D24:D25"/>
    <mergeCell ref="E24:E25"/>
    <mergeCell ref="B26:B27"/>
    <mergeCell ref="C26:C27"/>
    <mergeCell ref="D26:D27"/>
    <mergeCell ref="E26:E27"/>
    <mergeCell ref="B20:B21"/>
    <mergeCell ref="C20:C21"/>
    <mergeCell ref="D20:D21"/>
    <mergeCell ref="E20:E21"/>
    <mergeCell ref="B22:B23"/>
    <mergeCell ref="C22:C23"/>
    <mergeCell ref="D22:D23"/>
    <mergeCell ref="E22:E23"/>
    <mergeCell ref="B32:B33"/>
    <mergeCell ref="C32:C33"/>
    <mergeCell ref="D32:D33"/>
    <mergeCell ref="E32:E33"/>
    <mergeCell ref="B34:B35"/>
    <mergeCell ref="C34:C35"/>
    <mergeCell ref="D34:D35"/>
    <mergeCell ref="E34:E35"/>
    <mergeCell ref="B28:B29"/>
    <mergeCell ref="C28:C29"/>
    <mergeCell ref="D28:D29"/>
    <mergeCell ref="E28:E29"/>
    <mergeCell ref="B30:B31"/>
    <mergeCell ref="C30:C31"/>
    <mergeCell ref="D30:D31"/>
    <mergeCell ref="E30:E31"/>
    <mergeCell ref="B40:B41"/>
    <mergeCell ref="C40:C41"/>
    <mergeCell ref="D40:D41"/>
    <mergeCell ref="E40:E41"/>
    <mergeCell ref="B42:B43"/>
    <mergeCell ref="C42:C43"/>
    <mergeCell ref="D42:D43"/>
    <mergeCell ref="E42:E43"/>
    <mergeCell ref="B36:B37"/>
    <mergeCell ref="C36:C37"/>
    <mergeCell ref="D36:D37"/>
    <mergeCell ref="E36:E37"/>
    <mergeCell ref="B38:B39"/>
    <mergeCell ref="C38:C39"/>
    <mergeCell ref="D38:D39"/>
    <mergeCell ref="E38:E39"/>
    <mergeCell ref="B48:B49"/>
    <mergeCell ref="C48:C49"/>
    <mergeCell ref="D48:D49"/>
    <mergeCell ref="E48:E49"/>
    <mergeCell ref="B50:B51"/>
    <mergeCell ref="C50:C51"/>
    <mergeCell ref="D50:D51"/>
    <mergeCell ref="E50:E51"/>
    <mergeCell ref="B44:B45"/>
    <mergeCell ref="C44:C45"/>
    <mergeCell ref="D44:D45"/>
    <mergeCell ref="E44:E45"/>
    <mergeCell ref="B46:B47"/>
    <mergeCell ref="C46:C47"/>
    <mergeCell ref="D46:D47"/>
    <mergeCell ref="E46:E47"/>
    <mergeCell ref="B56:B57"/>
    <mergeCell ref="C56:C57"/>
    <mergeCell ref="D56:D57"/>
    <mergeCell ref="E56:E57"/>
    <mergeCell ref="B58:B59"/>
    <mergeCell ref="C58:C59"/>
    <mergeCell ref="D58:D59"/>
    <mergeCell ref="E58:E59"/>
    <mergeCell ref="B52:B53"/>
    <mergeCell ref="C52:C53"/>
    <mergeCell ref="D52:D53"/>
    <mergeCell ref="E52:E53"/>
    <mergeCell ref="B54:B55"/>
    <mergeCell ref="C54:C55"/>
    <mergeCell ref="D54:D55"/>
    <mergeCell ref="E54:E55"/>
    <mergeCell ref="B64:B65"/>
    <mergeCell ref="C64:C65"/>
    <mergeCell ref="D64:D65"/>
    <mergeCell ref="E64:E65"/>
    <mergeCell ref="B66:B67"/>
    <mergeCell ref="C66:C67"/>
    <mergeCell ref="D66:D67"/>
    <mergeCell ref="E66:E67"/>
    <mergeCell ref="B60:B61"/>
    <mergeCell ref="C60:C61"/>
    <mergeCell ref="D60:D61"/>
    <mergeCell ref="E60:E61"/>
    <mergeCell ref="B62:B63"/>
    <mergeCell ref="C62:C63"/>
    <mergeCell ref="D62:D63"/>
    <mergeCell ref="E62:E63"/>
    <mergeCell ref="B72:B73"/>
    <mergeCell ref="C72:C73"/>
    <mergeCell ref="D72:D73"/>
    <mergeCell ref="E72:E73"/>
    <mergeCell ref="B74:B75"/>
    <mergeCell ref="C74:C75"/>
    <mergeCell ref="D74:D75"/>
    <mergeCell ref="E74:E75"/>
    <mergeCell ref="B68:B69"/>
    <mergeCell ref="C68:C69"/>
    <mergeCell ref="D68:D69"/>
    <mergeCell ref="E68:E69"/>
    <mergeCell ref="B70:B71"/>
    <mergeCell ref="C70:C71"/>
    <mergeCell ref="D70:D71"/>
    <mergeCell ref="E70:E71"/>
    <mergeCell ref="B80:B81"/>
    <mergeCell ref="C80:C81"/>
    <mergeCell ref="D80:D81"/>
    <mergeCell ref="E80:E81"/>
    <mergeCell ref="B82:B83"/>
    <mergeCell ref="C82:C83"/>
    <mergeCell ref="D82:D83"/>
    <mergeCell ref="E82:E83"/>
    <mergeCell ref="B76:B77"/>
    <mergeCell ref="C76:C77"/>
    <mergeCell ref="D76:D77"/>
    <mergeCell ref="E76:E77"/>
    <mergeCell ref="B78:B79"/>
    <mergeCell ref="C78:C79"/>
    <mergeCell ref="D78:D79"/>
    <mergeCell ref="E78:E79"/>
    <mergeCell ref="B88:B89"/>
    <mergeCell ref="C88:C89"/>
    <mergeCell ref="D88:D89"/>
    <mergeCell ref="E88:E89"/>
    <mergeCell ref="B90:B91"/>
    <mergeCell ref="C90:C91"/>
    <mergeCell ref="D90:D91"/>
    <mergeCell ref="E90:E91"/>
    <mergeCell ref="B84:B85"/>
    <mergeCell ref="C84:C85"/>
    <mergeCell ref="D84:D85"/>
    <mergeCell ref="E84:E85"/>
    <mergeCell ref="B86:B87"/>
    <mergeCell ref="C86:C87"/>
    <mergeCell ref="D86:D87"/>
    <mergeCell ref="E86:E87"/>
    <mergeCell ref="B96:B97"/>
    <mergeCell ref="C96:C97"/>
    <mergeCell ref="D96:D97"/>
    <mergeCell ref="E96:E97"/>
    <mergeCell ref="B98:B99"/>
    <mergeCell ref="C98:C99"/>
    <mergeCell ref="D98:D99"/>
    <mergeCell ref="E98:E99"/>
    <mergeCell ref="B92:B93"/>
    <mergeCell ref="C92:C93"/>
    <mergeCell ref="D92:D93"/>
    <mergeCell ref="E92:E93"/>
    <mergeCell ref="B94:B95"/>
    <mergeCell ref="C94:C95"/>
    <mergeCell ref="D94:D95"/>
    <mergeCell ref="E94:E95"/>
    <mergeCell ref="B104:B105"/>
    <mergeCell ref="C104:C105"/>
    <mergeCell ref="D104:D105"/>
    <mergeCell ref="E104:E105"/>
    <mergeCell ref="B106:B107"/>
    <mergeCell ref="C106:C107"/>
    <mergeCell ref="D106:D107"/>
    <mergeCell ref="E106:E107"/>
    <mergeCell ref="B100:B101"/>
    <mergeCell ref="C100:C101"/>
    <mergeCell ref="D100:D101"/>
    <mergeCell ref="E100:E101"/>
    <mergeCell ref="B102:B103"/>
    <mergeCell ref="C102:C103"/>
    <mergeCell ref="D102:D103"/>
    <mergeCell ref="E102:E103"/>
    <mergeCell ref="B112:B113"/>
    <mergeCell ref="C112:C113"/>
    <mergeCell ref="D112:D113"/>
    <mergeCell ref="E112:E113"/>
    <mergeCell ref="B114:B115"/>
    <mergeCell ref="C114:C115"/>
    <mergeCell ref="D114:D115"/>
    <mergeCell ref="E114:E115"/>
    <mergeCell ref="B108:B109"/>
    <mergeCell ref="C108:C109"/>
    <mergeCell ref="D108:D109"/>
    <mergeCell ref="E108:E109"/>
    <mergeCell ref="B110:B111"/>
    <mergeCell ref="C110:C111"/>
    <mergeCell ref="D110:D111"/>
    <mergeCell ref="E110:E111"/>
    <mergeCell ref="B120:B121"/>
    <mergeCell ref="C120:C121"/>
    <mergeCell ref="D120:D121"/>
    <mergeCell ref="E120:E121"/>
    <mergeCell ref="B122:B123"/>
    <mergeCell ref="C122:C123"/>
    <mergeCell ref="D122:D123"/>
    <mergeCell ref="E122:E123"/>
    <mergeCell ref="B116:B117"/>
    <mergeCell ref="C116:C117"/>
    <mergeCell ref="D116:D117"/>
    <mergeCell ref="E116:E117"/>
    <mergeCell ref="B118:B119"/>
    <mergeCell ref="C118:C119"/>
    <mergeCell ref="D118:D119"/>
    <mergeCell ref="E118:E119"/>
    <mergeCell ref="B128:B129"/>
    <mergeCell ref="C128:C129"/>
    <mergeCell ref="D128:D129"/>
    <mergeCell ref="E128:E129"/>
    <mergeCell ref="B130:B131"/>
    <mergeCell ref="C130:C131"/>
    <mergeCell ref="D130:D131"/>
    <mergeCell ref="E130:E131"/>
    <mergeCell ref="B124:B125"/>
    <mergeCell ref="C124:C125"/>
    <mergeCell ref="D124:D125"/>
    <mergeCell ref="E124:E125"/>
    <mergeCell ref="B126:B127"/>
    <mergeCell ref="C126:C127"/>
    <mergeCell ref="D126:D127"/>
    <mergeCell ref="E126:E127"/>
    <mergeCell ref="B136:B137"/>
    <mergeCell ref="C136:C137"/>
    <mergeCell ref="D136:D137"/>
    <mergeCell ref="E136:E137"/>
    <mergeCell ref="B138:B139"/>
    <mergeCell ref="C138:C139"/>
    <mergeCell ref="D138:D139"/>
    <mergeCell ref="E138:E139"/>
    <mergeCell ref="B132:B133"/>
    <mergeCell ref="C132:C133"/>
    <mergeCell ref="D132:D133"/>
    <mergeCell ref="E132:E133"/>
    <mergeCell ref="B134:B135"/>
    <mergeCell ref="C134:C135"/>
    <mergeCell ref="D134:D135"/>
    <mergeCell ref="E134:E135"/>
    <mergeCell ref="C140:C141"/>
    <mergeCell ref="D140:D141"/>
    <mergeCell ref="E140:E141"/>
    <mergeCell ref="C143:E143"/>
    <mergeCell ref="Y146:AB146"/>
    <mergeCell ref="AD146:AL147"/>
    <mergeCell ref="F147:I147"/>
    <mergeCell ref="L147:O147"/>
    <mergeCell ref="S147:W147"/>
    <mergeCell ref="Y147:AB147"/>
    <mergeCell ref="AG148:AH148"/>
    <mergeCell ref="AJ148:AK148"/>
    <mergeCell ref="AN149:AO149"/>
    <mergeCell ref="C150:F150"/>
    <mergeCell ref="AN150:AO150"/>
    <mergeCell ref="C151:E151"/>
    <mergeCell ref="AN151:AO151"/>
    <mergeCell ref="G148:I148"/>
    <mergeCell ref="M148:N148"/>
    <mergeCell ref="Q148:R148"/>
    <mergeCell ref="U148:V148"/>
    <mergeCell ref="Y148:AA148"/>
    <mergeCell ref="AD148:AE148"/>
    <mergeCell ref="C155:E155"/>
    <mergeCell ref="AN155:AO155"/>
    <mergeCell ref="C156:E156"/>
    <mergeCell ref="AN156:AO156"/>
    <mergeCell ref="C157:E157"/>
    <mergeCell ref="AN157:AO157"/>
    <mergeCell ref="C152:E152"/>
    <mergeCell ref="AN152:AO152"/>
    <mergeCell ref="C153:E153"/>
    <mergeCell ref="AN153:AO153"/>
    <mergeCell ref="C154:E154"/>
    <mergeCell ref="AN154:AO154"/>
    <mergeCell ref="C161:E161"/>
    <mergeCell ref="AN161:AO161"/>
    <mergeCell ref="C162:E162"/>
    <mergeCell ref="AN162:AO162"/>
    <mergeCell ref="C163:E163"/>
    <mergeCell ref="AN163:AO163"/>
    <mergeCell ref="C158:E158"/>
    <mergeCell ref="AN158:AO158"/>
    <mergeCell ref="C159:E159"/>
    <mergeCell ref="AN159:AO159"/>
    <mergeCell ref="C160:E160"/>
    <mergeCell ref="AN160:AO160"/>
    <mergeCell ref="C167:E167"/>
    <mergeCell ref="AN167:AO167"/>
    <mergeCell ref="C168:E168"/>
    <mergeCell ref="AN168:AO168"/>
    <mergeCell ref="C169:E169"/>
    <mergeCell ref="AN169:AO169"/>
    <mergeCell ref="C164:E164"/>
    <mergeCell ref="AN164:AO164"/>
    <mergeCell ref="C165:E165"/>
    <mergeCell ref="AN165:AO165"/>
    <mergeCell ref="C166:E166"/>
    <mergeCell ref="AN166:AO166"/>
    <mergeCell ref="C173:E173"/>
    <mergeCell ref="AN173:AO173"/>
    <mergeCell ref="C174:E174"/>
    <mergeCell ref="AN174:AO174"/>
    <mergeCell ref="C175:E175"/>
    <mergeCell ref="AN175:AO175"/>
    <mergeCell ref="C170:E170"/>
    <mergeCell ref="AN170:AO170"/>
    <mergeCell ref="C171:E171"/>
    <mergeCell ref="AN171:AO171"/>
    <mergeCell ref="C172:E172"/>
    <mergeCell ref="AN172:AO172"/>
    <mergeCell ref="AI176:AM176"/>
    <mergeCell ref="AN176:AO176"/>
    <mergeCell ref="C192:E193"/>
    <mergeCell ref="G192:H192"/>
    <mergeCell ref="I192:J192"/>
    <mergeCell ref="L192:M192"/>
    <mergeCell ref="N192:O192"/>
    <mergeCell ref="Q192:R192"/>
    <mergeCell ref="Z192:AB193"/>
    <mergeCell ref="AC192:AC193"/>
    <mergeCell ref="S196:W196"/>
    <mergeCell ref="Z196:AB196"/>
    <mergeCell ref="AC196:AE196"/>
    <mergeCell ref="AF196:AJ196"/>
    <mergeCell ref="AK196:AM196"/>
    <mergeCell ref="AP196:AR196"/>
    <mergeCell ref="L193:M193"/>
    <mergeCell ref="N193:O193"/>
    <mergeCell ref="F196:G196"/>
    <mergeCell ref="I196:J196"/>
    <mergeCell ref="K196:L196"/>
    <mergeCell ref="M196:Q196"/>
    <mergeCell ref="AD192:AE193"/>
    <mergeCell ref="AF192:AG193"/>
    <mergeCell ref="AH192:AH193"/>
    <mergeCell ref="AI192:AJ193"/>
    <mergeCell ref="AK192:AL193"/>
    <mergeCell ref="AM192:AM193"/>
    <mergeCell ref="V197:W197"/>
    <mergeCell ref="Z197:AB197"/>
    <mergeCell ref="AD197:AE197"/>
    <mergeCell ref="AF197:AG197"/>
    <mergeCell ref="AI197:AJ197"/>
    <mergeCell ref="AK197:AL197"/>
    <mergeCell ref="F197:G197"/>
    <mergeCell ref="I197:J197"/>
    <mergeCell ref="K197:L197"/>
    <mergeCell ref="M197:N197"/>
    <mergeCell ref="P197:Q197"/>
    <mergeCell ref="S197:T197"/>
    <mergeCell ref="V198:W198"/>
    <mergeCell ref="Z198:AB198"/>
    <mergeCell ref="AD198:AE198"/>
    <mergeCell ref="AF198:AG198"/>
    <mergeCell ref="AI198:AJ198"/>
    <mergeCell ref="AK198:AL198"/>
    <mergeCell ref="F198:G198"/>
    <mergeCell ref="I198:J198"/>
    <mergeCell ref="K198:L198"/>
    <mergeCell ref="M198:N198"/>
    <mergeCell ref="P198:Q198"/>
    <mergeCell ref="S198:T198"/>
    <mergeCell ref="V199:W199"/>
    <mergeCell ref="Z199:AB199"/>
    <mergeCell ref="AD199:AE199"/>
    <mergeCell ref="AF199:AG199"/>
    <mergeCell ref="AI199:AJ199"/>
    <mergeCell ref="AK199:AL199"/>
    <mergeCell ref="F199:G199"/>
    <mergeCell ref="I199:J199"/>
    <mergeCell ref="K199:L199"/>
    <mergeCell ref="M199:N199"/>
    <mergeCell ref="P199:Q199"/>
    <mergeCell ref="S199:T199"/>
    <mergeCell ref="V200:W200"/>
    <mergeCell ref="Z200:AB200"/>
    <mergeCell ref="AD200:AE200"/>
    <mergeCell ref="AF200:AG200"/>
    <mergeCell ref="AI200:AJ200"/>
    <mergeCell ref="AK200:AL200"/>
    <mergeCell ref="F200:G200"/>
    <mergeCell ref="I200:J200"/>
    <mergeCell ref="K200:L200"/>
    <mergeCell ref="M200:N200"/>
    <mergeCell ref="P200:Q200"/>
    <mergeCell ref="S200:T200"/>
    <mergeCell ref="V201:W201"/>
    <mergeCell ref="Z201:AB201"/>
    <mergeCell ref="AD201:AE201"/>
    <mergeCell ref="AF201:AG201"/>
    <mergeCell ref="AI201:AJ201"/>
    <mergeCell ref="AK201:AL201"/>
    <mergeCell ref="F201:G201"/>
    <mergeCell ref="I201:J201"/>
    <mergeCell ref="K201:L201"/>
    <mergeCell ref="M201:N201"/>
    <mergeCell ref="P201:Q201"/>
    <mergeCell ref="S201:T201"/>
    <mergeCell ref="V202:W202"/>
    <mergeCell ref="Z202:AB202"/>
    <mergeCell ref="AD202:AE202"/>
    <mergeCell ref="AF202:AG202"/>
    <mergeCell ref="AI202:AJ202"/>
    <mergeCell ref="AK202:AL202"/>
    <mergeCell ref="F202:G202"/>
    <mergeCell ref="I202:J202"/>
    <mergeCell ref="K202:L202"/>
    <mergeCell ref="M202:N202"/>
    <mergeCell ref="P202:Q202"/>
    <mergeCell ref="S202:T202"/>
    <mergeCell ref="V203:W203"/>
    <mergeCell ref="Z203:AB203"/>
    <mergeCell ref="AD203:AE203"/>
    <mergeCell ref="AF203:AG203"/>
    <mergeCell ref="AI203:AJ203"/>
    <mergeCell ref="AK203:AL203"/>
    <mergeCell ref="F203:G203"/>
    <mergeCell ref="I203:J203"/>
    <mergeCell ref="K203:L203"/>
    <mergeCell ref="M203:N203"/>
    <mergeCell ref="P203:Q203"/>
    <mergeCell ref="S203:T203"/>
    <mergeCell ref="V204:W204"/>
    <mergeCell ref="Z204:AB204"/>
    <mergeCell ref="AD204:AE204"/>
    <mergeCell ref="AF204:AG204"/>
    <mergeCell ref="AI204:AJ204"/>
    <mergeCell ref="AK204:AL204"/>
    <mergeCell ref="F204:G204"/>
    <mergeCell ref="I204:J204"/>
    <mergeCell ref="K204:L204"/>
    <mergeCell ref="M204:N204"/>
    <mergeCell ref="P204:Q204"/>
    <mergeCell ref="S204:T204"/>
    <mergeCell ref="V205:W205"/>
    <mergeCell ref="Z205:AB205"/>
    <mergeCell ref="AD205:AE205"/>
    <mergeCell ref="AF205:AG205"/>
    <mergeCell ref="AI205:AJ205"/>
    <mergeCell ref="AK205:AL205"/>
    <mergeCell ref="F205:G205"/>
    <mergeCell ref="I205:J205"/>
    <mergeCell ref="K205:L205"/>
    <mergeCell ref="M205:N205"/>
    <mergeCell ref="P205:Q205"/>
    <mergeCell ref="S205:T205"/>
    <mergeCell ref="V206:W206"/>
    <mergeCell ref="Z206:AB206"/>
    <mergeCell ref="AD206:AE206"/>
    <mergeCell ref="AF206:AG206"/>
    <mergeCell ref="AI206:AJ206"/>
    <mergeCell ref="AK206:AL206"/>
    <mergeCell ref="F206:G206"/>
    <mergeCell ref="I206:J206"/>
    <mergeCell ref="K206:L206"/>
    <mergeCell ref="M206:N206"/>
    <mergeCell ref="P206:Q206"/>
    <mergeCell ref="S206:T206"/>
    <mergeCell ref="V207:W207"/>
    <mergeCell ref="Z207:AB207"/>
    <mergeCell ref="AD207:AE207"/>
    <mergeCell ref="AF207:AG207"/>
    <mergeCell ref="AI207:AJ207"/>
    <mergeCell ref="AK207:AL207"/>
    <mergeCell ref="F207:G207"/>
    <mergeCell ref="I207:J207"/>
    <mergeCell ref="K207:L207"/>
    <mergeCell ref="M207:N207"/>
    <mergeCell ref="P207:Q207"/>
    <mergeCell ref="S207:T207"/>
    <mergeCell ref="V208:W208"/>
    <mergeCell ref="Z208:AB208"/>
    <mergeCell ref="AD208:AE208"/>
    <mergeCell ref="AF208:AG208"/>
    <mergeCell ref="AI208:AJ208"/>
    <mergeCell ref="AK208:AL208"/>
    <mergeCell ref="F208:G208"/>
    <mergeCell ref="I208:J208"/>
    <mergeCell ref="K208:L208"/>
    <mergeCell ref="M208:N208"/>
    <mergeCell ref="P208:Q208"/>
    <mergeCell ref="S208:T208"/>
    <mergeCell ref="V209:W209"/>
    <mergeCell ref="Z209:AB209"/>
    <mergeCell ref="AD209:AE209"/>
    <mergeCell ref="AF209:AG209"/>
    <mergeCell ref="AI209:AJ209"/>
    <mergeCell ref="AK209:AL209"/>
    <mergeCell ref="F209:G209"/>
    <mergeCell ref="I209:J209"/>
    <mergeCell ref="K209:L209"/>
    <mergeCell ref="M209:N209"/>
    <mergeCell ref="P209:Q209"/>
    <mergeCell ref="S209:T209"/>
    <mergeCell ref="V210:W210"/>
    <mergeCell ref="Z210:AB210"/>
    <mergeCell ref="AD210:AE210"/>
    <mergeCell ref="AF210:AG210"/>
    <mergeCell ref="AI210:AJ210"/>
    <mergeCell ref="AK210:AL210"/>
    <mergeCell ref="F210:G210"/>
    <mergeCell ref="I210:J210"/>
    <mergeCell ref="K210:L210"/>
    <mergeCell ref="M210:N210"/>
    <mergeCell ref="P210:Q210"/>
    <mergeCell ref="S210:T210"/>
    <mergeCell ref="V211:W211"/>
    <mergeCell ref="Z211:AB211"/>
    <mergeCell ref="AD211:AE211"/>
    <mergeCell ref="AF211:AG211"/>
    <mergeCell ref="AI211:AJ211"/>
    <mergeCell ref="AK211:AL211"/>
    <mergeCell ref="F211:G211"/>
    <mergeCell ref="I211:J211"/>
    <mergeCell ref="K211:L211"/>
    <mergeCell ref="M211:N211"/>
    <mergeCell ref="P211:Q211"/>
    <mergeCell ref="S211:T211"/>
    <mergeCell ref="V212:W212"/>
    <mergeCell ref="Z212:AB212"/>
    <mergeCell ref="AD212:AE212"/>
    <mergeCell ref="AF212:AG212"/>
    <mergeCell ref="AI212:AJ212"/>
    <mergeCell ref="AK212:AL212"/>
    <mergeCell ref="F212:G212"/>
    <mergeCell ref="I212:J212"/>
    <mergeCell ref="K212:L212"/>
    <mergeCell ref="M212:N212"/>
    <mergeCell ref="P212:Q212"/>
    <mergeCell ref="S212:T212"/>
    <mergeCell ref="V213:W213"/>
    <mergeCell ref="Z213:AB213"/>
    <mergeCell ref="AD213:AE213"/>
    <mergeCell ref="AF213:AG213"/>
    <mergeCell ref="AI213:AJ213"/>
    <mergeCell ref="AK213:AL213"/>
    <mergeCell ref="F213:G213"/>
    <mergeCell ref="I213:J213"/>
    <mergeCell ref="K213:L213"/>
    <mergeCell ref="M213:N213"/>
    <mergeCell ref="P213:Q213"/>
    <mergeCell ref="S213:T213"/>
    <mergeCell ref="V214:W214"/>
    <mergeCell ref="Z214:AB214"/>
    <mergeCell ref="AD214:AE214"/>
    <mergeCell ref="AF214:AG214"/>
    <mergeCell ref="AI214:AJ214"/>
    <mergeCell ref="AK214:AL214"/>
    <mergeCell ref="F214:G214"/>
    <mergeCell ref="I214:J214"/>
    <mergeCell ref="K214:L214"/>
    <mergeCell ref="M214:N214"/>
    <mergeCell ref="P214:Q214"/>
    <mergeCell ref="S214:T214"/>
    <mergeCell ref="V215:W215"/>
    <mergeCell ref="Z215:AB215"/>
    <mergeCell ref="AD215:AE215"/>
    <mergeCell ref="AF215:AG215"/>
    <mergeCell ref="AI215:AJ215"/>
    <mergeCell ref="AK215:AL215"/>
    <mergeCell ref="F215:G215"/>
    <mergeCell ref="I215:J215"/>
    <mergeCell ref="K215:L215"/>
    <mergeCell ref="M215:N215"/>
    <mergeCell ref="P215:Q215"/>
    <mergeCell ref="S215:T215"/>
    <mergeCell ref="V216:W216"/>
    <mergeCell ref="Z216:AB216"/>
    <mergeCell ref="AD216:AE216"/>
    <mergeCell ref="AF216:AG216"/>
    <mergeCell ref="AI216:AJ216"/>
    <mergeCell ref="AK216:AL216"/>
    <mergeCell ref="F216:G216"/>
    <mergeCell ref="I216:J216"/>
    <mergeCell ref="K216:L216"/>
    <mergeCell ref="M216:N216"/>
    <mergeCell ref="P216:Q216"/>
    <mergeCell ref="S216:T216"/>
    <mergeCell ref="V217:W217"/>
    <mergeCell ref="Z217:AB217"/>
    <mergeCell ref="AD217:AE217"/>
    <mergeCell ref="AF217:AG217"/>
    <mergeCell ref="AI217:AJ217"/>
    <mergeCell ref="AK217:AL217"/>
    <mergeCell ref="F217:G217"/>
    <mergeCell ref="I217:J217"/>
    <mergeCell ref="K217:L217"/>
    <mergeCell ref="M217:N217"/>
    <mergeCell ref="P217:Q217"/>
    <mergeCell ref="S217:T217"/>
    <mergeCell ref="V218:W218"/>
    <mergeCell ref="Z218:AB218"/>
    <mergeCell ref="AD218:AE218"/>
    <mergeCell ref="AF218:AG218"/>
    <mergeCell ref="AI218:AJ218"/>
    <mergeCell ref="AK218:AL218"/>
    <mergeCell ref="F218:G218"/>
    <mergeCell ref="I218:J218"/>
    <mergeCell ref="K218:L218"/>
    <mergeCell ref="M218:N218"/>
    <mergeCell ref="P218:Q218"/>
    <mergeCell ref="S218:T218"/>
    <mergeCell ref="V219:W219"/>
    <mergeCell ref="Z219:AB219"/>
    <mergeCell ref="AD219:AE219"/>
    <mergeCell ref="AF219:AG219"/>
    <mergeCell ref="AI219:AJ219"/>
    <mergeCell ref="AK219:AL219"/>
    <mergeCell ref="F219:G219"/>
    <mergeCell ref="I219:J219"/>
    <mergeCell ref="K219:L219"/>
    <mergeCell ref="M219:N219"/>
    <mergeCell ref="P219:Q219"/>
    <mergeCell ref="S219:T219"/>
    <mergeCell ref="V220:W220"/>
    <mergeCell ref="Z220:AB220"/>
    <mergeCell ref="AD220:AE220"/>
    <mergeCell ref="AF220:AG220"/>
    <mergeCell ref="AI220:AJ220"/>
    <mergeCell ref="AK220:AL220"/>
    <mergeCell ref="F220:G220"/>
    <mergeCell ref="I220:J220"/>
    <mergeCell ref="K220:L220"/>
    <mergeCell ref="M220:N220"/>
    <mergeCell ref="P220:Q220"/>
    <mergeCell ref="S220:T220"/>
    <mergeCell ref="AF222:AJ222"/>
    <mergeCell ref="V221:W221"/>
    <mergeCell ref="Z221:AB221"/>
    <mergeCell ref="AD221:AE221"/>
    <mergeCell ref="AF221:AG221"/>
    <mergeCell ref="AI221:AJ221"/>
    <mergeCell ref="AK221:AL221"/>
    <mergeCell ref="F221:G221"/>
    <mergeCell ref="I221:J221"/>
    <mergeCell ref="K221:L221"/>
    <mergeCell ref="M221:N221"/>
    <mergeCell ref="P221:Q221"/>
    <mergeCell ref="S221:T221"/>
  </mergeCells>
  <phoneticPr fontId="1"/>
  <dataValidations count="3">
    <dataValidation type="list" allowBlank="1" showInputMessage="1" showErrorMessage="1" sqref="C10:C141" xr:uid="{00000000-0002-0000-0800-000000000000}">
      <formula1>$E$197:$E$221</formula1>
    </dataValidation>
    <dataValidation type="list" allowBlank="1" showInputMessage="1" showErrorMessage="1" sqref="G12:AK12 G10:AK10 G138:AK138 G136:AK136 G134:AK134 G132:AK132 G130:AK130 G128:AK128 G126:AK126 G124:AK124 G122:AK122 G140:AK140 G120:AK120 G112:AK112 G114:AK114 G116:AK116 G88:AK88 G90:AK90 G92:AK92 G94:AK94 G80:AK80 G82:AK82 G84:AK84 G86:AK86 G104:AK104 G106:AK106 G108:AK108 G110:AK110 G96:AK96 G98:AK98 G100:AK100 G102:AK102 G64:AK64 G54:AK54 G66:AK66 G30:AK30 G44:AK44 G46:AK46 G52:AK52 G56:AK56 G14:AK14 G72:AK72 G58:AK58 G76:AK76 G78:AK78 G118:AK118 G60:AK60 G62:AK62 G68:AK68 G70:AK70 G24:AK24 G26:AK26 G28:AK28 G38:AK38 G16:AK16 G18:AK18 G20:AK20 G22:AK22 G40:AK40 G42:AK42 G48:AK48 G50:AK50 G32:AK32 G34:AK34 G36:AK36 G74:AK74" xr:uid="{00000000-0002-0000-0800-000001000000}">
      <formula1>$AC$197:$AC$221</formula1>
    </dataValidation>
    <dataValidation type="list" allowBlank="1" showInputMessage="1" showErrorMessage="1" sqref="D140 D118 D116 D114 D94 D58 D88 D84 D92 D86 D72 D68 D60 D102 D100 D104 D106 D98 D96 D112 D110 D108 D120 D122 D124 D126 D128 D130 D132 D134 D136 D138 D70 D78 D18 D20 D22 D24 D16 D74 D28 D26 D30 D34 D38 D36 D32 D44 D46 D42 D40 D82 D80 D54 D52 D50 D48 D90 D56 D64 D983204:D983223 D917668:D917687 D852132:D852151 D786596:D786615 D721060:D721079 D655524:D655543 D589988:D590007 D524452:D524471 D458916:D458935 D393380:D393399 D327844:D327863 D262308:D262327 D196772:D196791 D131236:D131255 D65700:D65719 D10 D76 D62 D66 D12 D14" xr:uid="{00000000-0002-0000-0800-000002000000}">
      <formula1>$AU$2:$AU$6</formula1>
    </dataValidation>
  </dataValidations>
  <printOptions horizontalCentered="1"/>
  <pageMargins left="0.19685039370078741" right="0.19685039370078741" top="0.39370078740157483" bottom="0.19685039370078741" header="0.31496062992125984" footer="0.31496062992125984"/>
  <pageSetup paperSize="9" scale="74" orientation="landscape" cellComments="asDisplayed" r:id="rId1"/>
  <rowBreaks count="2" manualBreakCount="2">
    <brk id="144" max="44" man="1"/>
    <brk id="177" max="44"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tint="0.39997558519241921"/>
  </sheetPr>
  <dimension ref="A1:IR74"/>
  <sheetViews>
    <sheetView view="pageBreakPreview" zoomScaleNormal="100" zoomScaleSheetLayoutView="100" workbookViewId="0">
      <pane xSplit="5" ySplit="8" topLeftCell="F9" activePane="bottomRight" state="frozen"/>
      <selection activeCell="A11" sqref="A11"/>
      <selection pane="topRight" activeCell="A11" sqref="A11"/>
      <selection pane="bottomLeft" activeCell="A11" sqref="A11"/>
      <selection pane="bottomRight"/>
    </sheetView>
  </sheetViews>
  <sheetFormatPr defaultColWidth="10.21875" defaultRowHeight="13.2"/>
  <cols>
    <col min="1" max="1" width="1" style="407" customWidth="1"/>
    <col min="2" max="2" width="3.44140625" style="407" customWidth="1"/>
    <col min="3" max="3" width="12.88671875" style="407" customWidth="1"/>
    <col min="4" max="4" width="3.44140625" style="407" customWidth="1"/>
    <col min="5" max="5" width="12" style="407" customWidth="1"/>
    <col min="6" max="33" width="3.77734375" style="407" customWidth="1"/>
    <col min="34" max="34" width="6.109375" style="407" customWidth="1"/>
    <col min="35" max="35" width="5.88671875" style="407" customWidth="1"/>
    <col min="36" max="36" width="6.33203125" style="407" customWidth="1"/>
    <col min="37" max="38" width="1.88671875" style="407" customWidth="1"/>
    <col min="39" max="40" width="3.109375" style="407" bestFit="1" customWidth="1"/>
    <col min="41" max="41" width="15.33203125" style="407" bestFit="1" customWidth="1"/>
    <col min="42" max="42" width="5.6640625" style="407" bestFit="1" customWidth="1"/>
    <col min="43" max="252" width="10.21875" style="407"/>
    <col min="253" max="256" width="10.21875" style="335"/>
    <col min="257" max="257" width="1" style="335" customWidth="1"/>
    <col min="258" max="258" width="3.44140625" style="335" customWidth="1"/>
    <col min="259" max="259" width="12.88671875" style="335" customWidth="1"/>
    <col min="260" max="260" width="3.44140625" style="335" customWidth="1"/>
    <col min="261" max="261" width="12" style="335" customWidth="1"/>
    <col min="262" max="289" width="3.77734375" style="335" customWidth="1"/>
    <col min="290" max="290" width="6.109375" style="335" customWidth="1"/>
    <col min="291" max="291" width="5.88671875" style="335" customWidth="1"/>
    <col min="292" max="292" width="6.33203125" style="335" customWidth="1"/>
    <col min="293" max="294" width="1.88671875" style="335" customWidth="1"/>
    <col min="295" max="296" width="3.109375" style="335" bestFit="1" customWidth="1"/>
    <col min="297" max="297" width="15.33203125" style="335" bestFit="1" customWidth="1"/>
    <col min="298" max="298" width="5.6640625" style="335" bestFit="1" customWidth="1"/>
    <col min="299" max="512" width="10.21875" style="335"/>
    <col min="513" max="513" width="1" style="335" customWidth="1"/>
    <col min="514" max="514" width="3.44140625" style="335" customWidth="1"/>
    <col min="515" max="515" width="12.88671875" style="335" customWidth="1"/>
    <col min="516" max="516" width="3.44140625" style="335" customWidth="1"/>
    <col min="517" max="517" width="12" style="335" customWidth="1"/>
    <col min="518" max="545" width="3.77734375" style="335" customWidth="1"/>
    <col min="546" max="546" width="6.109375" style="335" customWidth="1"/>
    <col min="547" max="547" width="5.88671875" style="335" customWidth="1"/>
    <col min="548" max="548" width="6.33203125" style="335" customWidth="1"/>
    <col min="549" max="550" width="1.88671875" style="335" customWidth="1"/>
    <col min="551" max="552" width="3.109375" style="335" bestFit="1" customWidth="1"/>
    <col min="553" max="553" width="15.33203125" style="335" bestFit="1" customWidth="1"/>
    <col min="554" max="554" width="5.6640625" style="335" bestFit="1" customWidth="1"/>
    <col min="555" max="768" width="10.21875" style="335"/>
    <col min="769" max="769" width="1" style="335" customWidth="1"/>
    <col min="770" max="770" width="3.44140625" style="335" customWidth="1"/>
    <col min="771" max="771" width="12.88671875" style="335" customWidth="1"/>
    <col min="772" max="772" width="3.44140625" style="335" customWidth="1"/>
    <col min="773" max="773" width="12" style="335" customWidth="1"/>
    <col min="774" max="801" width="3.77734375" style="335" customWidth="1"/>
    <col min="802" max="802" width="6.109375" style="335" customWidth="1"/>
    <col min="803" max="803" width="5.88671875" style="335" customWidth="1"/>
    <col min="804" max="804" width="6.33203125" style="335" customWidth="1"/>
    <col min="805" max="806" width="1.88671875" style="335" customWidth="1"/>
    <col min="807" max="808" width="3.109375" style="335" bestFit="1" customWidth="1"/>
    <col min="809" max="809" width="15.33203125" style="335" bestFit="1" customWidth="1"/>
    <col min="810" max="810" width="5.6640625" style="335" bestFit="1" customWidth="1"/>
    <col min="811" max="1024" width="10.21875" style="335"/>
    <col min="1025" max="1025" width="1" style="335" customWidth="1"/>
    <col min="1026" max="1026" width="3.44140625" style="335" customWidth="1"/>
    <col min="1027" max="1027" width="12.88671875" style="335" customWidth="1"/>
    <col min="1028" max="1028" width="3.44140625" style="335" customWidth="1"/>
    <col min="1029" max="1029" width="12" style="335" customWidth="1"/>
    <col min="1030" max="1057" width="3.77734375" style="335" customWidth="1"/>
    <col min="1058" max="1058" width="6.109375" style="335" customWidth="1"/>
    <col min="1059" max="1059" width="5.88671875" style="335" customWidth="1"/>
    <col min="1060" max="1060" width="6.33203125" style="335" customWidth="1"/>
    <col min="1061" max="1062" width="1.88671875" style="335" customWidth="1"/>
    <col min="1063" max="1064" width="3.109375" style="335" bestFit="1" customWidth="1"/>
    <col min="1065" max="1065" width="15.33203125" style="335" bestFit="1" customWidth="1"/>
    <col min="1066" max="1066" width="5.6640625" style="335" bestFit="1" customWidth="1"/>
    <col min="1067" max="1280" width="10.21875" style="335"/>
    <col min="1281" max="1281" width="1" style="335" customWidth="1"/>
    <col min="1282" max="1282" width="3.44140625" style="335" customWidth="1"/>
    <col min="1283" max="1283" width="12.88671875" style="335" customWidth="1"/>
    <col min="1284" max="1284" width="3.44140625" style="335" customWidth="1"/>
    <col min="1285" max="1285" width="12" style="335" customWidth="1"/>
    <col min="1286" max="1313" width="3.77734375" style="335" customWidth="1"/>
    <col min="1314" max="1314" width="6.109375" style="335" customWidth="1"/>
    <col min="1315" max="1315" width="5.88671875" style="335" customWidth="1"/>
    <col min="1316" max="1316" width="6.33203125" style="335" customWidth="1"/>
    <col min="1317" max="1318" width="1.88671875" style="335" customWidth="1"/>
    <col min="1319" max="1320" width="3.109375" style="335" bestFit="1" customWidth="1"/>
    <col min="1321" max="1321" width="15.33203125" style="335" bestFit="1" customWidth="1"/>
    <col min="1322" max="1322" width="5.6640625" style="335" bestFit="1" customWidth="1"/>
    <col min="1323" max="1536" width="10.21875" style="335"/>
    <col min="1537" max="1537" width="1" style="335" customWidth="1"/>
    <col min="1538" max="1538" width="3.44140625" style="335" customWidth="1"/>
    <col min="1539" max="1539" width="12.88671875" style="335" customWidth="1"/>
    <col min="1540" max="1540" width="3.44140625" style="335" customWidth="1"/>
    <col min="1541" max="1541" width="12" style="335" customWidth="1"/>
    <col min="1542" max="1569" width="3.77734375" style="335" customWidth="1"/>
    <col min="1570" max="1570" width="6.109375" style="335" customWidth="1"/>
    <col min="1571" max="1571" width="5.88671875" style="335" customWidth="1"/>
    <col min="1572" max="1572" width="6.33203125" style="335" customWidth="1"/>
    <col min="1573" max="1574" width="1.88671875" style="335" customWidth="1"/>
    <col min="1575" max="1576" width="3.109375" style="335" bestFit="1" customWidth="1"/>
    <col min="1577" max="1577" width="15.33203125" style="335" bestFit="1" customWidth="1"/>
    <col min="1578" max="1578" width="5.6640625" style="335" bestFit="1" customWidth="1"/>
    <col min="1579" max="1792" width="10.21875" style="335"/>
    <col min="1793" max="1793" width="1" style="335" customWidth="1"/>
    <col min="1794" max="1794" width="3.44140625" style="335" customWidth="1"/>
    <col min="1795" max="1795" width="12.88671875" style="335" customWidth="1"/>
    <col min="1796" max="1796" width="3.44140625" style="335" customWidth="1"/>
    <col min="1797" max="1797" width="12" style="335" customWidth="1"/>
    <col min="1798" max="1825" width="3.77734375" style="335" customWidth="1"/>
    <col min="1826" max="1826" width="6.109375" style="335" customWidth="1"/>
    <col min="1827" max="1827" width="5.88671875" style="335" customWidth="1"/>
    <col min="1828" max="1828" width="6.33203125" style="335" customWidth="1"/>
    <col min="1829" max="1830" width="1.88671875" style="335" customWidth="1"/>
    <col min="1831" max="1832" width="3.109375" style="335" bestFit="1" customWidth="1"/>
    <col min="1833" max="1833" width="15.33203125" style="335" bestFit="1" customWidth="1"/>
    <col min="1834" max="1834" width="5.6640625" style="335" bestFit="1" customWidth="1"/>
    <col min="1835" max="2048" width="10.21875" style="335"/>
    <col min="2049" max="2049" width="1" style="335" customWidth="1"/>
    <col min="2050" max="2050" width="3.44140625" style="335" customWidth="1"/>
    <col min="2051" max="2051" width="12.88671875" style="335" customWidth="1"/>
    <col min="2052" max="2052" width="3.44140625" style="335" customWidth="1"/>
    <col min="2053" max="2053" width="12" style="335" customWidth="1"/>
    <col min="2054" max="2081" width="3.77734375" style="335" customWidth="1"/>
    <col min="2082" max="2082" width="6.109375" style="335" customWidth="1"/>
    <col min="2083" max="2083" width="5.88671875" style="335" customWidth="1"/>
    <col min="2084" max="2084" width="6.33203125" style="335" customWidth="1"/>
    <col min="2085" max="2086" width="1.88671875" style="335" customWidth="1"/>
    <col min="2087" max="2088" width="3.109375" style="335" bestFit="1" customWidth="1"/>
    <col min="2089" max="2089" width="15.33203125" style="335" bestFit="1" customWidth="1"/>
    <col min="2090" max="2090" width="5.6640625" style="335" bestFit="1" customWidth="1"/>
    <col min="2091" max="2304" width="10.21875" style="335"/>
    <col min="2305" max="2305" width="1" style="335" customWidth="1"/>
    <col min="2306" max="2306" width="3.44140625" style="335" customWidth="1"/>
    <col min="2307" max="2307" width="12.88671875" style="335" customWidth="1"/>
    <col min="2308" max="2308" width="3.44140625" style="335" customWidth="1"/>
    <col min="2309" max="2309" width="12" style="335" customWidth="1"/>
    <col min="2310" max="2337" width="3.77734375" style="335" customWidth="1"/>
    <col min="2338" max="2338" width="6.109375" style="335" customWidth="1"/>
    <col min="2339" max="2339" width="5.88671875" style="335" customWidth="1"/>
    <col min="2340" max="2340" width="6.33203125" style="335" customWidth="1"/>
    <col min="2341" max="2342" width="1.88671875" style="335" customWidth="1"/>
    <col min="2343" max="2344" width="3.109375" style="335" bestFit="1" customWidth="1"/>
    <col min="2345" max="2345" width="15.33203125" style="335" bestFit="1" customWidth="1"/>
    <col min="2346" max="2346" width="5.6640625" style="335" bestFit="1" customWidth="1"/>
    <col min="2347" max="2560" width="10.21875" style="335"/>
    <col min="2561" max="2561" width="1" style="335" customWidth="1"/>
    <col min="2562" max="2562" width="3.44140625" style="335" customWidth="1"/>
    <col min="2563" max="2563" width="12.88671875" style="335" customWidth="1"/>
    <col min="2564" max="2564" width="3.44140625" style="335" customWidth="1"/>
    <col min="2565" max="2565" width="12" style="335" customWidth="1"/>
    <col min="2566" max="2593" width="3.77734375" style="335" customWidth="1"/>
    <col min="2594" max="2594" width="6.109375" style="335" customWidth="1"/>
    <col min="2595" max="2595" width="5.88671875" style="335" customWidth="1"/>
    <col min="2596" max="2596" width="6.33203125" style="335" customWidth="1"/>
    <col min="2597" max="2598" width="1.88671875" style="335" customWidth="1"/>
    <col min="2599" max="2600" width="3.109375" style="335" bestFit="1" customWidth="1"/>
    <col min="2601" max="2601" width="15.33203125" style="335" bestFit="1" customWidth="1"/>
    <col min="2602" max="2602" width="5.6640625" style="335" bestFit="1" customWidth="1"/>
    <col min="2603" max="2816" width="10.21875" style="335"/>
    <col min="2817" max="2817" width="1" style="335" customWidth="1"/>
    <col min="2818" max="2818" width="3.44140625" style="335" customWidth="1"/>
    <col min="2819" max="2819" width="12.88671875" style="335" customWidth="1"/>
    <col min="2820" max="2820" width="3.44140625" style="335" customWidth="1"/>
    <col min="2821" max="2821" width="12" style="335" customWidth="1"/>
    <col min="2822" max="2849" width="3.77734375" style="335" customWidth="1"/>
    <col min="2850" max="2850" width="6.109375" style="335" customWidth="1"/>
    <col min="2851" max="2851" width="5.88671875" style="335" customWidth="1"/>
    <col min="2852" max="2852" width="6.33203125" style="335" customWidth="1"/>
    <col min="2853" max="2854" width="1.88671875" style="335" customWidth="1"/>
    <col min="2855" max="2856" width="3.109375" style="335" bestFit="1" customWidth="1"/>
    <col min="2857" max="2857" width="15.33203125" style="335" bestFit="1" customWidth="1"/>
    <col min="2858" max="2858" width="5.6640625" style="335" bestFit="1" customWidth="1"/>
    <col min="2859" max="3072" width="10.21875" style="335"/>
    <col min="3073" max="3073" width="1" style="335" customWidth="1"/>
    <col min="3074" max="3074" width="3.44140625" style="335" customWidth="1"/>
    <col min="3075" max="3075" width="12.88671875" style="335" customWidth="1"/>
    <col min="3076" max="3076" width="3.44140625" style="335" customWidth="1"/>
    <col min="3077" max="3077" width="12" style="335" customWidth="1"/>
    <col min="3078" max="3105" width="3.77734375" style="335" customWidth="1"/>
    <col min="3106" max="3106" width="6.109375" style="335" customWidth="1"/>
    <col min="3107" max="3107" width="5.88671875" style="335" customWidth="1"/>
    <col min="3108" max="3108" width="6.33203125" style="335" customWidth="1"/>
    <col min="3109" max="3110" width="1.88671875" style="335" customWidth="1"/>
    <col min="3111" max="3112" width="3.109375" style="335" bestFit="1" customWidth="1"/>
    <col min="3113" max="3113" width="15.33203125" style="335" bestFit="1" customWidth="1"/>
    <col min="3114" max="3114" width="5.6640625" style="335" bestFit="1" customWidth="1"/>
    <col min="3115" max="3328" width="10.21875" style="335"/>
    <col min="3329" max="3329" width="1" style="335" customWidth="1"/>
    <col min="3330" max="3330" width="3.44140625" style="335" customWidth="1"/>
    <col min="3331" max="3331" width="12.88671875" style="335" customWidth="1"/>
    <col min="3332" max="3332" width="3.44140625" style="335" customWidth="1"/>
    <col min="3333" max="3333" width="12" style="335" customWidth="1"/>
    <col min="3334" max="3361" width="3.77734375" style="335" customWidth="1"/>
    <col min="3362" max="3362" width="6.109375" style="335" customWidth="1"/>
    <col min="3363" max="3363" width="5.88671875" style="335" customWidth="1"/>
    <col min="3364" max="3364" width="6.33203125" style="335" customWidth="1"/>
    <col min="3365" max="3366" width="1.88671875" style="335" customWidth="1"/>
    <col min="3367" max="3368" width="3.109375" style="335" bestFit="1" customWidth="1"/>
    <col min="3369" max="3369" width="15.33203125" style="335" bestFit="1" customWidth="1"/>
    <col min="3370" max="3370" width="5.6640625" style="335" bestFit="1" customWidth="1"/>
    <col min="3371" max="3584" width="10.21875" style="335"/>
    <col min="3585" max="3585" width="1" style="335" customWidth="1"/>
    <col min="3586" max="3586" width="3.44140625" style="335" customWidth="1"/>
    <col min="3587" max="3587" width="12.88671875" style="335" customWidth="1"/>
    <col min="3588" max="3588" width="3.44140625" style="335" customWidth="1"/>
    <col min="3589" max="3589" width="12" style="335" customWidth="1"/>
    <col min="3590" max="3617" width="3.77734375" style="335" customWidth="1"/>
    <col min="3618" max="3618" width="6.109375" style="335" customWidth="1"/>
    <col min="3619" max="3619" width="5.88671875" style="335" customWidth="1"/>
    <col min="3620" max="3620" width="6.33203125" style="335" customWidth="1"/>
    <col min="3621" max="3622" width="1.88671875" style="335" customWidth="1"/>
    <col min="3623" max="3624" width="3.109375" style="335" bestFit="1" customWidth="1"/>
    <col min="3625" max="3625" width="15.33203125" style="335" bestFit="1" customWidth="1"/>
    <col min="3626" max="3626" width="5.6640625" style="335" bestFit="1" customWidth="1"/>
    <col min="3627" max="3840" width="10.21875" style="335"/>
    <col min="3841" max="3841" width="1" style="335" customWidth="1"/>
    <col min="3842" max="3842" width="3.44140625" style="335" customWidth="1"/>
    <col min="3843" max="3843" width="12.88671875" style="335" customWidth="1"/>
    <col min="3844" max="3844" width="3.44140625" style="335" customWidth="1"/>
    <col min="3845" max="3845" width="12" style="335" customWidth="1"/>
    <col min="3846" max="3873" width="3.77734375" style="335" customWidth="1"/>
    <col min="3874" max="3874" width="6.109375" style="335" customWidth="1"/>
    <col min="3875" max="3875" width="5.88671875" style="335" customWidth="1"/>
    <col min="3876" max="3876" width="6.33203125" style="335" customWidth="1"/>
    <col min="3877" max="3878" width="1.88671875" style="335" customWidth="1"/>
    <col min="3879" max="3880" width="3.109375" style="335" bestFit="1" customWidth="1"/>
    <col min="3881" max="3881" width="15.33203125" style="335" bestFit="1" customWidth="1"/>
    <col min="3882" max="3882" width="5.6640625" style="335" bestFit="1" customWidth="1"/>
    <col min="3883" max="4096" width="10.21875" style="335"/>
    <col min="4097" max="4097" width="1" style="335" customWidth="1"/>
    <col min="4098" max="4098" width="3.44140625" style="335" customWidth="1"/>
    <col min="4099" max="4099" width="12.88671875" style="335" customWidth="1"/>
    <col min="4100" max="4100" width="3.44140625" style="335" customWidth="1"/>
    <col min="4101" max="4101" width="12" style="335" customWidth="1"/>
    <col min="4102" max="4129" width="3.77734375" style="335" customWidth="1"/>
    <col min="4130" max="4130" width="6.109375" style="335" customWidth="1"/>
    <col min="4131" max="4131" width="5.88671875" style="335" customWidth="1"/>
    <col min="4132" max="4132" width="6.33203125" style="335" customWidth="1"/>
    <col min="4133" max="4134" width="1.88671875" style="335" customWidth="1"/>
    <col min="4135" max="4136" width="3.109375" style="335" bestFit="1" customWidth="1"/>
    <col min="4137" max="4137" width="15.33203125" style="335" bestFit="1" customWidth="1"/>
    <col min="4138" max="4138" width="5.6640625" style="335" bestFit="1" customWidth="1"/>
    <col min="4139" max="4352" width="10.21875" style="335"/>
    <col min="4353" max="4353" width="1" style="335" customWidth="1"/>
    <col min="4354" max="4354" width="3.44140625" style="335" customWidth="1"/>
    <col min="4355" max="4355" width="12.88671875" style="335" customWidth="1"/>
    <col min="4356" max="4356" width="3.44140625" style="335" customWidth="1"/>
    <col min="4357" max="4357" width="12" style="335" customWidth="1"/>
    <col min="4358" max="4385" width="3.77734375" style="335" customWidth="1"/>
    <col min="4386" max="4386" width="6.109375" style="335" customWidth="1"/>
    <col min="4387" max="4387" width="5.88671875" style="335" customWidth="1"/>
    <col min="4388" max="4388" width="6.33203125" style="335" customWidth="1"/>
    <col min="4389" max="4390" width="1.88671875" style="335" customWidth="1"/>
    <col min="4391" max="4392" width="3.109375" style="335" bestFit="1" customWidth="1"/>
    <col min="4393" max="4393" width="15.33203125" style="335" bestFit="1" customWidth="1"/>
    <col min="4394" max="4394" width="5.6640625" style="335" bestFit="1" customWidth="1"/>
    <col min="4395" max="4608" width="10.21875" style="335"/>
    <col min="4609" max="4609" width="1" style="335" customWidth="1"/>
    <col min="4610" max="4610" width="3.44140625" style="335" customWidth="1"/>
    <col min="4611" max="4611" width="12.88671875" style="335" customWidth="1"/>
    <col min="4612" max="4612" width="3.44140625" style="335" customWidth="1"/>
    <col min="4613" max="4613" width="12" style="335" customWidth="1"/>
    <col min="4614" max="4641" width="3.77734375" style="335" customWidth="1"/>
    <col min="4642" max="4642" width="6.109375" style="335" customWidth="1"/>
    <col min="4643" max="4643" width="5.88671875" style="335" customWidth="1"/>
    <col min="4644" max="4644" width="6.33203125" style="335" customWidth="1"/>
    <col min="4645" max="4646" width="1.88671875" style="335" customWidth="1"/>
    <col min="4647" max="4648" width="3.109375" style="335" bestFit="1" customWidth="1"/>
    <col min="4649" max="4649" width="15.33203125" style="335" bestFit="1" customWidth="1"/>
    <col min="4650" max="4650" width="5.6640625" style="335" bestFit="1" customWidth="1"/>
    <col min="4651" max="4864" width="10.21875" style="335"/>
    <col min="4865" max="4865" width="1" style="335" customWidth="1"/>
    <col min="4866" max="4866" width="3.44140625" style="335" customWidth="1"/>
    <col min="4867" max="4867" width="12.88671875" style="335" customWidth="1"/>
    <col min="4868" max="4868" width="3.44140625" style="335" customWidth="1"/>
    <col min="4869" max="4869" width="12" style="335" customWidth="1"/>
    <col min="4870" max="4897" width="3.77734375" style="335" customWidth="1"/>
    <col min="4898" max="4898" width="6.109375" style="335" customWidth="1"/>
    <col min="4899" max="4899" width="5.88671875" style="335" customWidth="1"/>
    <col min="4900" max="4900" width="6.33203125" style="335" customWidth="1"/>
    <col min="4901" max="4902" width="1.88671875" style="335" customWidth="1"/>
    <col min="4903" max="4904" width="3.109375" style="335" bestFit="1" customWidth="1"/>
    <col min="4905" max="4905" width="15.33203125" style="335" bestFit="1" customWidth="1"/>
    <col min="4906" max="4906" width="5.6640625" style="335" bestFit="1" customWidth="1"/>
    <col min="4907" max="5120" width="10.21875" style="335"/>
    <col min="5121" max="5121" width="1" style="335" customWidth="1"/>
    <col min="5122" max="5122" width="3.44140625" style="335" customWidth="1"/>
    <col min="5123" max="5123" width="12.88671875" style="335" customWidth="1"/>
    <col min="5124" max="5124" width="3.44140625" style="335" customWidth="1"/>
    <col min="5125" max="5125" width="12" style="335" customWidth="1"/>
    <col min="5126" max="5153" width="3.77734375" style="335" customWidth="1"/>
    <col min="5154" max="5154" width="6.109375" style="335" customWidth="1"/>
    <col min="5155" max="5155" width="5.88671875" style="335" customWidth="1"/>
    <col min="5156" max="5156" width="6.33203125" style="335" customWidth="1"/>
    <col min="5157" max="5158" width="1.88671875" style="335" customWidth="1"/>
    <col min="5159" max="5160" width="3.109375" style="335" bestFit="1" customWidth="1"/>
    <col min="5161" max="5161" width="15.33203125" style="335" bestFit="1" customWidth="1"/>
    <col min="5162" max="5162" width="5.6640625" style="335" bestFit="1" customWidth="1"/>
    <col min="5163" max="5376" width="10.21875" style="335"/>
    <col min="5377" max="5377" width="1" style="335" customWidth="1"/>
    <col min="5378" max="5378" width="3.44140625" style="335" customWidth="1"/>
    <col min="5379" max="5379" width="12.88671875" style="335" customWidth="1"/>
    <col min="5380" max="5380" width="3.44140625" style="335" customWidth="1"/>
    <col min="5381" max="5381" width="12" style="335" customWidth="1"/>
    <col min="5382" max="5409" width="3.77734375" style="335" customWidth="1"/>
    <col min="5410" max="5410" width="6.109375" style="335" customWidth="1"/>
    <col min="5411" max="5411" width="5.88671875" style="335" customWidth="1"/>
    <col min="5412" max="5412" width="6.33203125" style="335" customWidth="1"/>
    <col min="5413" max="5414" width="1.88671875" style="335" customWidth="1"/>
    <col min="5415" max="5416" width="3.109375" style="335" bestFit="1" customWidth="1"/>
    <col min="5417" max="5417" width="15.33203125" style="335" bestFit="1" customWidth="1"/>
    <col min="5418" max="5418" width="5.6640625" style="335" bestFit="1" customWidth="1"/>
    <col min="5419" max="5632" width="10.21875" style="335"/>
    <col min="5633" max="5633" width="1" style="335" customWidth="1"/>
    <col min="5634" max="5634" width="3.44140625" style="335" customWidth="1"/>
    <col min="5635" max="5635" width="12.88671875" style="335" customWidth="1"/>
    <col min="5636" max="5636" width="3.44140625" style="335" customWidth="1"/>
    <col min="5637" max="5637" width="12" style="335" customWidth="1"/>
    <col min="5638" max="5665" width="3.77734375" style="335" customWidth="1"/>
    <col min="5666" max="5666" width="6.109375" style="335" customWidth="1"/>
    <col min="5667" max="5667" width="5.88671875" style="335" customWidth="1"/>
    <col min="5668" max="5668" width="6.33203125" style="335" customWidth="1"/>
    <col min="5669" max="5670" width="1.88671875" style="335" customWidth="1"/>
    <col min="5671" max="5672" width="3.109375" style="335" bestFit="1" customWidth="1"/>
    <col min="5673" max="5673" width="15.33203125" style="335" bestFit="1" customWidth="1"/>
    <col min="5674" max="5674" width="5.6640625" style="335" bestFit="1" customWidth="1"/>
    <col min="5675" max="5888" width="10.21875" style="335"/>
    <col min="5889" max="5889" width="1" style="335" customWidth="1"/>
    <col min="5890" max="5890" width="3.44140625" style="335" customWidth="1"/>
    <col min="5891" max="5891" width="12.88671875" style="335" customWidth="1"/>
    <col min="5892" max="5892" width="3.44140625" style="335" customWidth="1"/>
    <col min="5893" max="5893" width="12" style="335" customWidth="1"/>
    <col min="5894" max="5921" width="3.77734375" style="335" customWidth="1"/>
    <col min="5922" max="5922" width="6.109375" style="335" customWidth="1"/>
    <col min="5923" max="5923" width="5.88671875" style="335" customWidth="1"/>
    <col min="5924" max="5924" width="6.33203125" style="335" customWidth="1"/>
    <col min="5925" max="5926" width="1.88671875" style="335" customWidth="1"/>
    <col min="5927" max="5928" width="3.109375" style="335" bestFit="1" customWidth="1"/>
    <col min="5929" max="5929" width="15.33203125" style="335" bestFit="1" customWidth="1"/>
    <col min="5930" max="5930" width="5.6640625" style="335" bestFit="1" customWidth="1"/>
    <col min="5931" max="6144" width="10.21875" style="335"/>
    <col min="6145" max="6145" width="1" style="335" customWidth="1"/>
    <col min="6146" max="6146" width="3.44140625" style="335" customWidth="1"/>
    <col min="6147" max="6147" width="12.88671875" style="335" customWidth="1"/>
    <col min="6148" max="6148" width="3.44140625" style="335" customWidth="1"/>
    <col min="6149" max="6149" width="12" style="335" customWidth="1"/>
    <col min="6150" max="6177" width="3.77734375" style="335" customWidth="1"/>
    <col min="6178" max="6178" width="6.109375" style="335" customWidth="1"/>
    <col min="6179" max="6179" width="5.88671875" style="335" customWidth="1"/>
    <col min="6180" max="6180" width="6.33203125" style="335" customWidth="1"/>
    <col min="6181" max="6182" width="1.88671875" style="335" customWidth="1"/>
    <col min="6183" max="6184" width="3.109375" style="335" bestFit="1" customWidth="1"/>
    <col min="6185" max="6185" width="15.33203125" style="335" bestFit="1" customWidth="1"/>
    <col min="6186" max="6186" width="5.6640625" style="335" bestFit="1" customWidth="1"/>
    <col min="6187" max="6400" width="10.21875" style="335"/>
    <col min="6401" max="6401" width="1" style="335" customWidth="1"/>
    <col min="6402" max="6402" width="3.44140625" style="335" customWidth="1"/>
    <col min="6403" max="6403" width="12.88671875" style="335" customWidth="1"/>
    <col min="6404" max="6404" width="3.44140625" style="335" customWidth="1"/>
    <col min="6405" max="6405" width="12" style="335" customWidth="1"/>
    <col min="6406" max="6433" width="3.77734375" style="335" customWidth="1"/>
    <col min="6434" max="6434" width="6.109375" style="335" customWidth="1"/>
    <col min="6435" max="6435" width="5.88671875" style="335" customWidth="1"/>
    <col min="6436" max="6436" width="6.33203125" style="335" customWidth="1"/>
    <col min="6437" max="6438" width="1.88671875" style="335" customWidth="1"/>
    <col min="6439" max="6440" width="3.109375" style="335" bestFit="1" customWidth="1"/>
    <col min="6441" max="6441" width="15.33203125" style="335" bestFit="1" customWidth="1"/>
    <col min="6442" max="6442" width="5.6640625" style="335" bestFit="1" customWidth="1"/>
    <col min="6443" max="6656" width="10.21875" style="335"/>
    <col min="6657" max="6657" width="1" style="335" customWidth="1"/>
    <col min="6658" max="6658" width="3.44140625" style="335" customWidth="1"/>
    <col min="6659" max="6659" width="12.88671875" style="335" customWidth="1"/>
    <col min="6660" max="6660" width="3.44140625" style="335" customWidth="1"/>
    <col min="6661" max="6661" width="12" style="335" customWidth="1"/>
    <col min="6662" max="6689" width="3.77734375" style="335" customWidth="1"/>
    <col min="6690" max="6690" width="6.109375" style="335" customWidth="1"/>
    <col min="6691" max="6691" width="5.88671875" style="335" customWidth="1"/>
    <col min="6692" max="6692" width="6.33203125" style="335" customWidth="1"/>
    <col min="6693" max="6694" width="1.88671875" style="335" customWidth="1"/>
    <col min="6695" max="6696" width="3.109375" style="335" bestFit="1" customWidth="1"/>
    <col min="6697" max="6697" width="15.33203125" style="335" bestFit="1" customWidth="1"/>
    <col min="6698" max="6698" width="5.6640625" style="335" bestFit="1" customWidth="1"/>
    <col min="6699" max="6912" width="10.21875" style="335"/>
    <col min="6913" max="6913" width="1" style="335" customWidth="1"/>
    <col min="6914" max="6914" width="3.44140625" style="335" customWidth="1"/>
    <col min="6915" max="6915" width="12.88671875" style="335" customWidth="1"/>
    <col min="6916" max="6916" width="3.44140625" style="335" customWidth="1"/>
    <col min="6917" max="6917" width="12" style="335" customWidth="1"/>
    <col min="6918" max="6945" width="3.77734375" style="335" customWidth="1"/>
    <col min="6946" max="6946" width="6.109375" style="335" customWidth="1"/>
    <col min="6947" max="6947" width="5.88671875" style="335" customWidth="1"/>
    <col min="6948" max="6948" width="6.33203125" style="335" customWidth="1"/>
    <col min="6949" max="6950" width="1.88671875" style="335" customWidth="1"/>
    <col min="6951" max="6952" width="3.109375" style="335" bestFit="1" customWidth="1"/>
    <col min="6953" max="6953" width="15.33203125" style="335" bestFit="1" customWidth="1"/>
    <col min="6954" max="6954" width="5.6640625" style="335" bestFit="1" customWidth="1"/>
    <col min="6955" max="7168" width="10.21875" style="335"/>
    <col min="7169" max="7169" width="1" style="335" customWidth="1"/>
    <col min="7170" max="7170" width="3.44140625" style="335" customWidth="1"/>
    <col min="7171" max="7171" width="12.88671875" style="335" customWidth="1"/>
    <col min="7172" max="7172" width="3.44140625" style="335" customWidth="1"/>
    <col min="7173" max="7173" width="12" style="335" customWidth="1"/>
    <col min="7174" max="7201" width="3.77734375" style="335" customWidth="1"/>
    <col min="7202" max="7202" width="6.109375" style="335" customWidth="1"/>
    <col min="7203" max="7203" width="5.88671875" style="335" customWidth="1"/>
    <col min="7204" max="7204" width="6.33203125" style="335" customWidth="1"/>
    <col min="7205" max="7206" width="1.88671875" style="335" customWidth="1"/>
    <col min="7207" max="7208" width="3.109375" style="335" bestFit="1" customWidth="1"/>
    <col min="7209" max="7209" width="15.33203125" style="335" bestFit="1" customWidth="1"/>
    <col min="7210" max="7210" width="5.6640625" style="335" bestFit="1" customWidth="1"/>
    <col min="7211" max="7424" width="10.21875" style="335"/>
    <col min="7425" max="7425" width="1" style="335" customWidth="1"/>
    <col min="7426" max="7426" width="3.44140625" style="335" customWidth="1"/>
    <col min="7427" max="7427" width="12.88671875" style="335" customWidth="1"/>
    <col min="7428" max="7428" width="3.44140625" style="335" customWidth="1"/>
    <col min="7429" max="7429" width="12" style="335" customWidth="1"/>
    <col min="7430" max="7457" width="3.77734375" style="335" customWidth="1"/>
    <col min="7458" max="7458" width="6.109375" style="335" customWidth="1"/>
    <col min="7459" max="7459" width="5.88671875" style="335" customWidth="1"/>
    <col min="7460" max="7460" width="6.33203125" style="335" customWidth="1"/>
    <col min="7461" max="7462" width="1.88671875" style="335" customWidth="1"/>
    <col min="7463" max="7464" width="3.109375" style="335" bestFit="1" customWidth="1"/>
    <col min="7465" max="7465" width="15.33203125" style="335" bestFit="1" customWidth="1"/>
    <col min="7466" max="7466" width="5.6640625" style="335" bestFit="1" customWidth="1"/>
    <col min="7467" max="7680" width="10.21875" style="335"/>
    <col min="7681" max="7681" width="1" style="335" customWidth="1"/>
    <col min="7682" max="7682" width="3.44140625" style="335" customWidth="1"/>
    <col min="7683" max="7683" width="12.88671875" style="335" customWidth="1"/>
    <col min="7684" max="7684" width="3.44140625" style="335" customWidth="1"/>
    <col min="7685" max="7685" width="12" style="335" customWidth="1"/>
    <col min="7686" max="7713" width="3.77734375" style="335" customWidth="1"/>
    <col min="7714" max="7714" width="6.109375" style="335" customWidth="1"/>
    <col min="7715" max="7715" width="5.88671875" style="335" customWidth="1"/>
    <col min="7716" max="7716" width="6.33203125" style="335" customWidth="1"/>
    <col min="7717" max="7718" width="1.88671875" style="335" customWidth="1"/>
    <col min="7719" max="7720" width="3.109375" style="335" bestFit="1" customWidth="1"/>
    <col min="7721" max="7721" width="15.33203125" style="335" bestFit="1" customWidth="1"/>
    <col min="7722" max="7722" width="5.6640625" style="335" bestFit="1" customWidth="1"/>
    <col min="7723" max="7936" width="10.21875" style="335"/>
    <col min="7937" max="7937" width="1" style="335" customWidth="1"/>
    <col min="7938" max="7938" width="3.44140625" style="335" customWidth="1"/>
    <col min="7939" max="7939" width="12.88671875" style="335" customWidth="1"/>
    <col min="7940" max="7940" width="3.44140625" style="335" customWidth="1"/>
    <col min="7941" max="7941" width="12" style="335" customWidth="1"/>
    <col min="7942" max="7969" width="3.77734375" style="335" customWidth="1"/>
    <col min="7970" max="7970" width="6.109375" style="335" customWidth="1"/>
    <col min="7971" max="7971" width="5.88671875" style="335" customWidth="1"/>
    <col min="7972" max="7972" width="6.33203125" style="335" customWidth="1"/>
    <col min="7973" max="7974" width="1.88671875" style="335" customWidth="1"/>
    <col min="7975" max="7976" width="3.109375" style="335" bestFit="1" customWidth="1"/>
    <col min="7977" max="7977" width="15.33203125" style="335" bestFit="1" customWidth="1"/>
    <col min="7978" max="7978" width="5.6640625" style="335" bestFit="1" customWidth="1"/>
    <col min="7979" max="8192" width="10.21875" style="335"/>
    <col min="8193" max="8193" width="1" style="335" customWidth="1"/>
    <col min="8194" max="8194" width="3.44140625" style="335" customWidth="1"/>
    <col min="8195" max="8195" width="12.88671875" style="335" customWidth="1"/>
    <col min="8196" max="8196" width="3.44140625" style="335" customWidth="1"/>
    <col min="8197" max="8197" width="12" style="335" customWidth="1"/>
    <col min="8198" max="8225" width="3.77734375" style="335" customWidth="1"/>
    <col min="8226" max="8226" width="6.109375" style="335" customWidth="1"/>
    <col min="8227" max="8227" width="5.88671875" style="335" customWidth="1"/>
    <col min="8228" max="8228" width="6.33203125" style="335" customWidth="1"/>
    <col min="8229" max="8230" width="1.88671875" style="335" customWidth="1"/>
    <col min="8231" max="8232" width="3.109375" style="335" bestFit="1" customWidth="1"/>
    <col min="8233" max="8233" width="15.33203125" style="335" bestFit="1" customWidth="1"/>
    <col min="8234" max="8234" width="5.6640625" style="335" bestFit="1" customWidth="1"/>
    <col min="8235" max="8448" width="10.21875" style="335"/>
    <col min="8449" max="8449" width="1" style="335" customWidth="1"/>
    <col min="8450" max="8450" width="3.44140625" style="335" customWidth="1"/>
    <col min="8451" max="8451" width="12.88671875" style="335" customWidth="1"/>
    <col min="8452" max="8452" width="3.44140625" style="335" customWidth="1"/>
    <col min="8453" max="8453" width="12" style="335" customWidth="1"/>
    <col min="8454" max="8481" width="3.77734375" style="335" customWidth="1"/>
    <col min="8482" max="8482" width="6.109375" style="335" customWidth="1"/>
    <col min="8483" max="8483" width="5.88671875" style="335" customWidth="1"/>
    <col min="8484" max="8484" width="6.33203125" style="335" customWidth="1"/>
    <col min="8485" max="8486" width="1.88671875" style="335" customWidth="1"/>
    <col min="8487" max="8488" width="3.109375" style="335" bestFit="1" customWidth="1"/>
    <col min="8489" max="8489" width="15.33203125" style="335" bestFit="1" customWidth="1"/>
    <col min="8490" max="8490" width="5.6640625" style="335" bestFit="1" customWidth="1"/>
    <col min="8491" max="8704" width="10.21875" style="335"/>
    <col min="8705" max="8705" width="1" style="335" customWidth="1"/>
    <col min="8706" max="8706" width="3.44140625" style="335" customWidth="1"/>
    <col min="8707" max="8707" width="12.88671875" style="335" customWidth="1"/>
    <col min="8708" max="8708" width="3.44140625" style="335" customWidth="1"/>
    <col min="8709" max="8709" width="12" style="335" customWidth="1"/>
    <col min="8710" max="8737" width="3.77734375" style="335" customWidth="1"/>
    <col min="8738" max="8738" width="6.109375" style="335" customWidth="1"/>
    <col min="8739" max="8739" width="5.88671875" style="335" customWidth="1"/>
    <col min="8740" max="8740" width="6.33203125" style="335" customWidth="1"/>
    <col min="8741" max="8742" width="1.88671875" style="335" customWidth="1"/>
    <col min="8743" max="8744" width="3.109375" style="335" bestFit="1" customWidth="1"/>
    <col min="8745" max="8745" width="15.33203125" style="335" bestFit="1" customWidth="1"/>
    <col min="8746" max="8746" width="5.6640625" style="335" bestFit="1" customWidth="1"/>
    <col min="8747" max="8960" width="10.21875" style="335"/>
    <col min="8961" max="8961" width="1" style="335" customWidth="1"/>
    <col min="8962" max="8962" width="3.44140625" style="335" customWidth="1"/>
    <col min="8963" max="8963" width="12.88671875" style="335" customWidth="1"/>
    <col min="8964" max="8964" width="3.44140625" style="335" customWidth="1"/>
    <col min="8965" max="8965" width="12" style="335" customWidth="1"/>
    <col min="8966" max="8993" width="3.77734375" style="335" customWidth="1"/>
    <col min="8994" max="8994" width="6.109375" style="335" customWidth="1"/>
    <col min="8995" max="8995" width="5.88671875" style="335" customWidth="1"/>
    <col min="8996" max="8996" width="6.33203125" style="335" customWidth="1"/>
    <col min="8997" max="8998" width="1.88671875" style="335" customWidth="1"/>
    <col min="8999" max="9000" width="3.109375" style="335" bestFit="1" customWidth="1"/>
    <col min="9001" max="9001" width="15.33203125" style="335" bestFit="1" customWidth="1"/>
    <col min="9002" max="9002" width="5.6640625" style="335" bestFit="1" customWidth="1"/>
    <col min="9003" max="9216" width="10.21875" style="335"/>
    <col min="9217" max="9217" width="1" style="335" customWidth="1"/>
    <col min="9218" max="9218" width="3.44140625" style="335" customWidth="1"/>
    <col min="9219" max="9219" width="12.88671875" style="335" customWidth="1"/>
    <col min="9220" max="9220" width="3.44140625" style="335" customWidth="1"/>
    <col min="9221" max="9221" width="12" style="335" customWidth="1"/>
    <col min="9222" max="9249" width="3.77734375" style="335" customWidth="1"/>
    <col min="9250" max="9250" width="6.109375" style="335" customWidth="1"/>
    <col min="9251" max="9251" width="5.88671875" style="335" customWidth="1"/>
    <col min="9252" max="9252" width="6.33203125" style="335" customWidth="1"/>
    <col min="9253" max="9254" width="1.88671875" style="335" customWidth="1"/>
    <col min="9255" max="9256" width="3.109375" style="335" bestFit="1" customWidth="1"/>
    <col min="9257" max="9257" width="15.33203125" style="335" bestFit="1" customWidth="1"/>
    <col min="9258" max="9258" width="5.6640625" style="335" bestFit="1" customWidth="1"/>
    <col min="9259" max="9472" width="10.21875" style="335"/>
    <col min="9473" max="9473" width="1" style="335" customWidth="1"/>
    <col min="9474" max="9474" width="3.44140625" style="335" customWidth="1"/>
    <col min="9475" max="9475" width="12.88671875" style="335" customWidth="1"/>
    <col min="9476" max="9476" width="3.44140625" style="335" customWidth="1"/>
    <col min="9477" max="9477" width="12" style="335" customWidth="1"/>
    <col min="9478" max="9505" width="3.77734375" style="335" customWidth="1"/>
    <col min="9506" max="9506" width="6.109375" style="335" customWidth="1"/>
    <col min="9507" max="9507" width="5.88671875" style="335" customWidth="1"/>
    <col min="9508" max="9508" width="6.33203125" style="335" customWidth="1"/>
    <col min="9509" max="9510" width="1.88671875" style="335" customWidth="1"/>
    <col min="9511" max="9512" width="3.109375" style="335" bestFit="1" customWidth="1"/>
    <col min="9513" max="9513" width="15.33203125" style="335" bestFit="1" customWidth="1"/>
    <col min="9514" max="9514" width="5.6640625" style="335" bestFit="1" customWidth="1"/>
    <col min="9515" max="9728" width="10.21875" style="335"/>
    <col min="9729" max="9729" width="1" style="335" customWidth="1"/>
    <col min="9730" max="9730" width="3.44140625" style="335" customWidth="1"/>
    <col min="9731" max="9731" width="12.88671875" style="335" customWidth="1"/>
    <col min="9732" max="9732" width="3.44140625" style="335" customWidth="1"/>
    <col min="9733" max="9733" width="12" style="335" customWidth="1"/>
    <col min="9734" max="9761" width="3.77734375" style="335" customWidth="1"/>
    <col min="9762" max="9762" width="6.109375" style="335" customWidth="1"/>
    <col min="9763" max="9763" width="5.88671875" style="335" customWidth="1"/>
    <col min="9764" max="9764" width="6.33203125" style="335" customWidth="1"/>
    <col min="9765" max="9766" width="1.88671875" style="335" customWidth="1"/>
    <col min="9767" max="9768" width="3.109375" style="335" bestFit="1" customWidth="1"/>
    <col min="9769" max="9769" width="15.33203125" style="335" bestFit="1" customWidth="1"/>
    <col min="9770" max="9770" width="5.6640625" style="335" bestFit="1" customWidth="1"/>
    <col min="9771" max="9984" width="10.21875" style="335"/>
    <col min="9985" max="9985" width="1" style="335" customWidth="1"/>
    <col min="9986" max="9986" width="3.44140625" style="335" customWidth="1"/>
    <col min="9987" max="9987" width="12.88671875" style="335" customWidth="1"/>
    <col min="9988" max="9988" width="3.44140625" style="335" customWidth="1"/>
    <col min="9989" max="9989" width="12" style="335" customWidth="1"/>
    <col min="9990" max="10017" width="3.77734375" style="335" customWidth="1"/>
    <col min="10018" max="10018" width="6.109375" style="335" customWidth="1"/>
    <col min="10019" max="10019" width="5.88671875" style="335" customWidth="1"/>
    <col min="10020" max="10020" width="6.33203125" style="335" customWidth="1"/>
    <col min="10021" max="10022" width="1.88671875" style="335" customWidth="1"/>
    <col min="10023" max="10024" width="3.109375" style="335" bestFit="1" customWidth="1"/>
    <col min="10025" max="10025" width="15.33203125" style="335" bestFit="1" customWidth="1"/>
    <col min="10026" max="10026" width="5.6640625" style="335" bestFit="1" customWidth="1"/>
    <col min="10027" max="10240" width="10.21875" style="335"/>
    <col min="10241" max="10241" width="1" style="335" customWidth="1"/>
    <col min="10242" max="10242" width="3.44140625" style="335" customWidth="1"/>
    <col min="10243" max="10243" width="12.88671875" style="335" customWidth="1"/>
    <col min="10244" max="10244" width="3.44140625" style="335" customWidth="1"/>
    <col min="10245" max="10245" width="12" style="335" customWidth="1"/>
    <col min="10246" max="10273" width="3.77734375" style="335" customWidth="1"/>
    <col min="10274" max="10274" width="6.109375" style="335" customWidth="1"/>
    <col min="10275" max="10275" width="5.88671875" style="335" customWidth="1"/>
    <col min="10276" max="10276" width="6.33203125" style="335" customWidth="1"/>
    <col min="10277" max="10278" width="1.88671875" style="335" customWidth="1"/>
    <col min="10279" max="10280" width="3.109375" style="335" bestFit="1" customWidth="1"/>
    <col min="10281" max="10281" width="15.33203125" style="335" bestFit="1" customWidth="1"/>
    <col min="10282" max="10282" width="5.6640625" style="335" bestFit="1" customWidth="1"/>
    <col min="10283" max="10496" width="10.21875" style="335"/>
    <col min="10497" max="10497" width="1" style="335" customWidth="1"/>
    <col min="10498" max="10498" width="3.44140625" style="335" customWidth="1"/>
    <col min="10499" max="10499" width="12.88671875" style="335" customWidth="1"/>
    <col min="10500" max="10500" width="3.44140625" style="335" customWidth="1"/>
    <col min="10501" max="10501" width="12" style="335" customWidth="1"/>
    <col min="10502" max="10529" width="3.77734375" style="335" customWidth="1"/>
    <col min="10530" max="10530" width="6.109375" style="335" customWidth="1"/>
    <col min="10531" max="10531" width="5.88671875" style="335" customWidth="1"/>
    <col min="10532" max="10532" width="6.33203125" style="335" customWidth="1"/>
    <col min="10533" max="10534" width="1.88671875" style="335" customWidth="1"/>
    <col min="10535" max="10536" width="3.109375" style="335" bestFit="1" customWidth="1"/>
    <col min="10537" max="10537" width="15.33203125" style="335" bestFit="1" customWidth="1"/>
    <col min="10538" max="10538" width="5.6640625" style="335" bestFit="1" customWidth="1"/>
    <col min="10539" max="10752" width="10.21875" style="335"/>
    <col min="10753" max="10753" width="1" style="335" customWidth="1"/>
    <col min="10754" max="10754" width="3.44140625" style="335" customWidth="1"/>
    <col min="10755" max="10755" width="12.88671875" style="335" customWidth="1"/>
    <col min="10756" max="10756" width="3.44140625" style="335" customWidth="1"/>
    <col min="10757" max="10757" width="12" style="335" customWidth="1"/>
    <col min="10758" max="10785" width="3.77734375" style="335" customWidth="1"/>
    <col min="10786" max="10786" width="6.109375" style="335" customWidth="1"/>
    <col min="10787" max="10787" width="5.88671875" style="335" customWidth="1"/>
    <col min="10788" max="10788" width="6.33203125" style="335" customWidth="1"/>
    <col min="10789" max="10790" width="1.88671875" style="335" customWidth="1"/>
    <col min="10791" max="10792" width="3.109375" style="335" bestFit="1" customWidth="1"/>
    <col min="10793" max="10793" width="15.33203125" style="335" bestFit="1" customWidth="1"/>
    <col min="10794" max="10794" width="5.6640625" style="335" bestFit="1" customWidth="1"/>
    <col min="10795" max="11008" width="10.21875" style="335"/>
    <col min="11009" max="11009" width="1" style="335" customWidth="1"/>
    <col min="11010" max="11010" width="3.44140625" style="335" customWidth="1"/>
    <col min="11011" max="11011" width="12.88671875" style="335" customWidth="1"/>
    <col min="11012" max="11012" width="3.44140625" style="335" customWidth="1"/>
    <col min="11013" max="11013" width="12" style="335" customWidth="1"/>
    <col min="11014" max="11041" width="3.77734375" style="335" customWidth="1"/>
    <col min="11042" max="11042" width="6.109375" style="335" customWidth="1"/>
    <col min="11043" max="11043" width="5.88671875" style="335" customWidth="1"/>
    <col min="11044" max="11044" width="6.33203125" style="335" customWidth="1"/>
    <col min="11045" max="11046" width="1.88671875" style="335" customWidth="1"/>
    <col min="11047" max="11048" width="3.109375" style="335" bestFit="1" customWidth="1"/>
    <col min="11049" max="11049" width="15.33203125" style="335" bestFit="1" customWidth="1"/>
    <col min="11050" max="11050" width="5.6640625" style="335" bestFit="1" customWidth="1"/>
    <col min="11051" max="11264" width="10.21875" style="335"/>
    <col min="11265" max="11265" width="1" style="335" customWidth="1"/>
    <col min="11266" max="11266" width="3.44140625" style="335" customWidth="1"/>
    <col min="11267" max="11267" width="12.88671875" style="335" customWidth="1"/>
    <col min="11268" max="11268" width="3.44140625" style="335" customWidth="1"/>
    <col min="11269" max="11269" width="12" style="335" customWidth="1"/>
    <col min="11270" max="11297" width="3.77734375" style="335" customWidth="1"/>
    <col min="11298" max="11298" width="6.109375" style="335" customWidth="1"/>
    <col min="11299" max="11299" width="5.88671875" style="335" customWidth="1"/>
    <col min="11300" max="11300" width="6.33203125" style="335" customWidth="1"/>
    <col min="11301" max="11302" width="1.88671875" style="335" customWidth="1"/>
    <col min="11303" max="11304" width="3.109375" style="335" bestFit="1" customWidth="1"/>
    <col min="11305" max="11305" width="15.33203125" style="335" bestFit="1" customWidth="1"/>
    <col min="11306" max="11306" width="5.6640625" style="335" bestFit="1" customWidth="1"/>
    <col min="11307" max="11520" width="10.21875" style="335"/>
    <col min="11521" max="11521" width="1" style="335" customWidth="1"/>
    <col min="11522" max="11522" width="3.44140625" style="335" customWidth="1"/>
    <col min="11523" max="11523" width="12.88671875" style="335" customWidth="1"/>
    <col min="11524" max="11524" width="3.44140625" style="335" customWidth="1"/>
    <col min="11525" max="11525" width="12" style="335" customWidth="1"/>
    <col min="11526" max="11553" width="3.77734375" style="335" customWidth="1"/>
    <col min="11554" max="11554" width="6.109375" style="335" customWidth="1"/>
    <col min="11555" max="11555" width="5.88671875" style="335" customWidth="1"/>
    <col min="11556" max="11556" width="6.33203125" style="335" customWidth="1"/>
    <col min="11557" max="11558" width="1.88671875" style="335" customWidth="1"/>
    <col min="11559" max="11560" width="3.109375" style="335" bestFit="1" customWidth="1"/>
    <col min="11561" max="11561" width="15.33203125" style="335" bestFit="1" customWidth="1"/>
    <col min="11562" max="11562" width="5.6640625" style="335" bestFit="1" customWidth="1"/>
    <col min="11563" max="11776" width="10.21875" style="335"/>
    <col min="11777" max="11777" width="1" style="335" customWidth="1"/>
    <col min="11778" max="11778" width="3.44140625" style="335" customWidth="1"/>
    <col min="11779" max="11779" width="12.88671875" style="335" customWidth="1"/>
    <col min="11780" max="11780" width="3.44140625" style="335" customWidth="1"/>
    <col min="11781" max="11781" width="12" style="335" customWidth="1"/>
    <col min="11782" max="11809" width="3.77734375" style="335" customWidth="1"/>
    <col min="11810" max="11810" width="6.109375" style="335" customWidth="1"/>
    <col min="11811" max="11811" width="5.88671875" style="335" customWidth="1"/>
    <col min="11812" max="11812" width="6.33203125" style="335" customWidth="1"/>
    <col min="11813" max="11814" width="1.88671875" style="335" customWidth="1"/>
    <col min="11815" max="11816" width="3.109375" style="335" bestFit="1" customWidth="1"/>
    <col min="11817" max="11817" width="15.33203125" style="335" bestFit="1" customWidth="1"/>
    <col min="11818" max="11818" width="5.6640625" style="335" bestFit="1" customWidth="1"/>
    <col min="11819" max="12032" width="10.21875" style="335"/>
    <col min="12033" max="12033" width="1" style="335" customWidth="1"/>
    <col min="12034" max="12034" width="3.44140625" style="335" customWidth="1"/>
    <col min="12035" max="12035" width="12.88671875" style="335" customWidth="1"/>
    <col min="12036" max="12036" width="3.44140625" style="335" customWidth="1"/>
    <col min="12037" max="12037" width="12" style="335" customWidth="1"/>
    <col min="12038" max="12065" width="3.77734375" style="335" customWidth="1"/>
    <col min="12066" max="12066" width="6.109375" style="335" customWidth="1"/>
    <col min="12067" max="12067" width="5.88671875" style="335" customWidth="1"/>
    <col min="12068" max="12068" width="6.33203125" style="335" customWidth="1"/>
    <col min="12069" max="12070" width="1.88671875" style="335" customWidth="1"/>
    <col min="12071" max="12072" width="3.109375" style="335" bestFit="1" customWidth="1"/>
    <col min="12073" max="12073" width="15.33203125" style="335" bestFit="1" customWidth="1"/>
    <col min="12074" max="12074" width="5.6640625" style="335" bestFit="1" customWidth="1"/>
    <col min="12075" max="12288" width="10.21875" style="335"/>
    <col min="12289" max="12289" width="1" style="335" customWidth="1"/>
    <col min="12290" max="12290" width="3.44140625" style="335" customWidth="1"/>
    <col min="12291" max="12291" width="12.88671875" style="335" customWidth="1"/>
    <col min="12292" max="12292" width="3.44140625" style="335" customWidth="1"/>
    <col min="12293" max="12293" width="12" style="335" customWidth="1"/>
    <col min="12294" max="12321" width="3.77734375" style="335" customWidth="1"/>
    <col min="12322" max="12322" width="6.109375" style="335" customWidth="1"/>
    <col min="12323" max="12323" width="5.88671875" style="335" customWidth="1"/>
    <col min="12324" max="12324" width="6.33203125" style="335" customWidth="1"/>
    <col min="12325" max="12326" width="1.88671875" style="335" customWidth="1"/>
    <col min="12327" max="12328" width="3.109375" style="335" bestFit="1" customWidth="1"/>
    <col min="12329" max="12329" width="15.33203125" style="335" bestFit="1" customWidth="1"/>
    <col min="12330" max="12330" width="5.6640625" style="335" bestFit="1" customWidth="1"/>
    <col min="12331" max="12544" width="10.21875" style="335"/>
    <col min="12545" max="12545" width="1" style="335" customWidth="1"/>
    <col min="12546" max="12546" width="3.44140625" style="335" customWidth="1"/>
    <col min="12547" max="12547" width="12.88671875" style="335" customWidth="1"/>
    <col min="12548" max="12548" width="3.44140625" style="335" customWidth="1"/>
    <col min="12549" max="12549" width="12" style="335" customWidth="1"/>
    <col min="12550" max="12577" width="3.77734375" style="335" customWidth="1"/>
    <col min="12578" max="12578" width="6.109375" style="335" customWidth="1"/>
    <col min="12579" max="12579" width="5.88671875" style="335" customWidth="1"/>
    <col min="12580" max="12580" width="6.33203125" style="335" customWidth="1"/>
    <col min="12581" max="12582" width="1.88671875" style="335" customWidth="1"/>
    <col min="12583" max="12584" width="3.109375" style="335" bestFit="1" customWidth="1"/>
    <col min="12585" max="12585" width="15.33203125" style="335" bestFit="1" customWidth="1"/>
    <col min="12586" max="12586" width="5.6640625" style="335" bestFit="1" customWidth="1"/>
    <col min="12587" max="12800" width="10.21875" style="335"/>
    <col min="12801" max="12801" width="1" style="335" customWidth="1"/>
    <col min="12802" max="12802" width="3.44140625" style="335" customWidth="1"/>
    <col min="12803" max="12803" width="12.88671875" style="335" customWidth="1"/>
    <col min="12804" max="12804" width="3.44140625" style="335" customWidth="1"/>
    <col min="12805" max="12805" width="12" style="335" customWidth="1"/>
    <col min="12806" max="12833" width="3.77734375" style="335" customWidth="1"/>
    <col min="12834" max="12834" width="6.109375" style="335" customWidth="1"/>
    <col min="12835" max="12835" width="5.88671875" style="335" customWidth="1"/>
    <col min="12836" max="12836" width="6.33203125" style="335" customWidth="1"/>
    <col min="12837" max="12838" width="1.88671875" style="335" customWidth="1"/>
    <col min="12839" max="12840" width="3.109375" style="335" bestFit="1" customWidth="1"/>
    <col min="12841" max="12841" width="15.33203125" style="335" bestFit="1" customWidth="1"/>
    <col min="12842" max="12842" width="5.6640625" style="335" bestFit="1" customWidth="1"/>
    <col min="12843" max="13056" width="10.21875" style="335"/>
    <col min="13057" max="13057" width="1" style="335" customWidth="1"/>
    <col min="13058" max="13058" width="3.44140625" style="335" customWidth="1"/>
    <col min="13059" max="13059" width="12.88671875" style="335" customWidth="1"/>
    <col min="13060" max="13060" width="3.44140625" style="335" customWidth="1"/>
    <col min="13061" max="13061" width="12" style="335" customWidth="1"/>
    <col min="13062" max="13089" width="3.77734375" style="335" customWidth="1"/>
    <col min="13090" max="13090" width="6.109375" style="335" customWidth="1"/>
    <col min="13091" max="13091" width="5.88671875" style="335" customWidth="1"/>
    <col min="13092" max="13092" width="6.33203125" style="335" customWidth="1"/>
    <col min="13093" max="13094" width="1.88671875" style="335" customWidth="1"/>
    <col min="13095" max="13096" width="3.109375" style="335" bestFit="1" customWidth="1"/>
    <col min="13097" max="13097" width="15.33203125" style="335" bestFit="1" customWidth="1"/>
    <col min="13098" max="13098" width="5.6640625" style="335" bestFit="1" customWidth="1"/>
    <col min="13099" max="13312" width="10.21875" style="335"/>
    <col min="13313" max="13313" width="1" style="335" customWidth="1"/>
    <col min="13314" max="13314" width="3.44140625" style="335" customWidth="1"/>
    <col min="13315" max="13315" width="12.88671875" style="335" customWidth="1"/>
    <col min="13316" max="13316" width="3.44140625" style="335" customWidth="1"/>
    <col min="13317" max="13317" width="12" style="335" customWidth="1"/>
    <col min="13318" max="13345" width="3.77734375" style="335" customWidth="1"/>
    <col min="13346" max="13346" width="6.109375" style="335" customWidth="1"/>
    <col min="13347" max="13347" width="5.88671875" style="335" customWidth="1"/>
    <col min="13348" max="13348" width="6.33203125" style="335" customWidth="1"/>
    <col min="13349" max="13350" width="1.88671875" style="335" customWidth="1"/>
    <col min="13351" max="13352" width="3.109375" style="335" bestFit="1" customWidth="1"/>
    <col min="13353" max="13353" width="15.33203125" style="335" bestFit="1" customWidth="1"/>
    <col min="13354" max="13354" width="5.6640625" style="335" bestFit="1" customWidth="1"/>
    <col min="13355" max="13568" width="10.21875" style="335"/>
    <col min="13569" max="13569" width="1" style="335" customWidth="1"/>
    <col min="13570" max="13570" width="3.44140625" style="335" customWidth="1"/>
    <col min="13571" max="13571" width="12.88671875" style="335" customWidth="1"/>
    <col min="13572" max="13572" width="3.44140625" style="335" customWidth="1"/>
    <col min="13573" max="13573" width="12" style="335" customWidth="1"/>
    <col min="13574" max="13601" width="3.77734375" style="335" customWidth="1"/>
    <col min="13602" max="13602" width="6.109375" style="335" customWidth="1"/>
    <col min="13603" max="13603" width="5.88671875" style="335" customWidth="1"/>
    <col min="13604" max="13604" width="6.33203125" style="335" customWidth="1"/>
    <col min="13605" max="13606" width="1.88671875" style="335" customWidth="1"/>
    <col min="13607" max="13608" width="3.109375" style="335" bestFit="1" customWidth="1"/>
    <col min="13609" max="13609" width="15.33203125" style="335" bestFit="1" customWidth="1"/>
    <col min="13610" max="13610" width="5.6640625" style="335" bestFit="1" customWidth="1"/>
    <col min="13611" max="13824" width="10.21875" style="335"/>
    <col min="13825" max="13825" width="1" style="335" customWidth="1"/>
    <col min="13826" max="13826" width="3.44140625" style="335" customWidth="1"/>
    <col min="13827" max="13827" width="12.88671875" style="335" customWidth="1"/>
    <col min="13828" max="13828" width="3.44140625" style="335" customWidth="1"/>
    <col min="13829" max="13829" width="12" style="335" customWidth="1"/>
    <col min="13830" max="13857" width="3.77734375" style="335" customWidth="1"/>
    <col min="13858" max="13858" width="6.109375" style="335" customWidth="1"/>
    <col min="13859" max="13859" width="5.88671875" style="335" customWidth="1"/>
    <col min="13860" max="13860" width="6.33203125" style="335" customWidth="1"/>
    <col min="13861" max="13862" width="1.88671875" style="335" customWidth="1"/>
    <col min="13863" max="13864" width="3.109375" style="335" bestFit="1" customWidth="1"/>
    <col min="13865" max="13865" width="15.33203125" style="335" bestFit="1" customWidth="1"/>
    <col min="13866" max="13866" width="5.6640625" style="335" bestFit="1" customWidth="1"/>
    <col min="13867" max="14080" width="10.21875" style="335"/>
    <col min="14081" max="14081" width="1" style="335" customWidth="1"/>
    <col min="14082" max="14082" width="3.44140625" style="335" customWidth="1"/>
    <col min="14083" max="14083" width="12.88671875" style="335" customWidth="1"/>
    <col min="14084" max="14084" width="3.44140625" style="335" customWidth="1"/>
    <col min="14085" max="14085" width="12" style="335" customWidth="1"/>
    <col min="14086" max="14113" width="3.77734375" style="335" customWidth="1"/>
    <col min="14114" max="14114" width="6.109375" style="335" customWidth="1"/>
    <col min="14115" max="14115" width="5.88671875" style="335" customWidth="1"/>
    <col min="14116" max="14116" width="6.33203125" style="335" customWidth="1"/>
    <col min="14117" max="14118" width="1.88671875" style="335" customWidth="1"/>
    <col min="14119" max="14120" width="3.109375" style="335" bestFit="1" customWidth="1"/>
    <col min="14121" max="14121" width="15.33203125" style="335" bestFit="1" customWidth="1"/>
    <col min="14122" max="14122" width="5.6640625" style="335" bestFit="1" customWidth="1"/>
    <col min="14123" max="14336" width="10.21875" style="335"/>
    <col min="14337" max="14337" width="1" style="335" customWidth="1"/>
    <col min="14338" max="14338" width="3.44140625" style="335" customWidth="1"/>
    <col min="14339" max="14339" width="12.88671875" style="335" customWidth="1"/>
    <col min="14340" max="14340" width="3.44140625" style="335" customWidth="1"/>
    <col min="14341" max="14341" width="12" style="335" customWidth="1"/>
    <col min="14342" max="14369" width="3.77734375" style="335" customWidth="1"/>
    <col min="14370" max="14370" width="6.109375" style="335" customWidth="1"/>
    <col min="14371" max="14371" width="5.88671875" style="335" customWidth="1"/>
    <col min="14372" max="14372" width="6.33203125" style="335" customWidth="1"/>
    <col min="14373" max="14374" width="1.88671875" style="335" customWidth="1"/>
    <col min="14375" max="14376" width="3.109375" style="335" bestFit="1" customWidth="1"/>
    <col min="14377" max="14377" width="15.33203125" style="335" bestFit="1" customWidth="1"/>
    <col min="14378" max="14378" width="5.6640625" style="335" bestFit="1" customWidth="1"/>
    <col min="14379" max="14592" width="10.21875" style="335"/>
    <col min="14593" max="14593" width="1" style="335" customWidth="1"/>
    <col min="14594" max="14594" width="3.44140625" style="335" customWidth="1"/>
    <col min="14595" max="14595" width="12.88671875" style="335" customWidth="1"/>
    <col min="14596" max="14596" width="3.44140625" style="335" customWidth="1"/>
    <col min="14597" max="14597" width="12" style="335" customWidth="1"/>
    <col min="14598" max="14625" width="3.77734375" style="335" customWidth="1"/>
    <col min="14626" max="14626" width="6.109375" style="335" customWidth="1"/>
    <col min="14627" max="14627" width="5.88671875" style="335" customWidth="1"/>
    <col min="14628" max="14628" width="6.33203125" style="335" customWidth="1"/>
    <col min="14629" max="14630" width="1.88671875" style="335" customWidth="1"/>
    <col min="14631" max="14632" width="3.109375" style="335" bestFit="1" customWidth="1"/>
    <col min="14633" max="14633" width="15.33203125" style="335" bestFit="1" customWidth="1"/>
    <col min="14634" max="14634" width="5.6640625" style="335" bestFit="1" customWidth="1"/>
    <col min="14635" max="14848" width="10.21875" style="335"/>
    <col min="14849" max="14849" width="1" style="335" customWidth="1"/>
    <col min="14850" max="14850" width="3.44140625" style="335" customWidth="1"/>
    <col min="14851" max="14851" width="12.88671875" style="335" customWidth="1"/>
    <col min="14852" max="14852" width="3.44140625" style="335" customWidth="1"/>
    <col min="14853" max="14853" width="12" style="335" customWidth="1"/>
    <col min="14854" max="14881" width="3.77734375" style="335" customWidth="1"/>
    <col min="14882" max="14882" width="6.109375" style="335" customWidth="1"/>
    <col min="14883" max="14883" width="5.88671875" style="335" customWidth="1"/>
    <col min="14884" max="14884" width="6.33203125" style="335" customWidth="1"/>
    <col min="14885" max="14886" width="1.88671875" style="335" customWidth="1"/>
    <col min="14887" max="14888" width="3.109375" style="335" bestFit="1" customWidth="1"/>
    <col min="14889" max="14889" width="15.33203125" style="335" bestFit="1" customWidth="1"/>
    <col min="14890" max="14890" width="5.6640625" style="335" bestFit="1" customWidth="1"/>
    <col min="14891" max="15104" width="10.21875" style="335"/>
    <col min="15105" max="15105" width="1" style="335" customWidth="1"/>
    <col min="15106" max="15106" width="3.44140625" style="335" customWidth="1"/>
    <col min="15107" max="15107" width="12.88671875" style="335" customWidth="1"/>
    <col min="15108" max="15108" width="3.44140625" style="335" customWidth="1"/>
    <col min="15109" max="15109" width="12" style="335" customWidth="1"/>
    <col min="15110" max="15137" width="3.77734375" style="335" customWidth="1"/>
    <col min="15138" max="15138" width="6.109375" style="335" customWidth="1"/>
    <col min="15139" max="15139" width="5.88671875" style="335" customWidth="1"/>
    <col min="15140" max="15140" width="6.33203125" style="335" customWidth="1"/>
    <col min="15141" max="15142" width="1.88671875" style="335" customWidth="1"/>
    <col min="15143" max="15144" width="3.109375" style="335" bestFit="1" customWidth="1"/>
    <col min="15145" max="15145" width="15.33203125" style="335" bestFit="1" customWidth="1"/>
    <col min="15146" max="15146" width="5.6640625" style="335" bestFit="1" customWidth="1"/>
    <col min="15147" max="15360" width="10.21875" style="335"/>
    <col min="15361" max="15361" width="1" style="335" customWidth="1"/>
    <col min="15362" max="15362" width="3.44140625" style="335" customWidth="1"/>
    <col min="15363" max="15363" width="12.88671875" style="335" customWidth="1"/>
    <col min="15364" max="15364" width="3.44140625" style="335" customWidth="1"/>
    <col min="15365" max="15365" width="12" style="335" customWidth="1"/>
    <col min="15366" max="15393" width="3.77734375" style="335" customWidth="1"/>
    <col min="15394" max="15394" width="6.109375" style="335" customWidth="1"/>
    <col min="15395" max="15395" width="5.88671875" style="335" customWidth="1"/>
    <col min="15396" max="15396" width="6.33203125" style="335" customWidth="1"/>
    <col min="15397" max="15398" width="1.88671875" style="335" customWidth="1"/>
    <col min="15399" max="15400" width="3.109375" style="335" bestFit="1" customWidth="1"/>
    <col min="15401" max="15401" width="15.33203125" style="335" bestFit="1" customWidth="1"/>
    <col min="15402" max="15402" width="5.6640625" style="335" bestFit="1" customWidth="1"/>
    <col min="15403" max="15616" width="10.21875" style="335"/>
    <col min="15617" max="15617" width="1" style="335" customWidth="1"/>
    <col min="15618" max="15618" width="3.44140625" style="335" customWidth="1"/>
    <col min="15619" max="15619" width="12.88671875" style="335" customWidth="1"/>
    <col min="15620" max="15620" width="3.44140625" style="335" customWidth="1"/>
    <col min="15621" max="15621" width="12" style="335" customWidth="1"/>
    <col min="15622" max="15649" width="3.77734375" style="335" customWidth="1"/>
    <col min="15650" max="15650" width="6.109375" style="335" customWidth="1"/>
    <col min="15651" max="15651" width="5.88671875" style="335" customWidth="1"/>
    <col min="15652" max="15652" width="6.33203125" style="335" customWidth="1"/>
    <col min="15653" max="15654" width="1.88671875" style="335" customWidth="1"/>
    <col min="15655" max="15656" width="3.109375" style="335" bestFit="1" customWidth="1"/>
    <col min="15657" max="15657" width="15.33203125" style="335" bestFit="1" customWidth="1"/>
    <col min="15658" max="15658" width="5.6640625" style="335" bestFit="1" customWidth="1"/>
    <col min="15659" max="15872" width="10.21875" style="335"/>
    <col min="15873" max="15873" width="1" style="335" customWidth="1"/>
    <col min="15874" max="15874" width="3.44140625" style="335" customWidth="1"/>
    <col min="15875" max="15875" width="12.88671875" style="335" customWidth="1"/>
    <col min="15876" max="15876" width="3.44140625" style="335" customWidth="1"/>
    <col min="15877" max="15877" width="12" style="335" customWidth="1"/>
    <col min="15878" max="15905" width="3.77734375" style="335" customWidth="1"/>
    <col min="15906" max="15906" width="6.109375" style="335" customWidth="1"/>
    <col min="15907" max="15907" width="5.88671875" style="335" customWidth="1"/>
    <col min="15908" max="15908" width="6.33203125" style="335" customWidth="1"/>
    <col min="15909" max="15910" width="1.88671875" style="335" customWidth="1"/>
    <col min="15911" max="15912" width="3.109375" style="335" bestFit="1" customWidth="1"/>
    <col min="15913" max="15913" width="15.33203125" style="335" bestFit="1" customWidth="1"/>
    <col min="15914" max="15914" width="5.6640625" style="335" bestFit="1" customWidth="1"/>
    <col min="15915" max="16128" width="10.21875" style="335"/>
    <col min="16129" max="16129" width="1" style="335" customWidth="1"/>
    <col min="16130" max="16130" width="3.44140625" style="335" customWidth="1"/>
    <col min="16131" max="16131" width="12.88671875" style="335" customWidth="1"/>
    <col min="16132" max="16132" width="3.44140625" style="335" customWidth="1"/>
    <col min="16133" max="16133" width="12" style="335" customWidth="1"/>
    <col min="16134" max="16161" width="3.77734375" style="335" customWidth="1"/>
    <col min="16162" max="16162" width="6.109375" style="335" customWidth="1"/>
    <col min="16163" max="16163" width="5.88671875" style="335" customWidth="1"/>
    <col min="16164" max="16164" width="6.33203125" style="335" customWidth="1"/>
    <col min="16165" max="16166" width="1.88671875" style="335" customWidth="1"/>
    <col min="16167" max="16168" width="3.109375" style="335" bestFit="1" customWidth="1"/>
    <col min="16169" max="16169" width="15.33203125" style="335" bestFit="1" customWidth="1"/>
    <col min="16170" max="16170" width="5.6640625" style="335" bestFit="1" customWidth="1"/>
    <col min="16171" max="16384" width="10.21875" style="335"/>
  </cols>
  <sheetData>
    <row r="1" spans="2:42" ht="16.2">
      <c r="B1" s="332"/>
      <c r="AI1" s="1099" t="s">
        <v>253</v>
      </c>
      <c r="AJ1" s="1099"/>
    </row>
    <row r="2" spans="2:42" ht="16.2">
      <c r="C2" s="38" t="s">
        <v>310</v>
      </c>
      <c r="L2" s="1097" t="s">
        <v>651</v>
      </c>
      <c r="M2" s="1097"/>
      <c r="N2" s="334"/>
      <c r="O2" s="406" t="s">
        <v>256</v>
      </c>
      <c r="P2" s="34"/>
      <c r="Q2" s="1098" t="s">
        <v>257</v>
      </c>
      <c r="R2" s="1098"/>
      <c r="S2" s="39"/>
      <c r="T2" s="39"/>
      <c r="V2" s="1100" t="s">
        <v>790</v>
      </c>
      <c r="W2" s="1100"/>
      <c r="X2" s="1100"/>
      <c r="Y2" s="1100"/>
      <c r="Z2" s="1325" t="s">
        <v>946</v>
      </c>
      <c r="AA2" s="1325"/>
      <c r="AB2" s="1325"/>
      <c r="AC2" s="1325"/>
      <c r="AD2" s="1325"/>
      <c r="AE2" s="1325"/>
      <c r="AF2" s="1325"/>
      <c r="AG2" s="1325"/>
      <c r="AH2" s="1325"/>
      <c r="AI2" s="1325"/>
      <c r="AJ2" s="35" t="s">
        <v>258</v>
      </c>
      <c r="AN2" s="36" t="s">
        <v>254</v>
      </c>
      <c r="AO2" s="336" t="s">
        <v>791</v>
      </c>
      <c r="AP2" s="288" t="s">
        <v>792</v>
      </c>
    </row>
    <row r="3" spans="2:42" ht="18.75" customHeight="1">
      <c r="C3" s="43"/>
      <c r="L3" s="408"/>
      <c r="M3" s="333"/>
      <c r="N3" s="333"/>
      <c r="P3" s="40"/>
      <c r="Q3" s="39"/>
      <c r="R3" s="39"/>
      <c r="S3" s="39"/>
      <c r="T3" s="39"/>
      <c r="V3" s="1100" t="s">
        <v>260</v>
      </c>
      <c r="W3" s="1100"/>
      <c r="X3" s="1100"/>
      <c r="Y3" s="1100"/>
      <c r="Z3" s="1103" t="str">
        <f>IF([1]更新申請!H46="","",[1]更新申請!H46)</f>
        <v/>
      </c>
      <c r="AA3" s="1103"/>
      <c r="AB3" s="1103"/>
      <c r="AC3" s="1103"/>
      <c r="AD3" s="1103"/>
      <c r="AE3" s="1103"/>
      <c r="AF3" s="1103"/>
      <c r="AG3" s="1103"/>
      <c r="AH3" s="1103"/>
      <c r="AI3" s="1103"/>
      <c r="AJ3" s="35" t="s">
        <v>258</v>
      </c>
      <c r="AN3" s="36" t="s">
        <v>259</v>
      </c>
      <c r="AO3" s="336" t="s">
        <v>793</v>
      </c>
      <c r="AP3" s="288" t="s">
        <v>283</v>
      </c>
    </row>
    <row r="4" spans="2:42" ht="18.75" customHeight="1">
      <c r="C4" s="43"/>
      <c r="L4" s="408"/>
      <c r="M4" s="333"/>
      <c r="N4" s="333"/>
      <c r="P4" s="40"/>
      <c r="Q4" s="39"/>
      <c r="R4" s="39"/>
      <c r="S4" s="39"/>
      <c r="T4" s="39"/>
      <c r="V4" s="403"/>
      <c r="W4" s="403"/>
      <c r="X4" s="403"/>
      <c r="Y4" s="403"/>
      <c r="Z4" s="402"/>
      <c r="AA4" s="402"/>
      <c r="AB4" s="402"/>
      <c r="AC4" s="402"/>
      <c r="AD4" s="402"/>
      <c r="AE4" s="402"/>
      <c r="AF4" s="402"/>
      <c r="AG4" s="402"/>
      <c r="AH4" s="402"/>
      <c r="AI4" s="402"/>
      <c r="AJ4" s="35"/>
      <c r="AN4" s="36" t="s">
        <v>261</v>
      </c>
      <c r="AO4" s="336"/>
      <c r="AP4" s="288" t="s">
        <v>284</v>
      </c>
    </row>
    <row r="5" spans="2:42" ht="18.75" customHeight="1">
      <c r="C5" s="1107" t="s">
        <v>794</v>
      </c>
      <c r="D5" s="1107"/>
      <c r="E5" s="1107"/>
      <c r="F5" s="1109"/>
      <c r="G5" s="1109"/>
      <c r="H5" s="1109"/>
      <c r="I5" s="1109"/>
      <c r="J5" s="1109"/>
      <c r="K5" s="1109"/>
      <c r="L5" s="1109"/>
      <c r="M5" s="1109"/>
      <c r="N5" s="1109"/>
      <c r="O5" s="1109"/>
      <c r="P5" s="1109"/>
      <c r="Q5" s="1109"/>
      <c r="R5" s="1109"/>
      <c r="S5" s="1109"/>
      <c r="T5" s="1109"/>
      <c r="V5" s="1111" t="s">
        <v>262</v>
      </c>
      <c r="W5" s="1111"/>
      <c r="X5" s="1111"/>
      <c r="Y5" s="1111"/>
      <c r="Z5" s="1112">
        <f>AD5+AI5</f>
        <v>0</v>
      </c>
      <c r="AA5" s="1112"/>
      <c r="AB5" s="1064" t="s">
        <v>263</v>
      </c>
      <c r="AC5" s="1064"/>
      <c r="AD5" s="1104"/>
      <c r="AE5" s="1104"/>
      <c r="AF5" s="1105" t="s">
        <v>308</v>
      </c>
      <c r="AG5" s="1105"/>
      <c r="AH5" s="1105"/>
      <c r="AI5" s="404"/>
      <c r="AJ5" s="407" t="s">
        <v>795</v>
      </c>
      <c r="AN5" s="36" t="s">
        <v>264</v>
      </c>
      <c r="AP5" s="288" t="s">
        <v>285</v>
      </c>
    </row>
    <row r="6" spans="2:42" ht="18.75" customHeight="1">
      <c r="C6" s="1108"/>
      <c r="D6" s="1108"/>
      <c r="E6" s="1108"/>
      <c r="F6" s="1110"/>
      <c r="G6" s="1110"/>
      <c r="H6" s="1110"/>
      <c r="I6" s="1110"/>
      <c r="J6" s="1110"/>
      <c r="K6" s="1110"/>
      <c r="L6" s="1110"/>
      <c r="M6" s="1110"/>
      <c r="N6" s="1110"/>
      <c r="O6" s="1110"/>
      <c r="P6" s="1110"/>
      <c r="Q6" s="1110"/>
      <c r="R6" s="1110"/>
      <c r="S6" s="1110"/>
      <c r="T6" s="1110"/>
      <c r="U6" s="337" t="s">
        <v>796</v>
      </c>
      <c r="V6" s="1113" t="s">
        <v>265</v>
      </c>
      <c r="W6" s="1113"/>
      <c r="X6" s="1113"/>
      <c r="Y6" s="1113"/>
      <c r="Z6" s="1104"/>
      <c r="AA6" s="1104"/>
      <c r="AB6" s="1083" t="s">
        <v>797</v>
      </c>
      <c r="AC6" s="1083"/>
      <c r="AD6" s="1083"/>
      <c r="AE6" s="1083"/>
      <c r="AF6" s="1106" t="s">
        <v>309</v>
      </c>
      <c r="AG6" s="1106"/>
      <c r="AH6" s="1106"/>
      <c r="AI6" s="404"/>
      <c r="AJ6" s="407" t="s">
        <v>798</v>
      </c>
      <c r="AN6" s="36"/>
      <c r="AP6" s="288" t="s">
        <v>286</v>
      </c>
    </row>
    <row r="7" spans="2:42" ht="18.75" customHeight="1">
      <c r="C7" s="1084" t="s">
        <v>271</v>
      </c>
      <c r="D7" s="1094" t="s">
        <v>266</v>
      </c>
      <c r="E7" s="338"/>
      <c r="F7" s="1095" t="s">
        <v>314</v>
      </c>
      <c r="G7" s="1095"/>
      <c r="H7" s="1095"/>
      <c r="I7" s="1095"/>
      <c r="J7" s="1095"/>
      <c r="K7" s="1095"/>
      <c r="L7" s="1095"/>
      <c r="M7" s="1095" t="s">
        <v>315</v>
      </c>
      <c r="N7" s="1095"/>
      <c r="O7" s="1095"/>
      <c r="P7" s="1095"/>
      <c r="Q7" s="1095"/>
      <c r="R7" s="1095"/>
      <c r="S7" s="1095"/>
      <c r="T7" s="1095" t="s">
        <v>316</v>
      </c>
      <c r="U7" s="1095"/>
      <c r="V7" s="1095"/>
      <c r="W7" s="1095"/>
      <c r="X7" s="1095"/>
      <c r="Y7" s="1095"/>
      <c r="Z7" s="1095"/>
      <c r="AA7" s="1095" t="s">
        <v>317</v>
      </c>
      <c r="AB7" s="1095"/>
      <c r="AC7" s="1095"/>
      <c r="AD7" s="1095"/>
      <c r="AE7" s="1095"/>
      <c r="AF7" s="1095"/>
      <c r="AG7" s="1096"/>
      <c r="AH7" s="339" t="s">
        <v>268</v>
      </c>
      <c r="AI7" s="340" t="s">
        <v>269</v>
      </c>
      <c r="AJ7" s="340" t="s">
        <v>270</v>
      </c>
      <c r="AP7" s="288" t="s">
        <v>287</v>
      </c>
    </row>
    <row r="8" spans="2:42" ht="18" customHeight="1">
      <c r="C8" s="1085"/>
      <c r="D8" s="1094"/>
      <c r="E8" s="341" t="s">
        <v>272</v>
      </c>
      <c r="F8" s="410">
        <v>1</v>
      </c>
      <c r="G8" s="410">
        <v>2</v>
      </c>
      <c r="H8" s="410">
        <v>3</v>
      </c>
      <c r="I8" s="410">
        <v>4</v>
      </c>
      <c r="J8" s="410">
        <v>5</v>
      </c>
      <c r="K8" s="410">
        <v>6</v>
      </c>
      <c r="L8" s="410">
        <v>7</v>
      </c>
      <c r="M8" s="410">
        <v>8</v>
      </c>
      <c r="N8" s="410">
        <v>9</v>
      </c>
      <c r="O8" s="410">
        <v>10</v>
      </c>
      <c r="P8" s="410">
        <v>11</v>
      </c>
      <c r="Q8" s="410">
        <v>12</v>
      </c>
      <c r="R8" s="410">
        <v>13</v>
      </c>
      <c r="S8" s="410">
        <v>14</v>
      </c>
      <c r="T8" s="410">
        <v>15</v>
      </c>
      <c r="U8" s="410">
        <v>16</v>
      </c>
      <c r="V8" s="410">
        <v>17</v>
      </c>
      <c r="W8" s="410">
        <v>18</v>
      </c>
      <c r="X8" s="410">
        <v>19</v>
      </c>
      <c r="Y8" s="410">
        <v>20</v>
      </c>
      <c r="Z8" s="410">
        <v>21</v>
      </c>
      <c r="AA8" s="410">
        <v>22</v>
      </c>
      <c r="AB8" s="410">
        <v>23</v>
      </c>
      <c r="AC8" s="410">
        <v>24</v>
      </c>
      <c r="AD8" s="410">
        <v>25</v>
      </c>
      <c r="AE8" s="410">
        <v>26</v>
      </c>
      <c r="AF8" s="410">
        <v>27</v>
      </c>
      <c r="AG8" s="411">
        <v>28</v>
      </c>
      <c r="AH8" s="342"/>
      <c r="AI8" s="343" t="s">
        <v>273</v>
      </c>
      <c r="AJ8" s="343" t="s">
        <v>274</v>
      </c>
      <c r="AP8" s="288" t="s">
        <v>800</v>
      </c>
    </row>
    <row r="9" spans="2:42" ht="18" customHeight="1">
      <c r="C9" s="1086"/>
      <c r="D9" s="1094"/>
      <c r="E9" s="344" t="s">
        <v>801</v>
      </c>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45"/>
      <c r="AH9" s="346" t="s">
        <v>275</v>
      </c>
      <c r="AI9" s="347" t="s">
        <v>276</v>
      </c>
      <c r="AJ9" s="347" t="s">
        <v>277</v>
      </c>
      <c r="AP9" s="288"/>
    </row>
    <row r="10" spans="2:42">
      <c r="B10" s="42" t="s">
        <v>802</v>
      </c>
      <c r="C10" s="348"/>
      <c r="D10" s="349"/>
      <c r="E10" s="350"/>
      <c r="F10" s="351"/>
      <c r="G10" s="352"/>
      <c r="H10" s="352"/>
      <c r="I10" s="352"/>
      <c r="J10" s="352"/>
      <c r="K10" s="352"/>
      <c r="L10" s="351"/>
      <c r="M10" s="351"/>
      <c r="N10" s="352"/>
      <c r="O10" s="352"/>
      <c r="P10" s="352"/>
      <c r="Q10" s="352"/>
      <c r="R10" s="352"/>
      <c r="S10" s="351"/>
      <c r="T10" s="351"/>
      <c r="U10" s="352"/>
      <c r="V10" s="352"/>
      <c r="W10" s="352"/>
      <c r="X10" s="352"/>
      <c r="Y10" s="352"/>
      <c r="Z10" s="351"/>
      <c r="AA10" s="351"/>
      <c r="AB10" s="352"/>
      <c r="AC10" s="352"/>
      <c r="AD10" s="352"/>
      <c r="AE10" s="352"/>
      <c r="AF10" s="352"/>
      <c r="AG10" s="353"/>
      <c r="AH10" s="354"/>
      <c r="AI10" s="352"/>
      <c r="AJ10" s="356"/>
    </row>
    <row r="11" spans="2:42">
      <c r="B11" s="42" t="s">
        <v>4</v>
      </c>
      <c r="C11" s="358"/>
      <c r="D11" s="359"/>
      <c r="E11" s="358"/>
      <c r="F11" s="360"/>
      <c r="G11" s="360"/>
      <c r="H11" s="361"/>
      <c r="I11" s="360"/>
      <c r="J11" s="360"/>
      <c r="K11" s="360"/>
      <c r="L11" s="360"/>
      <c r="M11" s="360"/>
      <c r="N11" s="360"/>
      <c r="O11" s="361"/>
      <c r="P11" s="360"/>
      <c r="Q11" s="360"/>
      <c r="R11" s="360"/>
      <c r="S11" s="360"/>
      <c r="T11" s="360"/>
      <c r="U11" s="360"/>
      <c r="V11" s="361"/>
      <c r="W11" s="360"/>
      <c r="X11" s="360"/>
      <c r="Y11" s="360"/>
      <c r="Z11" s="360"/>
      <c r="AA11" s="360"/>
      <c r="AB11" s="360"/>
      <c r="AC11" s="361"/>
      <c r="AD11" s="360"/>
      <c r="AE11" s="360"/>
      <c r="AF11" s="360"/>
      <c r="AG11" s="362"/>
      <c r="AH11" s="363"/>
      <c r="AI11" s="360"/>
      <c r="AJ11" s="360"/>
    </row>
    <row r="12" spans="2:42">
      <c r="B12" s="42" t="s">
        <v>5</v>
      </c>
      <c r="C12" s="358"/>
      <c r="D12" s="359"/>
      <c r="E12" s="358"/>
      <c r="F12" s="360"/>
      <c r="G12" s="360"/>
      <c r="H12" s="360"/>
      <c r="I12" s="360"/>
      <c r="J12" s="360"/>
      <c r="K12" s="360"/>
      <c r="L12" s="360"/>
      <c r="M12" s="360"/>
      <c r="N12" s="360"/>
      <c r="O12" s="360"/>
      <c r="P12" s="360"/>
      <c r="Q12" s="360"/>
      <c r="R12" s="360"/>
      <c r="S12" s="360"/>
      <c r="T12" s="360"/>
      <c r="U12" s="360"/>
      <c r="V12" s="360"/>
      <c r="W12" s="360"/>
      <c r="X12" s="360"/>
      <c r="Y12" s="360"/>
      <c r="Z12" s="360"/>
      <c r="AA12" s="360"/>
      <c r="AB12" s="360"/>
      <c r="AC12" s="360"/>
      <c r="AD12" s="360"/>
      <c r="AE12" s="360"/>
      <c r="AF12" s="360"/>
      <c r="AG12" s="362"/>
      <c r="AH12" s="363"/>
      <c r="AI12" s="360"/>
      <c r="AJ12" s="360"/>
    </row>
    <row r="13" spans="2:42">
      <c r="B13" s="42" t="s">
        <v>6</v>
      </c>
      <c r="C13" s="358"/>
      <c r="D13" s="359"/>
      <c r="E13" s="358"/>
      <c r="F13" s="361"/>
      <c r="G13" s="360"/>
      <c r="H13" s="360"/>
      <c r="I13" s="360"/>
      <c r="J13" s="360"/>
      <c r="K13" s="360"/>
      <c r="L13" s="361"/>
      <c r="M13" s="361"/>
      <c r="N13" s="360"/>
      <c r="O13" s="360"/>
      <c r="P13" s="360"/>
      <c r="Q13" s="360"/>
      <c r="R13" s="360"/>
      <c r="S13" s="361"/>
      <c r="T13" s="361"/>
      <c r="U13" s="360"/>
      <c r="V13" s="360"/>
      <c r="W13" s="360"/>
      <c r="X13" s="360"/>
      <c r="Y13" s="360"/>
      <c r="Z13" s="361"/>
      <c r="AA13" s="361"/>
      <c r="AB13" s="360"/>
      <c r="AC13" s="360"/>
      <c r="AD13" s="360"/>
      <c r="AE13" s="360"/>
      <c r="AF13" s="360"/>
      <c r="AG13" s="364"/>
      <c r="AH13" s="363"/>
      <c r="AI13" s="360"/>
      <c r="AJ13" s="360"/>
    </row>
    <row r="14" spans="2:42">
      <c r="B14" s="42" t="s">
        <v>7</v>
      </c>
      <c r="C14" s="358"/>
      <c r="D14" s="359"/>
      <c r="E14" s="358"/>
      <c r="F14" s="361"/>
      <c r="G14" s="360"/>
      <c r="H14" s="360"/>
      <c r="I14" s="360"/>
      <c r="J14" s="360"/>
      <c r="K14" s="360"/>
      <c r="L14" s="361"/>
      <c r="M14" s="361"/>
      <c r="N14" s="360"/>
      <c r="O14" s="360"/>
      <c r="P14" s="360"/>
      <c r="Q14" s="360"/>
      <c r="R14" s="360"/>
      <c r="S14" s="361"/>
      <c r="T14" s="361"/>
      <c r="U14" s="360"/>
      <c r="V14" s="360"/>
      <c r="W14" s="360"/>
      <c r="X14" s="360"/>
      <c r="Y14" s="360"/>
      <c r="Z14" s="361"/>
      <c r="AA14" s="361"/>
      <c r="AB14" s="360"/>
      <c r="AC14" s="360"/>
      <c r="AD14" s="360"/>
      <c r="AE14" s="360"/>
      <c r="AF14" s="360"/>
      <c r="AG14" s="364"/>
      <c r="AH14" s="363"/>
      <c r="AI14" s="360"/>
      <c r="AJ14" s="365"/>
    </row>
    <row r="15" spans="2:42">
      <c r="B15" s="42" t="s">
        <v>8</v>
      </c>
      <c r="C15" s="358"/>
      <c r="D15" s="359"/>
      <c r="E15" s="358"/>
      <c r="F15" s="360"/>
      <c r="G15" s="360"/>
      <c r="H15" s="360"/>
      <c r="I15" s="360"/>
      <c r="J15" s="361"/>
      <c r="K15" s="361"/>
      <c r="L15" s="361"/>
      <c r="M15" s="360"/>
      <c r="N15" s="360"/>
      <c r="O15" s="360"/>
      <c r="P15" s="360"/>
      <c r="Q15" s="361"/>
      <c r="R15" s="361"/>
      <c r="S15" s="361"/>
      <c r="T15" s="360"/>
      <c r="U15" s="360"/>
      <c r="V15" s="360"/>
      <c r="W15" s="360"/>
      <c r="X15" s="361"/>
      <c r="Y15" s="361"/>
      <c r="Z15" s="361"/>
      <c r="AA15" s="360"/>
      <c r="AB15" s="360"/>
      <c r="AC15" s="360"/>
      <c r="AD15" s="360"/>
      <c r="AE15" s="361"/>
      <c r="AF15" s="361"/>
      <c r="AG15" s="364"/>
      <c r="AH15" s="363"/>
      <c r="AI15" s="360"/>
      <c r="AJ15" s="360"/>
    </row>
    <row r="16" spans="2:42">
      <c r="B16" s="42" t="s">
        <v>9</v>
      </c>
      <c r="C16" s="358"/>
      <c r="D16" s="359"/>
      <c r="E16" s="358"/>
      <c r="F16" s="361"/>
      <c r="G16" s="360"/>
      <c r="H16" s="360"/>
      <c r="I16" s="360"/>
      <c r="J16" s="360"/>
      <c r="K16" s="361"/>
      <c r="L16" s="361"/>
      <c r="M16" s="361"/>
      <c r="N16" s="360"/>
      <c r="O16" s="360"/>
      <c r="P16" s="360"/>
      <c r="Q16" s="360"/>
      <c r="R16" s="361"/>
      <c r="S16" s="361"/>
      <c r="T16" s="361"/>
      <c r="U16" s="360"/>
      <c r="V16" s="360"/>
      <c r="W16" s="360"/>
      <c r="X16" s="360"/>
      <c r="Y16" s="361"/>
      <c r="Z16" s="361"/>
      <c r="AA16" s="361"/>
      <c r="AB16" s="360"/>
      <c r="AC16" s="360"/>
      <c r="AD16" s="360"/>
      <c r="AE16" s="360"/>
      <c r="AF16" s="361"/>
      <c r="AG16" s="364"/>
      <c r="AH16" s="363"/>
      <c r="AI16" s="360"/>
      <c r="AJ16" s="360"/>
    </row>
    <row r="17" spans="2:36">
      <c r="B17" s="42" t="s">
        <v>10</v>
      </c>
      <c r="C17" s="358"/>
      <c r="D17" s="359"/>
      <c r="E17" s="358"/>
      <c r="F17" s="361"/>
      <c r="G17" s="361"/>
      <c r="H17" s="360"/>
      <c r="I17" s="360"/>
      <c r="J17" s="360"/>
      <c r="K17" s="360"/>
      <c r="L17" s="361"/>
      <c r="M17" s="361"/>
      <c r="N17" s="361"/>
      <c r="O17" s="360"/>
      <c r="P17" s="360"/>
      <c r="Q17" s="360"/>
      <c r="R17" s="360"/>
      <c r="S17" s="361"/>
      <c r="T17" s="361"/>
      <c r="U17" s="361"/>
      <c r="V17" s="360"/>
      <c r="W17" s="360"/>
      <c r="X17" s="360"/>
      <c r="Y17" s="360"/>
      <c r="Z17" s="361"/>
      <c r="AA17" s="361"/>
      <c r="AB17" s="361"/>
      <c r="AC17" s="360"/>
      <c r="AD17" s="360"/>
      <c r="AE17" s="360"/>
      <c r="AF17" s="360"/>
      <c r="AG17" s="364"/>
      <c r="AH17" s="363"/>
      <c r="AI17" s="360"/>
      <c r="AJ17" s="360"/>
    </row>
    <row r="18" spans="2:36">
      <c r="B18" s="42" t="s">
        <v>11</v>
      </c>
      <c r="C18" s="358"/>
      <c r="D18" s="359"/>
      <c r="E18" s="358"/>
      <c r="F18" s="360"/>
      <c r="G18" s="360"/>
      <c r="H18" s="360"/>
      <c r="I18" s="360"/>
      <c r="J18" s="360"/>
      <c r="K18" s="360"/>
      <c r="L18" s="360"/>
      <c r="M18" s="360"/>
      <c r="N18" s="360"/>
      <c r="O18" s="360"/>
      <c r="P18" s="360"/>
      <c r="Q18" s="360"/>
      <c r="R18" s="360"/>
      <c r="S18" s="360"/>
      <c r="T18" s="360"/>
      <c r="U18" s="360"/>
      <c r="V18" s="360"/>
      <c r="W18" s="360"/>
      <c r="X18" s="360"/>
      <c r="Y18" s="360"/>
      <c r="Z18" s="360"/>
      <c r="AA18" s="360"/>
      <c r="AB18" s="360"/>
      <c r="AC18" s="360"/>
      <c r="AD18" s="360"/>
      <c r="AE18" s="360"/>
      <c r="AF18" s="360"/>
      <c r="AG18" s="362"/>
      <c r="AH18" s="363"/>
      <c r="AI18" s="360"/>
      <c r="AJ18" s="360"/>
    </row>
    <row r="19" spans="2:36">
      <c r="B19" s="42" t="s">
        <v>12</v>
      </c>
      <c r="C19" s="358"/>
      <c r="D19" s="359"/>
      <c r="E19" s="358"/>
      <c r="F19" s="360"/>
      <c r="G19" s="360"/>
      <c r="H19" s="360"/>
      <c r="I19" s="360"/>
      <c r="J19" s="360"/>
      <c r="K19" s="360"/>
      <c r="L19" s="360"/>
      <c r="M19" s="360"/>
      <c r="N19" s="360"/>
      <c r="O19" s="360"/>
      <c r="P19" s="360"/>
      <c r="Q19" s="360"/>
      <c r="R19" s="360"/>
      <c r="S19" s="360"/>
      <c r="T19" s="360"/>
      <c r="U19" s="360"/>
      <c r="V19" s="360"/>
      <c r="W19" s="360"/>
      <c r="X19" s="360"/>
      <c r="Y19" s="360"/>
      <c r="Z19" s="360"/>
      <c r="AA19" s="360"/>
      <c r="AB19" s="360"/>
      <c r="AC19" s="360"/>
      <c r="AD19" s="360"/>
      <c r="AE19" s="360"/>
      <c r="AF19" s="360"/>
      <c r="AG19" s="362"/>
      <c r="AH19" s="363"/>
      <c r="AI19" s="360"/>
      <c r="AJ19" s="360"/>
    </row>
    <row r="20" spans="2:36">
      <c r="B20" s="42" t="s">
        <v>13</v>
      </c>
      <c r="C20" s="358"/>
      <c r="D20" s="359"/>
      <c r="E20" s="358"/>
      <c r="F20" s="360"/>
      <c r="G20" s="360"/>
      <c r="H20" s="360"/>
      <c r="I20" s="360"/>
      <c r="J20" s="360"/>
      <c r="K20" s="360"/>
      <c r="L20" s="360"/>
      <c r="M20" s="360"/>
      <c r="N20" s="360"/>
      <c r="O20" s="360"/>
      <c r="P20" s="360"/>
      <c r="Q20" s="360"/>
      <c r="R20" s="360"/>
      <c r="S20" s="360"/>
      <c r="T20" s="360"/>
      <c r="U20" s="360"/>
      <c r="V20" s="360"/>
      <c r="W20" s="360"/>
      <c r="X20" s="360"/>
      <c r="Y20" s="360"/>
      <c r="Z20" s="360"/>
      <c r="AA20" s="360"/>
      <c r="AB20" s="360"/>
      <c r="AC20" s="360"/>
      <c r="AD20" s="360"/>
      <c r="AE20" s="360"/>
      <c r="AF20" s="360"/>
      <c r="AG20" s="362"/>
      <c r="AH20" s="363"/>
      <c r="AI20" s="360"/>
      <c r="AJ20" s="360"/>
    </row>
    <row r="21" spans="2:36">
      <c r="B21" s="42" t="s">
        <v>18</v>
      </c>
      <c r="C21" s="358"/>
      <c r="D21" s="359"/>
      <c r="E21" s="358"/>
      <c r="F21" s="360"/>
      <c r="G21" s="360"/>
      <c r="H21" s="360"/>
      <c r="I21" s="360"/>
      <c r="J21" s="360"/>
      <c r="K21" s="360"/>
      <c r="L21" s="360"/>
      <c r="M21" s="360"/>
      <c r="N21" s="360"/>
      <c r="O21" s="360"/>
      <c r="P21" s="360"/>
      <c r="Q21" s="360"/>
      <c r="R21" s="360"/>
      <c r="S21" s="360"/>
      <c r="T21" s="360"/>
      <c r="U21" s="360"/>
      <c r="V21" s="360"/>
      <c r="W21" s="360"/>
      <c r="X21" s="360"/>
      <c r="Y21" s="360"/>
      <c r="Z21" s="360"/>
      <c r="AA21" s="360"/>
      <c r="AB21" s="360"/>
      <c r="AC21" s="360"/>
      <c r="AD21" s="360"/>
      <c r="AE21" s="360"/>
      <c r="AF21" s="360"/>
      <c r="AG21" s="362"/>
      <c r="AH21" s="363"/>
      <c r="AI21" s="360"/>
      <c r="AJ21" s="360"/>
    </row>
    <row r="22" spans="2:36">
      <c r="B22" s="42" t="s">
        <v>19</v>
      </c>
      <c r="C22" s="358"/>
      <c r="D22" s="359"/>
      <c r="E22" s="358"/>
      <c r="F22" s="360"/>
      <c r="G22" s="360"/>
      <c r="H22" s="360"/>
      <c r="I22" s="360"/>
      <c r="J22" s="360"/>
      <c r="K22" s="360"/>
      <c r="L22" s="360"/>
      <c r="M22" s="360"/>
      <c r="N22" s="360"/>
      <c r="O22" s="360"/>
      <c r="P22" s="360"/>
      <c r="Q22" s="360"/>
      <c r="R22" s="360"/>
      <c r="S22" s="360"/>
      <c r="T22" s="360"/>
      <c r="U22" s="360"/>
      <c r="V22" s="360"/>
      <c r="W22" s="360"/>
      <c r="X22" s="360"/>
      <c r="Y22" s="360"/>
      <c r="Z22" s="360"/>
      <c r="AA22" s="360"/>
      <c r="AB22" s="360"/>
      <c r="AC22" s="360"/>
      <c r="AD22" s="360"/>
      <c r="AE22" s="360"/>
      <c r="AF22" s="360"/>
      <c r="AG22" s="362"/>
      <c r="AH22" s="363"/>
      <c r="AI22" s="360"/>
      <c r="AJ22" s="360"/>
    </row>
    <row r="23" spans="2:36">
      <c r="B23" s="42" t="s">
        <v>20</v>
      </c>
      <c r="C23" s="358"/>
      <c r="D23" s="359"/>
      <c r="E23" s="358"/>
      <c r="F23" s="360"/>
      <c r="G23" s="360"/>
      <c r="H23" s="360"/>
      <c r="I23" s="360"/>
      <c r="J23" s="360"/>
      <c r="K23" s="360"/>
      <c r="L23" s="360"/>
      <c r="M23" s="360"/>
      <c r="N23" s="360"/>
      <c r="O23" s="360"/>
      <c r="P23" s="360"/>
      <c r="Q23" s="360"/>
      <c r="R23" s="360"/>
      <c r="S23" s="360"/>
      <c r="T23" s="360"/>
      <c r="U23" s="360"/>
      <c r="V23" s="360"/>
      <c r="W23" s="360"/>
      <c r="X23" s="360"/>
      <c r="Y23" s="360"/>
      <c r="Z23" s="360"/>
      <c r="AA23" s="360"/>
      <c r="AB23" s="360"/>
      <c r="AC23" s="360"/>
      <c r="AD23" s="360"/>
      <c r="AE23" s="360"/>
      <c r="AF23" s="360"/>
      <c r="AG23" s="362"/>
      <c r="AH23" s="363"/>
      <c r="AI23" s="360"/>
      <c r="AJ23" s="360"/>
    </row>
    <row r="24" spans="2:36">
      <c r="B24" s="42" t="s">
        <v>21</v>
      </c>
      <c r="C24" s="358"/>
      <c r="D24" s="359"/>
      <c r="E24" s="358"/>
      <c r="F24" s="360"/>
      <c r="G24" s="360"/>
      <c r="H24" s="360"/>
      <c r="I24" s="360"/>
      <c r="J24" s="360"/>
      <c r="K24" s="360"/>
      <c r="L24" s="360"/>
      <c r="M24" s="360"/>
      <c r="N24" s="360"/>
      <c r="O24" s="360"/>
      <c r="P24" s="360"/>
      <c r="Q24" s="360"/>
      <c r="R24" s="360"/>
      <c r="S24" s="360"/>
      <c r="T24" s="360"/>
      <c r="U24" s="360"/>
      <c r="V24" s="360"/>
      <c r="W24" s="360"/>
      <c r="X24" s="360"/>
      <c r="Y24" s="360"/>
      <c r="Z24" s="360"/>
      <c r="AA24" s="360"/>
      <c r="AB24" s="360"/>
      <c r="AC24" s="360"/>
      <c r="AD24" s="360"/>
      <c r="AE24" s="360"/>
      <c r="AF24" s="360"/>
      <c r="AG24" s="362"/>
      <c r="AH24" s="363"/>
      <c r="AI24" s="360"/>
      <c r="AJ24" s="360"/>
    </row>
    <row r="25" spans="2:36">
      <c r="B25" s="42" t="s">
        <v>22</v>
      </c>
      <c r="C25" s="358"/>
      <c r="D25" s="359"/>
      <c r="E25" s="358"/>
      <c r="F25" s="360"/>
      <c r="G25" s="360"/>
      <c r="H25" s="360"/>
      <c r="I25" s="360"/>
      <c r="J25" s="360"/>
      <c r="K25" s="360"/>
      <c r="L25" s="360"/>
      <c r="M25" s="360"/>
      <c r="N25" s="360"/>
      <c r="O25" s="360"/>
      <c r="P25" s="360"/>
      <c r="Q25" s="360"/>
      <c r="R25" s="360"/>
      <c r="S25" s="360"/>
      <c r="T25" s="360"/>
      <c r="U25" s="360"/>
      <c r="V25" s="360"/>
      <c r="W25" s="360"/>
      <c r="X25" s="360"/>
      <c r="Y25" s="360"/>
      <c r="Z25" s="360"/>
      <c r="AA25" s="360"/>
      <c r="AB25" s="360"/>
      <c r="AC25" s="360"/>
      <c r="AD25" s="360"/>
      <c r="AE25" s="360"/>
      <c r="AF25" s="360"/>
      <c r="AG25" s="362"/>
      <c r="AH25" s="363"/>
      <c r="AI25" s="360"/>
      <c r="AJ25" s="360"/>
    </row>
    <row r="26" spans="2:36">
      <c r="B26" s="42" t="s">
        <v>23</v>
      </c>
      <c r="C26" s="358"/>
      <c r="D26" s="359"/>
      <c r="E26" s="358"/>
      <c r="F26" s="360"/>
      <c r="G26" s="360"/>
      <c r="H26" s="360"/>
      <c r="I26" s="360"/>
      <c r="J26" s="360"/>
      <c r="K26" s="360"/>
      <c r="L26" s="360"/>
      <c r="M26" s="360"/>
      <c r="N26" s="360"/>
      <c r="O26" s="360"/>
      <c r="P26" s="360"/>
      <c r="Q26" s="360"/>
      <c r="R26" s="360"/>
      <c r="S26" s="360"/>
      <c r="T26" s="360"/>
      <c r="U26" s="360"/>
      <c r="V26" s="360"/>
      <c r="W26" s="360"/>
      <c r="X26" s="360"/>
      <c r="Y26" s="360"/>
      <c r="Z26" s="360"/>
      <c r="AA26" s="360"/>
      <c r="AB26" s="360"/>
      <c r="AC26" s="360"/>
      <c r="AD26" s="360"/>
      <c r="AE26" s="360"/>
      <c r="AF26" s="360"/>
      <c r="AG26" s="362"/>
      <c r="AH26" s="363"/>
      <c r="AI26" s="360"/>
      <c r="AJ26" s="360"/>
    </row>
    <row r="27" spans="2:36">
      <c r="B27" s="42" t="s">
        <v>24</v>
      </c>
      <c r="C27" s="358"/>
      <c r="D27" s="359"/>
      <c r="E27" s="358"/>
      <c r="F27" s="360"/>
      <c r="G27" s="360"/>
      <c r="H27" s="360"/>
      <c r="I27" s="360"/>
      <c r="J27" s="360"/>
      <c r="K27" s="360"/>
      <c r="L27" s="360"/>
      <c r="M27" s="360"/>
      <c r="N27" s="360"/>
      <c r="O27" s="360"/>
      <c r="P27" s="360"/>
      <c r="Q27" s="360"/>
      <c r="R27" s="360"/>
      <c r="S27" s="360"/>
      <c r="T27" s="360"/>
      <c r="U27" s="360"/>
      <c r="V27" s="360"/>
      <c r="W27" s="360"/>
      <c r="X27" s="360"/>
      <c r="Y27" s="360"/>
      <c r="Z27" s="360"/>
      <c r="AA27" s="360"/>
      <c r="AB27" s="360"/>
      <c r="AC27" s="360"/>
      <c r="AD27" s="360"/>
      <c r="AE27" s="360"/>
      <c r="AF27" s="360"/>
      <c r="AG27" s="362"/>
      <c r="AH27" s="363"/>
      <c r="AI27" s="360"/>
      <c r="AJ27" s="360"/>
    </row>
    <row r="28" spans="2:36">
      <c r="B28" s="42" t="s">
        <v>25</v>
      </c>
      <c r="C28" s="358"/>
      <c r="D28" s="359"/>
      <c r="E28" s="358"/>
      <c r="F28" s="360"/>
      <c r="G28" s="360"/>
      <c r="H28" s="360"/>
      <c r="I28" s="360"/>
      <c r="J28" s="360"/>
      <c r="K28" s="360"/>
      <c r="L28" s="360"/>
      <c r="M28" s="360"/>
      <c r="N28" s="360"/>
      <c r="O28" s="360"/>
      <c r="P28" s="360"/>
      <c r="Q28" s="360"/>
      <c r="R28" s="360"/>
      <c r="S28" s="360"/>
      <c r="T28" s="360"/>
      <c r="U28" s="360"/>
      <c r="V28" s="360"/>
      <c r="W28" s="360"/>
      <c r="X28" s="360"/>
      <c r="Y28" s="360"/>
      <c r="Z28" s="360"/>
      <c r="AA28" s="360"/>
      <c r="AB28" s="360"/>
      <c r="AC28" s="360"/>
      <c r="AD28" s="360"/>
      <c r="AE28" s="360"/>
      <c r="AF28" s="360"/>
      <c r="AG28" s="362"/>
      <c r="AH28" s="363"/>
      <c r="AI28" s="360"/>
      <c r="AJ28" s="360"/>
    </row>
    <row r="29" spans="2:36">
      <c r="B29" s="42" t="s">
        <v>26</v>
      </c>
      <c r="C29" s="358"/>
      <c r="D29" s="359"/>
      <c r="E29" s="358"/>
      <c r="F29" s="360"/>
      <c r="G29" s="360"/>
      <c r="H29" s="360"/>
      <c r="I29" s="360"/>
      <c r="J29" s="360"/>
      <c r="K29" s="360"/>
      <c r="L29" s="360"/>
      <c r="M29" s="360"/>
      <c r="N29" s="360"/>
      <c r="O29" s="360"/>
      <c r="P29" s="360"/>
      <c r="Q29" s="360"/>
      <c r="R29" s="360"/>
      <c r="S29" s="360"/>
      <c r="T29" s="360"/>
      <c r="U29" s="360"/>
      <c r="V29" s="360"/>
      <c r="W29" s="360"/>
      <c r="X29" s="360"/>
      <c r="Y29" s="360"/>
      <c r="Z29" s="360"/>
      <c r="AA29" s="360"/>
      <c r="AB29" s="360"/>
      <c r="AC29" s="360"/>
      <c r="AD29" s="360"/>
      <c r="AE29" s="360"/>
      <c r="AF29" s="360"/>
      <c r="AG29" s="362"/>
      <c r="AH29" s="363"/>
      <c r="AI29" s="360"/>
      <c r="AJ29" s="360"/>
    </row>
    <row r="30" spans="2:36">
      <c r="B30" s="42" t="s">
        <v>27</v>
      </c>
      <c r="C30" s="358"/>
      <c r="D30" s="359"/>
      <c r="E30" s="358"/>
      <c r="F30" s="360"/>
      <c r="G30" s="360"/>
      <c r="H30" s="360"/>
      <c r="I30" s="360"/>
      <c r="J30" s="360"/>
      <c r="K30" s="360"/>
      <c r="L30" s="360"/>
      <c r="M30" s="360"/>
      <c r="N30" s="360"/>
      <c r="O30" s="360"/>
      <c r="P30" s="360"/>
      <c r="Q30" s="360"/>
      <c r="R30" s="360"/>
      <c r="S30" s="360"/>
      <c r="T30" s="360"/>
      <c r="U30" s="360"/>
      <c r="V30" s="360"/>
      <c r="W30" s="360"/>
      <c r="X30" s="360"/>
      <c r="Y30" s="360"/>
      <c r="Z30" s="360"/>
      <c r="AA30" s="360"/>
      <c r="AB30" s="360"/>
      <c r="AC30" s="360"/>
      <c r="AD30" s="360"/>
      <c r="AE30" s="360"/>
      <c r="AF30" s="360"/>
      <c r="AG30" s="362"/>
      <c r="AH30" s="363"/>
      <c r="AI30" s="360"/>
      <c r="AJ30" s="360"/>
    </row>
    <row r="31" spans="2:36">
      <c r="B31" s="42" t="s">
        <v>28</v>
      </c>
      <c r="C31" s="358"/>
      <c r="D31" s="359"/>
      <c r="E31" s="358"/>
      <c r="F31" s="360"/>
      <c r="G31" s="360"/>
      <c r="H31" s="360"/>
      <c r="I31" s="360"/>
      <c r="J31" s="360"/>
      <c r="K31" s="360"/>
      <c r="L31" s="360"/>
      <c r="M31" s="360"/>
      <c r="N31" s="360"/>
      <c r="O31" s="360"/>
      <c r="P31" s="360"/>
      <c r="Q31" s="360"/>
      <c r="R31" s="360"/>
      <c r="S31" s="360"/>
      <c r="T31" s="360"/>
      <c r="U31" s="360"/>
      <c r="V31" s="360"/>
      <c r="W31" s="360"/>
      <c r="X31" s="360"/>
      <c r="Y31" s="360"/>
      <c r="Z31" s="360"/>
      <c r="AA31" s="360"/>
      <c r="AB31" s="360"/>
      <c r="AC31" s="360"/>
      <c r="AD31" s="360"/>
      <c r="AE31" s="360"/>
      <c r="AF31" s="360"/>
      <c r="AG31" s="362"/>
      <c r="AH31" s="363"/>
      <c r="AI31" s="360"/>
      <c r="AJ31" s="360"/>
    </row>
    <row r="32" spans="2:36">
      <c r="B32" s="42" t="s">
        <v>29</v>
      </c>
      <c r="C32" s="358"/>
      <c r="D32" s="359"/>
      <c r="E32" s="358"/>
      <c r="F32" s="360"/>
      <c r="G32" s="360"/>
      <c r="H32" s="360"/>
      <c r="I32" s="360"/>
      <c r="J32" s="360"/>
      <c r="K32" s="360"/>
      <c r="L32" s="360"/>
      <c r="M32" s="360"/>
      <c r="N32" s="360"/>
      <c r="O32" s="360"/>
      <c r="P32" s="360"/>
      <c r="Q32" s="360"/>
      <c r="R32" s="360"/>
      <c r="S32" s="360"/>
      <c r="T32" s="360"/>
      <c r="U32" s="360"/>
      <c r="V32" s="360"/>
      <c r="W32" s="360"/>
      <c r="X32" s="360"/>
      <c r="Y32" s="360"/>
      <c r="Z32" s="360"/>
      <c r="AA32" s="360"/>
      <c r="AB32" s="360"/>
      <c r="AC32" s="360"/>
      <c r="AD32" s="360"/>
      <c r="AE32" s="360"/>
      <c r="AF32" s="360"/>
      <c r="AG32" s="362"/>
      <c r="AH32" s="363"/>
      <c r="AI32" s="360"/>
      <c r="AJ32" s="360"/>
    </row>
    <row r="33" spans="2:36">
      <c r="B33" s="42" t="s">
        <v>30</v>
      </c>
      <c r="C33" s="358"/>
      <c r="D33" s="359"/>
      <c r="E33" s="358"/>
      <c r="F33" s="360"/>
      <c r="G33" s="360"/>
      <c r="H33" s="360"/>
      <c r="I33" s="360"/>
      <c r="J33" s="360"/>
      <c r="K33" s="360"/>
      <c r="L33" s="360"/>
      <c r="M33" s="360"/>
      <c r="N33" s="360"/>
      <c r="O33" s="360"/>
      <c r="P33" s="360"/>
      <c r="Q33" s="360"/>
      <c r="R33" s="360"/>
      <c r="S33" s="360"/>
      <c r="T33" s="360"/>
      <c r="U33" s="360"/>
      <c r="V33" s="360"/>
      <c r="W33" s="360"/>
      <c r="X33" s="360"/>
      <c r="Y33" s="360"/>
      <c r="Z33" s="360"/>
      <c r="AA33" s="360"/>
      <c r="AB33" s="360"/>
      <c r="AC33" s="360"/>
      <c r="AD33" s="360"/>
      <c r="AE33" s="360"/>
      <c r="AF33" s="360"/>
      <c r="AG33" s="362"/>
      <c r="AH33" s="363"/>
      <c r="AI33" s="360"/>
      <c r="AJ33" s="360"/>
    </row>
    <row r="34" spans="2:36">
      <c r="B34" s="42" t="s">
        <v>31</v>
      </c>
      <c r="C34" s="358"/>
      <c r="D34" s="359"/>
      <c r="E34" s="358"/>
      <c r="F34" s="360"/>
      <c r="G34" s="360"/>
      <c r="H34" s="360"/>
      <c r="I34" s="360"/>
      <c r="J34" s="360"/>
      <c r="K34" s="360"/>
      <c r="L34" s="360"/>
      <c r="M34" s="360"/>
      <c r="N34" s="360"/>
      <c r="O34" s="360"/>
      <c r="P34" s="360"/>
      <c r="Q34" s="360"/>
      <c r="R34" s="360"/>
      <c r="S34" s="360"/>
      <c r="T34" s="360"/>
      <c r="U34" s="360"/>
      <c r="V34" s="360"/>
      <c r="W34" s="360"/>
      <c r="X34" s="360"/>
      <c r="Y34" s="360"/>
      <c r="Z34" s="360"/>
      <c r="AA34" s="360"/>
      <c r="AB34" s="360"/>
      <c r="AC34" s="360"/>
      <c r="AD34" s="360"/>
      <c r="AE34" s="360"/>
      <c r="AF34" s="360"/>
      <c r="AG34" s="362"/>
      <c r="AH34" s="363"/>
      <c r="AI34" s="360"/>
      <c r="AJ34" s="360"/>
    </row>
    <row r="35" spans="2:36">
      <c r="B35" s="42" t="s">
        <v>32</v>
      </c>
      <c r="C35" s="358"/>
      <c r="D35" s="359"/>
      <c r="E35" s="358"/>
      <c r="F35" s="360"/>
      <c r="G35" s="360"/>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2"/>
      <c r="AH35" s="363"/>
      <c r="AI35" s="360"/>
      <c r="AJ35" s="360"/>
    </row>
    <row r="36" spans="2:36">
      <c r="B36" s="42" t="s">
        <v>33</v>
      </c>
      <c r="C36" s="358"/>
      <c r="D36" s="359"/>
      <c r="E36" s="358"/>
      <c r="F36" s="360"/>
      <c r="G36" s="360"/>
      <c r="H36" s="360"/>
      <c r="I36" s="360"/>
      <c r="J36" s="360"/>
      <c r="K36" s="360"/>
      <c r="L36" s="360"/>
      <c r="M36" s="360"/>
      <c r="N36" s="360"/>
      <c r="O36" s="360"/>
      <c r="P36" s="360"/>
      <c r="Q36" s="360"/>
      <c r="R36" s="360"/>
      <c r="S36" s="360"/>
      <c r="T36" s="360"/>
      <c r="U36" s="360"/>
      <c r="V36" s="360"/>
      <c r="W36" s="360"/>
      <c r="X36" s="360"/>
      <c r="Y36" s="360"/>
      <c r="Z36" s="360"/>
      <c r="AA36" s="360"/>
      <c r="AB36" s="360"/>
      <c r="AC36" s="360"/>
      <c r="AD36" s="360"/>
      <c r="AE36" s="360"/>
      <c r="AF36" s="360"/>
      <c r="AG36" s="362"/>
      <c r="AH36" s="363"/>
      <c r="AI36" s="360"/>
      <c r="AJ36" s="360"/>
    </row>
    <row r="37" spans="2:36">
      <c r="B37" s="42" t="s">
        <v>34</v>
      </c>
      <c r="C37" s="358"/>
      <c r="D37" s="359"/>
      <c r="E37" s="358"/>
      <c r="F37" s="360"/>
      <c r="G37" s="360"/>
      <c r="H37" s="360"/>
      <c r="I37" s="360"/>
      <c r="J37" s="360"/>
      <c r="K37" s="360"/>
      <c r="L37" s="360"/>
      <c r="M37" s="360"/>
      <c r="N37" s="360"/>
      <c r="O37" s="360"/>
      <c r="P37" s="360"/>
      <c r="Q37" s="360"/>
      <c r="R37" s="360"/>
      <c r="S37" s="360"/>
      <c r="T37" s="360"/>
      <c r="U37" s="360"/>
      <c r="V37" s="360"/>
      <c r="W37" s="360"/>
      <c r="X37" s="360"/>
      <c r="Y37" s="360"/>
      <c r="Z37" s="360"/>
      <c r="AA37" s="360"/>
      <c r="AB37" s="360"/>
      <c r="AC37" s="360"/>
      <c r="AD37" s="360"/>
      <c r="AE37" s="360"/>
      <c r="AF37" s="360"/>
      <c r="AG37" s="362"/>
      <c r="AH37" s="363"/>
      <c r="AI37" s="360"/>
      <c r="AJ37" s="360"/>
    </row>
    <row r="38" spans="2:36">
      <c r="B38" s="42" t="s">
        <v>35</v>
      </c>
      <c r="C38" s="358"/>
      <c r="D38" s="359"/>
      <c r="E38" s="358"/>
      <c r="F38" s="360"/>
      <c r="G38" s="360"/>
      <c r="H38" s="360"/>
      <c r="I38" s="360"/>
      <c r="J38" s="360"/>
      <c r="K38" s="360"/>
      <c r="L38" s="360"/>
      <c r="M38" s="360"/>
      <c r="N38" s="360"/>
      <c r="O38" s="360"/>
      <c r="P38" s="360"/>
      <c r="Q38" s="360"/>
      <c r="R38" s="360"/>
      <c r="S38" s="360"/>
      <c r="T38" s="360"/>
      <c r="U38" s="360"/>
      <c r="V38" s="360"/>
      <c r="W38" s="360"/>
      <c r="X38" s="360"/>
      <c r="Y38" s="360"/>
      <c r="Z38" s="360"/>
      <c r="AA38" s="360"/>
      <c r="AB38" s="360"/>
      <c r="AC38" s="360"/>
      <c r="AD38" s="360"/>
      <c r="AE38" s="360"/>
      <c r="AF38" s="360"/>
      <c r="AG38" s="362"/>
      <c r="AH38" s="363"/>
      <c r="AI38" s="360"/>
      <c r="AJ38" s="360"/>
    </row>
    <row r="39" spans="2:36">
      <c r="B39" s="42" t="s">
        <v>36</v>
      </c>
      <c r="C39" s="358"/>
      <c r="D39" s="359"/>
      <c r="E39" s="358"/>
      <c r="F39" s="360"/>
      <c r="G39" s="360"/>
      <c r="H39" s="360"/>
      <c r="I39" s="360"/>
      <c r="J39" s="360"/>
      <c r="K39" s="360"/>
      <c r="L39" s="360"/>
      <c r="M39" s="360"/>
      <c r="N39" s="360"/>
      <c r="O39" s="360"/>
      <c r="P39" s="360"/>
      <c r="Q39" s="360"/>
      <c r="R39" s="360"/>
      <c r="S39" s="360"/>
      <c r="T39" s="360"/>
      <c r="U39" s="360"/>
      <c r="V39" s="360"/>
      <c r="W39" s="360"/>
      <c r="X39" s="360"/>
      <c r="Y39" s="360"/>
      <c r="Z39" s="360"/>
      <c r="AA39" s="360"/>
      <c r="AB39" s="360"/>
      <c r="AC39" s="360"/>
      <c r="AD39" s="360"/>
      <c r="AE39" s="360"/>
      <c r="AF39" s="360"/>
      <c r="AG39" s="362"/>
      <c r="AH39" s="363"/>
      <c r="AI39" s="360"/>
      <c r="AJ39" s="360"/>
    </row>
    <row r="40" spans="2:36">
      <c r="B40" s="42" t="s">
        <v>37</v>
      </c>
      <c r="C40" s="358"/>
      <c r="D40" s="359"/>
      <c r="E40" s="358"/>
      <c r="F40" s="360"/>
      <c r="G40" s="360"/>
      <c r="H40" s="360"/>
      <c r="I40" s="360"/>
      <c r="J40" s="360"/>
      <c r="K40" s="360"/>
      <c r="L40" s="360"/>
      <c r="M40" s="360"/>
      <c r="N40" s="360"/>
      <c r="O40" s="360"/>
      <c r="P40" s="360"/>
      <c r="Q40" s="360"/>
      <c r="R40" s="360"/>
      <c r="S40" s="360"/>
      <c r="T40" s="360"/>
      <c r="U40" s="360"/>
      <c r="V40" s="360"/>
      <c r="W40" s="360"/>
      <c r="X40" s="360"/>
      <c r="Y40" s="360"/>
      <c r="Z40" s="360"/>
      <c r="AA40" s="360"/>
      <c r="AB40" s="360"/>
      <c r="AC40" s="360"/>
      <c r="AD40" s="360"/>
      <c r="AE40" s="360"/>
      <c r="AF40" s="360"/>
      <c r="AG40" s="362"/>
      <c r="AH40" s="363"/>
      <c r="AI40" s="360"/>
      <c r="AJ40" s="360"/>
    </row>
    <row r="41" spans="2:36">
      <c r="B41" s="42" t="s">
        <v>38</v>
      </c>
      <c r="C41" s="358"/>
      <c r="D41" s="359"/>
      <c r="E41" s="358"/>
      <c r="F41" s="360"/>
      <c r="G41" s="360"/>
      <c r="H41" s="360"/>
      <c r="I41" s="360"/>
      <c r="J41" s="360"/>
      <c r="K41" s="360"/>
      <c r="L41" s="360"/>
      <c r="M41" s="360"/>
      <c r="N41" s="360"/>
      <c r="O41" s="360"/>
      <c r="P41" s="360"/>
      <c r="Q41" s="360"/>
      <c r="R41" s="360"/>
      <c r="S41" s="360"/>
      <c r="T41" s="360"/>
      <c r="U41" s="360"/>
      <c r="V41" s="360"/>
      <c r="W41" s="360"/>
      <c r="X41" s="360"/>
      <c r="Y41" s="360"/>
      <c r="Z41" s="360"/>
      <c r="AA41" s="360"/>
      <c r="AB41" s="360"/>
      <c r="AC41" s="360"/>
      <c r="AD41" s="360"/>
      <c r="AE41" s="360"/>
      <c r="AF41" s="360"/>
      <c r="AG41" s="362"/>
      <c r="AH41" s="363"/>
      <c r="AI41" s="360"/>
      <c r="AJ41" s="360"/>
    </row>
    <row r="42" spans="2:36">
      <c r="B42" s="42" t="s">
        <v>39</v>
      </c>
      <c r="C42" s="358"/>
      <c r="D42" s="359"/>
      <c r="E42" s="358"/>
      <c r="F42" s="360"/>
      <c r="G42" s="360"/>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2"/>
      <c r="AH42" s="363"/>
      <c r="AI42" s="360"/>
      <c r="AJ42" s="360"/>
    </row>
    <row r="43" spans="2:36">
      <c r="B43" s="42" t="s">
        <v>40</v>
      </c>
      <c r="C43" s="358"/>
      <c r="D43" s="359"/>
      <c r="E43" s="358"/>
      <c r="F43" s="360"/>
      <c r="G43" s="360"/>
      <c r="H43" s="360"/>
      <c r="I43" s="360"/>
      <c r="J43" s="360"/>
      <c r="K43" s="360"/>
      <c r="L43" s="360"/>
      <c r="M43" s="360"/>
      <c r="N43" s="360"/>
      <c r="O43" s="360"/>
      <c r="P43" s="360"/>
      <c r="Q43" s="360"/>
      <c r="R43" s="360"/>
      <c r="S43" s="360"/>
      <c r="T43" s="360"/>
      <c r="U43" s="360"/>
      <c r="V43" s="360"/>
      <c r="W43" s="360"/>
      <c r="X43" s="360"/>
      <c r="Y43" s="360"/>
      <c r="Z43" s="360"/>
      <c r="AA43" s="360"/>
      <c r="AB43" s="360"/>
      <c r="AC43" s="360"/>
      <c r="AD43" s="360"/>
      <c r="AE43" s="360"/>
      <c r="AF43" s="360"/>
      <c r="AG43" s="362"/>
      <c r="AH43" s="363"/>
      <c r="AI43" s="360"/>
      <c r="AJ43" s="360"/>
    </row>
    <row r="44" spans="2:36">
      <c r="B44" s="42" t="s">
        <v>41</v>
      </c>
      <c r="C44" s="358"/>
      <c r="D44" s="359"/>
      <c r="E44" s="358"/>
      <c r="F44" s="360"/>
      <c r="G44" s="360"/>
      <c r="H44" s="360"/>
      <c r="I44" s="360"/>
      <c r="J44" s="360"/>
      <c r="K44" s="360"/>
      <c r="L44" s="360"/>
      <c r="M44" s="360"/>
      <c r="N44" s="360"/>
      <c r="O44" s="360"/>
      <c r="P44" s="360"/>
      <c r="Q44" s="360"/>
      <c r="R44" s="360"/>
      <c r="S44" s="360"/>
      <c r="T44" s="360"/>
      <c r="U44" s="360"/>
      <c r="V44" s="360"/>
      <c r="W44" s="360"/>
      <c r="X44" s="360"/>
      <c r="Y44" s="360"/>
      <c r="Z44" s="360"/>
      <c r="AA44" s="360"/>
      <c r="AB44" s="360"/>
      <c r="AC44" s="360"/>
      <c r="AD44" s="360"/>
      <c r="AE44" s="360"/>
      <c r="AF44" s="360"/>
      <c r="AG44" s="362"/>
      <c r="AH44" s="363"/>
      <c r="AI44" s="360"/>
      <c r="AJ44" s="360"/>
    </row>
    <row r="45" spans="2:36">
      <c r="B45" s="42" t="s">
        <v>42</v>
      </c>
      <c r="C45" s="358"/>
      <c r="D45" s="359"/>
      <c r="E45" s="358"/>
      <c r="F45" s="360"/>
      <c r="G45" s="360"/>
      <c r="H45" s="360"/>
      <c r="I45" s="360"/>
      <c r="J45" s="360"/>
      <c r="K45" s="360"/>
      <c r="L45" s="360"/>
      <c r="M45" s="360"/>
      <c r="N45" s="360"/>
      <c r="O45" s="360"/>
      <c r="P45" s="360"/>
      <c r="Q45" s="360"/>
      <c r="R45" s="360"/>
      <c r="S45" s="360"/>
      <c r="T45" s="360"/>
      <c r="U45" s="360"/>
      <c r="V45" s="360"/>
      <c r="W45" s="360"/>
      <c r="X45" s="360"/>
      <c r="Y45" s="360"/>
      <c r="Z45" s="360"/>
      <c r="AA45" s="360"/>
      <c r="AB45" s="360"/>
      <c r="AC45" s="360"/>
      <c r="AD45" s="360"/>
      <c r="AE45" s="360"/>
      <c r="AF45" s="360"/>
      <c r="AG45" s="362"/>
      <c r="AH45" s="363"/>
      <c r="AI45" s="360"/>
      <c r="AJ45" s="360"/>
    </row>
    <row r="46" spans="2:36">
      <c r="B46" s="42" t="s">
        <v>43</v>
      </c>
      <c r="C46" s="358"/>
      <c r="D46" s="359"/>
      <c r="E46" s="358"/>
      <c r="F46" s="360"/>
      <c r="G46" s="360"/>
      <c r="H46" s="360"/>
      <c r="I46" s="360"/>
      <c r="J46" s="360"/>
      <c r="K46" s="360"/>
      <c r="L46" s="360"/>
      <c r="M46" s="360"/>
      <c r="N46" s="360"/>
      <c r="O46" s="360"/>
      <c r="P46" s="360"/>
      <c r="Q46" s="360"/>
      <c r="R46" s="360"/>
      <c r="S46" s="360"/>
      <c r="T46" s="360"/>
      <c r="U46" s="360"/>
      <c r="V46" s="360"/>
      <c r="W46" s="360"/>
      <c r="X46" s="360"/>
      <c r="Y46" s="360"/>
      <c r="Z46" s="360"/>
      <c r="AA46" s="360"/>
      <c r="AB46" s="360"/>
      <c r="AC46" s="360"/>
      <c r="AD46" s="360"/>
      <c r="AE46" s="360"/>
      <c r="AF46" s="360"/>
      <c r="AG46" s="362"/>
      <c r="AH46" s="363"/>
      <c r="AI46" s="360"/>
      <c r="AJ46" s="360"/>
    </row>
    <row r="47" spans="2:36">
      <c r="B47" s="42" t="s">
        <v>44</v>
      </c>
      <c r="C47" s="358"/>
      <c r="D47" s="359"/>
      <c r="E47" s="358"/>
      <c r="F47" s="360"/>
      <c r="G47" s="360"/>
      <c r="H47" s="360"/>
      <c r="I47" s="360"/>
      <c r="J47" s="360"/>
      <c r="K47" s="360"/>
      <c r="L47" s="360"/>
      <c r="M47" s="360"/>
      <c r="N47" s="360"/>
      <c r="O47" s="360"/>
      <c r="P47" s="360"/>
      <c r="Q47" s="360"/>
      <c r="R47" s="360"/>
      <c r="S47" s="360"/>
      <c r="T47" s="360"/>
      <c r="U47" s="360"/>
      <c r="V47" s="360"/>
      <c r="W47" s="360"/>
      <c r="X47" s="360"/>
      <c r="Y47" s="360"/>
      <c r="Z47" s="360"/>
      <c r="AA47" s="360"/>
      <c r="AB47" s="360"/>
      <c r="AC47" s="360"/>
      <c r="AD47" s="360"/>
      <c r="AE47" s="360"/>
      <c r="AF47" s="360"/>
      <c r="AG47" s="362"/>
      <c r="AH47" s="363"/>
      <c r="AI47" s="360"/>
      <c r="AJ47" s="360"/>
    </row>
    <row r="48" spans="2:36">
      <c r="B48" s="42" t="s">
        <v>45</v>
      </c>
      <c r="C48" s="358"/>
      <c r="D48" s="359"/>
      <c r="E48" s="358"/>
      <c r="F48" s="360"/>
      <c r="G48" s="360"/>
      <c r="H48" s="360"/>
      <c r="I48" s="360"/>
      <c r="J48" s="360"/>
      <c r="K48" s="360"/>
      <c r="L48" s="360"/>
      <c r="M48" s="360"/>
      <c r="N48" s="360"/>
      <c r="O48" s="360"/>
      <c r="P48" s="360"/>
      <c r="Q48" s="360"/>
      <c r="R48" s="360"/>
      <c r="S48" s="360"/>
      <c r="T48" s="360"/>
      <c r="U48" s="360"/>
      <c r="V48" s="360"/>
      <c r="W48" s="360"/>
      <c r="X48" s="360"/>
      <c r="Y48" s="360"/>
      <c r="Z48" s="360"/>
      <c r="AA48" s="360"/>
      <c r="AB48" s="360"/>
      <c r="AC48" s="360"/>
      <c r="AD48" s="360"/>
      <c r="AE48" s="360"/>
      <c r="AF48" s="360"/>
      <c r="AG48" s="362"/>
      <c r="AH48" s="363"/>
      <c r="AI48" s="360"/>
      <c r="AJ48" s="360"/>
    </row>
    <row r="49" spans="2:36">
      <c r="B49" s="42" t="s">
        <v>46</v>
      </c>
      <c r="C49" s="358"/>
      <c r="D49" s="359"/>
      <c r="E49" s="358"/>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2"/>
      <c r="AH49" s="363"/>
      <c r="AI49" s="360"/>
      <c r="AJ49" s="360"/>
    </row>
    <row r="50" spans="2:36" ht="13.5" customHeight="1">
      <c r="C50" s="366" t="s">
        <v>803</v>
      </c>
      <c r="D50" s="367"/>
      <c r="E50" s="368"/>
      <c r="F50" s="1088" t="s">
        <v>763</v>
      </c>
      <c r="G50" s="1089"/>
      <c r="H50" s="1089"/>
      <c r="I50" s="1089"/>
      <c r="J50" s="1089"/>
      <c r="K50" s="1089"/>
      <c r="L50" s="1089"/>
      <c r="M50" s="1089"/>
      <c r="N50" s="1089"/>
      <c r="O50" s="1089"/>
      <c r="P50" s="1089"/>
      <c r="Q50" s="1089"/>
      <c r="R50" s="1089"/>
      <c r="S50" s="1089"/>
      <c r="T50" s="1089"/>
      <c r="U50" s="1089"/>
      <c r="V50" s="1089"/>
      <c r="W50" s="1089"/>
      <c r="X50" s="1089"/>
      <c r="Y50" s="1089"/>
      <c r="Z50" s="1089"/>
      <c r="AA50" s="1089"/>
      <c r="AB50" s="1089"/>
      <c r="AC50" s="1089"/>
      <c r="AD50" s="1089"/>
      <c r="AE50" s="1089"/>
      <c r="AF50" s="1089"/>
      <c r="AG50" s="1089"/>
      <c r="AH50" s="1089"/>
      <c r="AI50" s="1089"/>
      <c r="AJ50" s="1090"/>
    </row>
    <row r="51" spans="2:36" ht="13.5" customHeight="1" thickBot="1">
      <c r="C51" s="1076" t="s">
        <v>804</v>
      </c>
      <c r="D51" s="1077"/>
      <c r="E51" s="1078"/>
      <c r="F51" s="1091" t="s">
        <v>805</v>
      </c>
      <c r="G51" s="1092"/>
      <c r="H51" s="1092"/>
      <c r="I51" s="369"/>
      <c r="J51" s="370" t="s">
        <v>806</v>
      </c>
      <c r="K51" s="369" t="s">
        <v>807</v>
      </c>
      <c r="L51" s="370" t="s">
        <v>762</v>
      </c>
      <c r="M51" s="369"/>
      <c r="N51" s="370" t="s">
        <v>806</v>
      </c>
      <c r="O51" s="369" t="s">
        <v>807</v>
      </c>
      <c r="P51" s="1092" t="s">
        <v>808</v>
      </c>
      <c r="Q51" s="1092"/>
      <c r="R51" s="1092"/>
      <c r="S51" s="1092"/>
      <c r="T51" s="1092"/>
      <c r="U51" s="1092"/>
      <c r="V51" s="1092"/>
      <c r="W51" s="1092"/>
      <c r="X51" s="1092"/>
      <c r="Y51" s="1092"/>
      <c r="Z51" s="1092"/>
      <c r="AA51" s="1092"/>
      <c r="AB51" s="1092"/>
      <c r="AC51" s="1092"/>
      <c r="AD51" s="1092"/>
      <c r="AE51" s="1092"/>
      <c r="AF51" s="1092"/>
      <c r="AG51" s="1092"/>
      <c r="AH51" s="1092"/>
      <c r="AI51" s="1092"/>
      <c r="AJ51" s="1093"/>
    </row>
    <row r="52" spans="2:36" ht="13.8" thickBot="1">
      <c r="C52" s="1070" t="s">
        <v>809</v>
      </c>
      <c r="D52" s="1071"/>
      <c r="E52" s="1072"/>
      <c r="F52" s="1119" t="s">
        <v>810</v>
      </c>
      <c r="G52" s="1120"/>
      <c r="H52" s="1120"/>
      <c r="I52" s="1120"/>
      <c r="J52" s="1120"/>
      <c r="K52" s="1120"/>
      <c r="L52" s="1120"/>
      <c r="M52" s="1121">
        <v>8</v>
      </c>
      <c r="N52" s="1122"/>
      <c r="O52" s="1092" t="s">
        <v>811</v>
      </c>
      <c r="P52" s="1092"/>
      <c r="Q52" s="371">
        <v>5</v>
      </c>
      <c r="R52" s="401" t="s">
        <v>812</v>
      </c>
      <c r="S52" s="401"/>
      <c r="T52" s="1123">
        <f>M52*Q52</f>
        <v>40</v>
      </c>
      <c r="U52" s="1124"/>
      <c r="V52" s="1092" t="s">
        <v>813</v>
      </c>
      <c r="W52" s="1092"/>
      <c r="X52" s="371">
        <v>4</v>
      </c>
      <c r="Y52" s="401" t="s">
        <v>814</v>
      </c>
      <c r="Z52" s="1117">
        <f>T52*X52</f>
        <v>160</v>
      </c>
      <c r="AA52" s="1117"/>
      <c r="AB52" s="1092" t="s">
        <v>815</v>
      </c>
      <c r="AC52" s="1092"/>
      <c r="AI52" s="401"/>
      <c r="AJ52" s="409"/>
    </row>
    <row r="53" spans="2:36" ht="13.5" customHeight="1">
      <c r="C53" s="1076" t="s">
        <v>816</v>
      </c>
      <c r="D53" s="1077"/>
      <c r="E53" s="1078"/>
      <c r="F53" s="1073"/>
      <c r="G53" s="1074"/>
      <c r="H53" s="1074"/>
      <c r="I53" s="1074"/>
      <c r="J53" s="1074"/>
      <c r="K53" s="1074"/>
      <c r="L53" s="1074"/>
      <c r="M53" s="1074"/>
      <c r="N53" s="1074"/>
      <c r="O53" s="1074"/>
      <c r="P53" s="1074"/>
      <c r="Q53" s="1074"/>
      <c r="R53" s="1074"/>
      <c r="S53" s="1074"/>
      <c r="T53" s="1074"/>
      <c r="U53" s="1074"/>
      <c r="V53" s="1074"/>
      <c r="W53" s="1074"/>
      <c r="X53" s="1074"/>
      <c r="Y53" s="1074"/>
      <c r="Z53" s="1074"/>
      <c r="AA53" s="1074"/>
      <c r="AB53" s="1074"/>
      <c r="AC53" s="1074"/>
      <c r="AD53" s="1074"/>
      <c r="AE53" s="1074"/>
      <c r="AF53" s="1074"/>
      <c r="AG53" s="1074"/>
      <c r="AH53" s="1074"/>
      <c r="AI53" s="1074"/>
      <c r="AJ53" s="1075"/>
    </row>
    <row r="54" spans="2:36">
      <c r="C54" s="1070" t="s">
        <v>809</v>
      </c>
      <c r="D54" s="1071"/>
      <c r="E54" s="1072"/>
      <c r="F54" s="1073" t="s">
        <v>932</v>
      </c>
      <c r="G54" s="1074"/>
      <c r="H54" s="1074"/>
      <c r="I54" s="1074"/>
      <c r="J54" s="1074"/>
      <c r="K54" s="1074"/>
      <c r="L54" s="1074"/>
      <c r="M54" s="1074"/>
      <c r="N54" s="1074"/>
      <c r="O54" s="1074"/>
      <c r="P54" s="1074"/>
      <c r="Q54" s="1074"/>
      <c r="R54" s="1074"/>
      <c r="S54" s="1074"/>
      <c r="T54" s="1074"/>
      <c r="U54" s="1074"/>
      <c r="V54" s="1074"/>
      <c r="W54" s="1074"/>
      <c r="X54" s="1074"/>
      <c r="Y54" s="1074"/>
      <c r="Z54" s="1074"/>
      <c r="AA54" s="1074"/>
      <c r="AB54" s="1074"/>
      <c r="AC54" s="1074"/>
      <c r="AD54" s="1074"/>
      <c r="AE54" s="1074"/>
      <c r="AF54" s="1074"/>
      <c r="AG54" s="1074"/>
      <c r="AH54" s="1074"/>
      <c r="AI54" s="1074"/>
      <c r="AJ54" s="1075"/>
    </row>
    <row r="55" spans="2:36" ht="13.5" customHeight="1">
      <c r="C55" s="1076" t="s">
        <v>817</v>
      </c>
      <c r="D55" s="1077"/>
      <c r="E55" s="1078"/>
      <c r="F55" s="1073"/>
      <c r="G55" s="1074"/>
      <c r="H55" s="1074"/>
      <c r="I55" s="1074"/>
      <c r="J55" s="1074"/>
      <c r="K55" s="1074"/>
      <c r="L55" s="1074"/>
      <c r="M55" s="1074"/>
      <c r="N55" s="1074"/>
      <c r="O55" s="1074"/>
      <c r="P55" s="1074"/>
      <c r="Q55" s="1074"/>
      <c r="R55" s="1074"/>
      <c r="S55" s="1074"/>
      <c r="T55" s="1074"/>
      <c r="U55" s="1074"/>
      <c r="V55" s="1074"/>
      <c r="W55" s="1074"/>
      <c r="X55" s="1074"/>
      <c r="Y55" s="1074"/>
      <c r="Z55" s="1074"/>
      <c r="AA55" s="1074"/>
      <c r="AB55" s="1074"/>
      <c r="AC55" s="1074"/>
      <c r="AD55" s="1074"/>
      <c r="AE55" s="1074"/>
      <c r="AF55" s="1074"/>
      <c r="AG55" s="1074"/>
      <c r="AH55" s="1074"/>
      <c r="AI55" s="1074"/>
      <c r="AJ55" s="1075"/>
    </row>
    <row r="56" spans="2:36">
      <c r="C56" s="1070" t="s">
        <v>809</v>
      </c>
      <c r="D56" s="1071"/>
      <c r="E56" s="1072"/>
      <c r="F56" s="1073"/>
      <c r="G56" s="1074"/>
      <c r="H56" s="1074"/>
      <c r="I56" s="1074"/>
      <c r="J56" s="1074"/>
      <c r="K56" s="1074"/>
      <c r="L56" s="1074"/>
      <c r="M56" s="1074"/>
      <c r="N56" s="1074"/>
      <c r="O56" s="1074"/>
      <c r="P56" s="1074"/>
      <c r="Q56" s="1074"/>
      <c r="R56" s="1074"/>
      <c r="S56" s="1074"/>
      <c r="T56" s="1074"/>
      <c r="U56" s="1074"/>
      <c r="V56" s="1074"/>
      <c r="W56" s="1074"/>
      <c r="X56" s="1074"/>
      <c r="Y56" s="1074"/>
      <c r="Z56" s="1074"/>
      <c r="AA56" s="1074"/>
      <c r="AB56" s="1074"/>
      <c r="AC56" s="1074"/>
      <c r="AD56" s="1074"/>
      <c r="AE56" s="1074"/>
      <c r="AF56" s="1074"/>
      <c r="AG56" s="1074"/>
      <c r="AH56" s="1074"/>
      <c r="AI56" s="1074"/>
      <c r="AJ56" s="1075"/>
    </row>
    <row r="57" spans="2:36">
      <c r="C57" s="1076"/>
      <c r="D57" s="1077"/>
      <c r="E57" s="1078"/>
      <c r="F57" s="1079"/>
      <c r="G57" s="1080"/>
      <c r="H57" s="1080"/>
      <c r="I57" s="1080"/>
      <c r="J57" s="1080"/>
      <c r="K57" s="1080"/>
      <c r="L57" s="1080"/>
      <c r="M57" s="1080"/>
      <c r="N57" s="1080"/>
      <c r="O57" s="1080"/>
      <c r="P57" s="1080"/>
      <c r="Q57" s="1080"/>
      <c r="R57" s="1080"/>
      <c r="S57" s="1080"/>
      <c r="T57" s="1080"/>
      <c r="U57" s="1080"/>
      <c r="V57" s="1080"/>
      <c r="W57" s="1080"/>
      <c r="X57" s="1080"/>
      <c r="Y57" s="1080"/>
      <c r="Z57" s="1080"/>
      <c r="AA57" s="1080"/>
      <c r="AB57" s="1080"/>
      <c r="AC57" s="1080"/>
      <c r="AD57" s="1080"/>
      <c r="AE57" s="1080"/>
      <c r="AF57" s="1080"/>
      <c r="AG57" s="1080"/>
      <c r="AH57" s="1080"/>
      <c r="AI57" s="1080"/>
      <c r="AJ57" s="1081"/>
    </row>
    <row r="58" spans="2:36">
      <c r="C58" s="1082" t="s">
        <v>818</v>
      </c>
      <c r="D58" s="1082"/>
      <c r="E58" s="1082"/>
      <c r="F58" s="1082"/>
      <c r="G58" s="1082"/>
      <c r="H58" s="1082"/>
      <c r="I58" s="1082"/>
      <c r="J58" s="1082"/>
      <c r="K58" s="1082"/>
      <c r="L58" s="1082"/>
      <c r="M58" s="1082"/>
      <c r="N58" s="1082"/>
      <c r="O58" s="1082"/>
      <c r="P58" s="1082"/>
      <c r="Q58" s="1082"/>
      <c r="R58" s="1082"/>
      <c r="S58" s="1082"/>
      <c r="T58" s="1082"/>
      <c r="U58" s="1082"/>
      <c r="V58" s="1082"/>
      <c r="W58" s="1082"/>
      <c r="X58" s="1082"/>
      <c r="Y58" s="1082"/>
      <c r="Z58" s="1082"/>
      <c r="AA58" s="1082"/>
      <c r="AB58" s="1082"/>
      <c r="AC58" s="1082"/>
      <c r="AD58" s="1082"/>
      <c r="AE58" s="1082"/>
      <c r="AF58" s="1082"/>
      <c r="AG58" s="1082"/>
      <c r="AH58" s="1082"/>
      <c r="AI58" s="1082"/>
      <c r="AJ58" s="1082"/>
    </row>
    <row r="59" spans="2:36">
      <c r="C59" s="372" t="s">
        <v>819</v>
      </c>
      <c r="D59" s="406">
        <v>1</v>
      </c>
      <c r="E59" s="1118" t="s">
        <v>820</v>
      </c>
      <c r="F59" s="1118"/>
      <c r="G59" s="1118"/>
      <c r="H59" s="1118"/>
      <c r="I59" s="1118"/>
      <c r="J59" s="1118"/>
      <c r="K59" s="1118"/>
      <c r="L59" s="1118"/>
      <c r="M59" s="1118"/>
      <c r="N59" s="1118"/>
      <c r="O59" s="1118"/>
      <c r="P59" s="1118"/>
      <c r="Q59" s="1118"/>
      <c r="R59" s="1118"/>
      <c r="S59" s="1118"/>
      <c r="T59" s="1118"/>
      <c r="U59" s="1118"/>
      <c r="V59" s="1118"/>
      <c r="W59" s="1118"/>
      <c r="X59" s="1118"/>
      <c r="Y59" s="1118"/>
      <c r="Z59" s="1118"/>
      <c r="AA59" s="1118"/>
      <c r="AB59" s="1118"/>
      <c r="AC59" s="1118"/>
      <c r="AD59" s="1118"/>
      <c r="AE59" s="1118"/>
      <c r="AF59" s="1118"/>
      <c r="AG59" s="1118"/>
      <c r="AH59" s="1118"/>
      <c r="AI59" s="1118"/>
      <c r="AJ59" s="1118"/>
    </row>
    <row r="60" spans="2:36">
      <c r="D60" s="315">
        <v>2</v>
      </c>
      <c r="E60" s="1066" t="s">
        <v>933</v>
      </c>
      <c r="F60" s="1066"/>
      <c r="G60" s="1066"/>
      <c r="H60" s="1066"/>
      <c r="I60" s="1066"/>
      <c r="J60" s="1066"/>
      <c r="K60" s="1066"/>
      <c r="L60" s="1066"/>
      <c r="M60" s="1066"/>
      <c r="N60" s="1066"/>
      <c r="O60" s="1066"/>
      <c r="P60" s="1066"/>
      <c r="Q60" s="1066"/>
      <c r="R60" s="1066"/>
      <c r="S60" s="1066"/>
      <c r="T60" s="1066"/>
      <c r="U60" s="1066"/>
      <c r="V60" s="1066"/>
      <c r="W60" s="1066"/>
      <c r="X60" s="1066"/>
      <c r="Y60" s="1066"/>
      <c r="Z60" s="1066"/>
      <c r="AA60" s="1066"/>
      <c r="AB60" s="1066"/>
      <c r="AC60" s="1066"/>
      <c r="AD60" s="1066"/>
      <c r="AE60" s="1066"/>
      <c r="AF60" s="1066"/>
      <c r="AG60" s="1066"/>
      <c r="AH60" s="1066"/>
      <c r="AI60" s="1066"/>
      <c r="AJ60" s="1066"/>
    </row>
    <row r="61" spans="2:36">
      <c r="D61" s="373">
        <v>3</v>
      </c>
      <c r="E61" s="1067" t="s">
        <v>934</v>
      </c>
      <c r="F61" s="1067"/>
      <c r="G61" s="1067"/>
      <c r="H61" s="1067"/>
      <c r="I61" s="1067"/>
      <c r="J61" s="1067"/>
      <c r="K61" s="1067"/>
      <c r="L61" s="1067"/>
      <c r="M61" s="1067"/>
      <c r="N61" s="1067"/>
      <c r="O61" s="1067"/>
      <c r="P61" s="1067"/>
      <c r="Q61" s="1067"/>
      <c r="R61" s="1067"/>
      <c r="S61" s="1067"/>
      <c r="T61" s="1067"/>
      <c r="U61" s="1067"/>
      <c r="V61" s="1067"/>
      <c r="W61" s="1067"/>
      <c r="X61" s="1067"/>
      <c r="Y61" s="1067"/>
      <c r="Z61" s="1067"/>
      <c r="AA61" s="1067"/>
      <c r="AB61" s="1067"/>
      <c r="AC61" s="1067"/>
      <c r="AD61" s="1067"/>
      <c r="AE61" s="1067"/>
      <c r="AF61" s="1067"/>
      <c r="AG61" s="1067"/>
      <c r="AH61" s="1067"/>
      <c r="AI61" s="1067"/>
      <c r="AJ61" s="1067"/>
    </row>
    <row r="62" spans="2:36">
      <c r="D62" s="405"/>
      <c r="E62" s="1064" t="s">
        <v>935</v>
      </c>
      <c r="F62" s="1064"/>
      <c r="G62" s="1064"/>
      <c r="H62" s="1064"/>
      <c r="I62" s="1064"/>
      <c r="J62" s="1064"/>
      <c r="K62" s="1064"/>
      <c r="L62" s="1064"/>
      <c r="M62" s="1064"/>
      <c r="N62" s="1064"/>
      <c r="O62" s="1064"/>
      <c r="P62" s="1064"/>
      <c r="Q62" s="1064"/>
      <c r="R62" s="1064"/>
      <c r="S62" s="1064"/>
      <c r="T62" s="1064"/>
      <c r="U62" s="1064"/>
      <c r="V62" s="1064"/>
      <c r="W62" s="1064"/>
      <c r="X62" s="1064"/>
      <c r="Y62" s="1064"/>
      <c r="Z62" s="1064"/>
      <c r="AA62" s="1064"/>
      <c r="AB62" s="1064"/>
      <c r="AC62" s="1064"/>
      <c r="AD62" s="1064"/>
      <c r="AE62" s="1064"/>
      <c r="AF62" s="1064"/>
      <c r="AG62" s="1064"/>
      <c r="AH62" s="1064"/>
      <c r="AI62" s="1064"/>
      <c r="AJ62" s="1064"/>
    </row>
    <row r="63" spans="2:36" ht="13.5" customHeight="1">
      <c r="D63" s="405"/>
      <c r="E63" s="1064" t="s">
        <v>936</v>
      </c>
      <c r="F63" s="1064"/>
      <c r="G63" s="1064"/>
      <c r="H63" s="1064"/>
      <c r="I63" s="1064"/>
      <c r="J63" s="1064"/>
      <c r="K63" s="1064"/>
      <c r="L63" s="1064"/>
      <c r="M63" s="1064"/>
      <c r="N63" s="1064"/>
      <c r="O63" s="1064"/>
      <c r="P63" s="1064"/>
      <c r="Q63" s="1064"/>
      <c r="R63" s="1064"/>
      <c r="S63" s="1064"/>
      <c r="T63" s="1064"/>
      <c r="U63" s="1064"/>
      <c r="V63" s="1064"/>
      <c r="W63" s="1064"/>
      <c r="X63" s="1064"/>
      <c r="Y63" s="1064"/>
      <c r="Z63" s="1064"/>
      <c r="AA63" s="1064"/>
      <c r="AB63" s="1064"/>
      <c r="AC63" s="1064"/>
      <c r="AD63" s="1064"/>
      <c r="AE63" s="1064"/>
      <c r="AF63" s="1064"/>
      <c r="AG63" s="1064"/>
      <c r="AH63" s="1064"/>
      <c r="AI63" s="1064"/>
      <c r="AJ63" s="1064"/>
    </row>
    <row r="64" spans="2:36">
      <c r="D64" s="405"/>
      <c r="E64" s="1068" t="s">
        <v>937</v>
      </c>
      <c r="F64" s="1068"/>
      <c r="G64" s="1068"/>
      <c r="H64" s="1068"/>
      <c r="I64" s="1068"/>
      <c r="J64" s="1068"/>
      <c r="K64" s="1068"/>
      <c r="L64" s="1068"/>
      <c r="M64" s="1068"/>
      <c r="N64" s="1068"/>
      <c r="O64" s="1068"/>
      <c r="P64" s="1068"/>
      <c r="Q64" s="1068"/>
      <c r="R64" s="1068"/>
      <c r="S64" s="1068"/>
      <c r="T64" s="1068"/>
      <c r="U64" s="1068"/>
      <c r="V64" s="1068"/>
      <c r="W64" s="1068"/>
      <c r="X64" s="1068"/>
      <c r="Y64" s="1068"/>
      <c r="Z64" s="1068"/>
      <c r="AA64" s="1068"/>
      <c r="AB64" s="1068"/>
      <c r="AC64" s="1068"/>
      <c r="AD64" s="1068"/>
      <c r="AE64" s="1068"/>
      <c r="AF64" s="1068"/>
      <c r="AG64" s="1068"/>
      <c r="AH64" s="1068"/>
      <c r="AI64" s="1068"/>
      <c r="AJ64" s="1068"/>
    </row>
    <row r="65" spans="4:36">
      <c r="D65" s="373">
        <v>4</v>
      </c>
      <c r="E65" s="1069" t="s">
        <v>938</v>
      </c>
      <c r="F65" s="1069"/>
      <c r="G65" s="1069"/>
      <c r="H65" s="1069"/>
      <c r="I65" s="1069"/>
      <c r="J65" s="1069"/>
      <c r="K65" s="1069"/>
      <c r="L65" s="1069"/>
      <c r="M65" s="1069"/>
      <c r="N65" s="1069"/>
      <c r="O65" s="1069"/>
      <c r="P65" s="1069"/>
      <c r="Q65" s="1069"/>
      <c r="R65" s="1069"/>
      <c r="S65" s="1069"/>
      <c r="T65" s="1069"/>
      <c r="U65" s="1069"/>
      <c r="V65" s="1069"/>
      <c r="W65" s="1069"/>
      <c r="X65" s="1069"/>
      <c r="Y65" s="1069"/>
      <c r="Z65" s="1069"/>
      <c r="AA65" s="1069"/>
      <c r="AB65" s="1069"/>
      <c r="AC65" s="1069"/>
      <c r="AD65" s="1069"/>
      <c r="AE65" s="1069"/>
      <c r="AF65" s="1069"/>
      <c r="AG65" s="1069"/>
      <c r="AH65" s="1069"/>
      <c r="AI65" s="1069"/>
      <c r="AJ65" s="1069"/>
    </row>
    <row r="66" spans="4:36">
      <c r="D66" s="374"/>
      <c r="E66" s="1065" t="s">
        <v>362</v>
      </c>
      <c r="F66" s="1065"/>
      <c r="G66" s="1065"/>
      <c r="H66" s="1065"/>
      <c r="I66" s="1065"/>
      <c r="J66" s="1065"/>
      <c r="K66" s="1065"/>
      <c r="L66" s="1065"/>
      <c r="M66" s="1065"/>
      <c r="N66" s="1065"/>
      <c r="O66" s="1065"/>
      <c r="P66" s="1065"/>
      <c r="Q66" s="1065"/>
      <c r="R66" s="1065"/>
      <c r="S66" s="1065"/>
      <c r="T66" s="1065"/>
      <c r="U66" s="1065"/>
      <c r="V66" s="1065"/>
      <c r="W66" s="1065"/>
      <c r="X66" s="1065"/>
      <c r="Y66" s="1065"/>
      <c r="Z66" s="1065"/>
      <c r="AA66" s="1065"/>
      <c r="AB66" s="1065"/>
      <c r="AC66" s="1065"/>
      <c r="AD66" s="1065"/>
      <c r="AE66" s="1065"/>
      <c r="AF66" s="1065"/>
      <c r="AG66" s="1065"/>
      <c r="AH66" s="1065"/>
      <c r="AI66" s="1065"/>
      <c r="AJ66" s="1065"/>
    </row>
    <row r="67" spans="4:36">
      <c r="D67" s="315">
        <v>5</v>
      </c>
      <c r="E67" s="1066" t="s">
        <v>939</v>
      </c>
      <c r="F67" s="1066"/>
      <c r="G67" s="1066"/>
      <c r="H67" s="1066"/>
      <c r="I67" s="1066"/>
      <c r="J67" s="1066"/>
      <c r="K67" s="1066"/>
      <c r="L67" s="1066"/>
      <c r="M67" s="1066"/>
      <c r="N67" s="1066"/>
      <c r="O67" s="1066"/>
      <c r="P67" s="1066"/>
      <c r="Q67" s="1066"/>
      <c r="R67" s="1066"/>
      <c r="S67" s="1066"/>
      <c r="T67" s="1066"/>
      <c r="U67" s="1066"/>
      <c r="V67" s="1066"/>
      <c r="W67" s="1066"/>
      <c r="X67" s="1066"/>
      <c r="Y67" s="1066"/>
      <c r="Z67" s="1066"/>
      <c r="AA67" s="1066"/>
      <c r="AB67" s="1066"/>
      <c r="AC67" s="1066"/>
      <c r="AD67" s="1066"/>
      <c r="AE67" s="1066"/>
      <c r="AF67" s="1066"/>
      <c r="AG67" s="1066"/>
      <c r="AH67" s="1066"/>
      <c r="AI67" s="1066"/>
      <c r="AJ67" s="1066"/>
    </row>
    <row r="68" spans="4:36">
      <c r="D68" s="373">
        <v>6</v>
      </c>
      <c r="E68" s="1067" t="s">
        <v>940</v>
      </c>
      <c r="F68" s="1067"/>
      <c r="G68" s="1067"/>
      <c r="H68" s="1067"/>
      <c r="I68" s="1067"/>
      <c r="J68" s="1067"/>
      <c r="K68" s="1067"/>
      <c r="L68" s="1067"/>
      <c r="M68" s="1067"/>
      <c r="N68" s="1067"/>
      <c r="O68" s="1067"/>
      <c r="P68" s="1067"/>
      <c r="Q68" s="1067"/>
      <c r="R68" s="1067"/>
      <c r="S68" s="1067"/>
      <c r="T68" s="1067"/>
      <c r="U68" s="1067"/>
      <c r="V68" s="1067"/>
      <c r="W68" s="1067"/>
      <c r="X68" s="1067"/>
      <c r="Y68" s="1067"/>
      <c r="Z68" s="1067"/>
      <c r="AA68" s="1067"/>
      <c r="AB68" s="1067"/>
      <c r="AC68" s="1067"/>
      <c r="AD68" s="1067"/>
      <c r="AE68" s="1067"/>
      <c r="AF68" s="1067"/>
      <c r="AG68" s="1067"/>
      <c r="AH68" s="1067"/>
      <c r="AI68" s="1067"/>
      <c r="AJ68" s="1067"/>
    </row>
    <row r="69" spans="4:36" ht="13.5" customHeight="1">
      <c r="D69" s="405"/>
      <c r="E69" s="1064" t="s">
        <v>941</v>
      </c>
      <c r="F69" s="1064"/>
      <c r="G69" s="1064"/>
      <c r="H69" s="1064"/>
      <c r="I69" s="1064"/>
      <c r="J69" s="1064"/>
      <c r="K69" s="1064"/>
      <c r="L69" s="1064"/>
      <c r="M69" s="1064"/>
      <c r="N69" s="1064"/>
      <c r="O69" s="1064"/>
      <c r="P69" s="1064"/>
      <c r="Q69" s="1064"/>
      <c r="R69" s="1064"/>
      <c r="S69" s="1064"/>
      <c r="T69" s="1064"/>
      <c r="U69" s="1064"/>
      <c r="V69" s="1064"/>
      <c r="W69" s="1064"/>
      <c r="X69" s="1064"/>
      <c r="Y69" s="1064"/>
      <c r="Z69" s="1064"/>
      <c r="AA69" s="1064"/>
      <c r="AB69" s="1064"/>
      <c r="AC69" s="1064"/>
      <c r="AD69" s="1064"/>
      <c r="AE69" s="1064"/>
      <c r="AF69" s="1064"/>
      <c r="AG69" s="1064"/>
      <c r="AH69" s="1064"/>
      <c r="AI69" s="1064"/>
      <c r="AJ69" s="1064"/>
    </row>
    <row r="70" spans="4:36">
      <c r="D70" s="374"/>
      <c r="E70" s="1031" t="s">
        <v>942</v>
      </c>
      <c r="F70" s="1031"/>
      <c r="G70" s="1031"/>
      <c r="H70" s="1031"/>
      <c r="I70" s="1031"/>
      <c r="J70" s="1031"/>
      <c r="K70" s="1031"/>
      <c r="L70" s="1031"/>
      <c r="M70" s="1031"/>
      <c r="N70" s="1031"/>
      <c r="O70" s="1031"/>
      <c r="P70" s="1031"/>
      <c r="Q70" s="1031"/>
      <c r="R70" s="1031"/>
      <c r="S70" s="1031"/>
      <c r="T70" s="1031"/>
      <c r="U70" s="1031"/>
      <c r="V70" s="1031"/>
      <c r="W70" s="1031"/>
      <c r="X70" s="1031"/>
      <c r="Y70" s="1031"/>
      <c r="Z70" s="1031"/>
      <c r="AA70" s="1031"/>
      <c r="AB70" s="1031"/>
      <c r="AC70" s="1031"/>
      <c r="AD70" s="1031"/>
      <c r="AE70" s="1031"/>
      <c r="AF70" s="1031"/>
      <c r="AG70" s="1031"/>
      <c r="AH70" s="1031"/>
      <c r="AI70" s="1031"/>
      <c r="AJ70" s="1031"/>
    </row>
    <row r="71" spans="4:36">
      <c r="D71" s="374">
        <v>7</v>
      </c>
      <c r="E71" s="1114" t="s">
        <v>943</v>
      </c>
      <c r="F71" s="1114"/>
      <c r="G71" s="1114"/>
      <c r="H71" s="1114"/>
      <c r="I71" s="1114"/>
      <c r="J71" s="1114"/>
      <c r="K71" s="1114"/>
      <c r="L71" s="1114"/>
      <c r="M71" s="1114"/>
      <c r="N71" s="1114"/>
      <c r="O71" s="1114"/>
      <c r="P71" s="1114"/>
      <c r="Q71" s="1114"/>
      <c r="R71" s="1114"/>
      <c r="S71" s="1114"/>
      <c r="T71" s="1114"/>
      <c r="U71" s="1114"/>
      <c r="V71" s="1114"/>
      <c r="W71" s="1114"/>
      <c r="X71" s="1114"/>
      <c r="Y71" s="1114"/>
      <c r="Z71" s="1114"/>
      <c r="AA71" s="1114"/>
      <c r="AB71" s="1114"/>
      <c r="AC71" s="1114"/>
      <c r="AD71" s="1114"/>
      <c r="AE71" s="1114"/>
      <c r="AF71" s="1114"/>
      <c r="AG71" s="1114"/>
      <c r="AH71" s="1114"/>
      <c r="AI71" s="1114"/>
      <c r="AJ71" s="1114"/>
    </row>
    <row r="72" spans="4:36">
      <c r="D72" s="315">
        <v>8</v>
      </c>
      <c r="E72" s="1066" t="s">
        <v>944</v>
      </c>
      <c r="F72" s="1066"/>
      <c r="G72" s="1066"/>
      <c r="H72" s="1066"/>
      <c r="I72" s="1066"/>
      <c r="J72" s="1066"/>
      <c r="K72" s="1066"/>
      <c r="L72" s="1066"/>
      <c r="M72" s="1066"/>
      <c r="N72" s="1066"/>
      <c r="O72" s="1066"/>
      <c r="P72" s="1066"/>
      <c r="Q72" s="1066"/>
      <c r="R72" s="1066"/>
      <c r="S72" s="1066"/>
      <c r="T72" s="1066"/>
      <c r="U72" s="1066"/>
      <c r="V72" s="1066"/>
      <c r="W72" s="1066"/>
      <c r="X72" s="1066"/>
      <c r="Y72" s="1066"/>
      <c r="Z72" s="1066"/>
      <c r="AA72" s="1066"/>
      <c r="AB72" s="1066"/>
      <c r="AC72" s="1066"/>
      <c r="AD72" s="1066"/>
      <c r="AE72" s="1066"/>
      <c r="AF72" s="1066"/>
      <c r="AG72" s="1066"/>
      <c r="AH72" s="1066"/>
      <c r="AI72" s="1066"/>
      <c r="AJ72" s="1066"/>
    </row>
    <row r="73" spans="4:36">
      <c r="D73" s="406">
        <v>9</v>
      </c>
      <c r="E73" s="1115" t="s">
        <v>945</v>
      </c>
      <c r="F73" s="1116"/>
      <c r="G73" s="1116"/>
      <c r="H73" s="1116"/>
      <c r="I73" s="1116"/>
      <c r="J73" s="1116"/>
      <c r="K73" s="1116"/>
      <c r="L73" s="1116"/>
      <c r="M73" s="1116"/>
      <c r="N73" s="1116"/>
      <c r="O73" s="1116"/>
      <c r="P73" s="1116"/>
      <c r="Q73" s="1116"/>
      <c r="R73" s="1116"/>
      <c r="S73" s="1116"/>
      <c r="T73" s="1116"/>
      <c r="U73" s="1116"/>
      <c r="V73" s="1116"/>
      <c r="W73" s="1116"/>
      <c r="X73" s="1116"/>
      <c r="Y73" s="1116"/>
      <c r="Z73" s="1116"/>
      <c r="AA73" s="1116"/>
      <c r="AB73" s="1116"/>
      <c r="AC73" s="1116"/>
      <c r="AD73" s="1116"/>
      <c r="AE73" s="1116"/>
      <c r="AF73" s="1116"/>
      <c r="AG73" s="1116"/>
      <c r="AH73" s="1116"/>
      <c r="AI73" s="1116"/>
      <c r="AJ73" s="1116"/>
    </row>
    <row r="74" spans="4:36">
      <c r="E74" s="1116"/>
      <c r="F74" s="1116"/>
      <c r="G74" s="1116"/>
      <c r="H74" s="1116"/>
      <c r="I74" s="1116"/>
      <c r="J74" s="1116"/>
      <c r="K74" s="1116"/>
      <c r="L74" s="1116"/>
      <c r="M74" s="1116"/>
      <c r="N74" s="1116"/>
      <c r="O74" s="1116"/>
      <c r="P74" s="1116"/>
      <c r="Q74" s="1116"/>
      <c r="R74" s="1116"/>
      <c r="S74" s="1116"/>
      <c r="T74" s="1116"/>
      <c r="U74" s="1116"/>
      <c r="V74" s="1116"/>
      <c r="W74" s="1116"/>
      <c r="X74" s="1116"/>
      <c r="Y74" s="1116"/>
      <c r="Z74" s="1116"/>
      <c r="AA74" s="1116"/>
      <c r="AB74" s="1116"/>
      <c r="AC74" s="1116"/>
      <c r="AD74" s="1116"/>
      <c r="AE74" s="1116"/>
      <c r="AF74" s="1116"/>
      <c r="AG74" s="1116"/>
      <c r="AH74" s="1116"/>
      <c r="AI74" s="1116"/>
      <c r="AJ74" s="1116"/>
    </row>
  </sheetData>
  <mergeCells count="62">
    <mergeCell ref="E71:AJ71"/>
    <mergeCell ref="E72:AJ72"/>
    <mergeCell ref="E73:AJ74"/>
    <mergeCell ref="AI1:AJ1"/>
    <mergeCell ref="V2:Y2"/>
    <mergeCell ref="AF5:AH5"/>
    <mergeCell ref="V3:Y3"/>
    <mergeCell ref="Z3:AI3"/>
    <mergeCell ref="L2:M2"/>
    <mergeCell ref="Q2:R2"/>
    <mergeCell ref="V6:Y6"/>
    <mergeCell ref="Z6:AA6"/>
    <mergeCell ref="AB6:AE6"/>
    <mergeCell ref="AF6:AH6"/>
    <mergeCell ref="AA7:AG7"/>
    <mergeCell ref="C5:E6"/>
    <mergeCell ref="F5:T6"/>
    <mergeCell ref="V5:Y5"/>
    <mergeCell ref="Z5:AA5"/>
    <mergeCell ref="AB5:AC5"/>
    <mergeCell ref="AD5:AE5"/>
    <mergeCell ref="C7:C9"/>
    <mergeCell ref="D7:D9"/>
    <mergeCell ref="F7:L7"/>
    <mergeCell ref="M7:S7"/>
    <mergeCell ref="T7:Z7"/>
    <mergeCell ref="F50:AJ50"/>
    <mergeCell ref="C51:E51"/>
    <mergeCell ref="F51:H51"/>
    <mergeCell ref="P51:AJ51"/>
    <mergeCell ref="V52:W52"/>
    <mergeCell ref="Z52:AA52"/>
    <mergeCell ref="AB52:AC52"/>
    <mergeCell ref="C53:E53"/>
    <mergeCell ref="F53:AJ53"/>
    <mergeCell ref="C52:E52"/>
    <mergeCell ref="F52:L52"/>
    <mergeCell ref="M52:N52"/>
    <mergeCell ref="O52:P52"/>
    <mergeCell ref="T52:U52"/>
    <mergeCell ref="C54:E54"/>
    <mergeCell ref="F54:AJ54"/>
    <mergeCell ref="C55:E55"/>
    <mergeCell ref="F55:AJ55"/>
    <mergeCell ref="C56:E56"/>
    <mergeCell ref="F56:AJ56"/>
    <mergeCell ref="Z2:AI2"/>
    <mergeCell ref="E69:AJ69"/>
    <mergeCell ref="E70:AJ70"/>
    <mergeCell ref="E68:AJ68"/>
    <mergeCell ref="E61:AJ61"/>
    <mergeCell ref="E62:AJ62"/>
    <mergeCell ref="E66:AJ66"/>
    <mergeCell ref="E67:AJ67"/>
    <mergeCell ref="E63:AJ63"/>
    <mergeCell ref="E64:AJ64"/>
    <mergeCell ref="E65:AJ65"/>
    <mergeCell ref="C57:E57"/>
    <mergeCell ref="F57:AJ57"/>
    <mergeCell ref="C58:AJ58"/>
    <mergeCell ref="E59:AJ59"/>
    <mergeCell ref="E60:AJ60"/>
  </mergeCells>
  <phoneticPr fontId="1"/>
  <dataValidations count="3">
    <dataValidation type="list" allowBlank="1" showInputMessage="1" showErrorMessage="1" sqref="WWN983042:WWQ983042 KB2:KE2 TX2:UA2 ADT2:ADW2 ANP2:ANS2 AXL2:AXO2 BHH2:BHK2 BRD2:BRG2 CAZ2:CBC2 CKV2:CKY2 CUR2:CUU2 DEN2:DEQ2 DOJ2:DOM2 DYF2:DYI2 EIB2:EIE2 ERX2:ESA2 FBT2:FBW2 FLP2:FLS2 FVL2:FVO2 GFH2:GFK2 GPD2:GPG2 GYZ2:GZC2 HIV2:HIY2 HSR2:HSU2 ICN2:ICQ2 IMJ2:IMM2 IWF2:IWI2 JGB2:JGE2 JPX2:JQA2 JZT2:JZW2 KJP2:KJS2 KTL2:KTO2 LDH2:LDK2 LND2:LNG2 LWZ2:LXC2 MGV2:MGY2 MQR2:MQU2 NAN2:NAQ2 NKJ2:NKM2 NUF2:NUI2 OEB2:OEE2 ONX2:OOA2 OXT2:OXW2 PHP2:PHS2 PRL2:PRO2 QBH2:QBK2 QLD2:QLG2 QUZ2:QVC2 REV2:REY2 ROR2:ROU2 RYN2:RYQ2 SIJ2:SIM2 SSF2:SSI2 TCB2:TCE2 TLX2:TMA2 TVT2:TVW2 UFP2:UFS2 UPL2:UPO2 UZH2:UZK2 VJD2:VJG2 VSZ2:VTC2 WCV2:WCY2 WMR2:WMU2 WWN2:WWQ2 AF65538:AI65538 KB65538:KE65538 TX65538:UA65538 ADT65538:ADW65538 ANP65538:ANS65538 AXL65538:AXO65538 BHH65538:BHK65538 BRD65538:BRG65538 CAZ65538:CBC65538 CKV65538:CKY65538 CUR65538:CUU65538 DEN65538:DEQ65538 DOJ65538:DOM65538 DYF65538:DYI65538 EIB65538:EIE65538 ERX65538:ESA65538 FBT65538:FBW65538 FLP65538:FLS65538 FVL65538:FVO65538 GFH65538:GFK65538 GPD65538:GPG65538 GYZ65538:GZC65538 HIV65538:HIY65538 HSR65538:HSU65538 ICN65538:ICQ65538 IMJ65538:IMM65538 IWF65538:IWI65538 JGB65538:JGE65538 JPX65538:JQA65538 JZT65538:JZW65538 KJP65538:KJS65538 KTL65538:KTO65538 LDH65538:LDK65538 LND65538:LNG65538 LWZ65538:LXC65538 MGV65538:MGY65538 MQR65538:MQU65538 NAN65538:NAQ65538 NKJ65538:NKM65538 NUF65538:NUI65538 OEB65538:OEE65538 ONX65538:OOA65538 OXT65538:OXW65538 PHP65538:PHS65538 PRL65538:PRO65538 QBH65538:QBK65538 QLD65538:QLG65538 QUZ65538:QVC65538 REV65538:REY65538 ROR65538:ROU65538 RYN65538:RYQ65538 SIJ65538:SIM65538 SSF65538:SSI65538 TCB65538:TCE65538 TLX65538:TMA65538 TVT65538:TVW65538 UFP65538:UFS65538 UPL65538:UPO65538 UZH65538:UZK65538 VJD65538:VJG65538 VSZ65538:VTC65538 WCV65538:WCY65538 WMR65538:WMU65538 WWN65538:WWQ65538 AF131074:AI131074 KB131074:KE131074 TX131074:UA131074 ADT131074:ADW131074 ANP131074:ANS131074 AXL131074:AXO131074 BHH131074:BHK131074 BRD131074:BRG131074 CAZ131074:CBC131074 CKV131074:CKY131074 CUR131074:CUU131074 DEN131074:DEQ131074 DOJ131074:DOM131074 DYF131074:DYI131074 EIB131074:EIE131074 ERX131074:ESA131074 FBT131074:FBW131074 FLP131074:FLS131074 FVL131074:FVO131074 GFH131074:GFK131074 GPD131074:GPG131074 GYZ131074:GZC131074 HIV131074:HIY131074 HSR131074:HSU131074 ICN131074:ICQ131074 IMJ131074:IMM131074 IWF131074:IWI131074 JGB131074:JGE131074 JPX131074:JQA131074 JZT131074:JZW131074 KJP131074:KJS131074 KTL131074:KTO131074 LDH131074:LDK131074 LND131074:LNG131074 LWZ131074:LXC131074 MGV131074:MGY131074 MQR131074:MQU131074 NAN131074:NAQ131074 NKJ131074:NKM131074 NUF131074:NUI131074 OEB131074:OEE131074 ONX131074:OOA131074 OXT131074:OXW131074 PHP131074:PHS131074 PRL131074:PRO131074 QBH131074:QBK131074 QLD131074:QLG131074 QUZ131074:QVC131074 REV131074:REY131074 ROR131074:ROU131074 RYN131074:RYQ131074 SIJ131074:SIM131074 SSF131074:SSI131074 TCB131074:TCE131074 TLX131074:TMA131074 TVT131074:TVW131074 UFP131074:UFS131074 UPL131074:UPO131074 UZH131074:UZK131074 VJD131074:VJG131074 VSZ131074:VTC131074 WCV131074:WCY131074 WMR131074:WMU131074 WWN131074:WWQ131074 AF196610:AI196610 KB196610:KE196610 TX196610:UA196610 ADT196610:ADW196610 ANP196610:ANS196610 AXL196610:AXO196610 BHH196610:BHK196610 BRD196610:BRG196610 CAZ196610:CBC196610 CKV196610:CKY196610 CUR196610:CUU196610 DEN196610:DEQ196610 DOJ196610:DOM196610 DYF196610:DYI196610 EIB196610:EIE196610 ERX196610:ESA196610 FBT196610:FBW196610 FLP196610:FLS196610 FVL196610:FVO196610 GFH196610:GFK196610 GPD196610:GPG196610 GYZ196610:GZC196610 HIV196610:HIY196610 HSR196610:HSU196610 ICN196610:ICQ196610 IMJ196610:IMM196610 IWF196610:IWI196610 JGB196610:JGE196610 JPX196610:JQA196610 JZT196610:JZW196610 KJP196610:KJS196610 KTL196610:KTO196610 LDH196610:LDK196610 LND196610:LNG196610 LWZ196610:LXC196610 MGV196610:MGY196610 MQR196610:MQU196610 NAN196610:NAQ196610 NKJ196610:NKM196610 NUF196610:NUI196610 OEB196610:OEE196610 ONX196610:OOA196610 OXT196610:OXW196610 PHP196610:PHS196610 PRL196610:PRO196610 QBH196610:QBK196610 QLD196610:QLG196610 QUZ196610:QVC196610 REV196610:REY196610 ROR196610:ROU196610 RYN196610:RYQ196610 SIJ196610:SIM196610 SSF196610:SSI196610 TCB196610:TCE196610 TLX196610:TMA196610 TVT196610:TVW196610 UFP196610:UFS196610 UPL196610:UPO196610 UZH196610:UZK196610 VJD196610:VJG196610 VSZ196610:VTC196610 WCV196610:WCY196610 WMR196610:WMU196610 WWN196610:WWQ196610 AF262146:AI262146 KB262146:KE262146 TX262146:UA262146 ADT262146:ADW262146 ANP262146:ANS262146 AXL262146:AXO262146 BHH262146:BHK262146 BRD262146:BRG262146 CAZ262146:CBC262146 CKV262146:CKY262146 CUR262146:CUU262146 DEN262146:DEQ262146 DOJ262146:DOM262146 DYF262146:DYI262146 EIB262146:EIE262146 ERX262146:ESA262146 FBT262146:FBW262146 FLP262146:FLS262146 FVL262146:FVO262146 GFH262146:GFK262146 GPD262146:GPG262146 GYZ262146:GZC262146 HIV262146:HIY262146 HSR262146:HSU262146 ICN262146:ICQ262146 IMJ262146:IMM262146 IWF262146:IWI262146 JGB262146:JGE262146 JPX262146:JQA262146 JZT262146:JZW262146 KJP262146:KJS262146 KTL262146:KTO262146 LDH262146:LDK262146 LND262146:LNG262146 LWZ262146:LXC262146 MGV262146:MGY262146 MQR262146:MQU262146 NAN262146:NAQ262146 NKJ262146:NKM262146 NUF262146:NUI262146 OEB262146:OEE262146 ONX262146:OOA262146 OXT262146:OXW262146 PHP262146:PHS262146 PRL262146:PRO262146 QBH262146:QBK262146 QLD262146:QLG262146 QUZ262146:QVC262146 REV262146:REY262146 ROR262146:ROU262146 RYN262146:RYQ262146 SIJ262146:SIM262146 SSF262146:SSI262146 TCB262146:TCE262146 TLX262146:TMA262146 TVT262146:TVW262146 UFP262146:UFS262146 UPL262146:UPO262146 UZH262146:UZK262146 VJD262146:VJG262146 VSZ262146:VTC262146 WCV262146:WCY262146 WMR262146:WMU262146 WWN262146:WWQ262146 AF327682:AI327682 KB327682:KE327682 TX327682:UA327682 ADT327682:ADW327682 ANP327682:ANS327682 AXL327682:AXO327682 BHH327682:BHK327682 BRD327682:BRG327682 CAZ327682:CBC327682 CKV327682:CKY327682 CUR327682:CUU327682 DEN327682:DEQ327682 DOJ327682:DOM327682 DYF327682:DYI327682 EIB327682:EIE327682 ERX327682:ESA327682 FBT327682:FBW327682 FLP327682:FLS327682 FVL327682:FVO327682 GFH327682:GFK327682 GPD327682:GPG327682 GYZ327682:GZC327682 HIV327682:HIY327682 HSR327682:HSU327682 ICN327682:ICQ327682 IMJ327682:IMM327682 IWF327682:IWI327682 JGB327682:JGE327682 JPX327682:JQA327682 JZT327682:JZW327682 KJP327682:KJS327682 KTL327682:KTO327682 LDH327682:LDK327682 LND327682:LNG327682 LWZ327682:LXC327682 MGV327682:MGY327682 MQR327682:MQU327682 NAN327682:NAQ327682 NKJ327682:NKM327682 NUF327682:NUI327682 OEB327682:OEE327682 ONX327682:OOA327682 OXT327682:OXW327682 PHP327682:PHS327682 PRL327682:PRO327682 QBH327682:QBK327682 QLD327682:QLG327682 QUZ327682:QVC327682 REV327682:REY327682 ROR327682:ROU327682 RYN327682:RYQ327682 SIJ327682:SIM327682 SSF327682:SSI327682 TCB327682:TCE327682 TLX327682:TMA327682 TVT327682:TVW327682 UFP327682:UFS327682 UPL327682:UPO327682 UZH327682:UZK327682 VJD327682:VJG327682 VSZ327682:VTC327682 WCV327682:WCY327682 WMR327682:WMU327682 WWN327682:WWQ327682 AF393218:AI393218 KB393218:KE393218 TX393218:UA393218 ADT393218:ADW393218 ANP393218:ANS393218 AXL393218:AXO393218 BHH393218:BHK393218 BRD393218:BRG393218 CAZ393218:CBC393218 CKV393218:CKY393218 CUR393218:CUU393218 DEN393218:DEQ393218 DOJ393218:DOM393218 DYF393218:DYI393218 EIB393218:EIE393218 ERX393218:ESA393218 FBT393218:FBW393218 FLP393218:FLS393218 FVL393218:FVO393218 GFH393218:GFK393218 GPD393218:GPG393218 GYZ393218:GZC393218 HIV393218:HIY393218 HSR393218:HSU393218 ICN393218:ICQ393218 IMJ393218:IMM393218 IWF393218:IWI393218 JGB393218:JGE393218 JPX393218:JQA393218 JZT393218:JZW393218 KJP393218:KJS393218 KTL393218:KTO393218 LDH393218:LDK393218 LND393218:LNG393218 LWZ393218:LXC393218 MGV393218:MGY393218 MQR393218:MQU393218 NAN393218:NAQ393218 NKJ393218:NKM393218 NUF393218:NUI393218 OEB393218:OEE393218 ONX393218:OOA393218 OXT393218:OXW393218 PHP393218:PHS393218 PRL393218:PRO393218 QBH393218:QBK393218 QLD393218:QLG393218 QUZ393218:QVC393218 REV393218:REY393218 ROR393218:ROU393218 RYN393218:RYQ393218 SIJ393218:SIM393218 SSF393218:SSI393218 TCB393218:TCE393218 TLX393218:TMA393218 TVT393218:TVW393218 UFP393218:UFS393218 UPL393218:UPO393218 UZH393218:UZK393218 VJD393218:VJG393218 VSZ393218:VTC393218 WCV393218:WCY393218 WMR393218:WMU393218 WWN393218:WWQ393218 AF458754:AI458754 KB458754:KE458754 TX458754:UA458754 ADT458754:ADW458754 ANP458754:ANS458754 AXL458754:AXO458754 BHH458754:BHK458754 BRD458754:BRG458754 CAZ458754:CBC458754 CKV458754:CKY458754 CUR458754:CUU458754 DEN458754:DEQ458754 DOJ458754:DOM458754 DYF458754:DYI458754 EIB458754:EIE458754 ERX458754:ESA458754 FBT458754:FBW458754 FLP458754:FLS458754 FVL458754:FVO458754 GFH458754:GFK458754 GPD458754:GPG458754 GYZ458754:GZC458754 HIV458754:HIY458754 HSR458754:HSU458754 ICN458754:ICQ458754 IMJ458754:IMM458754 IWF458754:IWI458754 JGB458754:JGE458754 JPX458754:JQA458754 JZT458754:JZW458754 KJP458754:KJS458754 KTL458754:KTO458754 LDH458754:LDK458754 LND458754:LNG458754 LWZ458754:LXC458754 MGV458754:MGY458754 MQR458754:MQU458754 NAN458754:NAQ458754 NKJ458754:NKM458754 NUF458754:NUI458754 OEB458754:OEE458754 ONX458754:OOA458754 OXT458754:OXW458754 PHP458754:PHS458754 PRL458754:PRO458754 QBH458754:QBK458754 QLD458754:QLG458754 QUZ458754:QVC458754 REV458754:REY458754 ROR458754:ROU458754 RYN458754:RYQ458754 SIJ458754:SIM458754 SSF458754:SSI458754 TCB458754:TCE458754 TLX458754:TMA458754 TVT458754:TVW458754 UFP458754:UFS458754 UPL458754:UPO458754 UZH458754:UZK458754 VJD458754:VJG458754 VSZ458754:VTC458754 WCV458754:WCY458754 WMR458754:WMU458754 WWN458754:WWQ458754 AF524290:AI524290 KB524290:KE524290 TX524290:UA524290 ADT524290:ADW524290 ANP524290:ANS524290 AXL524290:AXO524290 BHH524290:BHK524290 BRD524290:BRG524290 CAZ524290:CBC524290 CKV524290:CKY524290 CUR524290:CUU524290 DEN524290:DEQ524290 DOJ524290:DOM524290 DYF524290:DYI524290 EIB524290:EIE524290 ERX524290:ESA524290 FBT524290:FBW524290 FLP524290:FLS524290 FVL524290:FVO524290 GFH524290:GFK524290 GPD524290:GPG524290 GYZ524290:GZC524290 HIV524290:HIY524290 HSR524290:HSU524290 ICN524290:ICQ524290 IMJ524290:IMM524290 IWF524290:IWI524290 JGB524290:JGE524290 JPX524290:JQA524290 JZT524290:JZW524290 KJP524290:KJS524290 KTL524290:KTO524290 LDH524290:LDK524290 LND524290:LNG524290 LWZ524290:LXC524290 MGV524290:MGY524290 MQR524290:MQU524290 NAN524290:NAQ524290 NKJ524290:NKM524290 NUF524290:NUI524290 OEB524290:OEE524290 ONX524290:OOA524290 OXT524290:OXW524290 PHP524290:PHS524290 PRL524290:PRO524290 QBH524290:QBK524290 QLD524290:QLG524290 QUZ524290:QVC524290 REV524290:REY524290 ROR524290:ROU524290 RYN524290:RYQ524290 SIJ524290:SIM524290 SSF524290:SSI524290 TCB524290:TCE524290 TLX524290:TMA524290 TVT524290:TVW524290 UFP524290:UFS524290 UPL524290:UPO524290 UZH524290:UZK524290 VJD524290:VJG524290 VSZ524290:VTC524290 WCV524290:WCY524290 WMR524290:WMU524290 WWN524290:WWQ524290 AF589826:AI589826 KB589826:KE589826 TX589826:UA589826 ADT589826:ADW589826 ANP589826:ANS589826 AXL589826:AXO589826 BHH589826:BHK589826 BRD589826:BRG589826 CAZ589826:CBC589826 CKV589826:CKY589826 CUR589826:CUU589826 DEN589826:DEQ589826 DOJ589826:DOM589826 DYF589826:DYI589826 EIB589826:EIE589826 ERX589826:ESA589826 FBT589826:FBW589826 FLP589826:FLS589826 FVL589826:FVO589826 GFH589826:GFK589826 GPD589826:GPG589826 GYZ589826:GZC589826 HIV589826:HIY589826 HSR589826:HSU589826 ICN589826:ICQ589826 IMJ589826:IMM589826 IWF589826:IWI589826 JGB589826:JGE589826 JPX589826:JQA589826 JZT589826:JZW589826 KJP589826:KJS589826 KTL589826:KTO589826 LDH589826:LDK589826 LND589826:LNG589826 LWZ589826:LXC589826 MGV589826:MGY589826 MQR589826:MQU589826 NAN589826:NAQ589826 NKJ589826:NKM589826 NUF589826:NUI589826 OEB589826:OEE589826 ONX589826:OOA589826 OXT589826:OXW589826 PHP589826:PHS589826 PRL589826:PRO589826 QBH589826:QBK589826 QLD589826:QLG589826 QUZ589826:QVC589826 REV589826:REY589826 ROR589826:ROU589826 RYN589826:RYQ589826 SIJ589826:SIM589826 SSF589826:SSI589826 TCB589826:TCE589826 TLX589826:TMA589826 TVT589826:TVW589826 UFP589826:UFS589826 UPL589826:UPO589826 UZH589826:UZK589826 VJD589826:VJG589826 VSZ589826:VTC589826 WCV589826:WCY589826 WMR589826:WMU589826 WWN589826:WWQ589826 AF655362:AI655362 KB655362:KE655362 TX655362:UA655362 ADT655362:ADW655362 ANP655362:ANS655362 AXL655362:AXO655362 BHH655362:BHK655362 BRD655362:BRG655362 CAZ655362:CBC655362 CKV655362:CKY655362 CUR655362:CUU655362 DEN655362:DEQ655362 DOJ655362:DOM655362 DYF655362:DYI655362 EIB655362:EIE655362 ERX655362:ESA655362 FBT655362:FBW655362 FLP655362:FLS655362 FVL655362:FVO655362 GFH655362:GFK655362 GPD655362:GPG655362 GYZ655362:GZC655362 HIV655362:HIY655362 HSR655362:HSU655362 ICN655362:ICQ655362 IMJ655362:IMM655362 IWF655362:IWI655362 JGB655362:JGE655362 JPX655362:JQA655362 JZT655362:JZW655362 KJP655362:KJS655362 KTL655362:KTO655362 LDH655362:LDK655362 LND655362:LNG655362 LWZ655362:LXC655362 MGV655362:MGY655362 MQR655362:MQU655362 NAN655362:NAQ655362 NKJ655362:NKM655362 NUF655362:NUI655362 OEB655362:OEE655362 ONX655362:OOA655362 OXT655362:OXW655362 PHP655362:PHS655362 PRL655362:PRO655362 QBH655362:QBK655362 QLD655362:QLG655362 QUZ655362:QVC655362 REV655362:REY655362 ROR655362:ROU655362 RYN655362:RYQ655362 SIJ655362:SIM655362 SSF655362:SSI655362 TCB655362:TCE655362 TLX655362:TMA655362 TVT655362:TVW655362 UFP655362:UFS655362 UPL655362:UPO655362 UZH655362:UZK655362 VJD655362:VJG655362 VSZ655362:VTC655362 WCV655362:WCY655362 WMR655362:WMU655362 WWN655362:WWQ655362 AF720898:AI720898 KB720898:KE720898 TX720898:UA720898 ADT720898:ADW720898 ANP720898:ANS720898 AXL720898:AXO720898 BHH720898:BHK720898 BRD720898:BRG720898 CAZ720898:CBC720898 CKV720898:CKY720898 CUR720898:CUU720898 DEN720898:DEQ720898 DOJ720898:DOM720898 DYF720898:DYI720898 EIB720898:EIE720898 ERX720898:ESA720898 FBT720898:FBW720898 FLP720898:FLS720898 FVL720898:FVO720898 GFH720898:GFK720898 GPD720898:GPG720898 GYZ720898:GZC720898 HIV720898:HIY720898 HSR720898:HSU720898 ICN720898:ICQ720898 IMJ720898:IMM720898 IWF720898:IWI720898 JGB720898:JGE720898 JPX720898:JQA720898 JZT720898:JZW720898 KJP720898:KJS720898 KTL720898:KTO720898 LDH720898:LDK720898 LND720898:LNG720898 LWZ720898:LXC720898 MGV720898:MGY720898 MQR720898:MQU720898 NAN720898:NAQ720898 NKJ720898:NKM720898 NUF720898:NUI720898 OEB720898:OEE720898 ONX720898:OOA720898 OXT720898:OXW720898 PHP720898:PHS720898 PRL720898:PRO720898 QBH720898:QBK720898 QLD720898:QLG720898 QUZ720898:QVC720898 REV720898:REY720898 ROR720898:ROU720898 RYN720898:RYQ720898 SIJ720898:SIM720898 SSF720898:SSI720898 TCB720898:TCE720898 TLX720898:TMA720898 TVT720898:TVW720898 UFP720898:UFS720898 UPL720898:UPO720898 UZH720898:UZK720898 VJD720898:VJG720898 VSZ720898:VTC720898 WCV720898:WCY720898 WMR720898:WMU720898 WWN720898:WWQ720898 AF786434:AI786434 KB786434:KE786434 TX786434:UA786434 ADT786434:ADW786434 ANP786434:ANS786434 AXL786434:AXO786434 BHH786434:BHK786434 BRD786434:BRG786434 CAZ786434:CBC786434 CKV786434:CKY786434 CUR786434:CUU786434 DEN786434:DEQ786434 DOJ786434:DOM786434 DYF786434:DYI786434 EIB786434:EIE786434 ERX786434:ESA786434 FBT786434:FBW786434 FLP786434:FLS786434 FVL786434:FVO786434 GFH786434:GFK786434 GPD786434:GPG786434 GYZ786434:GZC786434 HIV786434:HIY786434 HSR786434:HSU786434 ICN786434:ICQ786434 IMJ786434:IMM786434 IWF786434:IWI786434 JGB786434:JGE786434 JPX786434:JQA786434 JZT786434:JZW786434 KJP786434:KJS786434 KTL786434:KTO786434 LDH786434:LDK786434 LND786434:LNG786434 LWZ786434:LXC786434 MGV786434:MGY786434 MQR786434:MQU786434 NAN786434:NAQ786434 NKJ786434:NKM786434 NUF786434:NUI786434 OEB786434:OEE786434 ONX786434:OOA786434 OXT786434:OXW786434 PHP786434:PHS786434 PRL786434:PRO786434 QBH786434:QBK786434 QLD786434:QLG786434 QUZ786434:QVC786434 REV786434:REY786434 ROR786434:ROU786434 RYN786434:RYQ786434 SIJ786434:SIM786434 SSF786434:SSI786434 TCB786434:TCE786434 TLX786434:TMA786434 TVT786434:TVW786434 UFP786434:UFS786434 UPL786434:UPO786434 UZH786434:UZK786434 VJD786434:VJG786434 VSZ786434:VTC786434 WCV786434:WCY786434 WMR786434:WMU786434 WWN786434:WWQ786434 AF851970:AI851970 KB851970:KE851970 TX851970:UA851970 ADT851970:ADW851970 ANP851970:ANS851970 AXL851970:AXO851970 BHH851970:BHK851970 BRD851970:BRG851970 CAZ851970:CBC851970 CKV851970:CKY851970 CUR851970:CUU851970 DEN851970:DEQ851970 DOJ851970:DOM851970 DYF851970:DYI851970 EIB851970:EIE851970 ERX851970:ESA851970 FBT851970:FBW851970 FLP851970:FLS851970 FVL851970:FVO851970 GFH851970:GFK851970 GPD851970:GPG851970 GYZ851970:GZC851970 HIV851970:HIY851970 HSR851970:HSU851970 ICN851970:ICQ851970 IMJ851970:IMM851970 IWF851970:IWI851970 JGB851970:JGE851970 JPX851970:JQA851970 JZT851970:JZW851970 KJP851970:KJS851970 KTL851970:KTO851970 LDH851970:LDK851970 LND851970:LNG851970 LWZ851970:LXC851970 MGV851970:MGY851970 MQR851970:MQU851970 NAN851970:NAQ851970 NKJ851970:NKM851970 NUF851970:NUI851970 OEB851970:OEE851970 ONX851970:OOA851970 OXT851970:OXW851970 PHP851970:PHS851970 PRL851970:PRO851970 QBH851970:QBK851970 QLD851970:QLG851970 QUZ851970:QVC851970 REV851970:REY851970 ROR851970:ROU851970 RYN851970:RYQ851970 SIJ851970:SIM851970 SSF851970:SSI851970 TCB851970:TCE851970 TLX851970:TMA851970 TVT851970:TVW851970 UFP851970:UFS851970 UPL851970:UPO851970 UZH851970:UZK851970 VJD851970:VJG851970 VSZ851970:VTC851970 WCV851970:WCY851970 WMR851970:WMU851970 WWN851970:WWQ851970 AF917506:AI917506 KB917506:KE917506 TX917506:UA917506 ADT917506:ADW917506 ANP917506:ANS917506 AXL917506:AXO917506 BHH917506:BHK917506 BRD917506:BRG917506 CAZ917506:CBC917506 CKV917506:CKY917506 CUR917506:CUU917506 DEN917506:DEQ917506 DOJ917506:DOM917506 DYF917506:DYI917506 EIB917506:EIE917506 ERX917506:ESA917506 FBT917506:FBW917506 FLP917506:FLS917506 FVL917506:FVO917506 GFH917506:GFK917506 GPD917506:GPG917506 GYZ917506:GZC917506 HIV917506:HIY917506 HSR917506:HSU917506 ICN917506:ICQ917506 IMJ917506:IMM917506 IWF917506:IWI917506 JGB917506:JGE917506 JPX917506:JQA917506 JZT917506:JZW917506 KJP917506:KJS917506 KTL917506:KTO917506 LDH917506:LDK917506 LND917506:LNG917506 LWZ917506:LXC917506 MGV917506:MGY917506 MQR917506:MQU917506 NAN917506:NAQ917506 NKJ917506:NKM917506 NUF917506:NUI917506 OEB917506:OEE917506 ONX917506:OOA917506 OXT917506:OXW917506 PHP917506:PHS917506 PRL917506:PRO917506 QBH917506:QBK917506 QLD917506:QLG917506 QUZ917506:QVC917506 REV917506:REY917506 ROR917506:ROU917506 RYN917506:RYQ917506 SIJ917506:SIM917506 SSF917506:SSI917506 TCB917506:TCE917506 TLX917506:TMA917506 TVT917506:TVW917506 UFP917506:UFS917506 UPL917506:UPO917506 UZH917506:UZK917506 VJD917506:VJG917506 VSZ917506:VTC917506 WCV917506:WCY917506 WMR917506:WMU917506 WWN917506:WWQ917506 AF983042:AI983042 KB983042:KE983042 TX983042:UA983042 ADT983042:ADW983042 ANP983042:ANS983042 AXL983042:AXO983042 BHH983042:BHK983042 BRD983042:BRG983042 CAZ983042:CBC983042 CKV983042:CKY983042 CUR983042:CUU983042 DEN983042:DEQ983042 DOJ983042:DOM983042 DYF983042:DYI983042 EIB983042:EIE983042 ERX983042:ESA983042 FBT983042:FBW983042 FLP983042:FLS983042 FVL983042:FVO983042 GFH983042:GFK983042 GPD983042:GPG983042 GYZ983042:GZC983042 HIV983042:HIY983042 HSR983042:HSU983042 ICN983042:ICQ983042 IMJ983042:IMM983042 IWF983042:IWI983042 JGB983042:JGE983042 JPX983042:JQA983042 JZT983042:JZW983042 KJP983042:KJS983042 KTL983042:KTO983042 LDH983042:LDK983042 LND983042:LNG983042 LWZ983042:LXC983042 MGV983042:MGY983042 MQR983042:MQU983042 NAN983042:NAQ983042 NKJ983042:NKM983042 NUF983042:NUI983042 OEB983042:OEE983042 ONX983042:OOA983042 OXT983042:OXW983042 PHP983042:PHS983042 PRL983042:PRO983042 QBH983042:QBK983042 QLD983042:QLG983042 QUZ983042:QVC983042 REV983042:REY983042 ROR983042:ROU983042 RYN983042:RYQ983042 SIJ983042:SIM983042 SSF983042:SSI983042 TCB983042:TCE983042 TLX983042:TMA983042 TVT983042:TVW983042 UFP983042:UFS983042 UPL983042:UPO983042 UZH983042:UZK983042 VJD983042:VJG983042 VSZ983042:VTC983042 WCV983042:WCY983042 WMR983042:WMU983042" xr:uid="{00000000-0002-0000-0900-000000000000}">
      <formula1>$AO$2:$AO$4</formula1>
    </dataValidation>
    <dataValidation type="list" allowBlank="1" showInputMessage="1" showErrorMessage="1" sqref="F9:AG9 JB9:KC9 SX9:TY9 ACT9:ADU9 AMP9:ANQ9 AWL9:AXM9 BGH9:BHI9 BQD9:BRE9 BZZ9:CBA9 CJV9:CKW9 CTR9:CUS9 DDN9:DEO9 DNJ9:DOK9 DXF9:DYG9 EHB9:EIC9 EQX9:ERY9 FAT9:FBU9 FKP9:FLQ9 FUL9:FVM9 GEH9:GFI9 GOD9:GPE9 GXZ9:GZA9 HHV9:HIW9 HRR9:HSS9 IBN9:ICO9 ILJ9:IMK9 IVF9:IWG9 JFB9:JGC9 JOX9:JPY9 JYT9:JZU9 KIP9:KJQ9 KSL9:KTM9 LCH9:LDI9 LMD9:LNE9 LVZ9:LXA9 MFV9:MGW9 MPR9:MQS9 MZN9:NAO9 NJJ9:NKK9 NTF9:NUG9 ODB9:OEC9 OMX9:ONY9 OWT9:OXU9 PGP9:PHQ9 PQL9:PRM9 QAH9:QBI9 QKD9:QLE9 QTZ9:QVA9 RDV9:REW9 RNR9:ROS9 RXN9:RYO9 SHJ9:SIK9 SRF9:SSG9 TBB9:TCC9 TKX9:TLY9 TUT9:TVU9 UEP9:UFQ9 UOL9:UPM9 UYH9:UZI9 VID9:VJE9 VRZ9:VTA9 WBV9:WCW9 WLR9:WMS9 WVN9:WWO9 F65545:AG65545 JB65545:KC65545 SX65545:TY65545 ACT65545:ADU65545 AMP65545:ANQ65545 AWL65545:AXM65545 BGH65545:BHI65545 BQD65545:BRE65545 BZZ65545:CBA65545 CJV65545:CKW65545 CTR65545:CUS65545 DDN65545:DEO65545 DNJ65545:DOK65545 DXF65545:DYG65545 EHB65545:EIC65545 EQX65545:ERY65545 FAT65545:FBU65545 FKP65545:FLQ65545 FUL65545:FVM65545 GEH65545:GFI65545 GOD65545:GPE65545 GXZ65545:GZA65545 HHV65545:HIW65545 HRR65545:HSS65545 IBN65545:ICO65545 ILJ65545:IMK65545 IVF65545:IWG65545 JFB65545:JGC65545 JOX65545:JPY65545 JYT65545:JZU65545 KIP65545:KJQ65545 KSL65545:KTM65545 LCH65545:LDI65545 LMD65545:LNE65545 LVZ65545:LXA65545 MFV65545:MGW65545 MPR65545:MQS65545 MZN65545:NAO65545 NJJ65545:NKK65545 NTF65545:NUG65545 ODB65545:OEC65545 OMX65545:ONY65545 OWT65545:OXU65545 PGP65545:PHQ65545 PQL65545:PRM65545 QAH65545:QBI65545 QKD65545:QLE65545 QTZ65545:QVA65545 RDV65545:REW65545 RNR65545:ROS65545 RXN65545:RYO65545 SHJ65545:SIK65545 SRF65545:SSG65545 TBB65545:TCC65545 TKX65545:TLY65545 TUT65545:TVU65545 UEP65545:UFQ65545 UOL65545:UPM65545 UYH65545:UZI65545 VID65545:VJE65545 VRZ65545:VTA65545 WBV65545:WCW65545 WLR65545:WMS65545 WVN65545:WWO65545 F131081:AG131081 JB131081:KC131081 SX131081:TY131081 ACT131081:ADU131081 AMP131081:ANQ131081 AWL131081:AXM131081 BGH131081:BHI131081 BQD131081:BRE131081 BZZ131081:CBA131081 CJV131081:CKW131081 CTR131081:CUS131081 DDN131081:DEO131081 DNJ131081:DOK131081 DXF131081:DYG131081 EHB131081:EIC131081 EQX131081:ERY131081 FAT131081:FBU131081 FKP131081:FLQ131081 FUL131081:FVM131081 GEH131081:GFI131081 GOD131081:GPE131081 GXZ131081:GZA131081 HHV131081:HIW131081 HRR131081:HSS131081 IBN131081:ICO131081 ILJ131081:IMK131081 IVF131081:IWG131081 JFB131081:JGC131081 JOX131081:JPY131081 JYT131081:JZU131081 KIP131081:KJQ131081 KSL131081:KTM131081 LCH131081:LDI131081 LMD131081:LNE131081 LVZ131081:LXA131081 MFV131081:MGW131081 MPR131081:MQS131081 MZN131081:NAO131081 NJJ131081:NKK131081 NTF131081:NUG131081 ODB131081:OEC131081 OMX131081:ONY131081 OWT131081:OXU131081 PGP131081:PHQ131081 PQL131081:PRM131081 QAH131081:QBI131081 QKD131081:QLE131081 QTZ131081:QVA131081 RDV131081:REW131081 RNR131081:ROS131081 RXN131081:RYO131081 SHJ131081:SIK131081 SRF131081:SSG131081 TBB131081:TCC131081 TKX131081:TLY131081 TUT131081:TVU131081 UEP131081:UFQ131081 UOL131081:UPM131081 UYH131081:UZI131081 VID131081:VJE131081 VRZ131081:VTA131081 WBV131081:WCW131081 WLR131081:WMS131081 WVN131081:WWO131081 F196617:AG196617 JB196617:KC196617 SX196617:TY196617 ACT196617:ADU196617 AMP196617:ANQ196617 AWL196617:AXM196617 BGH196617:BHI196617 BQD196617:BRE196617 BZZ196617:CBA196617 CJV196617:CKW196617 CTR196617:CUS196617 DDN196617:DEO196617 DNJ196617:DOK196617 DXF196617:DYG196617 EHB196617:EIC196617 EQX196617:ERY196617 FAT196617:FBU196617 FKP196617:FLQ196617 FUL196617:FVM196617 GEH196617:GFI196617 GOD196617:GPE196617 GXZ196617:GZA196617 HHV196617:HIW196617 HRR196617:HSS196617 IBN196617:ICO196617 ILJ196617:IMK196617 IVF196617:IWG196617 JFB196617:JGC196617 JOX196617:JPY196617 JYT196617:JZU196617 KIP196617:KJQ196617 KSL196617:KTM196617 LCH196617:LDI196617 LMD196617:LNE196617 LVZ196617:LXA196617 MFV196617:MGW196617 MPR196617:MQS196617 MZN196617:NAO196617 NJJ196617:NKK196617 NTF196617:NUG196617 ODB196617:OEC196617 OMX196617:ONY196617 OWT196617:OXU196617 PGP196617:PHQ196617 PQL196617:PRM196617 QAH196617:QBI196617 QKD196617:QLE196617 QTZ196617:QVA196617 RDV196617:REW196617 RNR196617:ROS196617 RXN196617:RYO196617 SHJ196617:SIK196617 SRF196617:SSG196617 TBB196617:TCC196617 TKX196617:TLY196617 TUT196617:TVU196617 UEP196617:UFQ196617 UOL196617:UPM196617 UYH196617:UZI196617 VID196617:VJE196617 VRZ196617:VTA196617 WBV196617:WCW196617 WLR196617:WMS196617 WVN196617:WWO196617 F262153:AG262153 JB262153:KC262153 SX262153:TY262153 ACT262153:ADU262153 AMP262153:ANQ262153 AWL262153:AXM262153 BGH262153:BHI262153 BQD262153:BRE262153 BZZ262153:CBA262153 CJV262153:CKW262153 CTR262153:CUS262153 DDN262153:DEO262153 DNJ262153:DOK262153 DXF262153:DYG262153 EHB262153:EIC262153 EQX262153:ERY262153 FAT262153:FBU262153 FKP262153:FLQ262153 FUL262153:FVM262153 GEH262153:GFI262153 GOD262153:GPE262153 GXZ262153:GZA262153 HHV262153:HIW262153 HRR262153:HSS262153 IBN262153:ICO262153 ILJ262153:IMK262153 IVF262153:IWG262153 JFB262153:JGC262153 JOX262153:JPY262153 JYT262153:JZU262153 KIP262153:KJQ262153 KSL262153:KTM262153 LCH262153:LDI262153 LMD262153:LNE262153 LVZ262153:LXA262153 MFV262153:MGW262153 MPR262153:MQS262153 MZN262153:NAO262153 NJJ262153:NKK262153 NTF262153:NUG262153 ODB262153:OEC262153 OMX262153:ONY262153 OWT262153:OXU262153 PGP262153:PHQ262153 PQL262153:PRM262153 QAH262153:QBI262153 QKD262153:QLE262153 QTZ262153:QVA262153 RDV262153:REW262153 RNR262153:ROS262153 RXN262153:RYO262153 SHJ262153:SIK262153 SRF262153:SSG262153 TBB262153:TCC262153 TKX262153:TLY262153 TUT262153:TVU262153 UEP262153:UFQ262153 UOL262153:UPM262153 UYH262153:UZI262153 VID262153:VJE262153 VRZ262153:VTA262153 WBV262153:WCW262153 WLR262153:WMS262153 WVN262153:WWO262153 F327689:AG327689 JB327689:KC327689 SX327689:TY327689 ACT327689:ADU327689 AMP327689:ANQ327689 AWL327689:AXM327689 BGH327689:BHI327689 BQD327689:BRE327689 BZZ327689:CBA327689 CJV327689:CKW327689 CTR327689:CUS327689 DDN327689:DEO327689 DNJ327689:DOK327689 DXF327689:DYG327689 EHB327689:EIC327689 EQX327689:ERY327689 FAT327689:FBU327689 FKP327689:FLQ327689 FUL327689:FVM327689 GEH327689:GFI327689 GOD327689:GPE327689 GXZ327689:GZA327689 HHV327689:HIW327689 HRR327689:HSS327689 IBN327689:ICO327689 ILJ327689:IMK327689 IVF327689:IWG327689 JFB327689:JGC327689 JOX327689:JPY327689 JYT327689:JZU327689 KIP327689:KJQ327689 KSL327689:KTM327689 LCH327689:LDI327689 LMD327689:LNE327689 LVZ327689:LXA327689 MFV327689:MGW327689 MPR327689:MQS327689 MZN327689:NAO327689 NJJ327689:NKK327689 NTF327689:NUG327689 ODB327689:OEC327689 OMX327689:ONY327689 OWT327689:OXU327689 PGP327689:PHQ327689 PQL327689:PRM327689 QAH327689:QBI327689 QKD327689:QLE327689 QTZ327689:QVA327689 RDV327689:REW327689 RNR327689:ROS327689 RXN327689:RYO327689 SHJ327689:SIK327689 SRF327689:SSG327689 TBB327689:TCC327689 TKX327689:TLY327689 TUT327689:TVU327689 UEP327689:UFQ327689 UOL327689:UPM327689 UYH327689:UZI327689 VID327689:VJE327689 VRZ327689:VTA327689 WBV327689:WCW327689 WLR327689:WMS327689 WVN327689:WWO327689 F393225:AG393225 JB393225:KC393225 SX393225:TY393225 ACT393225:ADU393225 AMP393225:ANQ393225 AWL393225:AXM393225 BGH393225:BHI393225 BQD393225:BRE393225 BZZ393225:CBA393225 CJV393225:CKW393225 CTR393225:CUS393225 DDN393225:DEO393225 DNJ393225:DOK393225 DXF393225:DYG393225 EHB393225:EIC393225 EQX393225:ERY393225 FAT393225:FBU393225 FKP393225:FLQ393225 FUL393225:FVM393225 GEH393225:GFI393225 GOD393225:GPE393225 GXZ393225:GZA393225 HHV393225:HIW393225 HRR393225:HSS393225 IBN393225:ICO393225 ILJ393225:IMK393225 IVF393225:IWG393225 JFB393225:JGC393225 JOX393225:JPY393225 JYT393225:JZU393225 KIP393225:KJQ393225 KSL393225:KTM393225 LCH393225:LDI393225 LMD393225:LNE393225 LVZ393225:LXA393225 MFV393225:MGW393225 MPR393225:MQS393225 MZN393225:NAO393225 NJJ393225:NKK393225 NTF393225:NUG393225 ODB393225:OEC393225 OMX393225:ONY393225 OWT393225:OXU393225 PGP393225:PHQ393225 PQL393225:PRM393225 QAH393225:QBI393225 QKD393225:QLE393225 QTZ393225:QVA393225 RDV393225:REW393225 RNR393225:ROS393225 RXN393225:RYO393225 SHJ393225:SIK393225 SRF393225:SSG393225 TBB393225:TCC393225 TKX393225:TLY393225 TUT393225:TVU393225 UEP393225:UFQ393225 UOL393225:UPM393225 UYH393225:UZI393225 VID393225:VJE393225 VRZ393225:VTA393225 WBV393225:WCW393225 WLR393225:WMS393225 WVN393225:WWO393225 F458761:AG458761 JB458761:KC458761 SX458761:TY458761 ACT458761:ADU458761 AMP458761:ANQ458761 AWL458761:AXM458761 BGH458761:BHI458761 BQD458761:BRE458761 BZZ458761:CBA458761 CJV458761:CKW458761 CTR458761:CUS458761 DDN458761:DEO458761 DNJ458761:DOK458761 DXF458761:DYG458761 EHB458761:EIC458761 EQX458761:ERY458761 FAT458761:FBU458761 FKP458761:FLQ458761 FUL458761:FVM458761 GEH458761:GFI458761 GOD458761:GPE458761 GXZ458761:GZA458761 HHV458761:HIW458761 HRR458761:HSS458761 IBN458761:ICO458761 ILJ458761:IMK458761 IVF458761:IWG458761 JFB458761:JGC458761 JOX458761:JPY458761 JYT458761:JZU458761 KIP458761:KJQ458761 KSL458761:KTM458761 LCH458761:LDI458761 LMD458761:LNE458761 LVZ458761:LXA458761 MFV458761:MGW458761 MPR458761:MQS458761 MZN458761:NAO458761 NJJ458761:NKK458761 NTF458761:NUG458761 ODB458761:OEC458761 OMX458761:ONY458761 OWT458761:OXU458761 PGP458761:PHQ458761 PQL458761:PRM458761 QAH458761:QBI458761 QKD458761:QLE458761 QTZ458761:QVA458761 RDV458761:REW458761 RNR458761:ROS458761 RXN458761:RYO458761 SHJ458761:SIK458761 SRF458761:SSG458761 TBB458761:TCC458761 TKX458761:TLY458761 TUT458761:TVU458761 UEP458761:UFQ458761 UOL458761:UPM458761 UYH458761:UZI458761 VID458761:VJE458761 VRZ458761:VTA458761 WBV458761:WCW458761 WLR458761:WMS458761 WVN458761:WWO458761 F524297:AG524297 JB524297:KC524297 SX524297:TY524297 ACT524297:ADU524297 AMP524297:ANQ524297 AWL524297:AXM524297 BGH524297:BHI524297 BQD524297:BRE524297 BZZ524297:CBA524297 CJV524297:CKW524297 CTR524297:CUS524297 DDN524297:DEO524297 DNJ524297:DOK524297 DXF524297:DYG524297 EHB524297:EIC524297 EQX524297:ERY524297 FAT524297:FBU524297 FKP524297:FLQ524297 FUL524297:FVM524297 GEH524297:GFI524297 GOD524297:GPE524297 GXZ524297:GZA524297 HHV524297:HIW524297 HRR524297:HSS524297 IBN524297:ICO524297 ILJ524297:IMK524297 IVF524297:IWG524297 JFB524297:JGC524297 JOX524297:JPY524297 JYT524297:JZU524297 KIP524297:KJQ524297 KSL524297:KTM524297 LCH524297:LDI524297 LMD524297:LNE524297 LVZ524297:LXA524297 MFV524297:MGW524297 MPR524297:MQS524297 MZN524297:NAO524297 NJJ524297:NKK524297 NTF524297:NUG524297 ODB524297:OEC524297 OMX524297:ONY524297 OWT524297:OXU524297 PGP524297:PHQ524297 PQL524297:PRM524297 QAH524297:QBI524297 QKD524297:QLE524297 QTZ524297:QVA524297 RDV524297:REW524297 RNR524297:ROS524297 RXN524297:RYO524297 SHJ524297:SIK524297 SRF524297:SSG524297 TBB524297:TCC524297 TKX524297:TLY524297 TUT524297:TVU524297 UEP524297:UFQ524297 UOL524297:UPM524297 UYH524297:UZI524297 VID524297:VJE524297 VRZ524297:VTA524297 WBV524297:WCW524297 WLR524297:WMS524297 WVN524297:WWO524297 F589833:AG589833 JB589833:KC589833 SX589833:TY589833 ACT589833:ADU589833 AMP589833:ANQ589833 AWL589833:AXM589833 BGH589833:BHI589833 BQD589833:BRE589833 BZZ589833:CBA589833 CJV589833:CKW589833 CTR589833:CUS589833 DDN589833:DEO589833 DNJ589833:DOK589833 DXF589833:DYG589833 EHB589833:EIC589833 EQX589833:ERY589833 FAT589833:FBU589833 FKP589833:FLQ589833 FUL589833:FVM589833 GEH589833:GFI589833 GOD589833:GPE589833 GXZ589833:GZA589833 HHV589833:HIW589833 HRR589833:HSS589833 IBN589833:ICO589833 ILJ589833:IMK589833 IVF589833:IWG589833 JFB589833:JGC589833 JOX589833:JPY589833 JYT589833:JZU589833 KIP589833:KJQ589833 KSL589833:KTM589833 LCH589833:LDI589833 LMD589833:LNE589833 LVZ589833:LXA589833 MFV589833:MGW589833 MPR589833:MQS589833 MZN589833:NAO589833 NJJ589833:NKK589833 NTF589833:NUG589833 ODB589833:OEC589833 OMX589833:ONY589833 OWT589833:OXU589833 PGP589833:PHQ589833 PQL589833:PRM589833 QAH589833:QBI589833 QKD589833:QLE589833 QTZ589833:QVA589833 RDV589833:REW589833 RNR589833:ROS589833 RXN589833:RYO589833 SHJ589833:SIK589833 SRF589833:SSG589833 TBB589833:TCC589833 TKX589833:TLY589833 TUT589833:TVU589833 UEP589833:UFQ589833 UOL589833:UPM589833 UYH589833:UZI589833 VID589833:VJE589833 VRZ589833:VTA589833 WBV589833:WCW589833 WLR589833:WMS589833 WVN589833:WWO589833 F655369:AG655369 JB655369:KC655369 SX655369:TY655369 ACT655369:ADU655369 AMP655369:ANQ655369 AWL655369:AXM655369 BGH655369:BHI655369 BQD655369:BRE655369 BZZ655369:CBA655369 CJV655369:CKW655369 CTR655369:CUS655369 DDN655369:DEO655369 DNJ655369:DOK655369 DXF655369:DYG655369 EHB655369:EIC655369 EQX655369:ERY655369 FAT655369:FBU655369 FKP655369:FLQ655369 FUL655369:FVM655369 GEH655369:GFI655369 GOD655369:GPE655369 GXZ655369:GZA655369 HHV655369:HIW655369 HRR655369:HSS655369 IBN655369:ICO655369 ILJ655369:IMK655369 IVF655369:IWG655369 JFB655369:JGC655369 JOX655369:JPY655369 JYT655369:JZU655369 KIP655369:KJQ655369 KSL655369:KTM655369 LCH655369:LDI655369 LMD655369:LNE655369 LVZ655369:LXA655369 MFV655369:MGW655369 MPR655369:MQS655369 MZN655369:NAO655369 NJJ655369:NKK655369 NTF655369:NUG655369 ODB655369:OEC655369 OMX655369:ONY655369 OWT655369:OXU655369 PGP655369:PHQ655369 PQL655369:PRM655369 QAH655369:QBI655369 QKD655369:QLE655369 QTZ655369:QVA655369 RDV655369:REW655369 RNR655369:ROS655369 RXN655369:RYO655369 SHJ655369:SIK655369 SRF655369:SSG655369 TBB655369:TCC655369 TKX655369:TLY655369 TUT655369:TVU655369 UEP655369:UFQ655369 UOL655369:UPM655369 UYH655369:UZI655369 VID655369:VJE655369 VRZ655369:VTA655369 WBV655369:WCW655369 WLR655369:WMS655369 WVN655369:WWO655369 F720905:AG720905 JB720905:KC720905 SX720905:TY720905 ACT720905:ADU720905 AMP720905:ANQ720905 AWL720905:AXM720905 BGH720905:BHI720905 BQD720905:BRE720905 BZZ720905:CBA720905 CJV720905:CKW720905 CTR720905:CUS720905 DDN720905:DEO720905 DNJ720905:DOK720905 DXF720905:DYG720905 EHB720905:EIC720905 EQX720905:ERY720905 FAT720905:FBU720905 FKP720905:FLQ720905 FUL720905:FVM720905 GEH720905:GFI720905 GOD720905:GPE720905 GXZ720905:GZA720905 HHV720905:HIW720905 HRR720905:HSS720905 IBN720905:ICO720905 ILJ720905:IMK720905 IVF720905:IWG720905 JFB720905:JGC720905 JOX720905:JPY720905 JYT720905:JZU720905 KIP720905:KJQ720905 KSL720905:KTM720905 LCH720905:LDI720905 LMD720905:LNE720905 LVZ720905:LXA720905 MFV720905:MGW720905 MPR720905:MQS720905 MZN720905:NAO720905 NJJ720905:NKK720905 NTF720905:NUG720905 ODB720905:OEC720905 OMX720905:ONY720905 OWT720905:OXU720905 PGP720905:PHQ720905 PQL720905:PRM720905 QAH720905:QBI720905 QKD720905:QLE720905 QTZ720905:QVA720905 RDV720905:REW720905 RNR720905:ROS720905 RXN720905:RYO720905 SHJ720905:SIK720905 SRF720905:SSG720905 TBB720905:TCC720905 TKX720905:TLY720905 TUT720905:TVU720905 UEP720905:UFQ720905 UOL720905:UPM720905 UYH720905:UZI720905 VID720905:VJE720905 VRZ720905:VTA720905 WBV720905:WCW720905 WLR720905:WMS720905 WVN720905:WWO720905 F786441:AG786441 JB786441:KC786441 SX786441:TY786441 ACT786441:ADU786441 AMP786441:ANQ786441 AWL786441:AXM786441 BGH786441:BHI786441 BQD786441:BRE786441 BZZ786441:CBA786441 CJV786441:CKW786441 CTR786441:CUS786441 DDN786441:DEO786441 DNJ786441:DOK786441 DXF786441:DYG786441 EHB786441:EIC786441 EQX786441:ERY786441 FAT786441:FBU786441 FKP786441:FLQ786441 FUL786441:FVM786441 GEH786441:GFI786441 GOD786441:GPE786441 GXZ786441:GZA786441 HHV786441:HIW786441 HRR786441:HSS786441 IBN786441:ICO786441 ILJ786441:IMK786441 IVF786441:IWG786441 JFB786441:JGC786441 JOX786441:JPY786441 JYT786441:JZU786441 KIP786441:KJQ786441 KSL786441:KTM786441 LCH786441:LDI786441 LMD786441:LNE786441 LVZ786441:LXA786441 MFV786441:MGW786441 MPR786441:MQS786441 MZN786441:NAO786441 NJJ786441:NKK786441 NTF786441:NUG786441 ODB786441:OEC786441 OMX786441:ONY786441 OWT786441:OXU786441 PGP786441:PHQ786441 PQL786441:PRM786441 QAH786441:QBI786441 QKD786441:QLE786441 QTZ786441:QVA786441 RDV786441:REW786441 RNR786441:ROS786441 RXN786441:RYO786441 SHJ786441:SIK786441 SRF786441:SSG786441 TBB786441:TCC786441 TKX786441:TLY786441 TUT786441:TVU786441 UEP786441:UFQ786441 UOL786441:UPM786441 UYH786441:UZI786441 VID786441:VJE786441 VRZ786441:VTA786441 WBV786441:WCW786441 WLR786441:WMS786441 WVN786441:WWO786441 F851977:AG851977 JB851977:KC851977 SX851977:TY851977 ACT851977:ADU851977 AMP851977:ANQ851977 AWL851977:AXM851977 BGH851977:BHI851977 BQD851977:BRE851977 BZZ851977:CBA851977 CJV851977:CKW851977 CTR851977:CUS851977 DDN851977:DEO851977 DNJ851977:DOK851977 DXF851977:DYG851977 EHB851977:EIC851977 EQX851977:ERY851977 FAT851977:FBU851977 FKP851977:FLQ851977 FUL851977:FVM851977 GEH851977:GFI851977 GOD851977:GPE851977 GXZ851977:GZA851977 HHV851977:HIW851977 HRR851977:HSS851977 IBN851977:ICO851977 ILJ851977:IMK851977 IVF851977:IWG851977 JFB851977:JGC851977 JOX851977:JPY851977 JYT851977:JZU851977 KIP851977:KJQ851977 KSL851977:KTM851977 LCH851977:LDI851977 LMD851977:LNE851977 LVZ851977:LXA851977 MFV851977:MGW851977 MPR851977:MQS851977 MZN851977:NAO851977 NJJ851977:NKK851977 NTF851977:NUG851977 ODB851977:OEC851977 OMX851977:ONY851977 OWT851977:OXU851977 PGP851977:PHQ851977 PQL851977:PRM851977 QAH851977:QBI851977 QKD851977:QLE851977 QTZ851977:QVA851977 RDV851977:REW851977 RNR851977:ROS851977 RXN851977:RYO851977 SHJ851977:SIK851977 SRF851977:SSG851977 TBB851977:TCC851977 TKX851977:TLY851977 TUT851977:TVU851977 UEP851977:UFQ851977 UOL851977:UPM851977 UYH851977:UZI851977 VID851977:VJE851977 VRZ851977:VTA851977 WBV851977:WCW851977 WLR851977:WMS851977 WVN851977:WWO851977 F917513:AG917513 JB917513:KC917513 SX917513:TY917513 ACT917513:ADU917513 AMP917513:ANQ917513 AWL917513:AXM917513 BGH917513:BHI917513 BQD917513:BRE917513 BZZ917513:CBA917513 CJV917513:CKW917513 CTR917513:CUS917513 DDN917513:DEO917513 DNJ917513:DOK917513 DXF917513:DYG917513 EHB917513:EIC917513 EQX917513:ERY917513 FAT917513:FBU917513 FKP917513:FLQ917513 FUL917513:FVM917513 GEH917513:GFI917513 GOD917513:GPE917513 GXZ917513:GZA917513 HHV917513:HIW917513 HRR917513:HSS917513 IBN917513:ICO917513 ILJ917513:IMK917513 IVF917513:IWG917513 JFB917513:JGC917513 JOX917513:JPY917513 JYT917513:JZU917513 KIP917513:KJQ917513 KSL917513:KTM917513 LCH917513:LDI917513 LMD917513:LNE917513 LVZ917513:LXA917513 MFV917513:MGW917513 MPR917513:MQS917513 MZN917513:NAO917513 NJJ917513:NKK917513 NTF917513:NUG917513 ODB917513:OEC917513 OMX917513:ONY917513 OWT917513:OXU917513 PGP917513:PHQ917513 PQL917513:PRM917513 QAH917513:QBI917513 QKD917513:QLE917513 QTZ917513:QVA917513 RDV917513:REW917513 RNR917513:ROS917513 RXN917513:RYO917513 SHJ917513:SIK917513 SRF917513:SSG917513 TBB917513:TCC917513 TKX917513:TLY917513 TUT917513:TVU917513 UEP917513:UFQ917513 UOL917513:UPM917513 UYH917513:UZI917513 VID917513:VJE917513 VRZ917513:VTA917513 WBV917513:WCW917513 WLR917513:WMS917513 WVN917513:WWO917513 F983049:AG983049 JB983049:KC983049 SX983049:TY983049 ACT983049:ADU983049 AMP983049:ANQ983049 AWL983049:AXM983049 BGH983049:BHI983049 BQD983049:BRE983049 BZZ983049:CBA983049 CJV983049:CKW983049 CTR983049:CUS983049 DDN983049:DEO983049 DNJ983049:DOK983049 DXF983049:DYG983049 EHB983049:EIC983049 EQX983049:ERY983049 FAT983049:FBU983049 FKP983049:FLQ983049 FUL983049:FVM983049 GEH983049:GFI983049 GOD983049:GPE983049 GXZ983049:GZA983049 HHV983049:HIW983049 HRR983049:HSS983049 IBN983049:ICO983049 ILJ983049:IMK983049 IVF983049:IWG983049 JFB983049:JGC983049 JOX983049:JPY983049 JYT983049:JZU983049 KIP983049:KJQ983049 KSL983049:KTM983049 LCH983049:LDI983049 LMD983049:LNE983049 LVZ983049:LXA983049 MFV983049:MGW983049 MPR983049:MQS983049 MZN983049:NAO983049 NJJ983049:NKK983049 NTF983049:NUG983049 ODB983049:OEC983049 OMX983049:ONY983049 OWT983049:OXU983049 PGP983049:PHQ983049 PQL983049:PRM983049 QAH983049:QBI983049 QKD983049:QLE983049 QTZ983049:QVA983049 RDV983049:REW983049 RNR983049:ROS983049 RXN983049:RYO983049 SHJ983049:SIK983049 SRF983049:SSG983049 TBB983049:TCC983049 TKX983049:TLY983049 TUT983049:TVU983049 UEP983049:UFQ983049 UOL983049:UPM983049 UYH983049:UZI983049 VID983049:VJE983049 VRZ983049:VTA983049 WBV983049:WCW983049 WLR983049:WMS983049 WVN983049:WWO983049" xr:uid="{00000000-0002-0000-0900-000001000000}">
      <formula1>$AP$2:$AP$9</formula1>
    </dataValidation>
    <dataValidation type="list" allowBlank="1" showInputMessage="1" showErrorMessage="1" sqref="D10:D49 IZ10:IZ49 SV10:SV49 ACR10:ACR49 AMN10:AMN49 AWJ10:AWJ49 BGF10:BGF49 BQB10:BQB49 BZX10:BZX49 CJT10:CJT49 CTP10:CTP49 DDL10:DDL49 DNH10:DNH49 DXD10:DXD49 EGZ10:EGZ49 EQV10:EQV49 FAR10:FAR49 FKN10:FKN49 FUJ10:FUJ49 GEF10:GEF49 GOB10:GOB49 GXX10:GXX49 HHT10:HHT49 HRP10:HRP49 IBL10:IBL49 ILH10:ILH49 IVD10:IVD49 JEZ10:JEZ49 JOV10:JOV49 JYR10:JYR49 KIN10:KIN49 KSJ10:KSJ49 LCF10:LCF49 LMB10:LMB49 LVX10:LVX49 MFT10:MFT49 MPP10:MPP49 MZL10:MZL49 NJH10:NJH49 NTD10:NTD49 OCZ10:OCZ49 OMV10:OMV49 OWR10:OWR49 PGN10:PGN49 PQJ10:PQJ49 QAF10:QAF49 QKB10:QKB49 QTX10:QTX49 RDT10:RDT49 RNP10:RNP49 RXL10:RXL49 SHH10:SHH49 SRD10:SRD49 TAZ10:TAZ49 TKV10:TKV49 TUR10:TUR49 UEN10:UEN49 UOJ10:UOJ49 UYF10:UYF49 VIB10:VIB49 VRX10:VRX49 WBT10:WBT49 WLP10:WLP49 WVL10:WVL49 D65546:D65585 IZ65546:IZ65585 SV65546:SV65585 ACR65546:ACR65585 AMN65546:AMN65585 AWJ65546:AWJ65585 BGF65546:BGF65585 BQB65546:BQB65585 BZX65546:BZX65585 CJT65546:CJT65585 CTP65546:CTP65585 DDL65546:DDL65585 DNH65546:DNH65585 DXD65546:DXD65585 EGZ65546:EGZ65585 EQV65546:EQV65585 FAR65546:FAR65585 FKN65546:FKN65585 FUJ65546:FUJ65585 GEF65546:GEF65585 GOB65546:GOB65585 GXX65546:GXX65585 HHT65546:HHT65585 HRP65546:HRP65585 IBL65546:IBL65585 ILH65546:ILH65585 IVD65546:IVD65585 JEZ65546:JEZ65585 JOV65546:JOV65585 JYR65546:JYR65585 KIN65546:KIN65585 KSJ65546:KSJ65585 LCF65546:LCF65585 LMB65546:LMB65585 LVX65546:LVX65585 MFT65546:MFT65585 MPP65546:MPP65585 MZL65546:MZL65585 NJH65546:NJH65585 NTD65546:NTD65585 OCZ65546:OCZ65585 OMV65546:OMV65585 OWR65546:OWR65585 PGN65546:PGN65585 PQJ65546:PQJ65585 QAF65546:QAF65585 QKB65546:QKB65585 QTX65546:QTX65585 RDT65546:RDT65585 RNP65546:RNP65585 RXL65546:RXL65585 SHH65546:SHH65585 SRD65546:SRD65585 TAZ65546:TAZ65585 TKV65546:TKV65585 TUR65546:TUR65585 UEN65546:UEN65585 UOJ65546:UOJ65585 UYF65546:UYF65585 VIB65546:VIB65585 VRX65546:VRX65585 WBT65546:WBT65585 WLP65546:WLP65585 WVL65546:WVL65585 D131082:D131121 IZ131082:IZ131121 SV131082:SV131121 ACR131082:ACR131121 AMN131082:AMN131121 AWJ131082:AWJ131121 BGF131082:BGF131121 BQB131082:BQB131121 BZX131082:BZX131121 CJT131082:CJT131121 CTP131082:CTP131121 DDL131082:DDL131121 DNH131082:DNH131121 DXD131082:DXD131121 EGZ131082:EGZ131121 EQV131082:EQV131121 FAR131082:FAR131121 FKN131082:FKN131121 FUJ131082:FUJ131121 GEF131082:GEF131121 GOB131082:GOB131121 GXX131082:GXX131121 HHT131082:HHT131121 HRP131082:HRP131121 IBL131082:IBL131121 ILH131082:ILH131121 IVD131082:IVD131121 JEZ131082:JEZ131121 JOV131082:JOV131121 JYR131082:JYR131121 KIN131082:KIN131121 KSJ131082:KSJ131121 LCF131082:LCF131121 LMB131082:LMB131121 LVX131082:LVX131121 MFT131082:MFT131121 MPP131082:MPP131121 MZL131082:MZL131121 NJH131082:NJH131121 NTD131082:NTD131121 OCZ131082:OCZ131121 OMV131082:OMV131121 OWR131082:OWR131121 PGN131082:PGN131121 PQJ131082:PQJ131121 QAF131082:QAF131121 QKB131082:QKB131121 QTX131082:QTX131121 RDT131082:RDT131121 RNP131082:RNP131121 RXL131082:RXL131121 SHH131082:SHH131121 SRD131082:SRD131121 TAZ131082:TAZ131121 TKV131082:TKV131121 TUR131082:TUR131121 UEN131082:UEN131121 UOJ131082:UOJ131121 UYF131082:UYF131121 VIB131082:VIB131121 VRX131082:VRX131121 WBT131082:WBT131121 WLP131082:WLP131121 WVL131082:WVL131121 D196618:D196657 IZ196618:IZ196657 SV196618:SV196657 ACR196618:ACR196657 AMN196618:AMN196657 AWJ196618:AWJ196657 BGF196618:BGF196657 BQB196618:BQB196657 BZX196618:BZX196657 CJT196618:CJT196657 CTP196618:CTP196657 DDL196618:DDL196657 DNH196618:DNH196657 DXD196618:DXD196657 EGZ196618:EGZ196657 EQV196618:EQV196657 FAR196618:FAR196657 FKN196618:FKN196657 FUJ196618:FUJ196657 GEF196618:GEF196657 GOB196618:GOB196657 GXX196618:GXX196657 HHT196618:HHT196657 HRP196618:HRP196657 IBL196618:IBL196657 ILH196618:ILH196657 IVD196618:IVD196657 JEZ196618:JEZ196657 JOV196618:JOV196657 JYR196618:JYR196657 KIN196618:KIN196657 KSJ196618:KSJ196657 LCF196618:LCF196657 LMB196618:LMB196657 LVX196618:LVX196657 MFT196618:MFT196657 MPP196618:MPP196657 MZL196618:MZL196657 NJH196618:NJH196657 NTD196618:NTD196657 OCZ196618:OCZ196657 OMV196618:OMV196657 OWR196618:OWR196657 PGN196618:PGN196657 PQJ196618:PQJ196657 QAF196618:QAF196657 QKB196618:QKB196657 QTX196618:QTX196657 RDT196618:RDT196657 RNP196618:RNP196657 RXL196618:RXL196657 SHH196618:SHH196657 SRD196618:SRD196657 TAZ196618:TAZ196657 TKV196618:TKV196657 TUR196618:TUR196657 UEN196618:UEN196657 UOJ196618:UOJ196657 UYF196618:UYF196657 VIB196618:VIB196657 VRX196618:VRX196657 WBT196618:WBT196657 WLP196618:WLP196657 WVL196618:WVL196657 D262154:D262193 IZ262154:IZ262193 SV262154:SV262193 ACR262154:ACR262193 AMN262154:AMN262193 AWJ262154:AWJ262193 BGF262154:BGF262193 BQB262154:BQB262193 BZX262154:BZX262193 CJT262154:CJT262193 CTP262154:CTP262193 DDL262154:DDL262193 DNH262154:DNH262193 DXD262154:DXD262193 EGZ262154:EGZ262193 EQV262154:EQV262193 FAR262154:FAR262193 FKN262154:FKN262193 FUJ262154:FUJ262193 GEF262154:GEF262193 GOB262154:GOB262193 GXX262154:GXX262193 HHT262154:HHT262193 HRP262154:HRP262193 IBL262154:IBL262193 ILH262154:ILH262193 IVD262154:IVD262193 JEZ262154:JEZ262193 JOV262154:JOV262193 JYR262154:JYR262193 KIN262154:KIN262193 KSJ262154:KSJ262193 LCF262154:LCF262193 LMB262154:LMB262193 LVX262154:LVX262193 MFT262154:MFT262193 MPP262154:MPP262193 MZL262154:MZL262193 NJH262154:NJH262193 NTD262154:NTD262193 OCZ262154:OCZ262193 OMV262154:OMV262193 OWR262154:OWR262193 PGN262154:PGN262193 PQJ262154:PQJ262193 QAF262154:QAF262193 QKB262154:QKB262193 QTX262154:QTX262193 RDT262154:RDT262193 RNP262154:RNP262193 RXL262154:RXL262193 SHH262154:SHH262193 SRD262154:SRD262193 TAZ262154:TAZ262193 TKV262154:TKV262193 TUR262154:TUR262193 UEN262154:UEN262193 UOJ262154:UOJ262193 UYF262154:UYF262193 VIB262154:VIB262193 VRX262154:VRX262193 WBT262154:WBT262193 WLP262154:WLP262193 WVL262154:WVL262193 D327690:D327729 IZ327690:IZ327729 SV327690:SV327729 ACR327690:ACR327729 AMN327690:AMN327729 AWJ327690:AWJ327729 BGF327690:BGF327729 BQB327690:BQB327729 BZX327690:BZX327729 CJT327690:CJT327729 CTP327690:CTP327729 DDL327690:DDL327729 DNH327690:DNH327729 DXD327690:DXD327729 EGZ327690:EGZ327729 EQV327690:EQV327729 FAR327690:FAR327729 FKN327690:FKN327729 FUJ327690:FUJ327729 GEF327690:GEF327729 GOB327690:GOB327729 GXX327690:GXX327729 HHT327690:HHT327729 HRP327690:HRP327729 IBL327690:IBL327729 ILH327690:ILH327729 IVD327690:IVD327729 JEZ327690:JEZ327729 JOV327690:JOV327729 JYR327690:JYR327729 KIN327690:KIN327729 KSJ327690:KSJ327729 LCF327690:LCF327729 LMB327690:LMB327729 LVX327690:LVX327729 MFT327690:MFT327729 MPP327690:MPP327729 MZL327690:MZL327729 NJH327690:NJH327729 NTD327690:NTD327729 OCZ327690:OCZ327729 OMV327690:OMV327729 OWR327690:OWR327729 PGN327690:PGN327729 PQJ327690:PQJ327729 QAF327690:QAF327729 QKB327690:QKB327729 QTX327690:QTX327729 RDT327690:RDT327729 RNP327690:RNP327729 RXL327690:RXL327729 SHH327690:SHH327729 SRD327690:SRD327729 TAZ327690:TAZ327729 TKV327690:TKV327729 TUR327690:TUR327729 UEN327690:UEN327729 UOJ327690:UOJ327729 UYF327690:UYF327729 VIB327690:VIB327729 VRX327690:VRX327729 WBT327690:WBT327729 WLP327690:WLP327729 WVL327690:WVL327729 D393226:D393265 IZ393226:IZ393265 SV393226:SV393265 ACR393226:ACR393265 AMN393226:AMN393265 AWJ393226:AWJ393265 BGF393226:BGF393265 BQB393226:BQB393265 BZX393226:BZX393265 CJT393226:CJT393265 CTP393226:CTP393265 DDL393226:DDL393265 DNH393226:DNH393265 DXD393226:DXD393265 EGZ393226:EGZ393265 EQV393226:EQV393265 FAR393226:FAR393265 FKN393226:FKN393265 FUJ393226:FUJ393265 GEF393226:GEF393265 GOB393226:GOB393265 GXX393226:GXX393265 HHT393226:HHT393265 HRP393226:HRP393265 IBL393226:IBL393265 ILH393226:ILH393265 IVD393226:IVD393265 JEZ393226:JEZ393265 JOV393226:JOV393265 JYR393226:JYR393265 KIN393226:KIN393265 KSJ393226:KSJ393265 LCF393226:LCF393265 LMB393226:LMB393265 LVX393226:LVX393265 MFT393226:MFT393265 MPP393226:MPP393265 MZL393226:MZL393265 NJH393226:NJH393265 NTD393226:NTD393265 OCZ393226:OCZ393265 OMV393226:OMV393265 OWR393226:OWR393265 PGN393226:PGN393265 PQJ393226:PQJ393265 QAF393226:QAF393265 QKB393226:QKB393265 QTX393226:QTX393265 RDT393226:RDT393265 RNP393226:RNP393265 RXL393226:RXL393265 SHH393226:SHH393265 SRD393226:SRD393265 TAZ393226:TAZ393265 TKV393226:TKV393265 TUR393226:TUR393265 UEN393226:UEN393265 UOJ393226:UOJ393265 UYF393226:UYF393265 VIB393226:VIB393265 VRX393226:VRX393265 WBT393226:WBT393265 WLP393226:WLP393265 WVL393226:WVL393265 D458762:D458801 IZ458762:IZ458801 SV458762:SV458801 ACR458762:ACR458801 AMN458762:AMN458801 AWJ458762:AWJ458801 BGF458762:BGF458801 BQB458762:BQB458801 BZX458762:BZX458801 CJT458762:CJT458801 CTP458762:CTP458801 DDL458762:DDL458801 DNH458762:DNH458801 DXD458762:DXD458801 EGZ458762:EGZ458801 EQV458762:EQV458801 FAR458762:FAR458801 FKN458762:FKN458801 FUJ458762:FUJ458801 GEF458762:GEF458801 GOB458762:GOB458801 GXX458762:GXX458801 HHT458762:HHT458801 HRP458762:HRP458801 IBL458762:IBL458801 ILH458762:ILH458801 IVD458762:IVD458801 JEZ458762:JEZ458801 JOV458762:JOV458801 JYR458762:JYR458801 KIN458762:KIN458801 KSJ458762:KSJ458801 LCF458762:LCF458801 LMB458762:LMB458801 LVX458762:LVX458801 MFT458762:MFT458801 MPP458762:MPP458801 MZL458762:MZL458801 NJH458762:NJH458801 NTD458762:NTD458801 OCZ458762:OCZ458801 OMV458762:OMV458801 OWR458762:OWR458801 PGN458762:PGN458801 PQJ458762:PQJ458801 QAF458762:QAF458801 QKB458762:QKB458801 QTX458762:QTX458801 RDT458762:RDT458801 RNP458762:RNP458801 RXL458762:RXL458801 SHH458762:SHH458801 SRD458762:SRD458801 TAZ458762:TAZ458801 TKV458762:TKV458801 TUR458762:TUR458801 UEN458762:UEN458801 UOJ458762:UOJ458801 UYF458762:UYF458801 VIB458762:VIB458801 VRX458762:VRX458801 WBT458762:WBT458801 WLP458762:WLP458801 WVL458762:WVL458801 D524298:D524337 IZ524298:IZ524337 SV524298:SV524337 ACR524298:ACR524337 AMN524298:AMN524337 AWJ524298:AWJ524337 BGF524298:BGF524337 BQB524298:BQB524337 BZX524298:BZX524337 CJT524298:CJT524337 CTP524298:CTP524337 DDL524298:DDL524337 DNH524298:DNH524337 DXD524298:DXD524337 EGZ524298:EGZ524337 EQV524298:EQV524337 FAR524298:FAR524337 FKN524298:FKN524337 FUJ524298:FUJ524337 GEF524298:GEF524337 GOB524298:GOB524337 GXX524298:GXX524337 HHT524298:HHT524337 HRP524298:HRP524337 IBL524298:IBL524337 ILH524298:ILH524337 IVD524298:IVD524337 JEZ524298:JEZ524337 JOV524298:JOV524337 JYR524298:JYR524337 KIN524298:KIN524337 KSJ524298:KSJ524337 LCF524298:LCF524337 LMB524298:LMB524337 LVX524298:LVX524337 MFT524298:MFT524337 MPP524298:MPP524337 MZL524298:MZL524337 NJH524298:NJH524337 NTD524298:NTD524337 OCZ524298:OCZ524337 OMV524298:OMV524337 OWR524298:OWR524337 PGN524298:PGN524337 PQJ524298:PQJ524337 QAF524298:QAF524337 QKB524298:QKB524337 QTX524298:QTX524337 RDT524298:RDT524337 RNP524298:RNP524337 RXL524298:RXL524337 SHH524298:SHH524337 SRD524298:SRD524337 TAZ524298:TAZ524337 TKV524298:TKV524337 TUR524298:TUR524337 UEN524298:UEN524337 UOJ524298:UOJ524337 UYF524298:UYF524337 VIB524298:VIB524337 VRX524298:VRX524337 WBT524298:WBT524337 WLP524298:WLP524337 WVL524298:WVL524337 D589834:D589873 IZ589834:IZ589873 SV589834:SV589873 ACR589834:ACR589873 AMN589834:AMN589873 AWJ589834:AWJ589873 BGF589834:BGF589873 BQB589834:BQB589873 BZX589834:BZX589873 CJT589834:CJT589873 CTP589834:CTP589873 DDL589834:DDL589873 DNH589834:DNH589873 DXD589834:DXD589873 EGZ589834:EGZ589873 EQV589834:EQV589873 FAR589834:FAR589873 FKN589834:FKN589873 FUJ589834:FUJ589873 GEF589834:GEF589873 GOB589834:GOB589873 GXX589834:GXX589873 HHT589834:HHT589873 HRP589834:HRP589873 IBL589834:IBL589873 ILH589834:ILH589873 IVD589834:IVD589873 JEZ589834:JEZ589873 JOV589834:JOV589873 JYR589834:JYR589873 KIN589834:KIN589873 KSJ589834:KSJ589873 LCF589834:LCF589873 LMB589834:LMB589873 LVX589834:LVX589873 MFT589834:MFT589873 MPP589834:MPP589873 MZL589834:MZL589873 NJH589834:NJH589873 NTD589834:NTD589873 OCZ589834:OCZ589873 OMV589834:OMV589873 OWR589834:OWR589873 PGN589834:PGN589873 PQJ589834:PQJ589873 QAF589834:QAF589873 QKB589834:QKB589873 QTX589834:QTX589873 RDT589834:RDT589873 RNP589834:RNP589873 RXL589834:RXL589873 SHH589834:SHH589873 SRD589834:SRD589873 TAZ589834:TAZ589873 TKV589834:TKV589873 TUR589834:TUR589873 UEN589834:UEN589873 UOJ589834:UOJ589873 UYF589834:UYF589873 VIB589834:VIB589873 VRX589834:VRX589873 WBT589834:WBT589873 WLP589834:WLP589873 WVL589834:WVL589873 D655370:D655409 IZ655370:IZ655409 SV655370:SV655409 ACR655370:ACR655409 AMN655370:AMN655409 AWJ655370:AWJ655409 BGF655370:BGF655409 BQB655370:BQB655409 BZX655370:BZX655409 CJT655370:CJT655409 CTP655370:CTP655409 DDL655370:DDL655409 DNH655370:DNH655409 DXD655370:DXD655409 EGZ655370:EGZ655409 EQV655370:EQV655409 FAR655370:FAR655409 FKN655370:FKN655409 FUJ655370:FUJ655409 GEF655370:GEF655409 GOB655370:GOB655409 GXX655370:GXX655409 HHT655370:HHT655409 HRP655370:HRP655409 IBL655370:IBL655409 ILH655370:ILH655409 IVD655370:IVD655409 JEZ655370:JEZ655409 JOV655370:JOV655409 JYR655370:JYR655409 KIN655370:KIN655409 KSJ655370:KSJ655409 LCF655370:LCF655409 LMB655370:LMB655409 LVX655370:LVX655409 MFT655370:MFT655409 MPP655370:MPP655409 MZL655370:MZL655409 NJH655370:NJH655409 NTD655370:NTD655409 OCZ655370:OCZ655409 OMV655370:OMV655409 OWR655370:OWR655409 PGN655370:PGN655409 PQJ655370:PQJ655409 QAF655370:QAF655409 QKB655370:QKB655409 QTX655370:QTX655409 RDT655370:RDT655409 RNP655370:RNP655409 RXL655370:RXL655409 SHH655370:SHH655409 SRD655370:SRD655409 TAZ655370:TAZ655409 TKV655370:TKV655409 TUR655370:TUR655409 UEN655370:UEN655409 UOJ655370:UOJ655409 UYF655370:UYF655409 VIB655370:VIB655409 VRX655370:VRX655409 WBT655370:WBT655409 WLP655370:WLP655409 WVL655370:WVL655409 D720906:D720945 IZ720906:IZ720945 SV720906:SV720945 ACR720906:ACR720945 AMN720906:AMN720945 AWJ720906:AWJ720945 BGF720906:BGF720945 BQB720906:BQB720945 BZX720906:BZX720945 CJT720906:CJT720945 CTP720906:CTP720945 DDL720906:DDL720945 DNH720906:DNH720945 DXD720906:DXD720945 EGZ720906:EGZ720945 EQV720906:EQV720945 FAR720906:FAR720945 FKN720906:FKN720945 FUJ720906:FUJ720945 GEF720906:GEF720945 GOB720906:GOB720945 GXX720906:GXX720945 HHT720906:HHT720945 HRP720906:HRP720945 IBL720906:IBL720945 ILH720906:ILH720945 IVD720906:IVD720945 JEZ720906:JEZ720945 JOV720906:JOV720945 JYR720906:JYR720945 KIN720906:KIN720945 KSJ720906:KSJ720945 LCF720906:LCF720945 LMB720906:LMB720945 LVX720906:LVX720945 MFT720906:MFT720945 MPP720906:MPP720945 MZL720906:MZL720945 NJH720906:NJH720945 NTD720906:NTD720945 OCZ720906:OCZ720945 OMV720906:OMV720945 OWR720906:OWR720945 PGN720906:PGN720945 PQJ720906:PQJ720945 QAF720906:QAF720945 QKB720906:QKB720945 QTX720906:QTX720945 RDT720906:RDT720945 RNP720906:RNP720945 RXL720906:RXL720945 SHH720906:SHH720945 SRD720906:SRD720945 TAZ720906:TAZ720945 TKV720906:TKV720945 TUR720906:TUR720945 UEN720906:UEN720945 UOJ720906:UOJ720945 UYF720906:UYF720945 VIB720906:VIB720945 VRX720906:VRX720945 WBT720906:WBT720945 WLP720906:WLP720945 WVL720906:WVL720945 D786442:D786481 IZ786442:IZ786481 SV786442:SV786481 ACR786442:ACR786481 AMN786442:AMN786481 AWJ786442:AWJ786481 BGF786442:BGF786481 BQB786442:BQB786481 BZX786442:BZX786481 CJT786442:CJT786481 CTP786442:CTP786481 DDL786442:DDL786481 DNH786442:DNH786481 DXD786442:DXD786481 EGZ786442:EGZ786481 EQV786442:EQV786481 FAR786442:FAR786481 FKN786442:FKN786481 FUJ786442:FUJ786481 GEF786442:GEF786481 GOB786442:GOB786481 GXX786442:GXX786481 HHT786442:HHT786481 HRP786442:HRP786481 IBL786442:IBL786481 ILH786442:ILH786481 IVD786442:IVD786481 JEZ786442:JEZ786481 JOV786442:JOV786481 JYR786442:JYR786481 KIN786442:KIN786481 KSJ786442:KSJ786481 LCF786442:LCF786481 LMB786442:LMB786481 LVX786442:LVX786481 MFT786442:MFT786481 MPP786442:MPP786481 MZL786442:MZL786481 NJH786442:NJH786481 NTD786442:NTD786481 OCZ786442:OCZ786481 OMV786442:OMV786481 OWR786442:OWR786481 PGN786442:PGN786481 PQJ786442:PQJ786481 QAF786442:QAF786481 QKB786442:QKB786481 QTX786442:QTX786481 RDT786442:RDT786481 RNP786442:RNP786481 RXL786442:RXL786481 SHH786442:SHH786481 SRD786442:SRD786481 TAZ786442:TAZ786481 TKV786442:TKV786481 TUR786442:TUR786481 UEN786442:UEN786481 UOJ786442:UOJ786481 UYF786442:UYF786481 VIB786442:VIB786481 VRX786442:VRX786481 WBT786442:WBT786481 WLP786442:WLP786481 WVL786442:WVL786481 D851978:D852017 IZ851978:IZ852017 SV851978:SV852017 ACR851978:ACR852017 AMN851978:AMN852017 AWJ851978:AWJ852017 BGF851978:BGF852017 BQB851978:BQB852017 BZX851978:BZX852017 CJT851978:CJT852017 CTP851978:CTP852017 DDL851978:DDL852017 DNH851978:DNH852017 DXD851978:DXD852017 EGZ851978:EGZ852017 EQV851978:EQV852017 FAR851978:FAR852017 FKN851978:FKN852017 FUJ851978:FUJ852017 GEF851978:GEF852017 GOB851978:GOB852017 GXX851978:GXX852017 HHT851978:HHT852017 HRP851978:HRP852017 IBL851978:IBL852017 ILH851978:ILH852017 IVD851978:IVD852017 JEZ851978:JEZ852017 JOV851978:JOV852017 JYR851978:JYR852017 KIN851978:KIN852017 KSJ851978:KSJ852017 LCF851978:LCF852017 LMB851978:LMB852017 LVX851978:LVX852017 MFT851978:MFT852017 MPP851978:MPP852017 MZL851978:MZL852017 NJH851978:NJH852017 NTD851978:NTD852017 OCZ851978:OCZ852017 OMV851978:OMV852017 OWR851978:OWR852017 PGN851978:PGN852017 PQJ851978:PQJ852017 QAF851978:QAF852017 QKB851978:QKB852017 QTX851978:QTX852017 RDT851978:RDT852017 RNP851978:RNP852017 RXL851978:RXL852017 SHH851978:SHH852017 SRD851978:SRD852017 TAZ851978:TAZ852017 TKV851978:TKV852017 TUR851978:TUR852017 UEN851978:UEN852017 UOJ851978:UOJ852017 UYF851978:UYF852017 VIB851978:VIB852017 VRX851978:VRX852017 WBT851978:WBT852017 WLP851978:WLP852017 WVL851978:WVL852017 D917514:D917553 IZ917514:IZ917553 SV917514:SV917553 ACR917514:ACR917553 AMN917514:AMN917553 AWJ917514:AWJ917553 BGF917514:BGF917553 BQB917514:BQB917553 BZX917514:BZX917553 CJT917514:CJT917553 CTP917514:CTP917553 DDL917514:DDL917553 DNH917514:DNH917553 DXD917514:DXD917553 EGZ917514:EGZ917553 EQV917514:EQV917553 FAR917514:FAR917553 FKN917514:FKN917553 FUJ917514:FUJ917553 GEF917514:GEF917553 GOB917514:GOB917553 GXX917514:GXX917553 HHT917514:HHT917553 HRP917514:HRP917553 IBL917514:IBL917553 ILH917514:ILH917553 IVD917514:IVD917553 JEZ917514:JEZ917553 JOV917514:JOV917553 JYR917514:JYR917553 KIN917514:KIN917553 KSJ917514:KSJ917553 LCF917514:LCF917553 LMB917514:LMB917553 LVX917514:LVX917553 MFT917514:MFT917553 MPP917514:MPP917553 MZL917514:MZL917553 NJH917514:NJH917553 NTD917514:NTD917553 OCZ917514:OCZ917553 OMV917514:OMV917553 OWR917514:OWR917553 PGN917514:PGN917553 PQJ917514:PQJ917553 QAF917514:QAF917553 QKB917514:QKB917553 QTX917514:QTX917553 RDT917514:RDT917553 RNP917514:RNP917553 RXL917514:RXL917553 SHH917514:SHH917553 SRD917514:SRD917553 TAZ917514:TAZ917553 TKV917514:TKV917553 TUR917514:TUR917553 UEN917514:UEN917553 UOJ917514:UOJ917553 UYF917514:UYF917553 VIB917514:VIB917553 VRX917514:VRX917553 WBT917514:WBT917553 WLP917514:WLP917553 WVL917514:WVL917553 D983050:D983089 IZ983050:IZ983089 SV983050:SV983089 ACR983050:ACR983089 AMN983050:AMN983089 AWJ983050:AWJ983089 BGF983050:BGF983089 BQB983050:BQB983089 BZX983050:BZX983089 CJT983050:CJT983089 CTP983050:CTP983089 DDL983050:DDL983089 DNH983050:DNH983089 DXD983050:DXD983089 EGZ983050:EGZ983089 EQV983050:EQV983089 FAR983050:FAR983089 FKN983050:FKN983089 FUJ983050:FUJ983089 GEF983050:GEF983089 GOB983050:GOB983089 GXX983050:GXX983089 HHT983050:HHT983089 HRP983050:HRP983089 IBL983050:IBL983089 ILH983050:ILH983089 IVD983050:IVD983089 JEZ983050:JEZ983089 JOV983050:JOV983089 JYR983050:JYR983089 KIN983050:KIN983089 KSJ983050:KSJ983089 LCF983050:LCF983089 LMB983050:LMB983089 LVX983050:LVX983089 MFT983050:MFT983089 MPP983050:MPP983089 MZL983050:MZL983089 NJH983050:NJH983089 NTD983050:NTD983089 OCZ983050:OCZ983089 OMV983050:OMV983089 OWR983050:OWR983089 PGN983050:PGN983089 PQJ983050:PQJ983089 QAF983050:QAF983089 QKB983050:QKB983089 QTX983050:QTX983089 RDT983050:RDT983089 RNP983050:RNP983089 RXL983050:RXL983089 SHH983050:SHH983089 SRD983050:SRD983089 TAZ983050:TAZ983089 TKV983050:TKV983089 TUR983050:TUR983089 UEN983050:UEN983089 UOJ983050:UOJ983089 UYF983050:UYF983089 VIB983050:VIB983089 VRX983050:VRX983089 WBT983050:WBT983089 WLP983050:WLP983089 WVL983050:WVL983089" xr:uid="{00000000-0002-0000-0900-000002000000}">
      <formula1>$AN$2:$AN$6</formula1>
    </dataValidation>
  </dataValidations>
  <printOptions horizontalCentered="1"/>
  <pageMargins left="0.19685039370078741" right="0.19685039370078741" top="0.39370078740157483" bottom="0.39370078740157483" header="0.31496062992125984" footer="0.31496062992125984"/>
  <pageSetup paperSize="9" scale="85" orientation="landscape" blackAndWhite="1" r:id="rId1"/>
  <rowBreaks count="1" manualBreakCount="1">
    <brk id="46" max="3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15</vt:i4>
      </vt:variant>
    </vt:vector>
  </HeadingPairs>
  <TitlesOfParts>
    <vt:vector size="28" baseType="lpstr">
      <vt:lpstr>【１】共通</vt:lpstr>
      <vt:lpstr>【２】特養</vt:lpstr>
      <vt:lpstr>【２】老健</vt:lpstr>
      <vt:lpstr>【２】医療院</vt:lpstr>
      <vt:lpstr>【３】勤務①</vt:lpstr>
      <vt:lpstr>【３】勤務①例</vt:lpstr>
      <vt:lpstr>【３】勤務②</vt:lpstr>
      <vt:lpstr>【３】勤務②例</vt:lpstr>
      <vt:lpstr>【３】勤務③通リ</vt:lpstr>
      <vt:lpstr>【３】勤務④訪リ</vt:lpstr>
      <vt:lpstr>【４】在宅復帰</vt:lpstr>
      <vt:lpstr>⑤表</vt:lpstr>
      <vt:lpstr>和暦西暦</vt:lpstr>
      <vt:lpstr>【１】共通!Print_Area</vt:lpstr>
      <vt:lpstr>【２】医療院!Print_Area</vt:lpstr>
      <vt:lpstr>【２】特養!Print_Area</vt:lpstr>
      <vt:lpstr>【２】老健!Print_Area</vt:lpstr>
      <vt:lpstr>【３】勤務①!Print_Area</vt:lpstr>
      <vt:lpstr>【３】勤務①例!Print_Area</vt:lpstr>
      <vt:lpstr>【３】勤務②!Print_Area</vt:lpstr>
      <vt:lpstr>【３】勤務②例!Print_Area</vt:lpstr>
      <vt:lpstr>【３】勤務③通リ!Print_Area</vt:lpstr>
      <vt:lpstr>【３】勤務④訪リ!Print_Area</vt:lpstr>
      <vt:lpstr>【４】在宅復帰!Print_Area</vt:lpstr>
      <vt:lpstr>【３】勤務①!Print_Titles</vt:lpstr>
      <vt:lpstr>【３】勤務②!Print_Titles</vt:lpstr>
      <vt:lpstr>【３】勤務③通リ!Print_Titles</vt:lpstr>
      <vt:lpstr>【３】勤務④訪リ!Print_Titles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HOSTNAME</dc:creator>
  <cp:lastModifiedBy>川井　友輔</cp:lastModifiedBy>
  <cp:lastPrinted>2025-06-18T12:28:20Z</cp:lastPrinted>
  <dcterms:created xsi:type="dcterms:W3CDTF">2017-09-04T02:52:35Z</dcterms:created>
  <dcterms:modified xsi:type="dcterms:W3CDTF">2025-06-18T12:28:29Z</dcterms:modified>
</cp:coreProperties>
</file>