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435" yWindow="75" windowWidth="19320" windowHeight="11430"/>
  </bookViews>
  <sheets>
    <sheet name="抜粋１" sheetId="2" r:id="rId1"/>
    <sheet name="抜粋２" sheetId="3" r:id="rId2"/>
  </sheets>
  <definedNames>
    <definedName name="_xlnm.Print_Area" localSheetId="0">抜粋１!$A$1:$U$31</definedName>
    <definedName name="_xlnm.Print_Area" localSheetId="1">抜粋２!$A$1:$I$32</definedName>
    <definedName name="_xlnm.Print_Titles" localSheetId="0">抜粋１!$A:$F,抜粋１!$2:$5</definedName>
    <definedName name="_xlnm.Print_Titles" localSheetId="1">抜粋２!$A:$F,抜粋２!$3:$6</definedName>
  </definedNames>
  <calcPr calcId="162913"/>
</workbook>
</file>

<file path=xl/calcChain.xml><?xml version="1.0" encoding="utf-8"?>
<calcChain xmlns="http://schemas.openxmlformats.org/spreadsheetml/2006/main">
  <c r="F32" i="3" l="1"/>
  <c r="G32" i="3"/>
  <c r="H32" i="3" s="1"/>
  <c r="H31" i="3"/>
  <c r="H30" i="3"/>
  <c r="H29" i="3"/>
  <c r="G22" i="3"/>
  <c r="F22" i="3"/>
  <c r="F27" i="3"/>
  <c r="H27" i="3" s="1"/>
  <c r="G27" i="3"/>
  <c r="H26" i="3"/>
  <c r="H25" i="3"/>
  <c r="H24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22" i="3" l="1"/>
  <c r="O21" i="2"/>
  <c r="N21" i="2"/>
  <c r="M21" i="2"/>
  <c r="L21" i="2"/>
  <c r="J21" i="2"/>
  <c r="I21" i="2"/>
  <c r="H21" i="2"/>
  <c r="G21" i="2"/>
  <c r="F31" i="2"/>
  <c r="F26" i="2"/>
  <c r="P29" i="2" l="1"/>
  <c r="K29" i="2"/>
  <c r="Q29" i="2" s="1"/>
  <c r="P24" i="2"/>
  <c r="K24" i="2"/>
  <c r="P19" i="2"/>
  <c r="P17" i="2"/>
  <c r="P15" i="2"/>
  <c r="P13" i="2"/>
  <c r="P12" i="2"/>
  <c r="P9" i="2"/>
  <c r="P8" i="2"/>
  <c r="P7" i="2"/>
  <c r="P6" i="2"/>
  <c r="K19" i="2"/>
  <c r="K17" i="2"/>
  <c r="K15" i="2"/>
  <c r="K13" i="2"/>
  <c r="K12" i="2"/>
  <c r="Q12" i="2" s="1"/>
  <c r="K9" i="2"/>
  <c r="K8" i="2"/>
  <c r="Q8" i="2" s="1"/>
  <c r="K7" i="2"/>
  <c r="Q7" i="2" s="1"/>
  <c r="K6" i="2"/>
  <c r="Q6" i="2" s="1"/>
  <c r="T6" i="2" s="1"/>
  <c r="F21" i="2"/>
  <c r="Q24" i="2" l="1"/>
  <c r="T24" i="2" s="1"/>
  <c r="U24" i="2" s="1"/>
  <c r="Q15" i="2"/>
  <c r="T15" i="2" s="1"/>
  <c r="U15" i="2" s="1"/>
  <c r="Q19" i="2"/>
  <c r="T19" i="2" s="1"/>
  <c r="U19" i="2" s="1"/>
  <c r="T29" i="2"/>
  <c r="U29" i="2" s="1"/>
  <c r="R29" i="2"/>
  <c r="Q9" i="2"/>
  <c r="Q13" i="2"/>
  <c r="T13" i="2" s="1"/>
  <c r="U13" i="2" s="1"/>
  <c r="Q17" i="2"/>
  <c r="T17" i="2" s="1"/>
  <c r="U17" i="2" s="1"/>
  <c r="P30" i="2"/>
  <c r="T12" i="2"/>
  <c r="U12" i="2" s="1"/>
  <c r="O31" i="2"/>
  <c r="N31" i="2"/>
  <c r="M31" i="2"/>
  <c r="L31" i="2"/>
  <c r="J31" i="2"/>
  <c r="I31" i="2"/>
  <c r="H31" i="2"/>
  <c r="G31" i="2"/>
  <c r="O26" i="2"/>
  <c r="N26" i="2"/>
  <c r="M26" i="2"/>
  <c r="L26" i="2"/>
  <c r="J26" i="2"/>
  <c r="I26" i="2"/>
  <c r="H26" i="2"/>
  <c r="G26" i="2"/>
  <c r="T7" i="2" l="1"/>
  <c r="U7" i="2" s="1"/>
  <c r="K21" i="2" l="1"/>
  <c r="P28" i="2"/>
  <c r="P31" i="2" s="1"/>
  <c r="P25" i="2"/>
  <c r="P23" i="2"/>
  <c r="T9" i="2"/>
  <c r="U9" i="2" s="1"/>
  <c r="T8" i="2"/>
  <c r="U8" i="2" s="1"/>
  <c r="P21" i="2" l="1"/>
  <c r="P26" i="2"/>
  <c r="K30" i="2"/>
  <c r="Q30" i="2" s="1"/>
  <c r="K28" i="2"/>
  <c r="K25" i="2"/>
  <c r="Q25" i="2" s="1"/>
  <c r="T25" i="2" s="1"/>
  <c r="U25" i="2" s="1"/>
  <c r="K23" i="2"/>
  <c r="T30" i="2" l="1"/>
  <c r="U30" i="2" s="1"/>
  <c r="Q21" i="2"/>
  <c r="T21" i="2" s="1"/>
  <c r="U21" i="2" s="1"/>
  <c r="U6" i="2"/>
  <c r="K31" i="2"/>
  <c r="Q28" i="2"/>
  <c r="T28" i="2" s="1"/>
  <c r="U28" i="2" s="1"/>
  <c r="Q23" i="2"/>
  <c r="K26" i="2"/>
  <c r="R6" i="2"/>
  <c r="R28" i="2"/>
  <c r="R31" i="2" s="1"/>
  <c r="Q26" i="2" l="1"/>
  <c r="T26" i="2" s="1"/>
  <c r="U26" i="2" s="1"/>
  <c r="T23" i="2"/>
  <c r="U23" i="2" s="1"/>
  <c r="R23" i="2"/>
  <c r="R26" i="2" s="1"/>
  <c r="Q31" i="2"/>
  <c r="T31" i="2" s="1"/>
  <c r="U31" i="2" s="1"/>
</calcChain>
</file>

<file path=xl/sharedStrings.xml><?xml version="1.0" encoding="utf-8"?>
<sst xmlns="http://schemas.openxmlformats.org/spreadsheetml/2006/main" count="233" uniqueCount="83">
  <si>
    <t>診療行為</t>
  </si>
  <si>
    <t>10～14歳</t>
  </si>
  <si>
    <t>15～19歳</t>
  </si>
  <si>
    <t>分類
コード</t>
  </si>
  <si>
    <t>分類名称</t>
  </si>
  <si>
    <t>診療行為
コード</t>
  </si>
  <si>
    <t>点数</t>
  </si>
  <si>
    <t>男</t>
  </si>
  <si>
    <t>0～4歳</t>
  </si>
  <si>
    <t>5～9歳</t>
  </si>
  <si>
    <t>歯科訪問診療１（診療所）（１日につき）</t>
  </si>
  <si>
    <t>歯科訪問診療１（病院）（１日につき）</t>
  </si>
  <si>
    <t>歯科訪問診療２（診療所）（１日につき）</t>
  </si>
  <si>
    <t>歯科訪問診療２（病院）（１日につき）</t>
  </si>
  <si>
    <t>歯科訪問診療３（診療所）（１日につき）</t>
  </si>
  <si>
    <t>歯科訪問診療３（病院）（１日につき）</t>
  </si>
  <si>
    <t>歯科訪問診療（初診料若しくは再診料の場合）</t>
  </si>
  <si>
    <t>歯科訪問診療料（初診時）（１日につき）</t>
  </si>
  <si>
    <t>歯科訪問診療料（再診時）（１日につき）</t>
  </si>
  <si>
    <t>C000</t>
  </si>
  <si>
    <t>C001</t>
  </si>
  <si>
    <t>C001-3</t>
  </si>
  <si>
    <t>歯科訪問診療料</t>
    <rPh sb="0" eb="2">
      <t>シカ</t>
    </rPh>
    <rPh sb="2" eb="4">
      <t>ホウモン</t>
    </rPh>
    <rPh sb="4" eb="7">
      <t>シンリョウリョウ</t>
    </rPh>
    <phoneticPr fontId="4"/>
  </si>
  <si>
    <t>訪問歯科衛生指導料</t>
    <rPh sb="0" eb="2">
      <t>ホウモン</t>
    </rPh>
    <rPh sb="2" eb="4">
      <t>シカ</t>
    </rPh>
    <rPh sb="4" eb="6">
      <t>エイセイ</t>
    </rPh>
    <rPh sb="6" eb="8">
      <t>シドウ</t>
    </rPh>
    <rPh sb="8" eb="9">
      <t>リョウ</t>
    </rPh>
    <phoneticPr fontId="4"/>
  </si>
  <si>
    <t>歯科疾患在宅療養管理料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rPh sb="10" eb="11">
      <t>リョウ</t>
    </rPh>
    <phoneticPr fontId="4"/>
  </si>
  <si>
    <t>-</t>
  </si>
  <si>
    <t>0～19歳</t>
    <phoneticPr fontId="4"/>
  </si>
  <si>
    <t>②/①</t>
    <phoneticPr fontId="4"/>
  </si>
  <si>
    <t>③大阪府割合</t>
    <rPh sb="1" eb="4">
      <t>オオサカフ</t>
    </rPh>
    <rPh sb="4" eb="6">
      <t>ワリアイ</t>
    </rPh>
    <phoneticPr fontId="4"/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</si>
  <si>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</si>
  <si>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</si>
  <si>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</si>
  <si>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※集計対象期間内に名称や点数・金額等に変更がある場合、集計対象期間当初の情報で表示</t>
    <phoneticPr fontId="4"/>
  </si>
  <si>
    <t>④＝
②×③</t>
    <phoneticPr fontId="4"/>
  </si>
  <si>
    <t>④/12
（一月平均）</t>
    <rPh sb="6" eb="7">
      <t>イチ</t>
    </rPh>
    <rPh sb="7" eb="8">
      <t>ツキ</t>
    </rPh>
    <rPh sb="8" eb="10">
      <t>ヘイキン</t>
    </rPh>
    <phoneticPr fontId="4"/>
  </si>
  <si>
    <t>②男女0～19歳
合計</t>
    <rPh sb="1" eb="3">
      <t>ダンジョ</t>
    </rPh>
    <rPh sb="7" eb="8">
      <t>サイ</t>
    </rPh>
    <rPh sb="9" eb="11">
      <t>ゴウケイ</t>
    </rPh>
    <phoneticPr fontId="4"/>
  </si>
  <si>
    <t>総計
【1】</t>
    <phoneticPr fontId="2"/>
  </si>
  <si>
    <t>27大阪府
【2】</t>
    <rPh sb="2" eb="5">
      <t>オオサカフ</t>
    </rPh>
    <phoneticPr fontId="2"/>
  </si>
  <si>
    <t>合計</t>
    <rPh sb="0" eb="2">
      <t>ゴウケイ</t>
    </rPh>
    <phoneticPr fontId="2"/>
  </si>
  <si>
    <t>診療行為
コード</t>
    <phoneticPr fontId="2"/>
  </si>
  <si>
    <t>※集計対象期間内に名称や点数・金額等に変更がある場合、集計対象期間当初の情報で表示</t>
    <phoneticPr fontId="2"/>
  </si>
  <si>
    <t>大阪府割合
【2】/【1】
③</t>
    <rPh sb="0" eb="3">
      <t>オオサカフ</t>
    </rPh>
    <rPh sb="3" eb="5">
      <t>ワリアイ</t>
    </rPh>
    <phoneticPr fontId="2"/>
  </si>
  <si>
    <t>総計
①</t>
    <phoneticPr fontId="2"/>
  </si>
  <si>
    <t>合計</t>
    <rPh sb="0" eb="2">
      <t>ゴウケイ</t>
    </rPh>
    <phoneticPr fontId="4"/>
  </si>
  <si>
    <t>303008850</t>
  </si>
  <si>
    <t>303008950</t>
  </si>
  <si>
    <t>303009050</t>
  </si>
  <si>
    <t>303009150</t>
  </si>
  <si>
    <t>303009250</t>
  </si>
  <si>
    <t>303008750</t>
    <phoneticPr fontId="4"/>
  </si>
  <si>
    <t>歯科訪問診療１（診療所）（診療時間が２０分未満の場合）（１日につき）</t>
  </si>
  <si>
    <t>歯科訪問診療１（病院）（診療時間が２０分未満の場合）（１日につき）</t>
  </si>
  <si>
    <t>歯科訪問診療２（診療所）（診療時間が２０分未満の場合）（１日につき）</t>
  </si>
  <si>
    <t>歯科訪問診療２（病院）（診療時間が２０分未満の場合）（１日につき）</t>
  </si>
  <si>
    <t>歯科訪問診療３（診療所）（診療時間が２０分未満の場合）（１日につき）</t>
  </si>
  <si>
    <t>歯科訪問診療３（病院）（診療時間が２０分未満の場合）（１日につき）</t>
  </si>
  <si>
    <t>303007310</t>
  </si>
  <si>
    <t>訪問歯科衛生指導料（単一建物診療患者が１人の場合）</t>
  </si>
  <si>
    <t>303007410</t>
  </si>
  <si>
    <t>訪問歯科衛生指導料（単一建物診療患者が２人以上９人以下の場合）</t>
  </si>
  <si>
    <t>303007510</t>
  </si>
  <si>
    <t>訪問歯科衛生指導料（１及び２以外の場合）</t>
  </si>
  <si>
    <t>303003310</t>
  </si>
  <si>
    <t>歯科疾患在宅療養管理料（在宅療養支援歯科診療所２の場合）</t>
  </si>
  <si>
    <t>303003410</t>
  </si>
  <si>
    <t>歯科疾患在宅療養管理料（１及び２以外の場合）</t>
  </si>
  <si>
    <t>303007610</t>
  </si>
  <si>
    <t>歯科疾患在宅療養管理料（在宅療養支援歯科診療所１の場合）</t>
  </si>
  <si>
    <t>診療年月：H30年04月～H31年03月　(歯科) Ｃ 在宅医療　全体　※集計結果が10未満の場合は「‐」で表示（10未満の箇所が1箇所の場合は10以上の最小値を全て「‐」で表示）</t>
    <phoneticPr fontId="4"/>
  </si>
  <si>
    <t>診療年月：H30年04月～H31年03月　(歯科) Ｃ 在宅医療　全体　※集計結果が10未満の場合は「‐」で表示（10未満の箇所が1箇所の場合は10以上の最小値を全て「‐」で表示）</t>
    <phoneticPr fontId="2"/>
  </si>
  <si>
    <t>303006410</t>
  </si>
  <si>
    <t>303008750</t>
  </si>
  <si>
    <t>第５回NDBオープンデータ　歯科診療行為　C在宅医療　抜粋2</t>
    <phoneticPr fontId="2"/>
  </si>
  <si>
    <t>第５回NDBオープンデータ　歯科診療行為　C在宅医療　抜粋１</t>
    <rPh sb="0" eb="1">
      <t>ダイ</t>
    </rPh>
    <rPh sb="2" eb="3">
      <t>カイ</t>
    </rPh>
    <rPh sb="14" eb="16">
      <t>シカ</t>
    </rPh>
    <rPh sb="16" eb="18">
      <t>シンリョウ</t>
    </rPh>
    <rPh sb="18" eb="20">
      <t>コウイ</t>
    </rPh>
    <rPh sb="22" eb="24">
      <t>ザイタク</t>
    </rPh>
    <rPh sb="24" eb="26">
      <t>イリョウ</t>
    </rPh>
    <rPh sb="27" eb="29">
      <t>バッスイ</t>
    </rPh>
    <phoneticPr fontId="4"/>
  </si>
  <si>
    <t>-</t>
    <phoneticPr fontId="4"/>
  </si>
  <si>
    <t>303000110</t>
  </si>
  <si>
    <t>303000210</t>
  </si>
  <si>
    <t>303004610</t>
  </si>
  <si>
    <t>303006250</t>
  </si>
  <si>
    <t>303006310</t>
  </si>
  <si>
    <t>303006550</t>
  </si>
  <si>
    <t>303006650</t>
  </si>
  <si>
    <t>303006750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</si>
</sst>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);[Red]\(#,##0\)"/>
    <numFmt numFmtId="178" formatCode="0.000%"/>
    <numFmt numFmtId="179" formatCode="0_ "/>
  </numFmts>
  <fonts count="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7" fontId="7" fillId="0" borderId="5" xfId="1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49" fontId="7" fillId="0" borderId="5" xfId="0" applyNumberFormat="1" applyFont="1" applyBorder="1" applyAlignment="1">
      <alignment vertical="center" shrinkToFit="1"/>
    </xf>
    <xf numFmtId="177" fontId="7" fillId="0" borderId="3" xfId="1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vertical="center"/>
    </xf>
    <xf numFmtId="177" fontId="7" fillId="0" borderId="6" xfId="1" applyNumberFormat="1" applyFont="1" applyBorder="1" applyAlignment="1">
      <alignment horizontal="right" vertical="center" shrinkToFit="1"/>
    </xf>
    <xf numFmtId="49" fontId="7" fillId="0" borderId="6" xfId="0" applyNumberFormat="1" applyFont="1" applyBorder="1" applyAlignment="1">
      <alignment vertical="center" shrinkToFit="1"/>
    </xf>
    <xf numFmtId="177" fontId="7" fillId="0" borderId="4" xfId="1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vertical="center" shrinkToFit="1"/>
    </xf>
    <xf numFmtId="177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shrinkToFit="1"/>
    </xf>
    <xf numFmtId="177" fontId="7" fillId="0" borderId="6" xfId="1" applyNumberFormat="1" applyFont="1" applyBorder="1" applyAlignment="1">
      <alignment vertical="center" shrinkToFit="1"/>
    </xf>
    <xf numFmtId="0" fontId="7" fillId="0" borderId="0" xfId="0" applyNumberFormat="1" applyFont="1" applyBorder="1" applyAlignment="1">
      <alignment vertical="center" shrinkToFit="1"/>
    </xf>
    <xf numFmtId="49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7" fillId="0" borderId="5" xfId="0" applyNumberFormat="1" applyFont="1" applyBorder="1" applyAlignment="1">
      <alignment vertical="center" shrinkToFit="1"/>
    </xf>
    <xf numFmtId="177" fontId="7" fillId="0" borderId="6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vertical="center" shrinkToFit="1"/>
    </xf>
    <xf numFmtId="49" fontId="7" fillId="0" borderId="8" xfId="0" applyNumberFormat="1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NumberFormat="1" applyFont="1" applyBorder="1" applyAlignment="1">
      <alignment vertical="center" shrinkToFit="1"/>
    </xf>
    <xf numFmtId="49" fontId="7" fillId="0" borderId="9" xfId="0" applyNumberFormat="1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177" fontId="7" fillId="0" borderId="9" xfId="0" applyNumberFormat="1" applyFont="1" applyBorder="1" applyAlignment="1">
      <alignment vertical="center" shrinkToFit="1"/>
    </xf>
    <xf numFmtId="177" fontId="7" fillId="0" borderId="9" xfId="1" applyNumberFormat="1" applyFont="1" applyBorder="1" applyAlignment="1">
      <alignment horizontal="right" vertical="center" shrinkToFit="1"/>
    </xf>
    <xf numFmtId="0" fontId="7" fillId="0" borderId="9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 shrinkToFit="1"/>
    </xf>
    <xf numFmtId="10" fontId="7" fillId="0" borderId="6" xfId="2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vertical="center"/>
    </xf>
    <xf numFmtId="179" fontId="7" fillId="0" borderId="6" xfId="0" applyNumberFormat="1" applyFont="1" applyBorder="1" applyAlignment="1">
      <alignment vertical="center"/>
    </xf>
    <xf numFmtId="179" fontId="7" fillId="0" borderId="5" xfId="0" applyNumberFormat="1" applyFont="1" applyBorder="1" applyAlignment="1">
      <alignment vertical="center"/>
    </xf>
    <xf numFmtId="177" fontId="7" fillId="0" borderId="6" xfId="1" applyNumberFormat="1" applyFont="1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8" fontId="7" fillId="0" borderId="6" xfId="0" applyNumberFormat="1" applyFont="1" applyBorder="1" applyAlignment="1">
      <alignment vertical="center"/>
    </xf>
    <xf numFmtId="178" fontId="7" fillId="0" borderId="5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7" fontId="7" fillId="0" borderId="7" xfId="1" applyNumberFormat="1" applyFont="1" applyFill="1" applyBorder="1" applyAlignment="1">
      <alignment vertical="center" shrinkToFit="1"/>
    </xf>
    <xf numFmtId="177" fontId="7" fillId="0" borderId="7" xfId="1" applyNumberFormat="1" applyFont="1" applyBorder="1" applyAlignment="1">
      <alignment vertical="center" shrinkToFit="1"/>
    </xf>
    <xf numFmtId="177" fontId="7" fillId="0" borderId="6" xfId="0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2" borderId="11" xfId="1" applyNumberFormat="1" applyFont="1" applyFill="1" applyBorder="1" applyAlignment="1">
      <alignment vertical="center"/>
    </xf>
    <xf numFmtId="178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7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684439</xdr:colOff>
      <xdr:row>13</xdr:row>
      <xdr:rowOff>246289</xdr:rowOff>
    </xdr:from>
    <xdr:to>
      <xdr:col>1</xdr:col>
      <xdr:colOff>1836965</xdr:colOff>
      <xdr:row>14</xdr:row>
      <xdr:rowOff>274864</xdr:rowOff>
    </xdr:to>
    <xdr:sp macro="" textlink="">
      <xdr:nvSpPr>
        <xdr:cNvPr id="2" name="正方形/長方形 1"/>
        <xdr:cNvSpPr/>
      </xdr:nvSpPr>
      <xdr:spPr>
        <a:xfrm>
          <a:off x="1487260" y="4423682"/>
          <a:ext cx="1152526" cy="341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何回でも可</a:t>
          </a:r>
        </a:p>
      </xdr:txBody>
    </xdr:sp>
    <xdr:clientData/>
  </xdr:twoCellAnchor>
  <xdr:twoCellAnchor>
    <xdr:from>
      <xdr:col>1</xdr:col>
      <xdr:colOff>548368</xdr:colOff>
      <xdr:row>29</xdr:row>
      <xdr:rowOff>89807</xdr:rowOff>
    </xdr:from>
    <xdr:to>
      <xdr:col>1</xdr:col>
      <xdr:colOff>1687285</xdr:colOff>
      <xdr:row>30</xdr:row>
      <xdr:rowOff>95250</xdr:rowOff>
    </xdr:to>
    <xdr:sp macro="" textlink="">
      <xdr:nvSpPr>
        <xdr:cNvPr id="4" name="正方形/長方形 3"/>
        <xdr:cNvSpPr/>
      </xdr:nvSpPr>
      <xdr:spPr>
        <a:xfrm>
          <a:off x="1351189" y="9301843"/>
          <a:ext cx="1138917" cy="3184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月１回限度</a:t>
          </a:r>
        </a:p>
      </xdr:txBody>
    </xdr:sp>
    <xdr:clientData/>
  </xdr:twoCellAnchor>
  <xdr:twoCellAnchor>
    <xdr:from>
      <xdr:col>1</xdr:col>
      <xdr:colOff>571499</xdr:colOff>
      <xdr:row>24</xdr:row>
      <xdr:rowOff>74839</xdr:rowOff>
    </xdr:from>
    <xdr:to>
      <xdr:col>1</xdr:col>
      <xdr:colOff>1700892</xdr:colOff>
      <xdr:row>25</xdr:row>
      <xdr:rowOff>141514</xdr:rowOff>
    </xdr:to>
    <xdr:sp macro="" textlink="">
      <xdr:nvSpPr>
        <xdr:cNvPr id="5" name="正方形/長方形 4"/>
        <xdr:cNvSpPr/>
      </xdr:nvSpPr>
      <xdr:spPr>
        <a:xfrm>
          <a:off x="1374320" y="7708446"/>
          <a:ext cx="1129393" cy="3796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月４回限度</a:t>
          </a:r>
        </a:p>
      </xdr:txBody>
    </xdr:sp>
    <xdr:clientData/>
  </xdr:twoCellAnchor>
  <xdr:twoCellAnchor>
    <xdr:from>
      <xdr:col>18</xdr:col>
      <xdr:colOff>802822</xdr:colOff>
      <xdr:row>0</xdr:row>
      <xdr:rowOff>136071</xdr:rowOff>
    </xdr:from>
    <xdr:to>
      <xdr:col>20</xdr:col>
      <xdr:colOff>240127</xdr:colOff>
      <xdr:row>1</xdr:row>
      <xdr:rowOff>104854</xdr:rowOff>
    </xdr:to>
    <xdr:sp macro="" textlink="">
      <xdr:nvSpPr>
        <xdr:cNvPr id="6" name="正方形/長方形 5"/>
        <xdr:cNvSpPr/>
      </xdr:nvSpPr>
      <xdr:spPr>
        <a:xfrm>
          <a:off x="15444108" y="136071"/>
          <a:ext cx="1165412" cy="336176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/>
        <a:lstStyle/>
        <a:p>
          <a:pPr algn="ctr">
            <a:spcAft>
              <a:spcPts val="0"/>
            </a:spcAft>
          </a:pP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１</a:t>
          </a: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－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３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2"/>
  <sheetViews>
    <sheetView tabSelected="1" view="pageBreakPreview" zoomScale="70" zoomScaleNormal="100" zoomScaleSheetLayoutView="70" workbookViewId="0">
      <selection activeCell="D10" sqref="D10"/>
    </sheetView>
  </sheetViews>
  <sheetFormatPr defaultRowHeight="11.25" x14ac:dyDescent="0.15"/>
  <cols>
    <col min="1" max="1" width="12" style="2" customWidth="1"/>
    <col min="2" max="2" width="33.5703125" style="2" customWidth="1"/>
    <col min="3" max="3" width="13.85546875" style="2" bestFit="1" customWidth="1"/>
    <col min="4" max="4" width="88.42578125" style="2" customWidth="1"/>
    <col min="5" max="5" width="9.7109375" style="3" bestFit="1" customWidth="1"/>
    <col min="6" max="6" width="18.5703125" style="2" customWidth="1"/>
    <col min="7" max="10" width="10.85546875" style="2" hidden="1" customWidth="1"/>
    <col min="11" max="11" width="11.85546875" style="2" customWidth="1"/>
    <col min="12" max="15" width="10.85546875" style="2" hidden="1" customWidth="1"/>
    <col min="16" max="16" width="11.85546875" style="2" customWidth="1"/>
    <col min="17" max="17" width="19.5703125" style="2" bestFit="1" customWidth="1"/>
    <col min="18" max="18" width="0" style="2" hidden="1" customWidth="1"/>
    <col min="19" max="19" width="13.42578125" style="2" customWidth="1"/>
    <col min="20" max="20" width="12.42578125" style="2" customWidth="1"/>
    <col min="21" max="21" width="17" style="2" bestFit="1" customWidth="1"/>
    <col min="22" max="22" width="9.140625" style="2"/>
    <col min="23" max="23" width="13.28515625" style="2" customWidth="1"/>
    <col min="24" max="16384" width="9.140625" style="2"/>
  </cols>
  <sheetData>
    <row r="1" spans="1:24" ht="28.5" customHeight="1" x14ac:dyDescent="0.15">
      <c r="A1" s="4" t="s">
        <v>73</v>
      </c>
      <c r="L1" s="1"/>
      <c r="M1" s="1"/>
      <c r="N1" s="1"/>
      <c r="O1" s="1"/>
      <c r="P1" s="1"/>
    </row>
    <row r="2" spans="1:24" s="8" customFormat="1" ht="26.25" customHeight="1" x14ac:dyDescent="0.15">
      <c r="A2" s="5" t="s">
        <v>68</v>
      </c>
      <c r="B2" s="5"/>
      <c r="C2" s="5"/>
      <c r="D2" s="6"/>
      <c r="E2" s="7"/>
      <c r="F2" s="6"/>
      <c r="G2" s="6"/>
      <c r="H2" s="6"/>
      <c r="I2" s="6"/>
      <c r="J2" s="6"/>
      <c r="L2" s="6"/>
      <c r="M2" s="6"/>
      <c r="N2" s="6"/>
      <c r="O2" s="6"/>
      <c r="P2" s="6"/>
    </row>
    <row r="3" spans="1:24" s="8" customFormat="1" ht="26.25" customHeight="1" x14ac:dyDescent="0.15">
      <c r="A3" s="6" t="s">
        <v>32</v>
      </c>
      <c r="B3" s="6"/>
      <c r="C3" s="6"/>
      <c r="D3" s="6"/>
      <c r="E3" s="7"/>
      <c r="F3" s="6"/>
      <c r="G3" s="6"/>
      <c r="H3" s="6"/>
      <c r="I3" s="6"/>
      <c r="J3" s="6"/>
      <c r="L3" s="6"/>
      <c r="M3" s="6"/>
      <c r="N3" s="6"/>
      <c r="O3" s="6"/>
      <c r="P3" s="6"/>
    </row>
    <row r="4" spans="1:24" s="8" customFormat="1" ht="24.75" customHeight="1" x14ac:dyDescent="0.15">
      <c r="A4" s="72" t="s">
        <v>3</v>
      </c>
      <c r="B4" s="73" t="s">
        <v>4</v>
      </c>
      <c r="C4" s="72" t="s">
        <v>5</v>
      </c>
      <c r="D4" s="74" t="s">
        <v>0</v>
      </c>
      <c r="E4" s="75" t="s">
        <v>6</v>
      </c>
      <c r="F4" s="64" t="s">
        <v>42</v>
      </c>
      <c r="G4" s="10" t="s">
        <v>7</v>
      </c>
      <c r="H4" s="10"/>
      <c r="I4" s="10"/>
      <c r="J4" s="10"/>
      <c r="K4" s="31" t="s">
        <v>30</v>
      </c>
      <c r="L4" s="31" t="s">
        <v>29</v>
      </c>
      <c r="M4" s="31"/>
      <c r="N4" s="31"/>
      <c r="O4" s="31"/>
      <c r="P4" s="31" t="s">
        <v>31</v>
      </c>
      <c r="Q4" s="64" t="s">
        <v>35</v>
      </c>
      <c r="R4" s="10"/>
      <c r="S4" s="64" t="s">
        <v>28</v>
      </c>
      <c r="T4" s="64" t="s">
        <v>33</v>
      </c>
      <c r="U4" s="64" t="s">
        <v>34</v>
      </c>
    </row>
    <row r="5" spans="1:24" s="8" customFormat="1" ht="24.75" customHeight="1" x14ac:dyDescent="0.15">
      <c r="A5" s="72"/>
      <c r="B5" s="73"/>
      <c r="C5" s="72"/>
      <c r="D5" s="74"/>
      <c r="E5" s="75"/>
      <c r="F5" s="71"/>
      <c r="G5" s="31" t="s">
        <v>8</v>
      </c>
      <c r="H5" s="31" t="s">
        <v>9</v>
      </c>
      <c r="I5" s="31" t="s">
        <v>1</v>
      </c>
      <c r="J5" s="31" t="s">
        <v>2</v>
      </c>
      <c r="K5" s="51" t="s">
        <v>26</v>
      </c>
      <c r="L5" s="15" t="s">
        <v>8</v>
      </c>
      <c r="M5" s="15" t="s">
        <v>9</v>
      </c>
      <c r="N5" s="15" t="s">
        <v>1</v>
      </c>
      <c r="O5" s="15" t="s">
        <v>2</v>
      </c>
      <c r="P5" s="51" t="s">
        <v>26</v>
      </c>
      <c r="Q5" s="64"/>
      <c r="R5" s="31" t="s">
        <v>27</v>
      </c>
      <c r="S5" s="64"/>
      <c r="T5" s="64"/>
      <c r="U5" s="64"/>
      <c r="W5" s="11"/>
    </row>
    <row r="6" spans="1:24" s="8" customFormat="1" ht="24.75" customHeight="1" x14ac:dyDescent="0.15">
      <c r="A6" s="65" t="s">
        <v>19</v>
      </c>
      <c r="B6" s="65" t="s">
        <v>22</v>
      </c>
      <c r="C6" s="12" t="s">
        <v>75</v>
      </c>
      <c r="D6" s="49" t="s">
        <v>10</v>
      </c>
      <c r="E6" s="21">
        <v>1036</v>
      </c>
      <c r="F6" s="15">
        <v>2420853</v>
      </c>
      <c r="G6" s="15">
        <v>1379</v>
      </c>
      <c r="H6" s="15">
        <v>2119</v>
      </c>
      <c r="I6" s="15">
        <v>1426</v>
      </c>
      <c r="J6" s="15">
        <v>2087</v>
      </c>
      <c r="K6" s="14">
        <f t="shared" ref="K6:K9" si="0">SUM(G6:J6)</f>
        <v>7011</v>
      </c>
      <c r="L6" s="15">
        <v>1404</v>
      </c>
      <c r="M6" s="15">
        <v>1619</v>
      </c>
      <c r="N6" s="15">
        <v>1081</v>
      </c>
      <c r="O6" s="15">
        <v>1296</v>
      </c>
      <c r="P6" s="15">
        <f>SUM(L6:O6)</f>
        <v>5400</v>
      </c>
      <c r="Q6" s="14">
        <f>K6+P6</f>
        <v>12411</v>
      </c>
      <c r="R6" s="63" t="e">
        <f>Q6/#REF!</f>
        <v>#REF!</v>
      </c>
      <c r="S6" s="45">
        <v>9.73755944702136E-2</v>
      </c>
      <c r="T6" s="48">
        <f>Q6*S6</f>
        <v>1208.5285029698209</v>
      </c>
      <c r="U6" s="48">
        <f>T6/12</f>
        <v>100.71070858081841</v>
      </c>
      <c r="W6" s="11"/>
      <c r="X6" s="11"/>
    </row>
    <row r="7" spans="1:24" s="8" customFormat="1" ht="24.75" customHeight="1" x14ac:dyDescent="0.15">
      <c r="A7" s="66"/>
      <c r="B7" s="66"/>
      <c r="C7" s="16" t="s">
        <v>76</v>
      </c>
      <c r="D7" s="50" t="s">
        <v>12</v>
      </c>
      <c r="E7" s="21">
        <v>338</v>
      </c>
      <c r="F7" s="15">
        <v>3586726</v>
      </c>
      <c r="G7" s="15">
        <v>47</v>
      </c>
      <c r="H7" s="15">
        <v>160</v>
      </c>
      <c r="I7" s="15">
        <v>260</v>
      </c>
      <c r="J7" s="15">
        <v>887</v>
      </c>
      <c r="K7" s="14">
        <f t="shared" si="0"/>
        <v>1354</v>
      </c>
      <c r="L7" s="15">
        <v>83</v>
      </c>
      <c r="M7" s="15">
        <v>142</v>
      </c>
      <c r="N7" s="15">
        <v>212</v>
      </c>
      <c r="O7" s="15">
        <v>271</v>
      </c>
      <c r="P7" s="15">
        <f t="shared" ref="P7:P19" si="1">SUM(L7:O7)</f>
        <v>708</v>
      </c>
      <c r="Q7" s="14">
        <f>K7+P7</f>
        <v>2062</v>
      </c>
      <c r="R7" s="63"/>
      <c r="S7" s="45">
        <v>0.11601443767937668</v>
      </c>
      <c r="T7" s="48">
        <f t="shared" ref="T7:T21" si="2">Q7*S7</f>
        <v>239.2217704948747</v>
      </c>
      <c r="U7" s="48">
        <f>T7/12</f>
        <v>19.935147541239559</v>
      </c>
    </row>
    <row r="8" spans="1:24" s="8" customFormat="1" ht="24.75" customHeight="1" x14ac:dyDescent="0.15">
      <c r="A8" s="66"/>
      <c r="B8" s="66"/>
      <c r="C8" s="16" t="s">
        <v>77</v>
      </c>
      <c r="D8" s="50" t="s">
        <v>14</v>
      </c>
      <c r="E8" s="21">
        <v>175</v>
      </c>
      <c r="F8" s="15">
        <v>1306724</v>
      </c>
      <c r="G8" s="15" t="s">
        <v>25</v>
      </c>
      <c r="H8" s="15">
        <v>56</v>
      </c>
      <c r="I8" s="15">
        <v>33</v>
      </c>
      <c r="J8" s="15">
        <v>357</v>
      </c>
      <c r="K8" s="14">
        <f t="shared" si="0"/>
        <v>446</v>
      </c>
      <c r="L8" s="15" t="s">
        <v>25</v>
      </c>
      <c r="M8" s="15">
        <v>14</v>
      </c>
      <c r="N8" s="15">
        <v>78</v>
      </c>
      <c r="O8" s="15">
        <v>168</v>
      </c>
      <c r="P8" s="15">
        <f t="shared" si="1"/>
        <v>260</v>
      </c>
      <c r="Q8" s="14">
        <f>K8+P8</f>
        <v>706</v>
      </c>
      <c r="R8" s="63"/>
      <c r="S8" s="45">
        <v>0.25286441513280539</v>
      </c>
      <c r="T8" s="48">
        <f t="shared" si="2"/>
        <v>178.5222770837606</v>
      </c>
      <c r="U8" s="48">
        <f>T8/12</f>
        <v>14.876856423646716</v>
      </c>
    </row>
    <row r="9" spans="1:24" s="8" customFormat="1" ht="24.75" customHeight="1" x14ac:dyDescent="0.15">
      <c r="A9" s="66"/>
      <c r="B9" s="66"/>
      <c r="C9" s="12" t="s">
        <v>78</v>
      </c>
      <c r="D9" s="49" t="s">
        <v>16</v>
      </c>
      <c r="E9" s="21">
        <v>0</v>
      </c>
      <c r="F9" s="15">
        <v>171472</v>
      </c>
      <c r="G9" s="15" t="s">
        <v>25</v>
      </c>
      <c r="H9" s="15" t="s">
        <v>25</v>
      </c>
      <c r="I9" s="15">
        <v>18</v>
      </c>
      <c r="J9" s="15">
        <v>37</v>
      </c>
      <c r="K9" s="14">
        <f t="shared" si="0"/>
        <v>55</v>
      </c>
      <c r="L9" s="15" t="s">
        <v>25</v>
      </c>
      <c r="M9" s="15" t="s">
        <v>25</v>
      </c>
      <c r="N9" s="15">
        <v>12</v>
      </c>
      <c r="O9" s="15">
        <v>11</v>
      </c>
      <c r="P9" s="15">
        <f t="shared" si="1"/>
        <v>23</v>
      </c>
      <c r="Q9" s="14">
        <f t="shared" ref="Q9:Q19" si="3">K9+P9</f>
        <v>78</v>
      </c>
      <c r="R9" s="63"/>
      <c r="S9" s="45">
        <v>0.15277129793785574</v>
      </c>
      <c r="T9" s="48">
        <f t="shared" si="2"/>
        <v>11.916161239152748</v>
      </c>
      <c r="U9" s="48">
        <f t="shared" ref="U9:U21" si="4">T9/12</f>
        <v>0.99301343659606234</v>
      </c>
    </row>
    <row r="10" spans="1:24" s="8" customFormat="1" ht="24.75" customHeight="1" x14ac:dyDescent="0.15">
      <c r="A10" s="66"/>
      <c r="B10" s="66"/>
      <c r="C10" s="12" t="s">
        <v>79</v>
      </c>
      <c r="D10" s="49" t="s">
        <v>17</v>
      </c>
      <c r="E10" s="21">
        <v>237</v>
      </c>
      <c r="F10" s="15">
        <v>8629</v>
      </c>
      <c r="G10" s="15" t="s">
        <v>25</v>
      </c>
      <c r="H10" s="15" t="s">
        <v>25</v>
      </c>
      <c r="I10" s="15" t="s">
        <v>25</v>
      </c>
      <c r="J10" s="15" t="s">
        <v>25</v>
      </c>
      <c r="K10" s="59" t="s">
        <v>74</v>
      </c>
      <c r="L10" s="15" t="s">
        <v>25</v>
      </c>
      <c r="M10" s="15" t="s">
        <v>25</v>
      </c>
      <c r="N10" s="15" t="s">
        <v>25</v>
      </c>
      <c r="O10" s="15" t="s">
        <v>25</v>
      </c>
      <c r="P10" s="59" t="s">
        <v>74</v>
      </c>
      <c r="Q10" s="59" t="s">
        <v>74</v>
      </c>
      <c r="R10" s="63"/>
      <c r="S10" s="45">
        <v>5.4931046471201762E-2</v>
      </c>
      <c r="T10" s="59" t="s">
        <v>74</v>
      </c>
      <c r="U10" s="59" t="s">
        <v>74</v>
      </c>
    </row>
    <row r="11" spans="1:24" s="8" customFormat="1" ht="24.75" customHeight="1" x14ac:dyDescent="0.15">
      <c r="A11" s="66"/>
      <c r="B11" s="66"/>
      <c r="C11" s="12" t="s">
        <v>70</v>
      </c>
      <c r="D11" s="49" t="s">
        <v>18</v>
      </c>
      <c r="E11" s="21">
        <v>48</v>
      </c>
      <c r="F11" s="15">
        <v>158640</v>
      </c>
      <c r="G11" s="15" t="s">
        <v>25</v>
      </c>
      <c r="H11" s="15" t="s">
        <v>25</v>
      </c>
      <c r="I11" s="15" t="s">
        <v>25</v>
      </c>
      <c r="J11" s="15" t="s">
        <v>25</v>
      </c>
      <c r="K11" s="59" t="s">
        <v>74</v>
      </c>
      <c r="L11" s="15" t="s">
        <v>25</v>
      </c>
      <c r="M11" s="15" t="s">
        <v>25</v>
      </c>
      <c r="N11" s="15" t="s">
        <v>25</v>
      </c>
      <c r="O11" s="15" t="s">
        <v>25</v>
      </c>
      <c r="P11" s="59" t="s">
        <v>74</v>
      </c>
      <c r="Q11" s="59" t="s">
        <v>74</v>
      </c>
      <c r="R11" s="63"/>
      <c r="S11" s="45">
        <v>0.15630358043368633</v>
      </c>
      <c r="T11" s="59" t="s">
        <v>74</v>
      </c>
      <c r="U11" s="59" t="s">
        <v>74</v>
      </c>
    </row>
    <row r="12" spans="1:24" s="8" customFormat="1" ht="24.75" customHeight="1" x14ac:dyDescent="0.15">
      <c r="A12" s="66"/>
      <c r="B12" s="66"/>
      <c r="C12" s="12" t="s">
        <v>80</v>
      </c>
      <c r="D12" s="49" t="s">
        <v>11</v>
      </c>
      <c r="E12" s="21">
        <v>1036</v>
      </c>
      <c r="F12" s="15">
        <v>24476</v>
      </c>
      <c r="G12" s="15">
        <v>209</v>
      </c>
      <c r="H12" s="15">
        <v>39</v>
      </c>
      <c r="I12" s="15" t="s">
        <v>25</v>
      </c>
      <c r="J12" s="15">
        <v>59</v>
      </c>
      <c r="K12" s="19">
        <f t="shared" ref="K12:K19" si="5">SUM(G12:J12)</f>
        <v>307</v>
      </c>
      <c r="L12" s="15">
        <v>151</v>
      </c>
      <c r="M12" s="15">
        <v>37</v>
      </c>
      <c r="N12" s="15">
        <v>46</v>
      </c>
      <c r="O12" s="15">
        <v>62</v>
      </c>
      <c r="P12" s="15">
        <f t="shared" si="1"/>
        <v>296</v>
      </c>
      <c r="Q12" s="14">
        <f t="shared" si="3"/>
        <v>603</v>
      </c>
      <c r="R12" s="63"/>
      <c r="S12" s="45">
        <v>0.10393855205098872</v>
      </c>
      <c r="T12" s="48">
        <f t="shared" si="2"/>
        <v>62.674946886746199</v>
      </c>
      <c r="U12" s="48">
        <f t="shared" si="4"/>
        <v>5.2229122405621835</v>
      </c>
    </row>
    <row r="13" spans="1:24" s="8" customFormat="1" ht="24.75" customHeight="1" x14ac:dyDescent="0.15">
      <c r="A13" s="66"/>
      <c r="B13" s="66"/>
      <c r="C13" s="12" t="s">
        <v>81</v>
      </c>
      <c r="D13" s="49" t="s">
        <v>13</v>
      </c>
      <c r="E13" s="21">
        <v>338</v>
      </c>
      <c r="F13" s="15">
        <v>50480</v>
      </c>
      <c r="G13" s="15">
        <v>10</v>
      </c>
      <c r="H13" s="15">
        <v>12</v>
      </c>
      <c r="I13" s="15" t="s">
        <v>25</v>
      </c>
      <c r="J13" s="15" t="s">
        <v>25</v>
      </c>
      <c r="K13" s="19">
        <f t="shared" si="5"/>
        <v>22</v>
      </c>
      <c r="L13" s="15" t="s">
        <v>25</v>
      </c>
      <c r="M13" s="15">
        <v>13</v>
      </c>
      <c r="N13" s="15" t="s">
        <v>25</v>
      </c>
      <c r="O13" s="15" t="s">
        <v>25</v>
      </c>
      <c r="P13" s="15">
        <f t="shared" si="1"/>
        <v>13</v>
      </c>
      <c r="Q13" s="14">
        <f t="shared" si="3"/>
        <v>35</v>
      </c>
      <c r="R13" s="63"/>
      <c r="S13" s="45">
        <v>0.18478605388272584</v>
      </c>
      <c r="T13" s="48">
        <f t="shared" si="2"/>
        <v>6.4675118858954042</v>
      </c>
      <c r="U13" s="48">
        <f t="shared" si="4"/>
        <v>0.53895932382461698</v>
      </c>
    </row>
    <row r="14" spans="1:24" s="8" customFormat="1" ht="24.75" customHeight="1" x14ac:dyDescent="0.15">
      <c r="A14" s="66"/>
      <c r="B14" s="66"/>
      <c r="C14" s="16" t="s">
        <v>82</v>
      </c>
      <c r="D14" s="50" t="s">
        <v>15</v>
      </c>
      <c r="E14" s="21">
        <v>175</v>
      </c>
      <c r="F14" s="15">
        <v>15059</v>
      </c>
      <c r="G14" s="15" t="s">
        <v>25</v>
      </c>
      <c r="H14" s="15" t="s">
        <v>25</v>
      </c>
      <c r="I14" s="15" t="s">
        <v>25</v>
      </c>
      <c r="J14" s="15" t="s">
        <v>25</v>
      </c>
      <c r="K14" s="59" t="s">
        <v>74</v>
      </c>
      <c r="L14" s="15" t="s">
        <v>25</v>
      </c>
      <c r="M14" s="15" t="s">
        <v>25</v>
      </c>
      <c r="N14" s="15" t="s">
        <v>25</v>
      </c>
      <c r="O14" s="15" t="s">
        <v>25</v>
      </c>
      <c r="P14" s="59" t="s">
        <v>74</v>
      </c>
      <c r="Q14" s="59" t="s">
        <v>74</v>
      </c>
      <c r="R14" s="63"/>
      <c r="S14" s="45">
        <v>0.24490338003851517</v>
      </c>
      <c r="T14" s="59" t="s">
        <v>74</v>
      </c>
      <c r="U14" s="59" t="s">
        <v>74</v>
      </c>
    </row>
    <row r="15" spans="1:24" s="8" customFormat="1" ht="24.75" customHeight="1" x14ac:dyDescent="0.15">
      <c r="A15" s="66"/>
      <c r="B15" s="66"/>
      <c r="C15" s="16" t="s">
        <v>49</v>
      </c>
      <c r="D15" s="50" t="s">
        <v>50</v>
      </c>
      <c r="E15" s="21">
        <v>725</v>
      </c>
      <c r="F15" s="15">
        <v>125499</v>
      </c>
      <c r="G15" s="15">
        <v>25</v>
      </c>
      <c r="H15" s="15">
        <v>32</v>
      </c>
      <c r="I15" s="15">
        <v>43</v>
      </c>
      <c r="J15" s="15">
        <v>97</v>
      </c>
      <c r="K15" s="19">
        <f t="shared" si="5"/>
        <v>197</v>
      </c>
      <c r="L15" s="15">
        <v>39</v>
      </c>
      <c r="M15" s="15">
        <v>33</v>
      </c>
      <c r="N15" s="15">
        <v>32</v>
      </c>
      <c r="O15" s="15">
        <v>40</v>
      </c>
      <c r="P15" s="15">
        <f t="shared" si="1"/>
        <v>144</v>
      </c>
      <c r="Q15" s="14">
        <f t="shared" si="3"/>
        <v>341</v>
      </c>
      <c r="R15" s="63"/>
      <c r="S15" s="45">
        <v>9.9658164606889296E-2</v>
      </c>
      <c r="T15" s="48">
        <f t="shared" ref="T15:T19" si="6">Q15*S15</f>
        <v>33.983434130949249</v>
      </c>
      <c r="U15" s="48">
        <f t="shared" ref="U15:U19" si="7">T15/12</f>
        <v>2.8319528442457709</v>
      </c>
    </row>
    <row r="16" spans="1:24" s="8" customFormat="1" ht="24.75" customHeight="1" x14ac:dyDescent="0.15">
      <c r="A16" s="66"/>
      <c r="B16" s="66"/>
      <c r="C16" s="16" t="s">
        <v>44</v>
      </c>
      <c r="D16" s="50" t="s">
        <v>51</v>
      </c>
      <c r="E16" s="21">
        <v>725</v>
      </c>
      <c r="F16" s="15">
        <v>1714</v>
      </c>
      <c r="G16" s="15" t="s">
        <v>25</v>
      </c>
      <c r="H16" s="15" t="s">
        <v>25</v>
      </c>
      <c r="I16" s="15" t="s">
        <v>25</v>
      </c>
      <c r="J16" s="15" t="s">
        <v>25</v>
      </c>
      <c r="K16" s="59" t="s">
        <v>74</v>
      </c>
      <c r="L16" s="15" t="s">
        <v>25</v>
      </c>
      <c r="M16" s="15" t="s">
        <v>25</v>
      </c>
      <c r="N16" s="15" t="s">
        <v>25</v>
      </c>
      <c r="O16" s="15" t="s">
        <v>25</v>
      </c>
      <c r="P16" s="59" t="s">
        <v>74</v>
      </c>
      <c r="Q16" s="59" t="s">
        <v>74</v>
      </c>
      <c r="R16" s="63"/>
      <c r="S16" s="45">
        <v>5.8926487747957994E-2</v>
      </c>
      <c r="T16" s="59" t="s">
        <v>74</v>
      </c>
      <c r="U16" s="59" t="s">
        <v>74</v>
      </c>
    </row>
    <row r="17" spans="1:21" s="8" customFormat="1" ht="24.75" customHeight="1" x14ac:dyDescent="0.15">
      <c r="A17" s="66"/>
      <c r="B17" s="66"/>
      <c r="C17" s="16" t="s">
        <v>45</v>
      </c>
      <c r="D17" s="50" t="s">
        <v>52</v>
      </c>
      <c r="E17" s="21">
        <v>237</v>
      </c>
      <c r="F17" s="15">
        <v>1116404</v>
      </c>
      <c r="G17" s="15" t="s">
        <v>25</v>
      </c>
      <c r="H17" s="15">
        <v>125</v>
      </c>
      <c r="I17" s="15">
        <v>154</v>
      </c>
      <c r="J17" s="15">
        <v>303</v>
      </c>
      <c r="K17" s="19">
        <f t="shared" si="5"/>
        <v>582</v>
      </c>
      <c r="L17" s="15" t="s">
        <v>25</v>
      </c>
      <c r="M17" s="15">
        <v>36</v>
      </c>
      <c r="N17" s="15">
        <v>97</v>
      </c>
      <c r="O17" s="15">
        <v>116</v>
      </c>
      <c r="P17" s="15">
        <f t="shared" si="1"/>
        <v>249</v>
      </c>
      <c r="Q17" s="14">
        <f t="shared" si="3"/>
        <v>831</v>
      </c>
      <c r="R17" s="63"/>
      <c r="S17" s="45">
        <v>0.12414681423570678</v>
      </c>
      <c r="T17" s="48">
        <f t="shared" ref="T17" si="8">Q17*S17</f>
        <v>103.16600262987234</v>
      </c>
      <c r="U17" s="48">
        <f t="shared" si="7"/>
        <v>8.5971668858226948</v>
      </c>
    </row>
    <row r="18" spans="1:21" s="8" customFormat="1" ht="24.75" customHeight="1" x14ac:dyDescent="0.15">
      <c r="A18" s="66"/>
      <c r="B18" s="66"/>
      <c r="C18" s="16" t="s">
        <v>46</v>
      </c>
      <c r="D18" s="50" t="s">
        <v>53</v>
      </c>
      <c r="E18" s="21">
        <v>237</v>
      </c>
      <c r="F18" s="15">
        <v>18011</v>
      </c>
      <c r="G18" s="15" t="s">
        <v>25</v>
      </c>
      <c r="H18" s="15" t="s">
        <v>25</v>
      </c>
      <c r="I18" s="15" t="s">
        <v>25</v>
      </c>
      <c r="J18" s="15" t="s">
        <v>25</v>
      </c>
      <c r="K18" s="59" t="s">
        <v>74</v>
      </c>
      <c r="L18" s="15" t="s">
        <v>25</v>
      </c>
      <c r="M18" s="15" t="s">
        <v>25</v>
      </c>
      <c r="N18" s="15" t="s">
        <v>25</v>
      </c>
      <c r="O18" s="15" t="s">
        <v>25</v>
      </c>
      <c r="P18" s="59" t="s">
        <v>74</v>
      </c>
      <c r="Q18" s="59" t="s">
        <v>74</v>
      </c>
      <c r="R18" s="63"/>
      <c r="S18" s="45">
        <v>2.7261118205541057E-2</v>
      </c>
      <c r="T18" s="59" t="s">
        <v>74</v>
      </c>
      <c r="U18" s="59" t="s">
        <v>74</v>
      </c>
    </row>
    <row r="19" spans="1:21" s="8" customFormat="1" ht="24.75" customHeight="1" x14ac:dyDescent="0.15">
      <c r="A19" s="66"/>
      <c r="B19" s="66"/>
      <c r="C19" s="16" t="s">
        <v>47</v>
      </c>
      <c r="D19" s="50" t="s">
        <v>54</v>
      </c>
      <c r="E19" s="21">
        <v>123</v>
      </c>
      <c r="F19" s="15">
        <v>3189418</v>
      </c>
      <c r="G19" s="15">
        <v>22</v>
      </c>
      <c r="H19" s="15">
        <v>98</v>
      </c>
      <c r="I19" s="15">
        <v>530</v>
      </c>
      <c r="J19" s="15">
        <v>1209</v>
      </c>
      <c r="K19" s="19">
        <f t="shared" si="5"/>
        <v>1859</v>
      </c>
      <c r="L19" s="15">
        <v>14</v>
      </c>
      <c r="M19" s="15">
        <v>109</v>
      </c>
      <c r="N19" s="15">
        <v>265</v>
      </c>
      <c r="O19" s="15">
        <v>631</v>
      </c>
      <c r="P19" s="15">
        <f t="shared" si="1"/>
        <v>1019</v>
      </c>
      <c r="Q19" s="14">
        <f t="shared" si="3"/>
        <v>2878</v>
      </c>
      <c r="R19" s="63"/>
      <c r="S19" s="45">
        <v>0.2637594068886549</v>
      </c>
      <c r="T19" s="48">
        <f t="shared" si="6"/>
        <v>759.09957302554881</v>
      </c>
      <c r="U19" s="48">
        <f t="shared" si="7"/>
        <v>63.258297752129067</v>
      </c>
    </row>
    <row r="20" spans="1:21" s="8" customFormat="1" ht="24.75" customHeight="1" x14ac:dyDescent="0.15">
      <c r="A20" s="67"/>
      <c r="B20" s="67"/>
      <c r="C20" s="16" t="s">
        <v>48</v>
      </c>
      <c r="D20" s="50" t="s">
        <v>55</v>
      </c>
      <c r="E20" s="21">
        <v>123</v>
      </c>
      <c r="F20" s="15">
        <v>29220</v>
      </c>
      <c r="G20" s="15" t="s">
        <v>25</v>
      </c>
      <c r="H20" s="15" t="s">
        <v>25</v>
      </c>
      <c r="I20" s="15" t="s">
        <v>25</v>
      </c>
      <c r="J20" s="15" t="s">
        <v>25</v>
      </c>
      <c r="K20" s="59" t="s">
        <v>74</v>
      </c>
      <c r="L20" s="15" t="s">
        <v>25</v>
      </c>
      <c r="M20" s="15" t="s">
        <v>25</v>
      </c>
      <c r="N20" s="15" t="s">
        <v>25</v>
      </c>
      <c r="O20" s="15" t="s">
        <v>25</v>
      </c>
      <c r="P20" s="59" t="s">
        <v>74</v>
      </c>
      <c r="Q20" s="59" t="s">
        <v>74</v>
      </c>
      <c r="R20" s="63"/>
      <c r="S20" s="45">
        <v>0.44483230663928813</v>
      </c>
      <c r="T20" s="59" t="s">
        <v>74</v>
      </c>
      <c r="U20" s="59" t="s">
        <v>74</v>
      </c>
    </row>
    <row r="21" spans="1:21" s="8" customFormat="1" ht="24.75" customHeight="1" x14ac:dyDescent="0.15">
      <c r="A21" s="22"/>
      <c r="B21" s="22"/>
      <c r="C21" s="23"/>
      <c r="D21" s="24"/>
      <c r="E21" s="52" t="s">
        <v>43</v>
      </c>
      <c r="F21" s="53">
        <f>SUM(F6:F20)</f>
        <v>12223325</v>
      </c>
      <c r="G21" s="21">
        <f>SUM(G6:G20)</f>
        <v>1692</v>
      </c>
      <c r="H21" s="21">
        <f t="shared" ref="H21:J21" si="9">SUM(H6:H20)</f>
        <v>2641</v>
      </c>
      <c r="I21" s="21">
        <f t="shared" si="9"/>
        <v>2464</v>
      </c>
      <c r="J21" s="21">
        <f t="shared" si="9"/>
        <v>5036</v>
      </c>
      <c r="K21" s="14">
        <f>SUM(K6:K20)</f>
        <v>11833</v>
      </c>
      <c r="L21" s="21">
        <f t="shared" ref="L21:O21" si="10">SUM(L6:L20)</f>
        <v>1691</v>
      </c>
      <c r="M21" s="21">
        <f t="shared" si="10"/>
        <v>2003</v>
      </c>
      <c r="N21" s="21">
        <f t="shared" si="10"/>
        <v>1823</v>
      </c>
      <c r="O21" s="21">
        <f t="shared" si="10"/>
        <v>2595</v>
      </c>
      <c r="P21" s="14">
        <f>SUM(P6:P20)</f>
        <v>8112</v>
      </c>
      <c r="Q21" s="14">
        <f>SUM(Q6:Q20)</f>
        <v>19945</v>
      </c>
      <c r="R21" s="54"/>
      <c r="S21" s="45">
        <v>0.16813984738195212</v>
      </c>
      <c r="T21" s="48">
        <f t="shared" si="2"/>
        <v>3353.5492560330349</v>
      </c>
      <c r="U21" s="48">
        <f t="shared" si="4"/>
        <v>279.46243800275289</v>
      </c>
    </row>
    <row r="22" spans="1:21" ht="25.5" customHeight="1" x14ac:dyDescent="0.15"/>
    <row r="23" spans="1:21" s="8" customFormat="1" ht="24.75" customHeight="1" x14ac:dyDescent="0.15">
      <c r="A23" s="68" t="s">
        <v>20</v>
      </c>
      <c r="B23" s="68" t="s">
        <v>23</v>
      </c>
      <c r="C23" s="16" t="s">
        <v>56</v>
      </c>
      <c r="D23" s="20" t="s">
        <v>57</v>
      </c>
      <c r="E23" s="21">
        <v>360</v>
      </c>
      <c r="F23" s="15">
        <v>213999</v>
      </c>
      <c r="G23" s="15">
        <v>904</v>
      </c>
      <c r="H23" s="15">
        <v>1351</v>
      </c>
      <c r="I23" s="15">
        <v>1088</v>
      </c>
      <c r="J23" s="15">
        <v>1828</v>
      </c>
      <c r="K23" s="14">
        <f t="shared" ref="K23:K30" si="11">SUM(G23:J23)</f>
        <v>5171</v>
      </c>
      <c r="L23" s="9">
        <v>883</v>
      </c>
      <c r="M23" s="9">
        <v>1392</v>
      </c>
      <c r="N23" s="9">
        <v>884</v>
      </c>
      <c r="O23" s="9">
        <v>1036</v>
      </c>
      <c r="P23" s="9">
        <f>SUM(L23:O23)</f>
        <v>4195</v>
      </c>
      <c r="Q23" s="14">
        <f t="shared" ref="Q23:Q25" si="12">K23+P23</f>
        <v>9366</v>
      </c>
      <c r="R23" s="54" t="e">
        <f>Q23/#REF!</f>
        <v>#REF!</v>
      </c>
      <c r="S23" s="45">
        <v>0.13236510450983416</v>
      </c>
      <c r="T23" s="14">
        <f>Q23*S23</f>
        <v>1239.7315688391068</v>
      </c>
      <c r="U23" s="47">
        <f>T23/12</f>
        <v>103.31096406992556</v>
      </c>
    </row>
    <row r="24" spans="1:21" s="8" customFormat="1" ht="24.75" customHeight="1" x14ac:dyDescent="0.15">
      <c r="A24" s="69"/>
      <c r="B24" s="69"/>
      <c r="C24" s="16" t="s">
        <v>58</v>
      </c>
      <c r="D24" s="20" t="s">
        <v>59</v>
      </c>
      <c r="E24" s="21">
        <v>328</v>
      </c>
      <c r="F24" s="15">
        <v>690508</v>
      </c>
      <c r="G24" s="15">
        <v>28</v>
      </c>
      <c r="H24" s="15">
        <v>96</v>
      </c>
      <c r="I24" s="15">
        <v>105</v>
      </c>
      <c r="J24" s="15">
        <v>463</v>
      </c>
      <c r="K24" s="14">
        <f t="shared" ref="K24" si="13">SUM(G24:J24)</f>
        <v>692</v>
      </c>
      <c r="L24" s="15">
        <v>55</v>
      </c>
      <c r="M24" s="15">
        <v>68</v>
      </c>
      <c r="N24" s="15">
        <v>103</v>
      </c>
      <c r="O24" s="15">
        <v>194</v>
      </c>
      <c r="P24" s="15">
        <f>SUM(L24:O24)</f>
        <v>420</v>
      </c>
      <c r="Q24" s="14">
        <f t="shared" ref="Q24" si="14">K24+P24</f>
        <v>1112</v>
      </c>
      <c r="R24" s="54"/>
      <c r="S24" s="45">
        <v>0.10532680287556408</v>
      </c>
      <c r="T24" s="14">
        <f>Q24*S24</f>
        <v>117.12340479762726</v>
      </c>
      <c r="U24" s="46">
        <f>T24/12</f>
        <v>9.7602837331356049</v>
      </c>
    </row>
    <row r="25" spans="1:21" s="8" customFormat="1" ht="24.75" customHeight="1" x14ac:dyDescent="0.15">
      <c r="A25" s="70"/>
      <c r="B25" s="70"/>
      <c r="C25" s="16" t="s">
        <v>60</v>
      </c>
      <c r="D25" s="20" t="s">
        <v>61</v>
      </c>
      <c r="E25" s="21">
        <v>300</v>
      </c>
      <c r="F25" s="15">
        <v>4881312</v>
      </c>
      <c r="G25" s="15">
        <v>58</v>
      </c>
      <c r="H25" s="15">
        <v>174</v>
      </c>
      <c r="I25" s="15">
        <v>609</v>
      </c>
      <c r="J25" s="15">
        <v>1991</v>
      </c>
      <c r="K25" s="14">
        <f t="shared" si="11"/>
        <v>2832</v>
      </c>
      <c r="L25" s="15">
        <v>15</v>
      </c>
      <c r="M25" s="15">
        <v>159</v>
      </c>
      <c r="N25" s="15">
        <v>415</v>
      </c>
      <c r="O25" s="15">
        <v>976</v>
      </c>
      <c r="P25" s="15">
        <f>SUM(L25:O25)</f>
        <v>1565</v>
      </c>
      <c r="Q25" s="14">
        <f t="shared" si="12"/>
        <v>4397</v>
      </c>
      <c r="R25" s="54"/>
      <c r="S25" s="45">
        <v>0.22870203748500403</v>
      </c>
      <c r="T25" s="14">
        <f>Q25*S25</f>
        <v>1005.6028588215628</v>
      </c>
      <c r="U25" s="46">
        <f>T25/12</f>
        <v>83.800238235130237</v>
      </c>
    </row>
    <row r="26" spans="1:21" s="8" customFormat="1" ht="24.75" customHeight="1" x14ac:dyDescent="0.15">
      <c r="A26" s="22"/>
      <c r="B26" s="22"/>
      <c r="C26" s="23"/>
      <c r="D26" s="24"/>
      <c r="E26" s="32" t="s">
        <v>43</v>
      </c>
      <c r="F26" s="57">
        <f>SUM(F23:F25)</f>
        <v>5785819</v>
      </c>
      <c r="G26" s="58">
        <f t="shared" ref="G26:R26" si="15">SUM(G23:G25)</f>
        <v>990</v>
      </c>
      <c r="H26" s="58">
        <f t="shared" si="15"/>
        <v>1621</v>
      </c>
      <c r="I26" s="58">
        <f t="shared" si="15"/>
        <v>1802</v>
      </c>
      <c r="J26" s="58">
        <f t="shared" si="15"/>
        <v>4282</v>
      </c>
      <c r="K26" s="44">
        <f t="shared" si="15"/>
        <v>8695</v>
      </c>
      <c r="L26" s="21">
        <f t="shared" si="15"/>
        <v>953</v>
      </c>
      <c r="M26" s="21">
        <f t="shared" si="15"/>
        <v>1619</v>
      </c>
      <c r="N26" s="21">
        <f t="shared" si="15"/>
        <v>1402</v>
      </c>
      <c r="O26" s="21">
        <f t="shared" si="15"/>
        <v>2206</v>
      </c>
      <c r="P26" s="14">
        <f>SUM(P23:P25)</f>
        <v>6180</v>
      </c>
      <c r="Q26" s="14">
        <f>SUM(Q23:Q25)</f>
        <v>14875</v>
      </c>
      <c r="R26" s="54" t="e">
        <f t="shared" si="15"/>
        <v>#REF!</v>
      </c>
      <c r="S26" s="45">
        <v>0.2104146361993004</v>
      </c>
      <c r="T26" s="48">
        <f>Q26*S26</f>
        <v>3129.9177134645934</v>
      </c>
      <c r="U26" s="48">
        <f>T26/12</f>
        <v>260.82647612204943</v>
      </c>
    </row>
    <row r="27" spans="1:21" ht="25.5" customHeight="1" x14ac:dyDescent="0.15"/>
    <row r="28" spans="1:21" s="8" customFormat="1" ht="24.75" customHeight="1" x14ac:dyDescent="0.15">
      <c r="A28" s="68" t="s">
        <v>21</v>
      </c>
      <c r="B28" s="68" t="s">
        <v>24</v>
      </c>
      <c r="C28" s="16" t="s">
        <v>62</v>
      </c>
      <c r="D28" s="20" t="s">
        <v>63</v>
      </c>
      <c r="E28" s="21">
        <v>250</v>
      </c>
      <c r="F28" s="15">
        <v>1817506</v>
      </c>
      <c r="G28" s="17">
        <v>278</v>
      </c>
      <c r="H28" s="17">
        <v>596</v>
      </c>
      <c r="I28" s="17">
        <v>696</v>
      </c>
      <c r="J28" s="17">
        <v>1431</v>
      </c>
      <c r="K28" s="14">
        <f t="shared" si="11"/>
        <v>3001</v>
      </c>
      <c r="L28" s="9">
        <v>276</v>
      </c>
      <c r="M28" s="9">
        <v>526</v>
      </c>
      <c r="N28" s="9">
        <v>546</v>
      </c>
      <c r="O28" s="9">
        <v>755</v>
      </c>
      <c r="P28" s="9">
        <f>SUM(L28:O28)</f>
        <v>2103</v>
      </c>
      <c r="Q28" s="14">
        <f t="shared" ref="Q28:Q30" si="16">K28+P28</f>
        <v>5104</v>
      </c>
      <c r="R28" s="55" t="e">
        <f>Q28/#REF!</f>
        <v>#REF!</v>
      </c>
      <c r="S28" s="45">
        <v>0.12501856940224682</v>
      </c>
      <c r="T28" s="14">
        <f>Q28*S28</f>
        <v>638.09477822906774</v>
      </c>
      <c r="U28" s="14">
        <f t="shared" ref="U28:U30" si="17">T28/12</f>
        <v>53.174564852422314</v>
      </c>
    </row>
    <row r="29" spans="1:21" s="8" customFormat="1" ht="24.75" customHeight="1" x14ac:dyDescent="0.15">
      <c r="A29" s="69"/>
      <c r="B29" s="69"/>
      <c r="C29" s="16" t="s">
        <v>64</v>
      </c>
      <c r="D29" s="20" t="s">
        <v>65</v>
      </c>
      <c r="E29" s="21">
        <v>190</v>
      </c>
      <c r="F29" s="15">
        <v>531441</v>
      </c>
      <c r="G29" s="17">
        <v>169</v>
      </c>
      <c r="H29" s="17">
        <v>208</v>
      </c>
      <c r="I29" s="17">
        <v>194</v>
      </c>
      <c r="J29" s="17">
        <v>512</v>
      </c>
      <c r="K29" s="14">
        <f t="shared" ref="K29" si="18">SUM(G29:J29)</f>
        <v>1083</v>
      </c>
      <c r="L29" s="9">
        <v>139</v>
      </c>
      <c r="M29" s="9">
        <v>161</v>
      </c>
      <c r="N29" s="9">
        <v>167</v>
      </c>
      <c r="O29" s="9">
        <v>253</v>
      </c>
      <c r="P29" s="9">
        <f>SUM(L29:O29)</f>
        <v>720</v>
      </c>
      <c r="Q29" s="14">
        <f t="shared" ref="Q29" si="19">K29+P29</f>
        <v>1803</v>
      </c>
      <c r="R29" s="55" t="e">
        <f>Q29/#REF!</f>
        <v>#REF!</v>
      </c>
      <c r="S29" s="45">
        <v>0.15960567588876282</v>
      </c>
      <c r="T29" s="14">
        <f>Q29*S29</f>
        <v>287.76903362743934</v>
      </c>
      <c r="U29" s="14">
        <f t="shared" ref="U29" si="20">T29/12</f>
        <v>23.980752802286613</v>
      </c>
    </row>
    <row r="30" spans="1:21" s="8" customFormat="1" ht="24.75" customHeight="1" thickBot="1" x14ac:dyDescent="0.2">
      <c r="A30" s="70"/>
      <c r="B30" s="70"/>
      <c r="C30" s="16" t="s">
        <v>66</v>
      </c>
      <c r="D30" s="20" t="s">
        <v>67</v>
      </c>
      <c r="E30" s="21">
        <v>320</v>
      </c>
      <c r="F30" s="15">
        <v>637280</v>
      </c>
      <c r="G30" s="13">
        <v>140</v>
      </c>
      <c r="H30" s="13">
        <v>227</v>
      </c>
      <c r="I30" s="13">
        <v>257</v>
      </c>
      <c r="J30" s="13">
        <v>499</v>
      </c>
      <c r="K30" s="14">
        <f t="shared" si="11"/>
        <v>1123</v>
      </c>
      <c r="L30" s="15">
        <v>131</v>
      </c>
      <c r="M30" s="15">
        <v>215</v>
      </c>
      <c r="N30" s="15">
        <v>124</v>
      </c>
      <c r="O30" s="15">
        <v>258</v>
      </c>
      <c r="P30" s="15">
        <f>SUM(L30:O30)</f>
        <v>728</v>
      </c>
      <c r="Q30" s="14">
        <f t="shared" si="16"/>
        <v>1851</v>
      </c>
      <c r="R30" s="56"/>
      <c r="S30" s="45">
        <v>0.17747457946271655</v>
      </c>
      <c r="T30" s="14">
        <f>Q30*S30</f>
        <v>328.50544658548836</v>
      </c>
      <c r="U30" s="61">
        <f t="shared" si="17"/>
        <v>27.375453882124031</v>
      </c>
    </row>
    <row r="31" spans="1:21" s="8" customFormat="1" ht="24.75" customHeight="1" thickTop="1" thickBot="1" x14ac:dyDescent="0.2">
      <c r="A31" s="22"/>
      <c r="B31" s="22"/>
      <c r="C31" s="23"/>
      <c r="D31" s="24"/>
      <c r="E31" s="32" t="s">
        <v>43</v>
      </c>
      <c r="F31" s="57">
        <f>SUM(F28:F30)</f>
        <v>2986227</v>
      </c>
      <c r="G31" s="21">
        <f t="shared" ref="G31" si="21">SUM(G28:G30)</f>
        <v>587</v>
      </c>
      <c r="H31" s="21">
        <f t="shared" ref="H31" si="22">SUM(H28:H30)</f>
        <v>1031</v>
      </c>
      <c r="I31" s="21">
        <f t="shared" ref="I31" si="23">SUM(I28:I30)</f>
        <v>1147</v>
      </c>
      <c r="J31" s="21">
        <f t="shared" ref="J31" si="24">SUM(J28:J30)</f>
        <v>2442</v>
      </c>
      <c r="K31" s="14">
        <f>SUM(K28:K30)</f>
        <v>5207</v>
      </c>
      <c r="L31" s="21">
        <f t="shared" ref="L31" si="25">SUM(L28:L30)</f>
        <v>546</v>
      </c>
      <c r="M31" s="21">
        <f t="shared" ref="M31" si="26">SUM(M28:M30)</f>
        <v>902</v>
      </c>
      <c r="N31" s="21">
        <f t="shared" ref="N31" si="27">SUM(N28:N30)</f>
        <v>837</v>
      </c>
      <c r="O31" s="21">
        <f t="shared" ref="O31" si="28">SUM(O28:O30)</f>
        <v>1266</v>
      </c>
      <c r="P31" s="14">
        <f>SUM(P28:P30)</f>
        <v>3551</v>
      </c>
      <c r="Q31" s="14">
        <f>SUM(Q28:Q30)</f>
        <v>8758</v>
      </c>
      <c r="R31" s="54" t="e">
        <f t="shared" ref="R31" si="29">SUM(R28:R30)</f>
        <v>#REF!</v>
      </c>
      <c r="S31" s="45">
        <v>0.14236827943756453</v>
      </c>
      <c r="T31" s="60">
        <f>Q31*S31</f>
        <v>1246.8613913141901</v>
      </c>
      <c r="U31" s="62">
        <f>T31/12</f>
        <v>103.90511594284918</v>
      </c>
    </row>
    <row r="32" spans="1:21" ht="12" thickTop="1" x14ac:dyDescent="0.15"/>
  </sheetData>
  <sheetProtection formatCells="0" formatColumns="0" formatRows="0" autoFilter="0"/>
  <mergeCells count="17">
    <mergeCell ref="F4:F5"/>
    <mergeCell ref="A4:A5"/>
    <mergeCell ref="B4:B5"/>
    <mergeCell ref="C4:C5"/>
    <mergeCell ref="D4:D5"/>
    <mergeCell ref="E4:E5"/>
    <mergeCell ref="B6:B20"/>
    <mergeCell ref="A6:A20"/>
    <mergeCell ref="B23:B25"/>
    <mergeCell ref="A23:A25"/>
    <mergeCell ref="A28:A30"/>
    <mergeCell ref="B28:B30"/>
    <mergeCell ref="R6:R20"/>
    <mergeCell ref="U4:U5"/>
    <mergeCell ref="T4:T5"/>
    <mergeCell ref="S4:S5"/>
    <mergeCell ref="Q4:Q5"/>
  </mergeCells>
  <phoneticPr fontId="4"/>
  <printOptions horizontalCentered="1"/>
  <pageMargins left="0.55118110236220474" right="0.15748031496062992" top="0.86614173228346458" bottom="0.47244094488188981" header="0.39370078740157483" footer="0.39370078740157483"/>
  <pageSetup paperSize="8" scale="85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topLeftCell="A25" zoomScale="85" zoomScaleNormal="100" zoomScaleSheetLayoutView="85" workbookViewId="0">
      <selection activeCell="C38" sqref="C38"/>
    </sheetView>
  </sheetViews>
  <sheetFormatPr defaultRowHeight="11.25" x14ac:dyDescent="0.15"/>
  <cols>
    <col min="1" max="1" width="12" style="2" customWidth="1"/>
    <col min="2" max="2" width="41.7109375" style="2" customWidth="1"/>
    <col min="3" max="3" width="13.85546875" style="2" bestFit="1" customWidth="1"/>
    <col min="4" max="4" width="66.7109375" style="2" customWidth="1"/>
    <col min="5" max="5" width="11" style="25" customWidth="1"/>
    <col min="6" max="8" width="17.140625" style="2" customWidth="1"/>
    <col min="9" max="16384" width="9.140625" style="2"/>
  </cols>
  <sheetData>
    <row r="1" spans="1:8" ht="24.75" customHeight="1" x14ac:dyDescent="0.15">
      <c r="A1" s="26" t="s">
        <v>72</v>
      </c>
    </row>
    <row r="2" spans="1:8" s="8" customFormat="1" ht="24.75" customHeight="1" x14ac:dyDescent="0.15">
      <c r="A2" s="5" t="s">
        <v>69</v>
      </c>
      <c r="B2" s="5"/>
      <c r="C2" s="6"/>
      <c r="D2" s="6"/>
      <c r="E2" s="27"/>
      <c r="F2" s="6"/>
      <c r="G2" s="6"/>
    </row>
    <row r="3" spans="1:8" s="8" customFormat="1" ht="24.75" customHeight="1" x14ac:dyDescent="0.15">
      <c r="A3" s="5" t="s">
        <v>40</v>
      </c>
      <c r="B3" s="5"/>
      <c r="C3" s="6"/>
      <c r="D3" s="6"/>
      <c r="E3" s="27"/>
      <c r="F3" s="6"/>
      <c r="G3" s="6"/>
    </row>
    <row r="4" spans="1:8" s="8" customFormat="1" ht="24.75" customHeight="1" x14ac:dyDescent="0.15">
      <c r="A4" s="6"/>
      <c r="B4" s="6"/>
      <c r="C4" s="6"/>
      <c r="D4" s="6"/>
      <c r="E4" s="27"/>
      <c r="F4" s="6"/>
      <c r="G4" s="6"/>
      <c r="H4" s="28"/>
    </row>
    <row r="5" spans="1:8" s="8" customFormat="1" ht="29.25" customHeight="1" x14ac:dyDescent="0.15">
      <c r="A5" s="64" t="s">
        <v>3</v>
      </c>
      <c r="B5" s="71" t="s">
        <v>4</v>
      </c>
      <c r="C5" s="64" t="s">
        <v>39</v>
      </c>
      <c r="D5" s="71" t="s">
        <v>0</v>
      </c>
      <c r="E5" s="79" t="s">
        <v>6</v>
      </c>
      <c r="F5" s="64" t="s">
        <v>36</v>
      </c>
      <c r="G5" s="76" t="s">
        <v>37</v>
      </c>
      <c r="H5" s="76" t="s">
        <v>41</v>
      </c>
    </row>
    <row r="6" spans="1:8" s="8" customFormat="1" ht="29.25" customHeight="1" x14ac:dyDescent="0.15">
      <c r="A6" s="64"/>
      <c r="B6" s="71"/>
      <c r="C6" s="64"/>
      <c r="D6" s="71"/>
      <c r="E6" s="79"/>
      <c r="F6" s="71"/>
      <c r="G6" s="77"/>
      <c r="H6" s="78"/>
    </row>
    <row r="7" spans="1:8" s="8" customFormat="1" ht="24.75" customHeight="1" x14ac:dyDescent="0.15">
      <c r="A7" s="65" t="s">
        <v>19</v>
      </c>
      <c r="B7" s="65" t="s">
        <v>22</v>
      </c>
      <c r="C7" s="12" t="s">
        <v>75</v>
      </c>
      <c r="D7" s="18" t="s">
        <v>10</v>
      </c>
      <c r="E7" s="29">
        <v>1036</v>
      </c>
      <c r="F7" s="9">
        <v>2420853</v>
      </c>
      <c r="G7" s="9">
        <v>235732</v>
      </c>
      <c r="H7" s="43">
        <f t="shared" ref="H7:H22" si="0">G7/F7</f>
        <v>9.73755944702136E-2</v>
      </c>
    </row>
    <row r="8" spans="1:8" s="8" customFormat="1" ht="24.75" customHeight="1" x14ac:dyDescent="0.15">
      <c r="A8" s="66"/>
      <c r="B8" s="66"/>
      <c r="C8" s="16" t="s">
        <v>76</v>
      </c>
      <c r="D8" s="20" t="s">
        <v>12</v>
      </c>
      <c r="E8" s="30">
        <v>338</v>
      </c>
      <c r="F8" s="15">
        <v>3586726</v>
      </c>
      <c r="G8" s="15">
        <v>416112</v>
      </c>
      <c r="H8" s="43">
        <f t="shared" si="0"/>
        <v>0.11601443767937668</v>
      </c>
    </row>
    <row r="9" spans="1:8" s="8" customFormat="1" ht="24.75" customHeight="1" x14ac:dyDescent="0.15">
      <c r="A9" s="66"/>
      <c r="B9" s="66"/>
      <c r="C9" s="16" t="s">
        <v>77</v>
      </c>
      <c r="D9" s="20" t="s">
        <v>14</v>
      </c>
      <c r="E9" s="30">
        <v>175</v>
      </c>
      <c r="F9" s="15">
        <v>1306724</v>
      </c>
      <c r="G9" s="15">
        <v>330424</v>
      </c>
      <c r="H9" s="43">
        <f t="shared" si="0"/>
        <v>0.25286441513280539</v>
      </c>
    </row>
    <row r="10" spans="1:8" s="8" customFormat="1" ht="24.75" customHeight="1" x14ac:dyDescent="0.15">
      <c r="A10" s="66"/>
      <c r="B10" s="66"/>
      <c r="C10" s="12" t="s">
        <v>78</v>
      </c>
      <c r="D10" s="18" t="s">
        <v>16</v>
      </c>
      <c r="E10" s="29">
        <v>0</v>
      </c>
      <c r="F10" s="9">
        <v>171472</v>
      </c>
      <c r="G10" s="9">
        <v>26196</v>
      </c>
      <c r="H10" s="43">
        <f t="shared" si="0"/>
        <v>0.15277129793785574</v>
      </c>
    </row>
    <row r="11" spans="1:8" s="8" customFormat="1" ht="24.75" customHeight="1" x14ac:dyDescent="0.15">
      <c r="A11" s="66"/>
      <c r="B11" s="66"/>
      <c r="C11" s="12" t="s">
        <v>79</v>
      </c>
      <c r="D11" s="18" t="s">
        <v>17</v>
      </c>
      <c r="E11" s="29">
        <v>237</v>
      </c>
      <c r="F11" s="9">
        <v>8629</v>
      </c>
      <c r="G11" s="9">
        <v>474</v>
      </c>
      <c r="H11" s="43">
        <f t="shared" si="0"/>
        <v>5.4931046471201762E-2</v>
      </c>
    </row>
    <row r="12" spans="1:8" s="8" customFormat="1" ht="24.75" customHeight="1" x14ac:dyDescent="0.15">
      <c r="A12" s="66"/>
      <c r="B12" s="66"/>
      <c r="C12" s="12" t="s">
        <v>70</v>
      </c>
      <c r="D12" s="18" t="s">
        <v>18</v>
      </c>
      <c r="E12" s="29">
        <v>48</v>
      </c>
      <c r="F12" s="9">
        <v>158640</v>
      </c>
      <c r="G12" s="9">
        <v>24796</v>
      </c>
      <c r="H12" s="43">
        <f t="shared" si="0"/>
        <v>0.15630358043368633</v>
      </c>
    </row>
    <row r="13" spans="1:8" s="8" customFormat="1" ht="24.75" customHeight="1" x14ac:dyDescent="0.15">
      <c r="A13" s="66"/>
      <c r="B13" s="66"/>
      <c r="C13" s="12" t="s">
        <v>80</v>
      </c>
      <c r="D13" s="18" t="s">
        <v>11</v>
      </c>
      <c r="E13" s="29">
        <v>1036</v>
      </c>
      <c r="F13" s="9">
        <v>24476</v>
      </c>
      <c r="G13" s="9">
        <v>2544</v>
      </c>
      <c r="H13" s="43">
        <f t="shared" si="0"/>
        <v>0.10393855205098872</v>
      </c>
    </row>
    <row r="14" spans="1:8" s="8" customFormat="1" ht="24.75" customHeight="1" x14ac:dyDescent="0.15">
      <c r="A14" s="66"/>
      <c r="B14" s="66"/>
      <c r="C14" s="12" t="s">
        <v>81</v>
      </c>
      <c r="D14" s="18" t="s">
        <v>13</v>
      </c>
      <c r="E14" s="29">
        <v>338</v>
      </c>
      <c r="F14" s="9">
        <v>50480</v>
      </c>
      <c r="G14" s="9">
        <v>9328</v>
      </c>
      <c r="H14" s="43">
        <f t="shared" si="0"/>
        <v>0.18478605388272584</v>
      </c>
    </row>
    <row r="15" spans="1:8" s="8" customFormat="1" ht="24.75" customHeight="1" x14ac:dyDescent="0.15">
      <c r="A15" s="66"/>
      <c r="B15" s="66"/>
      <c r="C15" s="16" t="s">
        <v>82</v>
      </c>
      <c r="D15" s="20" t="s">
        <v>15</v>
      </c>
      <c r="E15" s="30">
        <v>175</v>
      </c>
      <c r="F15" s="15">
        <v>15059</v>
      </c>
      <c r="G15" s="15">
        <v>3688</v>
      </c>
      <c r="H15" s="43">
        <f t="shared" si="0"/>
        <v>0.24490338003851517</v>
      </c>
    </row>
    <row r="16" spans="1:8" s="8" customFormat="1" ht="24.75" customHeight="1" x14ac:dyDescent="0.15">
      <c r="A16" s="66"/>
      <c r="B16" s="66"/>
      <c r="C16" s="12" t="s">
        <v>71</v>
      </c>
      <c r="D16" s="18" t="s">
        <v>50</v>
      </c>
      <c r="E16" s="29">
        <v>725</v>
      </c>
      <c r="F16" s="9">
        <v>125499</v>
      </c>
      <c r="G16" s="9">
        <v>12507</v>
      </c>
      <c r="H16" s="43">
        <f t="shared" si="0"/>
        <v>9.9658164606889296E-2</v>
      </c>
    </row>
    <row r="17" spans="1:8" s="8" customFormat="1" ht="24.75" customHeight="1" x14ac:dyDescent="0.15">
      <c r="A17" s="66"/>
      <c r="B17" s="66"/>
      <c r="C17" s="12" t="s">
        <v>44</v>
      </c>
      <c r="D17" s="18" t="s">
        <v>51</v>
      </c>
      <c r="E17" s="29">
        <v>725</v>
      </c>
      <c r="F17" s="9">
        <v>1714</v>
      </c>
      <c r="G17" s="9">
        <v>101</v>
      </c>
      <c r="H17" s="43">
        <f t="shared" si="0"/>
        <v>5.8926487747957994E-2</v>
      </c>
    </row>
    <row r="18" spans="1:8" s="8" customFormat="1" ht="24.75" customHeight="1" x14ac:dyDescent="0.15">
      <c r="A18" s="66"/>
      <c r="B18" s="66"/>
      <c r="C18" s="12" t="s">
        <v>45</v>
      </c>
      <c r="D18" s="18" t="s">
        <v>52</v>
      </c>
      <c r="E18" s="29">
        <v>237</v>
      </c>
      <c r="F18" s="9">
        <v>1116404</v>
      </c>
      <c r="G18" s="9">
        <v>138598</v>
      </c>
      <c r="H18" s="43">
        <f t="shared" si="0"/>
        <v>0.12414681423570678</v>
      </c>
    </row>
    <row r="19" spans="1:8" s="8" customFormat="1" ht="24.75" customHeight="1" x14ac:dyDescent="0.15">
      <c r="A19" s="66"/>
      <c r="B19" s="66"/>
      <c r="C19" s="12" t="s">
        <v>46</v>
      </c>
      <c r="D19" s="18" t="s">
        <v>53</v>
      </c>
      <c r="E19" s="29">
        <v>237</v>
      </c>
      <c r="F19" s="9">
        <v>18011</v>
      </c>
      <c r="G19" s="9">
        <v>491</v>
      </c>
      <c r="H19" s="43">
        <f t="shared" si="0"/>
        <v>2.7261118205541057E-2</v>
      </c>
    </row>
    <row r="20" spans="1:8" s="8" customFormat="1" ht="24.75" customHeight="1" x14ac:dyDescent="0.15">
      <c r="A20" s="66"/>
      <c r="B20" s="66"/>
      <c r="C20" s="12" t="s">
        <v>47</v>
      </c>
      <c r="D20" s="18" t="s">
        <v>54</v>
      </c>
      <c r="E20" s="29">
        <v>123</v>
      </c>
      <c r="F20" s="9">
        <v>3189418</v>
      </c>
      <c r="G20" s="9">
        <v>841239</v>
      </c>
      <c r="H20" s="43">
        <f t="shared" si="0"/>
        <v>0.2637594068886549</v>
      </c>
    </row>
    <row r="21" spans="1:8" s="8" customFormat="1" ht="24.75" customHeight="1" x14ac:dyDescent="0.15">
      <c r="A21" s="67"/>
      <c r="B21" s="67"/>
      <c r="C21" s="16" t="s">
        <v>48</v>
      </c>
      <c r="D21" s="20" t="s">
        <v>55</v>
      </c>
      <c r="E21" s="30">
        <v>123</v>
      </c>
      <c r="F21" s="15">
        <v>29220</v>
      </c>
      <c r="G21" s="15">
        <v>12998</v>
      </c>
      <c r="H21" s="43">
        <f t="shared" si="0"/>
        <v>0.44483230663928813</v>
      </c>
    </row>
    <row r="22" spans="1:8" s="8" customFormat="1" ht="24.75" customHeight="1" x14ac:dyDescent="0.15">
      <c r="A22" s="33"/>
      <c r="B22" s="33"/>
      <c r="C22" s="34"/>
      <c r="D22" s="35"/>
      <c r="E22" s="42" t="s">
        <v>38</v>
      </c>
      <c r="F22" s="15">
        <f>SUM(F7:F21)</f>
        <v>12223325</v>
      </c>
      <c r="G22" s="15">
        <f>SUM(G7:G21)</f>
        <v>2055228</v>
      </c>
      <c r="H22" s="43">
        <f t="shared" si="0"/>
        <v>0.16813984738195212</v>
      </c>
    </row>
    <row r="23" spans="1:8" s="8" customFormat="1" ht="24.75" customHeight="1" x14ac:dyDescent="0.15">
      <c r="A23" s="36"/>
      <c r="B23" s="36"/>
      <c r="C23" s="37"/>
      <c r="D23" s="38"/>
      <c r="E23" s="39"/>
      <c r="F23" s="40"/>
      <c r="G23" s="40"/>
      <c r="H23" s="41"/>
    </row>
    <row r="24" spans="1:8" s="8" customFormat="1" ht="24.75" customHeight="1" x14ac:dyDescent="0.15">
      <c r="A24" s="68" t="s">
        <v>20</v>
      </c>
      <c r="B24" s="68" t="s">
        <v>23</v>
      </c>
      <c r="C24" s="16" t="s">
        <v>56</v>
      </c>
      <c r="D24" s="20" t="s">
        <v>57</v>
      </c>
      <c r="E24" s="30">
        <v>360</v>
      </c>
      <c r="F24" s="15">
        <v>213999</v>
      </c>
      <c r="G24" s="15">
        <v>28326</v>
      </c>
      <c r="H24" s="43">
        <f>G24/F24</f>
        <v>0.13236510450983416</v>
      </c>
    </row>
    <row r="25" spans="1:8" s="8" customFormat="1" ht="24.75" customHeight="1" x14ac:dyDescent="0.15">
      <c r="A25" s="69"/>
      <c r="B25" s="69"/>
      <c r="C25" s="12" t="s">
        <v>58</v>
      </c>
      <c r="D25" s="18" t="s">
        <v>59</v>
      </c>
      <c r="E25" s="29">
        <v>328</v>
      </c>
      <c r="F25" s="9">
        <v>690508</v>
      </c>
      <c r="G25" s="9">
        <v>72729</v>
      </c>
      <c r="H25" s="43">
        <f>G25/F25</f>
        <v>0.10532680287556408</v>
      </c>
    </row>
    <row r="26" spans="1:8" s="8" customFormat="1" ht="24.75" customHeight="1" x14ac:dyDescent="0.15">
      <c r="A26" s="70"/>
      <c r="B26" s="70"/>
      <c r="C26" s="12" t="s">
        <v>60</v>
      </c>
      <c r="D26" s="18" t="s">
        <v>61</v>
      </c>
      <c r="E26" s="29">
        <v>300</v>
      </c>
      <c r="F26" s="9">
        <v>4881312</v>
      </c>
      <c r="G26" s="9">
        <v>1116366</v>
      </c>
      <c r="H26" s="43">
        <f>G26/F26</f>
        <v>0.22870203748500403</v>
      </c>
    </row>
    <row r="27" spans="1:8" s="8" customFormat="1" ht="24.75" customHeight="1" x14ac:dyDescent="0.15">
      <c r="A27" s="33"/>
      <c r="B27" s="33"/>
      <c r="C27" s="34"/>
      <c r="D27" s="35"/>
      <c r="E27" s="42" t="s">
        <v>38</v>
      </c>
      <c r="F27" s="15">
        <f>SUM(F24:F26)</f>
        <v>5785819</v>
      </c>
      <c r="G27" s="15">
        <f>SUM(G24:G26)</f>
        <v>1217421</v>
      </c>
      <c r="H27" s="43">
        <f>G27/F27</f>
        <v>0.2104146361993004</v>
      </c>
    </row>
    <row r="28" spans="1:8" s="8" customFormat="1" ht="24.75" customHeight="1" x14ac:dyDescent="0.15">
      <c r="A28" s="36"/>
      <c r="B28" s="36"/>
      <c r="C28" s="37"/>
      <c r="D28" s="38"/>
      <c r="E28" s="39"/>
      <c r="F28" s="40"/>
      <c r="G28" s="40"/>
      <c r="H28" s="41"/>
    </row>
    <row r="29" spans="1:8" s="8" customFormat="1" ht="24.75" customHeight="1" x14ac:dyDescent="0.15">
      <c r="A29" s="68" t="s">
        <v>21</v>
      </c>
      <c r="B29" s="68" t="s">
        <v>24</v>
      </c>
      <c r="C29" s="16" t="s">
        <v>62</v>
      </c>
      <c r="D29" s="20" t="s">
        <v>63</v>
      </c>
      <c r="E29" s="30">
        <v>250</v>
      </c>
      <c r="F29" s="15">
        <v>1817506</v>
      </c>
      <c r="G29" s="15">
        <v>227222</v>
      </c>
      <c r="H29" s="43">
        <f>G29/F29</f>
        <v>0.12501856940224682</v>
      </c>
    </row>
    <row r="30" spans="1:8" s="8" customFormat="1" ht="24.75" customHeight="1" x14ac:dyDescent="0.15">
      <c r="A30" s="69"/>
      <c r="B30" s="69"/>
      <c r="C30" s="12" t="s">
        <v>64</v>
      </c>
      <c r="D30" s="18" t="s">
        <v>65</v>
      </c>
      <c r="E30" s="29">
        <v>190</v>
      </c>
      <c r="F30" s="9">
        <v>531441</v>
      </c>
      <c r="G30" s="9">
        <v>84821</v>
      </c>
      <c r="H30" s="43">
        <f>G30/F30</f>
        <v>0.15960567588876282</v>
      </c>
    </row>
    <row r="31" spans="1:8" s="8" customFormat="1" ht="24.75" customHeight="1" x14ac:dyDescent="0.15">
      <c r="A31" s="70"/>
      <c r="B31" s="70"/>
      <c r="C31" s="12" t="s">
        <v>66</v>
      </c>
      <c r="D31" s="18" t="s">
        <v>67</v>
      </c>
      <c r="E31" s="29">
        <v>320</v>
      </c>
      <c r="F31" s="9">
        <v>637280</v>
      </c>
      <c r="G31" s="9">
        <v>113101</v>
      </c>
      <c r="H31" s="43">
        <f>G31/F31</f>
        <v>0.17747457946271655</v>
      </c>
    </row>
    <row r="32" spans="1:8" s="8" customFormat="1" ht="24.75" customHeight="1" x14ac:dyDescent="0.15">
      <c r="A32" s="33"/>
      <c r="B32" s="33"/>
      <c r="C32" s="34"/>
      <c r="D32" s="35"/>
      <c r="E32" s="42" t="s">
        <v>38</v>
      </c>
      <c r="F32" s="15">
        <f>SUM(F29:F31)</f>
        <v>2986227</v>
      </c>
      <c r="G32" s="15">
        <f>SUM(G29:G31)</f>
        <v>425144</v>
      </c>
      <c r="H32" s="43">
        <f>G32/F32</f>
        <v>0.14236827943756453</v>
      </c>
    </row>
  </sheetData>
  <sheetProtection formatCells="0" formatColumns="0" formatRows="0" autoFilter="0"/>
  <mergeCells count="14">
    <mergeCell ref="B29:B31"/>
    <mergeCell ref="A29:A31"/>
    <mergeCell ref="G5:G6"/>
    <mergeCell ref="H5:H6"/>
    <mergeCell ref="B7:B21"/>
    <mergeCell ref="A7:A21"/>
    <mergeCell ref="B24:B26"/>
    <mergeCell ref="A24:A26"/>
    <mergeCell ref="F5:F6"/>
    <mergeCell ref="A5:A6"/>
    <mergeCell ref="B5:B6"/>
    <mergeCell ref="C5:C6"/>
    <mergeCell ref="D5:D6"/>
    <mergeCell ref="E5:E6"/>
  </mergeCells>
  <phoneticPr fontId="2"/>
  <printOptions horizontalCentered="1"/>
  <pageMargins left="0.55118110236220474" right="0.15748031496062992" top="0.78740157480314965" bottom="0.47244094488188981" header="0.39370078740157483" footer="0.39370078740157483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抜粋１</vt:lpstr>
      <vt:lpstr>抜粋２</vt:lpstr>
      <vt:lpstr>抜粋１!Print_Area</vt:lpstr>
      <vt:lpstr>抜粋２!Print_Area</vt:lpstr>
      <vt:lpstr>抜粋１!Print_Titles</vt:lpstr>
      <vt:lpstr>抜粋２!Print_Titles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2019-03-27T10:53:40Z</dcterms:created>
  <dcterms:modified xsi:type="dcterms:W3CDTF">2021-02-24T07:39:06Z</dcterms:modified>
  <cp:category/>
  <cp:contentStatus/>
  <dc:language/>
  <cp:version/>
</cp:coreProperties>
</file>