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2.25\doc\【R2】重症心身障がい児者地域ケアシステム整備事業\01_医療的ケア児等部会\第2回（R3.2.17実施）\07_HP\"/>
    </mc:Choice>
  </mc:AlternateContent>
  <bookViews>
    <workbookView xWindow="0" yWindow="0" windowWidth="27645" windowHeight="10455"/>
  </bookViews>
  <sheets>
    <sheet name="抜粋１" sheetId="4" r:id="rId1"/>
    <sheet name="抜粋２" sheetId="5" r:id="rId2"/>
  </sheets>
  <definedNames>
    <definedName name="_xlnm._FilterDatabase" localSheetId="0" hidden="1">抜粋１!#REF!</definedName>
    <definedName name="_xlnm._FilterDatabase" localSheetId="1" hidden="1">抜粋２!#REF!</definedName>
    <definedName name="_xlnm.Print_Area" localSheetId="0">抜粋１!$A$1:$T$63</definedName>
    <definedName name="_xlnm.Print_Area" localSheetId="1">抜粋２!$A$1:$H$60</definedName>
    <definedName name="_xlnm.Print_Titles" localSheetId="0">抜粋１!$4:$5</definedName>
    <definedName name="_xlnm.Print_Titles" localSheetId="1">抜粋２!$A:$F,抜粋２!$3:$5</definedName>
  </definedNames>
  <calcPr calcId="162913" calcMode="manual"/>
</workbook>
</file>

<file path=xl/calcChain.xml><?xml version="1.0" encoding="utf-8"?>
<calcChain xmlns="http://schemas.openxmlformats.org/spreadsheetml/2006/main">
  <c r="T62" i="4" l="1"/>
  <c r="H6" i="5" l="1"/>
  <c r="G28" i="5" l="1"/>
  <c r="H28" i="5" s="1"/>
  <c r="F28" i="5"/>
  <c r="G34" i="5"/>
  <c r="H34" i="5" s="1"/>
  <c r="F34" i="5"/>
  <c r="G16" i="5"/>
  <c r="F16" i="5"/>
  <c r="G12" i="5"/>
  <c r="F12" i="5"/>
  <c r="G8" i="5"/>
  <c r="F8" i="5"/>
  <c r="H60" i="5"/>
  <c r="H58" i="5"/>
  <c r="H56" i="5"/>
  <c r="H54" i="5"/>
  <c r="H52" i="5"/>
  <c r="H50" i="5"/>
  <c r="H48" i="5"/>
  <c r="H46" i="5"/>
  <c r="H44" i="5"/>
  <c r="H42" i="5"/>
  <c r="H40" i="5"/>
  <c r="H38" i="5"/>
  <c r="H36" i="5"/>
  <c r="H33" i="5"/>
  <c r="H32" i="5"/>
  <c r="H30" i="5"/>
  <c r="H26" i="5"/>
  <c r="H24" i="5"/>
  <c r="H22" i="5"/>
  <c r="H20" i="5"/>
  <c r="H18" i="5"/>
  <c r="H15" i="5"/>
  <c r="H14" i="5"/>
  <c r="H10" i="5"/>
  <c r="H7" i="5"/>
  <c r="S60" i="4"/>
  <c r="S54" i="4"/>
  <c r="T54" i="4" s="1"/>
  <c r="S52" i="4"/>
  <c r="T52" i="4" s="1"/>
  <c r="S50" i="4"/>
  <c r="T50" i="4" s="1"/>
  <c r="S48" i="4"/>
  <c r="T48" i="4" s="1"/>
  <c r="S44" i="4"/>
  <c r="T44" i="4" s="1"/>
  <c r="S42" i="4"/>
  <c r="T42" i="4" s="1"/>
  <c r="S38" i="4"/>
  <c r="T38" i="4" s="1"/>
  <c r="S34" i="4"/>
  <c r="T34" i="4" s="1"/>
  <c r="S33" i="4"/>
  <c r="T33" i="4" s="1"/>
  <c r="S30" i="4"/>
  <c r="T30" i="4" s="1"/>
  <c r="S28" i="4"/>
  <c r="T28" i="4" s="1"/>
  <c r="S26" i="4"/>
  <c r="T26" i="4" s="1"/>
  <c r="S24" i="4"/>
  <c r="T24" i="4" s="1"/>
  <c r="S22" i="4"/>
  <c r="T22" i="4" s="1"/>
  <c r="S20" i="4"/>
  <c r="T20" i="4" s="1"/>
  <c r="S18" i="4"/>
  <c r="T18" i="4" s="1"/>
  <c r="S16" i="4"/>
  <c r="T16" i="4" s="1"/>
  <c r="S15" i="4"/>
  <c r="T15" i="4" s="1"/>
  <c r="S14" i="4"/>
  <c r="T14" i="4" s="1"/>
  <c r="S8" i="4"/>
  <c r="T8" i="4" s="1"/>
  <c r="S7" i="4"/>
  <c r="T7" i="4" s="1"/>
  <c r="S6" i="4"/>
  <c r="T6" i="4" s="1"/>
  <c r="Q60" i="4"/>
  <c r="Q54" i="4"/>
  <c r="Q52" i="4"/>
  <c r="Q50" i="4"/>
  <c r="Q48" i="4"/>
  <c r="Q44" i="4"/>
  <c r="Q42" i="4"/>
  <c r="Q38" i="4"/>
  <c r="Q34" i="4"/>
  <c r="Q33" i="4"/>
  <c r="S32" i="4"/>
  <c r="Q30" i="4"/>
  <c r="Q28" i="4"/>
  <c r="Q26" i="4"/>
  <c r="Q24" i="4"/>
  <c r="Q22" i="4"/>
  <c r="Q20" i="4"/>
  <c r="Q18" i="4"/>
  <c r="Q16" i="4"/>
  <c r="Q15" i="4"/>
  <c r="Q14" i="4"/>
  <c r="S10" i="4"/>
  <c r="Q8" i="4"/>
  <c r="Q7" i="4"/>
  <c r="Q6" i="4"/>
  <c r="O34" i="4"/>
  <c r="N34" i="4"/>
  <c r="M34" i="4"/>
  <c r="L34" i="4"/>
  <c r="J34" i="4"/>
  <c r="I34" i="4"/>
  <c r="H34" i="4"/>
  <c r="G34" i="4"/>
  <c r="F34" i="4"/>
  <c r="O28" i="4"/>
  <c r="N28" i="4"/>
  <c r="M28" i="4"/>
  <c r="L28" i="4"/>
  <c r="J28" i="4"/>
  <c r="I28" i="4"/>
  <c r="H28" i="4"/>
  <c r="G28" i="4"/>
  <c r="O16" i="4"/>
  <c r="N16" i="4"/>
  <c r="M16" i="4"/>
  <c r="L16" i="4"/>
  <c r="J16" i="4"/>
  <c r="I16" i="4"/>
  <c r="H16" i="4"/>
  <c r="G16" i="4"/>
  <c r="G12" i="4"/>
  <c r="F28" i="4"/>
  <c r="F8" i="4"/>
  <c r="H8" i="5" l="1"/>
  <c r="H16" i="5"/>
  <c r="H12" i="5"/>
  <c r="F16" i="4"/>
  <c r="K16" i="4"/>
  <c r="F12" i="4"/>
  <c r="K60" i="4"/>
  <c r="K54" i="4"/>
  <c r="K52" i="4"/>
  <c r="K50" i="4"/>
  <c r="K48" i="4"/>
  <c r="K44" i="4"/>
  <c r="K42" i="4"/>
  <c r="K38" i="4"/>
  <c r="K34" i="4"/>
  <c r="K33" i="4"/>
  <c r="K32" i="4"/>
  <c r="K30" i="4"/>
  <c r="K28" i="4"/>
  <c r="K26" i="4"/>
  <c r="K24" i="4"/>
  <c r="K22" i="4"/>
  <c r="K20" i="4"/>
  <c r="K18" i="4"/>
  <c r="K15" i="4"/>
  <c r="K14" i="4"/>
  <c r="P60" i="4"/>
  <c r="P54" i="4"/>
  <c r="P52" i="4"/>
  <c r="P50" i="4"/>
  <c r="P48" i="4"/>
  <c r="P44" i="4"/>
  <c r="P42" i="4"/>
  <c r="P38" i="4"/>
  <c r="P34" i="4"/>
  <c r="P33" i="4"/>
  <c r="P30" i="4"/>
  <c r="P28" i="4"/>
  <c r="P26" i="4"/>
  <c r="P24" i="4"/>
  <c r="P22" i="4"/>
  <c r="P20" i="4"/>
  <c r="P18" i="4"/>
  <c r="P16" i="4"/>
  <c r="P15" i="4"/>
  <c r="P14" i="4"/>
  <c r="P8" i="4"/>
  <c r="P7" i="4"/>
  <c r="P6" i="4"/>
  <c r="P12" i="4"/>
  <c r="O12" i="4"/>
  <c r="N12" i="4"/>
  <c r="M12" i="4"/>
  <c r="L12" i="4"/>
  <c r="S12" i="4"/>
  <c r="J12" i="4"/>
  <c r="I12" i="4"/>
  <c r="H12" i="4"/>
  <c r="K8" i="4"/>
  <c r="K7" i="4"/>
  <c r="K6" i="4"/>
  <c r="P10" i="4"/>
  <c r="O8" i="4" l="1"/>
  <c r="N8" i="4"/>
  <c r="M8" i="4"/>
  <c r="L8" i="4"/>
  <c r="J8" i="4"/>
  <c r="I8" i="4"/>
  <c r="H8" i="4"/>
  <c r="G8" i="4"/>
</calcChain>
</file>

<file path=xl/sharedStrings.xml><?xml version="1.0" encoding="utf-8"?>
<sst xmlns="http://schemas.openxmlformats.org/spreadsheetml/2006/main" count="383" uniqueCount="110">
  <si>
    <t>診療行為</t>
  </si>
  <si>
    <t>10～14歳</t>
  </si>
  <si>
    <t>15～19歳</t>
  </si>
  <si>
    <t>C102</t>
  </si>
  <si>
    <t>在宅自己腹膜灌流指導管理料</t>
  </si>
  <si>
    <t>C102-2</t>
  </si>
  <si>
    <t>在宅血液透析指導管理料</t>
  </si>
  <si>
    <t>C103</t>
  </si>
  <si>
    <t>在宅酸素療法指導管理料（その他）</t>
  </si>
  <si>
    <t>在宅酸素療法指導管理料（チアノーゼ型先天性心疾患）</t>
  </si>
  <si>
    <t>C104</t>
  </si>
  <si>
    <t>在宅中心静脈栄養法指導管理料</t>
  </si>
  <si>
    <t>C105</t>
  </si>
  <si>
    <t>在宅成分栄養経管栄養法指導管理料</t>
  </si>
  <si>
    <t>C105-2</t>
  </si>
  <si>
    <t>在宅小児経管栄養法指導管理料</t>
  </si>
  <si>
    <t>C106</t>
  </si>
  <si>
    <t>在宅自己導尿指導管理料</t>
  </si>
  <si>
    <t>C107</t>
  </si>
  <si>
    <t>在宅人工呼吸指導管理料</t>
  </si>
  <si>
    <t>C107-2</t>
  </si>
  <si>
    <t>在宅持続陽圧呼吸療法指導管理料</t>
  </si>
  <si>
    <t>C108</t>
  </si>
  <si>
    <t>在宅悪性腫瘍患者指導管理料</t>
  </si>
  <si>
    <t>C109</t>
  </si>
  <si>
    <t>在宅寝たきり患者処置指導管理料</t>
  </si>
  <si>
    <t>C110</t>
  </si>
  <si>
    <t>在宅自己疼痛管理指導管理料</t>
  </si>
  <si>
    <t>C110-2</t>
  </si>
  <si>
    <t>在宅振戦等刺激装置治療指導管理料</t>
  </si>
  <si>
    <t>C110-3</t>
  </si>
  <si>
    <t>在宅迷走神経電気刺激治療指導管理料</t>
  </si>
  <si>
    <t>C110-4</t>
  </si>
  <si>
    <t>在宅仙骨神経刺激療法指導管理料</t>
  </si>
  <si>
    <t>C111</t>
  </si>
  <si>
    <t>在宅肺高血圧症患者指導管理料</t>
  </si>
  <si>
    <t>C112</t>
  </si>
  <si>
    <t>在宅気管切開患者指導管理料</t>
  </si>
  <si>
    <t>C114</t>
  </si>
  <si>
    <t>在宅難治性皮膚疾患処置指導管理料</t>
  </si>
  <si>
    <t>C116</t>
  </si>
  <si>
    <t>在宅植込型補助人工心臓（非拍動流型）指導管理料</t>
  </si>
  <si>
    <t>在宅酸素療法指導管理料</t>
  </si>
  <si>
    <t>在宅自己連続携行式腹膜灌流頻回指導管理</t>
  </si>
  <si>
    <t>在宅血液透析頻回指導管理</t>
  </si>
  <si>
    <t>114003510</t>
  </si>
  <si>
    <t>114003610</t>
  </si>
  <si>
    <t>114009310</t>
  </si>
  <si>
    <t>114009410</t>
  </si>
  <si>
    <t>114003710</t>
  </si>
  <si>
    <t>114004110</t>
  </si>
  <si>
    <t>114004210</t>
  </si>
  <si>
    <t>114004310</t>
  </si>
  <si>
    <t>114021210</t>
  </si>
  <si>
    <t>114004410</t>
  </si>
  <si>
    <t>114005410</t>
  </si>
  <si>
    <t>114005610</t>
  </si>
  <si>
    <t>114005810</t>
  </si>
  <si>
    <t>114007010</t>
  </si>
  <si>
    <t>114021410</t>
  </si>
  <si>
    <t>114021610</t>
  </si>
  <si>
    <t>114028610</t>
  </si>
  <si>
    <t>114010410</t>
  </si>
  <si>
    <t>114011110</t>
  </si>
  <si>
    <t>114017210</t>
  </si>
  <si>
    <t>114021910</t>
  </si>
  <si>
    <t>分類
コード</t>
  </si>
  <si>
    <t>分類名称</t>
  </si>
  <si>
    <t>診療行為
コード</t>
  </si>
  <si>
    <t>点数</t>
  </si>
  <si>
    <t>C105-3</t>
  </si>
  <si>
    <t>在宅半固形栄養経管栄養法指導管理料</t>
  </si>
  <si>
    <t>114045510</t>
  </si>
  <si>
    <t>114046450</t>
  </si>
  <si>
    <t>非侵襲中耳加圧装置指導管理料（メニエール病等患者）</t>
  </si>
  <si>
    <t>114040710</t>
  </si>
  <si>
    <t>在宅持続陽圧呼吸療法指導管理料１</t>
  </si>
  <si>
    <t>114040810</t>
  </si>
  <si>
    <t>在宅持続陽圧呼吸療法指導管理料２</t>
  </si>
  <si>
    <t>在宅悪性腫瘍等患者指導管理料</t>
  </si>
  <si>
    <t>C117</t>
  </si>
  <si>
    <t>在宅経腸投薬指導管理料</t>
  </si>
  <si>
    <t>114045710</t>
  </si>
  <si>
    <t>C118</t>
  </si>
  <si>
    <t>在宅腫瘍治療電場療法指導管理料</t>
  </si>
  <si>
    <t>114042050</t>
  </si>
  <si>
    <t>C119</t>
  </si>
  <si>
    <t>在宅経肛門的自己洗腸指導管理料</t>
  </si>
  <si>
    <t>114045810</t>
  </si>
  <si>
    <t>男</t>
  </si>
  <si>
    <t>女</t>
  </si>
  <si>
    <t>0～4歳</t>
  </si>
  <si>
    <t>5～9歳</t>
  </si>
  <si>
    <t>総計</t>
    <phoneticPr fontId="3"/>
  </si>
  <si>
    <t>診療年月：H30年04月～H31年03月　Ｃ 在宅医療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</si>
  <si>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</si>
  <si>
    <t>0～19歳</t>
    <phoneticPr fontId="5"/>
  </si>
  <si>
    <t>②男女0～19歳
合計</t>
    <rPh sb="1" eb="3">
      <t>ダンジョ</t>
    </rPh>
    <rPh sb="7" eb="8">
      <t>サイ</t>
    </rPh>
    <rPh sb="9" eb="11">
      <t>ゴウケイ</t>
    </rPh>
    <phoneticPr fontId="4"/>
  </si>
  <si>
    <t>④/12
（一月平均）</t>
    <rPh sb="6" eb="7">
      <t>イチ</t>
    </rPh>
    <rPh sb="7" eb="8">
      <t>ツキ</t>
    </rPh>
    <rPh sb="8" eb="10">
      <t>ヘイキン</t>
    </rPh>
    <phoneticPr fontId="4"/>
  </si>
  <si>
    <t>③大阪府
割合</t>
    <rPh sb="1" eb="4">
      <t>オオサカフ</t>
    </rPh>
    <rPh sb="5" eb="7">
      <t>ワリアイ</t>
    </rPh>
    <phoneticPr fontId="4"/>
  </si>
  <si>
    <t>④＝
②×③</t>
    <phoneticPr fontId="3"/>
  </si>
  <si>
    <t>合計</t>
    <rPh sb="0" eb="2">
      <t>ゴウケイ</t>
    </rPh>
    <phoneticPr fontId="3"/>
  </si>
  <si>
    <t>第5回NDBオープンデータ　医科診療行為　C在宅医療　抜粋1</t>
    <rPh sb="0" eb="1">
      <t>ダイ</t>
    </rPh>
    <rPh sb="2" eb="3">
      <t>カイ</t>
    </rPh>
    <rPh sb="14" eb="16">
      <t>イカ</t>
    </rPh>
    <rPh sb="16" eb="18">
      <t>シンリョウ</t>
    </rPh>
    <rPh sb="18" eb="20">
      <t>コウイ</t>
    </rPh>
    <rPh sb="22" eb="24">
      <t>ザイタク</t>
    </rPh>
    <rPh sb="24" eb="26">
      <t>イリョウ</t>
    </rPh>
    <rPh sb="27" eb="29">
      <t>バッスイ</t>
    </rPh>
    <phoneticPr fontId="5"/>
  </si>
  <si>
    <t>第5回NDBオープンデータ　医科診療行為　C在宅医療　抜粋2</t>
    <rPh sb="14" eb="16">
      <t>イカ</t>
    </rPh>
    <phoneticPr fontId="3"/>
  </si>
  <si>
    <t>診療年月：H30年04月～H31年03月　Ｃ 在宅医療　全体　※集計結果が10未満の場合は「‐」で表示（10未満の箇所が1箇所の場合は10以上の最小値を全て「‐」で表示）</t>
    <phoneticPr fontId="3"/>
  </si>
  <si>
    <t>総計
【1】</t>
    <phoneticPr fontId="3"/>
  </si>
  <si>
    <t>27大阪府
【2】</t>
    <rPh sb="2" eb="5">
      <t>オオサカフ</t>
    </rPh>
    <phoneticPr fontId="3"/>
  </si>
  <si>
    <t>大阪府割合
【2】/【1】
③</t>
    <rPh sb="0" eb="3">
      <t>オオサカフ</t>
    </rPh>
    <rPh sb="3" eb="5">
      <t>ワリアイ</t>
    </rPh>
    <phoneticPr fontId="3"/>
  </si>
  <si>
    <t>合　計</t>
    <rPh sb="0" eb="1">
      <t>ゴウ</t>
    </rPh>
    <rPh sb="2" eb="3">
      <t>ケイ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</si>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</sst>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10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176" fontId="7" fillId="0" borderId="6" xfId="1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176" fontId="7" fillId="0" borderId="0" xfId="1" applyNumberFormat="1" applyFont="1" applyAlignment="1">
      <alignment vertical="center"/>
    </xf>
    <xf numFmtId="0" fontId="7" fillId="0" borderId="5" xfId="0" applyFont="1" applyBorder="1" applyAlignment="1">
      <alignment vertical="center" shrinkToFit="1"/>
    </xf>
    <xf numFmtId="176" fontId="7" fillId="0" borderId="5" xfId="1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vertical="center" shrinkToFit="1"/>
    </xf>
    <xf numFmtId="176" fontId="7" fillId="0" borderId="3" xfId="1" applyNumberFormat="1" applyFont="1" applyBorder="1" applyAlignment="1">
      <alignment vertical="center" shrinkToFit="1"/>
    </xf>
    <xf numFmtId="176" fontId="7" fillId="0" borderId="3" xfId="0" applyNumberFormat="1" applyFont="1" applyBorder="1" applyAlignment="1">
      <alignment vertical="center" shrinkToFit="1"/>
    </xf>
    <xf numFmtId="176" fontId="7" fillId="0" borderId="3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vertical="center" shrinkToFit="1"/>
    </xf>
    <xf numFmtId="176" fontId="7" fillId="0" borderId="4" xfId="1" applyNumberFormat="1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 shrinkToFit="1"/>
    </xf>
    <xf numFmtId="176" fontId="7" fillId="0" borderId="4" xfId="0" applyNumberFormat="1" applyFont="1" applyBorder="1" applyAlignment="1">
      <alignment horizontal="right" vertical="center" shrinkToFit="1"/>
    </xf>
    <xf numFmtId="176" fontId="7" fillId="0" borderId="6" xfId="1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10" fontId="7" fillId="0" borderId="6" xfId="2" applyNumberFormat="1" applyFont="1" applyBorder="1" applyAlignment="1">
      <alignment vertical="center"/>
    </xf>
    <xf numFmtId="0" fontId="7" fillId="0" borderId="8" xfId="0" applyNumberFormat="1" applyFont="1" applyBorder="1" applyAlignment="1">
      <alignment vertical="center" shrinkToFit="1"/>
    </xf>
    <xf numFmtId="49" fontId="7" fillId="0" borderId="8" xfId="0" applyNumberFormat="1" applyFont="1" applyBorder="1" applyAlignment="1">
      <alignment vertical="center" shrinkToFit="1"/>
    </xf>
    <xf numFmtId="177" fontId="7" fillId="0" borderId="6" xfId="0" applyNumberFormat="1" applyFont="1" applyBorder="1" applyAlignment="1">
      <alignment horizontal="center" vertical="center" shrinkToFit="1"/>
    </xf>
    <xf numFmtId="10" fontId="7" fillId="0" borderId="0" xfId="2" applyNumberFormat="1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10" fontId="7" fillId="0" borderId="6" xfId="2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2" borderId="11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7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54430</xdr:colOff>
      <xdr:row>0</xdr:row>
      <xdr:rowOff>149679</xdr:rowOff>
    </xdr:from>
    <xdr:to>
      <xdr:col>19</xdr:col>
      <xdr:colOff>607521</xdr:colOff>
      <xdr:row>1</xdr:row>
      <xdr:rowOff>118462</xdr:rowOff>
    </xdr:to>
    <xdr:sp macro="" textlink="">
      <xdr:nvSpPr>
        <xdr:cNvPr id="2" name="正方形/長方形 1"/>
        <xdr:cNvSpPr/>
      </xdr:nvSpPr>
      <xdr:spPr>
        <a:xfrm>
          <a:off x="14818180" y="149679"/>
          <a:ext cx="1165412" cy="336176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rtlCol="0" anchor="ctr"/>
        <a:lstStyle/>
        <a:p>
          <a:pPr algn="ctr">
            <a:spcAft>
              <a:spcPts val="0"/>
            </a:spcAft>
          </a:pPr>
          <a:r>
            <a:rPr lang="ja-JP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１</a:t>
          </a:r>
          <a:r>
            <a:rPr lang="ja-JP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－</a:t>
          </a:r>
          <a:r>
            <a:rPr lang="ja-JP" altLang="en-US" sz="120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SｺﾞｼｯｸM" panose="020B0600000000000000" pitchFamily="50" charset="-128"/>
              <a:cs typeface="Times New Roman" panose="02020603050405020304" pitchFamily="18" charset="0"/>
            </a:rPr>
            <a:t>２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view="pageBreakPreview" zoomScale="70" zoomScaleNormal="100" zoomScaleSheetLayoutView="70" workbookViewId="0">
      <selection activeCell="T62" sqref="T62"/>
    </sheetView>
  </sheetViews>
  <sheetFormatPr defaultRowHeight="11.25" x14ac:dyDescent="0.15"/>
  <cols>
    <col min="1" max="1" width="12" style="4" customWidth="1"/>
    <col min="2" max="2" width="45" style="4" bestFit="1" customWidth="1"/>
    <col min="3" max="3" width="12.7109375" style="4" customWidth="1"/>
    <col min="4" max="4" width="72.85546875" style="4" bestFit="1" customWidth="1"/>
    <col min="5" max="5" width="7.5703125" style="5" customWidth="1"/>
    <col min="6" max="6" width="11.85546875" style="4" bestFit="1" customWidth="1"/>
    <col min="7" max="10" width="10.85546875" style="4" hidden="1" customWidth="1"/>
    <col min="11" max="11" width="10.85546875" style="4" customWidth="1"/>
    <col min="12" max="15" width="10.85546875" style="4" hidden="1" customWidth="1"/>
    <col min="16" max="16" width="10.85546875" style="4" customWidth="1"/>
    <col min="17" max="17" width="19.5703125" style="4" bestFit="1" customWidth="1"/>
    <col min="18" max="18" width="18.140625" style="4" bestFit="1" customWidth="1"/>
    <col min="19" max="19" width="9.140625" style="4"/>
    <col min="20" max="21" width="16.28515625" style="4" customWidth="1"/>
    <col min="22" max="16384" width="9.140625" style="4"/>
  </cols>
  <sheetData>
    <row r="1" spans="1:21" ht="28.5" customHeight="1" x14ac:dyDescent="0.15">
      <c r="A1" s="6" t="s">
        <v>102</v>
      </c>
    </row>
    <row r="2" spans="1:21" ht="21.75" customHeight="1" x14ac:dyDescent="0.15">
      <c r="A2" s="1" t="s">
        <v>94</v>
      </c>
      <c r="B2" s="1"/>
      <c r="C2" s="1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x14ac:dyDescent="0.15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1" ht="22.5" customHeight="1" x14ac:dyDescent="0.15">
      <c r="A4" s="52" t="s">
        <v>66</v>
      </c>
      <c r="B4" s="53" t="s">
        <v>67</v>
      </c>
      <c r="C4" s="52" t="s">
        <v>68</v>
      </c>
      <c r="D4" s="53" t="s">
        <v>0</v>
      </c>
      <c r="E4" s="54" t="s">
        <v>69</v>
      </c>
      <c r="F4" s="53" t="s">
        <v>93</v>
      </c>
      <c r="G4" s="7" t="s">
        <v>89</v>
      </c>
      <c r="H4" s="8"/>
      <c r="I4" s="8"/>
      <c r="J4" s="8"/>
      <c r="K4" s="9" t="s">
        <v>89</v>
      </c>
      <c r="L4" s="7" t="s">
        <v>90</v>
      </c>
      <c r="M4" s="8"/>
      <c r="N4" s="8"/>
      <c r="O4" s="8"/>
      <c r="P4" s="9" t="s">
        <v>90</v>
      </c>
      <c r="Q4" s="55" t="s">
        <v>97</v>
      </c>
      <c r="R4" s="55" t="s">
        <v>99</v>
      </c>
      <c r="S4" s="55" t="s">
        <v>100</v>
      </c>
      <c r="T4" s="55" t="s">
        <v>98</v>
      </c>
      <c r="U4" s="10"/>
    </row>
    <row r="5" spans="1:21" ht="22.5" customHeight="1" x14ac:dyDescent="0.15">
      <c r="A5" s="52"/>
      <c r="B5" s="53"/>
      <c r="C5" s="52"/>
      <c r="D5" s="53"/>
      <c r="E5" s="54"/>
      <c r="F5" s="53"/>
      <c r="G5" s="11" t="s">
        <v>91</v>
      </c>
      <c r="H5" s="11" t="s">
        <v>92</v>
      </c>
      <c r="I5" s="11" t="s">
        <v>1</v>
      </c>
      <c r="J5" s="11" t="s">
        <v>2</v>
      </c>
      <c r="K5" s="12" t="s">
        <v>96</v>
      </c>
      <c r="L5" s="11" t="s">
        <v>91</v>
      </c>
      <c r="M5" s="11" t="s">
        <v>92</v>
      </c>
      <c r="N5" s="11" t="s">
        <v>1</v>
      </c>
      <c r="O5" s="11" t="s">
        <v>2</v>
      </c>
      <c r="P5" s="33" t="s">
        <v>96</v>
      </c>
      <c r="Q5" s="56"/>
      <c r="R5" s="56"/>
      <c r="S5" s="56"/>
      <c r="T5" s="56"/>
      <c r="U5" s="10"/>
    </row>
    <row r="6" spans="1:21" ht="22.5" customHeight="1" x14ac:dyDescent="0.15">
      <c r="A6" s="59" t="s">
        <v>3</v>
      </c>
      <c r="B6" s="59" t="s">
        <v>4</v>
      </c>
      <c r="C6" s="13" t="s">
        <v>45</v>
      </c>
      <c r="D6" s="13" t="s">
        <v>4</v>
      </c>
      <c r="E6" s="14">
        <v>4000</v>
      </c>
      <c r="F6" s="15">
        <v>101956</v>
      </c>
      <c r="G6" s="15">
        <v>343</v>
      </c>
      <c r="H6" s="15">
        <v>328</v>
      </c>
      <c r="I6" s="15">
        <v>196</v>
      </c>
      <c r="J6" s="15">
        <v>351</v>
      </c>
      <c r="K6" s="15">
        <f>SUM(G6:J6)</f>
        <v>1218</v>
      </c>
      <c r="L6" s="15">
        <v>348</v>
      </c>
      <c r="M6" s="15">
        <v>219</v>
      </c>
      <c r="N6" s="15">
        <v>122</v>
      </c>
      <c r="O6" s="15">
        <v>274</v>
      </c>
      <c r="P6" s="15">
        <f t="shared" ref="P6:P8" si="0">SUM(L6:O6)</f>
        <v>963</v>
      </c>
      <c r="Q6" s="34">
        <f>K6+P6</f>
        <v>2181</v>
      </c>
      <c r="R6" s="41">
        <v>5.3689826984189261E-2</v>
      </c>
      <c r="S6" s="34">
        <f>Q6*R6</f>
        <v>117.09751265251678</v>
      </c>
      <c r="T6" s="34">
        <f>S6/12</f>
        <v>9.7581260543763992</v>
      </c>
      <c r="U6" s="10"/>
    </row>
    <row r="7" spans="1:21" ht="22.5" customHeight="1" x14ac:dyDescent="0.15">
      <c r="A7" s="60"/>
      <c r="B7" s="60"/>
      <c r="C7" s="13" t="s">
        <v>46</v>
      </c>
      <c r="D7" s="13" t="s">
        <v>43</v>
      </c>
      <c r="E7" s="14">
        <v>2000</v>
      </c>
      <c r="F7" s="15">
        <v>18381</v>
      </c>
      <c r="G7" s="15">
        <v>53</v>
      </c>
      <c r="H7" s="15">
        <v>24</v>
      </c>
      <c r="I7" s="15">
        <v>36</v>
      </c>
      <c r="J7" s="15">
        <v>44</v>
      </c>
      <c r="K7" s="15">
        <f>SUM(G7:J7)</f>
        <v>157</v>
      </c>
      <c r="L7" s="15">
        <v>76</v>
      </c>
      <c r="M7" s="15">
        <v>54</v>
      </c>
      <c r="N7" s="16" t="s">
        <v>95</v>
      </c>
      <c r="O7" s="15">
        <v>61</v>
      </c>
      <c r="P7" s="16">
        <f t="shared" si="0"/>
        <v>191</v>
      </c>
      <c r="Q7" s="34">
        <f t="shared" ref="Q7:Q60" si="1">K7+P7</f>
        <v>348</v>
      </c>
      <c r="R7" s="41">
        <v>4.8038735650943909E-2</v>
      </c>
      <c r="S7" s="34">
        <f t="shared" ref="S7:S8" si="2">Q7*R7</f>
        <v>16.717480006528479</v>
      </c>
      <c r="T7" s="34">
        <f>S7/12</f>
        <v>1.3931233338773732</v>
      </c>
      <c r="U7" s="10"/>
    </row>
    <row r="8" spans="1:21" ht="22.5" customHeight="1" x14ac:dyDescent="0.15">
      <c r="A8" s="31"/>
      <c r="B8" s="31"/>
      <c r="C8" s="57"/>
      <c r="D8" s="57"/>
      <c r="E8" s="30" t="s">
        <v>101</v>
      </c>
      <c r="F8" s="15">
        <f>SUM(F6:F7)</f>
        <v>120337</v>
      </c>
      <c r="G8" s="15">
        <f t="shared" ref="G8:O8" si="3">SUM(G6:G7)</f>
        <v>396</v>
      </c>
      <c r="H8" s="15">
        <f t="shared" si="3"/>
        <v>352</v>
      </c>
      <c r="I8" s="15">
        <f t="shared" si="3"/>
        <v>232</v>
      </c>
      <c r="J8" s="15">
        <f t="shared" si="3"/>
        <v>395</v>
      </c>
      <c r="K8" s="15">
        <f>SUM(G8:J8)</f>
        <v>1375</v>
      </c>
      <c r="L8" s="15">
        <f t="shared" si="3"/>
        <v>424</v>
      </c>
      <c r="M8" s="15">
        <f t="shared" si="3"/>
        <v>273</v>
      </c>
      <c r="N8" s="16">
        <f t="shared" si="3"/>
        <v>122</v>
      </c>
      <c r="O8" s="15">
        <f t="shared" si="3"/>
        <v>335</v>
      </c>
      <c r="P8" s="16">
        <f t="shared" si="0"/>
        <v>1154</v>
      </c>
      <c r="Q8" s="34">
        <f t="shared" si="1"/>
        <v>2529</v>
      </c>
      <c r="R8" s="41">
        <v>5.2826645171476769E-2</v>
      </c>
      <c r="S8" s="34">
        <f t="shared" si="2"/>
        <v>133.59858563866476</v>
      </c>
      <c r="T8" s="34">
        <f>S8/12</f>
        <v>11.13321546988873</v>
      </c>
      <c r="U8" s="10"/>
    </row>
    <row r="9" spans="1:21" ht="22.5" customHeight="1" x14ac:dyDescent="0.15">
      <c r="A9" s="10"/>
      <c r="B9" s="10"/>
      <c r="C9" s="10"/>
      <c r="D9" s="10"/>
      <c r="E9" s="1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45"/>
      <c r="S9" s="10"/>
      <c r="T9" s="10"/>
      <c r="U9" s="10"/>
    </row>
    <row r="10" spans="1:21" ht="22.5" customHeight="1" x14ac:dyDescent="0.15">
      <c r="A10" s="59" t="s">
        <v>5</v>
      </c>
      <c r="B10" s="59" t="s">
        <v>6</v>
      </c>
      <c r="C10" s="18" t="s">
        <v>47</v>
      </c>
      <c r="D10" s="18" t="s">
        <v>6</v>
      </c>
      <c r="E10" s="19">
        <v>8000</v>
      </c>
      <c r="F10" s="20">
        <v>9102</v>
      </c>
      <c r="G10" s="21" t="s">
        <v>95</v>
      </c>
      <c r="H10" s="21" t="s">
        <v>95</v>
      </c>
      <c r="I10" s="21" t="s">
        <v>95</v>
      </c>
      <c r="J10" s="21" t="s">
        <v>95</v>
      </c>
      <c r="K10" s="48" t="s">
        <v>109</v>
      </c>
      <c r="L10" s="21" t="s">
        <v>95</v>
      </c>
      <c r="M10" s="21" t="s">
        <v>95</v>
      </c>
      <c r="N10" s="21" t="s">
        <v>95</v>
      </c>
      <c r="O10" s="20">
        <v>12</v>
      </c>
      <c r="P10" s="15">
        <f>SUM(L10:O10)</f>
        <v>12</v>
      </c>
      <c r="Q10" s="34">
        <v>12</v>
      </c>
      <c r="R10" s="41">
        <v>6.020654801142606E-2</v>
      </c>
      <c r="S10" s="34">
        <f>Q10*R10</f>
        <v>0.72247857613711275</v>
      </c>
      <c r="T10" s="47" t="s">
        <v>95</v>
      </c>
      <c r="U10" s="10"/>
    </row>
    <row r="11" spans="1:21" ht="22.5" customHeight="1" x14ac:dyDescent="0.15">
      <c r="A11" s="60"/>
      <c r="B11" s="60"/>
      <c r="C11" s="22" t="s">
        <v>48</v>
      </c>
      <c r="D11" s="22" t="s">
        <v>44</v>
      </c>
      <c r="E11" s="23">
        <v>2000</v>
      </c>
      <c r="F11" s="24">
        <v>45</v>
      </c>
      <c r="G11" s="25" t="s">
        <v>95</v>
      </c>
      <c r="H11" s="25" t="s">
        <v>95</v>
      </c>
      <c r="I11" s="25" t="s">
        <v>95</v>
      </c>
      <c r="J11" s="25" t="s">
        <v>95</v>
      </c>
      <c r="K11" s="48" t="s">
        <v>109</v>
      </c>
      <c r="L11" s="25" t="s">
        <v>95</v>
      </c>
      <c r="M11" s="25" t="s">
        <v>95</v>
      </c>
      <c r="N11" s="25" t="s">
        <v>95</v>
      </c>
      <c r="O11" s="25" t="s">
        <v>95</v>
      </c>
      <c r="P11" s="48" t="s">
        <v>109</v>
      </c>
      <c r="Q11" s="48" t="s">
        <v>109</v>
      </c>
      <c r="R11" s="48" t="s">
        <v>109</v>
      </c>
      <c r="S11" s="47" t="s">
        <v>95</v>
      </c>
      <c r="T11" s="47" t="s">
        <v>95</v>
      </c>
      <c r="U11" s="10"/>
    </row>
    <row r="12" spans="1:21" ht="22.5" customHeight="1" x14ac:dyDescent="0.15">
      <c r="A12" s="31"/>
      <c r="B12" s="31"/>
      <c r="C12" s="57"/>
      <c r="D12" s="57"/>
      <c r="E12" s="30" t="s">
        <v>101</v>
      </c>
      <c r="F12" s="15">
        <f>SUM(F10:F11)</f>
        <v>9147</v>
      </c>
      <c r="G12" s="15">
        <f>SUM(G10:G11)</f>
        <v>0</v>
      </c>
      <c r="H12" s="15">
        <f t="shared" ref="H12:P12" si="4">SUM(H10:H11)</f>
        <v>0</v>
      </c>
      <c r="I12" s="15">
        <f t="shared" si="4"/>
        <v>0</v>
      </c>
      <c r="J12" s="15">
        <f t="shared" si="4"/>
        <v>0</v>
      </c>
      <c r="K12" s="48" t="s">
        <v>109</v>
      </c>
      <c r="L12" s="15">
        <f t="shared" si="4"/>
        <v>0</v>
      </c>
      <c r="M12" s="15">
        <f t="shared" si="4"/>
        <v>0</v>
      </c>
      <c r="N12" s="15">
        <f t="shared" si="4"/>
        <v>0</v>
      </c>
      <c r="O12" s="15">
        <f t="shared" si="4"/>
        <v>12</v>
      </c>
      <c r="P12" s="15">
        <f t="shared" si="4"/>
        <v>12</v>
      </c>
      <c r="Q12" s="34">
        <v>12</v>
      </c>
      <c r="R12" s="41">
        <v>5.991035312124194E-2</v>
      </c>
      <c r="S12" s="34">
        <f t="shared" ref="S12" si="5">Q12*R12</f>
        <v>0.7189242374549033</v>
      </c>
      <c r="T12" s="47" t="s">
        <v>95</v>
      </c>
      <c r="U12" s="10"/>
    </row>
    <row r="13" spans="1:21" ht="22.5" customHeight="1" x14ac:dyDescent="0.15">
      <c r="A13" s="10"/>
      <c r="B13" s="10"/>
      <c r="C13" s="10"/>
      <c r="D13" s="10"/>
      <c r="E13" s="17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45"/>
      <c r="S13" s="10"/>
      <c r="T13" s="10"/>
      <c r="U13" s="10"/>
    </row>
    <row r="14" spans="1:21" ht="22.5" customHeight="1" x14ac:dyDescent="0.15">
      <c r="A14" s="59" t="s">
        <v>7</v>
      </c>
      <c r="B14" s="59" t="s">
        <v>42</v>
      </c>
      <c r="C14" s="18" t="s">
        <v>49</v>
      </c>
      <c r="D14" s="18" t="s">
        <v>8</v>
      </c>
      <c r="E14" s="19">
        <v>2400</v>
      </c>
      <c r="F14" s="20">
        <v>1524947</v>
      </c>
      <c r="G14" s="20">
        <v>20204</v>
      </c>
      <c r="H14" s="20">
        <v>8739</v>
      </c>
      <c r="I14" s="20">
        <v>6103</v>
      </c>
      <c r="J14" s="20">
        <v>4622</v>
      </c>
      <c r="K14" s="20">
        <f t="shared" ref="K14:K60" si="6">SUM(G14:J14)</f>
        <v>39668</v>
      </c>
      <c r="L14" s="20">
        <v>17437</v>
      </c>
      <c r="M14" s="20">
        <v>7841</v>
      </c>
      <c r="N14" s="20">
        <v>5512</v>
      </c>
      <c r="O14" s="20">
        <v>4180</v>
      </c>
      <c r="P14" s="20">
        <f t="shared" ref="P14:P60" si="7">SUM(L14:O14)</f>
        <v>34970</v>
      </c>
      <c r="Q14" s="34">
        <f t="shared" si="1"/>
        <v>74638</v>
      </c>
      <c r="R14" s="41">
        <v>8.6884986822492849E-2</v>
      </c>
      <c r="S14" s="34">
        <f t="shared" ref="S14:S16" si="8">Q14*R14</f>
        <v>6484.921646457221</v>
      </c>
      <c r="T14" s="34">
        <f t="shared" ref="T14:T16" si="9">S14/12</f>
        <v>540.41013720476838</v>
      </c>
      <c r="U14" s="10"/>
    </row>
    <row r="15" spans="1:21" ht="22.5" customHeight="1" x14ac:dyDescent="0.15">
      <c r="A15" s="60"/>
      <c r="B15" s="60"/>
      <c r="C15" s="22" t="s">
        <v>50</v>
      </c>
      <c r="D15" s="22" t="s">
        <v>9</v>
      </c>
      <c r="E15" s="23">
        <v>520</v>
      </c>
      <c r="F15" s="20">
        <v>2158</v>
      </c>
      <c r="G15" s="20">
        <v>537</v>
      </c>
      <c r="H15" s="20">
        <v>127</v>
      </c>
      <c r="I15" s="20">
        <v>85</v>
      </c>
      <c r="J15" s="20">
        <v>69</v>
      </c>
      <c r="K15" s="20">
        <f t="shared" si="6"/>
        <v>818</v>
      </c>
      <c r="L15" s="20">
        <v>422</v>
      </c>
      <c r="M15" s="20">
        <v>127</v>
      </c>
      <c r="N15" s="20">
        <v>107</v>
      </c>
      <c r="O15" s="20">
        <v>38</v>
      </c>
      <c r="P15" s="20">
        <f t="shared" si="7"/>
        <v>694</v>
      </c>
      <c r="Q15" s="34">
        <f t="shared" si="1"/>
        <v>1512</v>
      </c>
      <c r="R15" s="41">
        <v>2.1316033364226137E-2</v>
      </c>
      <c r="S15" s="34">
        <f t="shared" si="8"/>
        <v>32.229842446709917</v>
      </c>
      <c r="T15" s="34">
        <f t="shared" si="9"/>
        <v>2.6858202038924932</v>
      </c>
      <c r="U15" s="10"/>
    </row>
    <row r="16" spans="1:21" ht="22.5" customHeight="1" x14ac:dyDescent="0.15">
      <c r="A16" s="31"/>
      <c r="B16" s="31"/>
      <c r="C16" s="57"/>
      <c r="D16" s="58"/>
      <c r="E16" s="30" t="s">
        <v>101</v>
      </c>
      <c r="F16" s="15">
        <f>SUM(F14:F15)</f>
        <v>1527105</v>
      </c>
      <c r="G16" s="15">
        <f t="shared" ref="G16:J16" si="10">SUM(G14:G15)</f>
        <v>20741</v>
      </c>
      <c r="H16" s="15">
        <f t="shared" si="10"/>
        <v>8866</v>
      </c>
      <c r="I16" s="15">
        <f t="shared" si="10"/>
        <v>6188</v>
      </c>
      <c r="J16" s="15">
        <f t="shared" si="10"/>
        <v>4691</v>
      </c>
      <c r="K16" s="15">
        <f>SUM(G16:J16)</f>
        <v>40486</v>
      </c>
      <c r="L16" s="15">
        <f t="shared" ref="L16:O16" si="11">SUM(L14:L15)</f>
        <v>17859</v>
      </c>
      <c r="M16" s="15">
        <f t="shared" si="11"/>
        <v>7968</v>
      </c>
      <c r="N16" s="16">
        <f t="shared" si="11"/>
        <v>5619</v>
      </c>
      <c r="O16" s="15">
        <f t="shared" si="11"/>
        <v>4218</v>
      </c>
      <c r="P16" s="16">
        <f t="shared" si="7"/>
        <v>35664</v>
      </c>
      <c r="Q16" s="34">
        <f t="shared" si="1"/>
        <v>76150</v>
      </c>
      <c r="R16" s="41">
        <v>8.6792329276637825E-2</v>
      </c>
      <c r="S16" s="34">
        <f t="shared" si="8"/>
        <v>6609.2358744159701</v>
      </c>
      <c r="T16" s="34">
        <f t="shared" si="9"/>
        <v>550.7696562013308</v>
      </c>
      <c r="U16" s="10"/>
    </row>
    <row r="17" spans="1:21" ht="22.5" customHeight="1" x14ac:dyDescent="0.15">
      <c r="A17" s="10"/>
      <c r="B17" s="10"/>
      <c r="C17" s="10"/>
      <c r="D17" s="10"/>
      <c r="E17" s="1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45"/>
      <c r="S17" s="10"/>
      <c r="T17" s="10"/>
      <c r="U17" s="10"/>
    </row>
    <row r="18" spans="1:21" ht="22.5" customHeight="1" x14ac:dyDescent="0.15">
      <c r="A18" s="13" t="s">
        <v>10</v>
      </c>
      <c r="B18" s="13" t="s">
        <v>11</v>
      </c>
      <c r="C18" s="13" t="s">
        <v>51</v>
      </c>
      <c r="D18" s="13" t="s">
        <v>11</v>
      </c>
      <c r="E18" s="14">
        <v>3000</v>
      </c>
      <c r="F18" s="15">
        <v>75067</v>
      </c>
      <c r="G18" s="15">
        <v>386</v>
      </c>
      <c r="H18" s="15">
        <v>664</v>
      </c>
      <c r="I18" s="15">
        <v>475</v>
      </c>
      <c r="J18" s="15">
        <v>414</v>
      </c>
      <c r="K18" s="15">
        <f t="shared" si="6"/>
        <v>1939</v>
      </c>
      <c r="L18" s="15">
        <v>451</v>
      </c>
      <c r="M18" s="15">
        <v>483</v>
      </c>
      <c r="N18" s="15">
        <v>417</v>
      </c>
      <c r="O18" s="15">
        <v>273</v>
      </c>
      <c r="P18" s="15">
        <f t="shared" si="7"/>
        <v>1624</v>
      </c>
      <c r="Q18" s="34">
        <f t="shared" si="1"/>
        <v>3563</v>
      </c>
      <c r="R18" s="41">
        <v>8.517724166411339E-2</v>
      </c>
      <c r="S18" s="34">
        <f>Q18*R18</f>
        <v>303.48651204923601</v>
      </c>
      <c r="T18" s="34">
        <f>S18/12</f>
        <v>25.290542670769668</v>
      </c>
      <c r="U18" s="10"/>
    </row>
    <row r="19" spans="1:21" ht="22.5" customHeight="1" x14ac:dyDescent="0.15">
      <c r="A19" s="10"/>
      <c r="B19" s="10"/>
      <c r="C19" s="10"/>
      <c r="D19" s="10"/>
      <c r="E19" s="1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45"/>
      <c r="S19" s="10"/>
      <c r="T19" s="10"/>
      <c r="U19" s="10"/>
    </row>
    <row r="20" spans="1:21" ht="22.5" customHeight="1" x14ac:dyDescent="0.15">
      <c r="A20" s="26" t="s">
        <v>12</v>
      </c>
      <c r="B20" s="26" t="s">
        <v>13</v>
      </c>
      <c r="C20" s="26" t="s">
        <v>52</v>
      </c>
      <c r="D20" s="26" t="s">
        <v>13</v>
      </c>
      <c r="E20" s="27">
        <v>2500</v>
      </c>
      <c r="F20" s="28">
        <v>74703</v>
      </c>
      <c r="G20" s="28">
        <v>421</v>
      </c>
      <c r="H20" s="28">
        <v>281</v>
      </c>
      <c r="I20" s="28">
        <v>325</v>
      </c>
      <c r="J20" s="28">
        <v>672</v>
      </c>
      <c r="K20" s="28">
        <f t="shared" si="6"/>
        <v>1699</v>
      </c>
      <c r="L20" s="28">
        <v>280</v>
      </c>
      <c r="M20" s="28">
        <v>349</v>
      </c>
      <c r="N20" s="28">
        <v>415</v>
      </c>
      <c r="O20" s="28">
        <v>498</v>
      </c>
      <c r="P20" s="28">
        <f t="shared" si="7"/>
        <v>1542</v>
      </c>
      <c r="Q20" s="34">
        <f t="shared" si="1"/>
        <v>3241</v>
      </c>
      <c r="R20" s="41">
        <v>7.6221838480382317E-2</v>
      </c>
      <c r="S20" s="34">
        <f>Q20*R20</f>
        <v>247.03497851491909</v>
      </c>
      <c r="T20" s="34">
        <f>S20/12</f>
        <v>20.586248209576592</v>
      </c>
      <c r="U20" s="10"/>
    </row>
    <row r="21" spans="1:21" ht="22.5" customHeight="1" x14ac:dyDescent="0.15">
      <c r="A21" s="10"/>
      <c r="B21" s="10"/>
      <c r="C21" s="10"/>
      <c r="D21" s="10"/>
      <c r="E21" s="1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45"/>
      <c r="S21" s="10"/>
      <c r="T21" s="10"/>
      <c r="U21" s="10"/>
    </row>
    <row r="22" spans="1:21" ht="22.5" customHeight="1" x14ac:dyDescent="0.15">
      <c r="A22" s="26" t="s">
        <v>14</v>
      </c>
      <c r="B22" s="26" t="s">
        <v>15</v>
      </c>
      <c r="C22" s="26" t="s">
        <v>53</v>
      </c>
      <c r="D22" s="26" t="s">
        <v>15</v>
      </c>
      <c r="E22" s="27">
        <v>1050</v>
      </c>
      <c r="F22" s="28">
        <v>39735</v>
      </c>
      <c r="G22" s="28">
        <v>8313</v>
      </c>
      <c r="H22" s="28">
        <v>5506</v>
      </c>
      <c r="I22" s="28">
        <v>4559</v>
      </c>
      <c r="J22" s="28">
        <v>980</v>
      </c>
      <c r="K22" s="28">
        <f t="shared" si="6"/>
        <v>19358</v>
      </c>
      <c r="L22" s="28">
        <v>8998</v>
      </c>
      <c r="M22" s="28">
        <v>5608</v>
      </c>
      <c r="N22" s="28">
        <v>4187</v>
      </c>
      <c r="O22" s="28">
        <v>829</v>
      </c>
      <c r="P22" s="28">
        <f t="shared" si="7"/>
        <v>19622</v>
      </c>
      <c r="Q22" s="34">
        <f t="shared" si="1"/>
        <v>38980</v>
      </c>
      <c r="R22" s="41">
        <v>8.0332200830502076E-2</v>
      </c>
      <c r="S22" s="34">
        <f>Q22*R22</f>
        <v>3131.3491883729707</v>
      </c>
      <c r="T22" s="34">
        <f>S22/12</f>
        <v>260.94576569774756</v>
      </c>
      <c r="U22" s="10"/>
    </row>
    <row r="23" spans="1:21" ht="22.5" customHeight="1" x14ac:dyDescent="0.15">
      <c r="A23" s="10"/>
      <c r="B23" s="10"/>
      <c r="C23" s="10"/>
      <c r="D23" s="10"/>
      <c r="E23" s="1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45"/>
      <c r="S23" s="10"/>
      <c r="T23" s="10"/>
      <c r="U23" s="10"/>
    </row>
    <row r="24" spans="1:21" ht="22.5" customHeight="1" x14ac:dyDescent="0.15">
      <c r="A24" s="26" t="s">
        <v>70</v>
      </c>
      <c r="B24" s="26" t="s">
        <v>71</v>
      </c>
      <c r="C24" s="26" t="s">
        <v>72</v>
      </c>
      <c r="D24" s="26" t="s">
        <v>71</v>
      </c>
      <c r="E24" s="27">
        <v>2500</v>
      </c>
      <c r="F24" s="28">
        <v>26369</v>
      </c>
      <c r="G24" s="28">
        <v>47</v>
      </c>
      <c r="H24" s="28">
        <v>66</v>
      </c>
      <c r="I24" s="28">
        <v>55</v>
      </c>
      <c r="J24" s="28">
        <v>80</v>
      </c>
      <c r="K24" s="28">
        <f t="shared" si="6"/>
        <v>248</v>
      </c>
      <c r="L24" s="28">
        <v>59</v>
      </c>
      <c r="M24" s="28">
        <v>53</v>
      </c>
      <c r="N24" s="28">
        <v>35</v>
      </c>
      <c r="O24" s="28">
        <v>12</v>
      </c>
      <c r="P24" s="28">
        <f t="shared" si="7"/>
        <v>159</v>
      </c>
      <c r="Q24" s="34">
        <f t="shared" si="1"/>
        <v>407</v>
      </c>
      <c r="R24" s="41">
        <v>0.11945845500398194</v>
      </c>
      <c r="S24" s="34">
        <f>Q24*R24</f>
        <v>48.619591186620653</v>
      </c>
      <c r="T24" s="34">
        <f>S24/12</f>
        <v>4.0516325988850541</v>
      </c>
      <c r="U24" s="10"/>
    </row>
    <row r="25" spans="1:21" ht="22.5" customHeight="1" x14ac:dyDescent="0.15">
      <c r="A25" s="10"/>
      <c r="B25" s="10"/>
      <c r="C25" s="10"/>
      <c r="D25" s="10"/>
      <c r="E25" s="1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45"/>
      <c r="S25" s="10"/>
      <c r="T25" s="10"/>
      <c r="U25" s="10"/>
    </row>
    <row r="26" spans="1:21" ht="22.5" customHeight="1" x14ac:dyDescent="0.15">
      <c r="A26" s="59" t="s">
        <v>16</v>
      </c>
      <c r="B26" s="59" t="s">
        <v>17</v>
      </c>
      <c r="C26" s="22" t="s">
        <v>54</v>
      </c>
      <c r="D26" s="22" t="s">
        <v>17</v>
      </c>
      <c r="E26" s="23">
        <v>1800</v>
      </c>
      <c r="F26" s="24">
        <v>667922</v>
      </c>
      <c r="G26" s="24">
        <v>2178</v>
      </c>
      <c r="H26" s="24">
        <v>3317</v>
      </c>
      <c r="I26" s="24">
        <v>3611</v>
      </c>
      <c r="J26" s="24">
        <v>4105</v>
      </c>
      <c r="K26" s="24">
        <f t="shared" si="6"/>
        <v>13211</v>
      </c>
      <c r="L26" s="24">
        <v>3144</v>
      </c>
      <c r="M26" s="24">
        <v>4298</v>
      </c>
      <c r="N26" s="24">
        <v>4503</v>
      </c>
      <c r="O26" s="24">
        <v>4660</v>
      </c>
      <c r="P26" s="24">
        <f t="shared" si="7"/>
        <v>16605</v>
      </c>
      <c r="Q26" s="34">
        <f t="shared" si="1"/>
        <v>29816</v>
      </c>
      <c r="R26" s="41">
        <v>7.4146382362012334E-2</v>
      </c>
      <c r="S26" s="34">
        <f t="shared" ref="S26:S28" si="12">Q26*R26</f>
        <v>2210.7485365057596</v>
      </c>
      <c r="T26" s="34">
        <f t="shared" ref="T26:T28" si="13">S26/12</f>
        <v>184.22904470881329</v>
      </c>
      <c r="U26" s="10"/>
    </row>
    <row r="27" spans="1:21" ht="22.5" customHeight="1" x14ac:dyDescent="0.15">
      <c r="A27" s="60"/>
      <c r="B27" s="60"/>
      <c r="C27" s="22" t="s">
        <v>73</v>
      </c>
      <c r="D27" s="22" t="s">
        <v>74</v>
      </c>
      <c r="E27" s="23">
        <v>1800</v>
      </c>
      <c r="F27" s="24">
        <v>36</v>
      </c>
      <c r="G27" s="25" t="s">
        <v>95</v>
      </c>
      <c r="H27" s="25" t="s">
        <v>95</v>
      </c>
      <c r="I27" s="25" t="s">
        <v>95</v>
      </c>
      <c r="J27" s="25" t="s">
        <v>95</v>
      </c>
      <c r="K27" s="47" t="s">
        <v>95</v>
      </c>
      <c r="L27" s="50" t="s">
        <v>95</v>
      </c>
      <c r="M27" s="50" t="s">
        <v>95</v>
      </c>
      <c r="N27" s="50" t="s">
        <v>95</v>
      </c>
      <c r="O27" s="50" t="s">
        <v>95</v>
      </c>
      <c r="P27" s="47" t="s">
        <v>95</v>
      </c>
      <c r="Q27" s="47" t="s">
        <v>95</v>
      </c>
      <c r="R27" s="47" t="s">
        <v>95</v>
      </c>
      <c r="S27" s="47" t="s">
        <v>95</v>
      </c>
      <c r="T27" s="47" t="s">
        <v>95</v>
      </c>
      <c r="U27" s="10"/>
    </row>
    <row r="28" spans="1:21" ht="22.5" customHeight="1" x14ac:dyDescent="0.15">
      <c r="A28" s="31"/>
      <c r="B28" s="31"/>
      <c r="C28" s="57"/>
      <c r="D28" s="58"/>
      <c r="E28" s="30" t="s">
        <v>101</v>
      </c>
      <c r="F28" s="15">
        <f>SUM(F26:F27)</f>
        <v>667958</v>
      </c>
      <c r="G28" s="15">
        <f t="shared" ref="G28:J28" si="14">SUM(G26:G27)</f>
        <v>2178</v>
      </c>
      <c r="H28" s="15">
        <f t="shared" si="14"/>
        <v>3317</v>
      </c>
      <c r="I28" s="15">
        <f t="shared" si="14"/>
        <v>3611</v>
      </c>
      <c r="J28" s="15">
        <f t="shared" si="14"/>
        <v>4105</v>
      </c>
      <c r="K28" s="15">
        <f t="shared" si="6"/>
        <v>13211</v>
      </c>
      <c r="L28" s="15">
        <f t="shared" ref="L28:O28" si="15">SUM(L26:L27)</f>
        <v>3144</v>
      </c>
      <c r="M28" s="15">
        <f t="shared" si="15"/>
        <v>4298</v>
      </c>
      <c r="N28" s="16">
        <f t="shared" si="15"/>
        <v>4503</v>
      </c>
      <c r="O28" s="15">
        <f t="shared" si="15"/>
        <v>4660</v>
      </c>
      <c r="P28" s="16">
        <f t="shared" si="7"/>
        <v>16605</v>
      </c>
      <c r="Q28" s="34">
        <f t="shared" si="1"/>
        <v>29816</v>
      </c>
      <c r="R28" s="41">
        <v>7.4142386197934604E-2</v>
      </c>
      <c r="S28" s="34">
        <f t="shared" si="12"/>
        <v>2210.6293868776183</v>
      </c>
      <c r="T28" s="34">
        <f t="shared" si="13"/>
        <v>184.21911557313487</v>
      </c>
      <c r="U28" s="10"/>
    </row>
    <row r="29" spans="1:21" ht="22.5" customHeight="1" x14ac:dyDescent="0.15">
      <c r="A29" s="10"/>
      <c r="B29" s="10"/>
      <c r="C29" s="10"/>
      <c r="D29" s="10"/>
      <c r="E29" s="1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45"/>
      <c r="S29" s="10"/>
      <c r="T29" s="10"/>
      <c r="U29" s="10"/>
    </row>
    <row r="30" spans="1:21" ht="22.5" customHeight="1" x14ac:dyDescent="0.15">
      <c r="A30" s="13" t="s">
        <v>18</v>
      </c>
      <c r="B30" s="13" t="s">
        <v>19</v>
      </c>
      <c r="C30" s="13" t="s">
        <v>55</v>
      </c>
      <c r="D30" s="13" t="s">
        <v>19</v>
      </c>
      <c r="E30" s="14">
        <v>2800</v>
      </c>
      <c r="F30" s="15">
        <v>221281</v>
      </c>
      <c r="G30" s="15">
        <v>9768</v>
      </c>
      <c r="H30" s="15">
        <v>6960</v>
      </c>
      <c r="I30" s="15">
        <v>5701</v>
      </c>
      <c r="J30" s="15">
        <v>6729</v>
      </c>
      <c r="K30" s="15">
        <f t="shared" si="6"/>
        <v>29158</v>
      </c>
      <c r="L30" s="15">
        <v>8000</v>
      </c>
      <c r="M30" s="15">
        <v>6126</v>
      </c>
      <c r="N30" s="15">
        <v>4939</v>
      </c>
      <c r="O30" s="15">
        <v>4276</v>
      </c>
      <c r="P30" s="15">
        <f t="shared" si="7"/>
        <v>23341</v>
      </c>
      <c r="Q30" s="34">
        <f t="shared" si="1"/>
        <v>52499</v>
      </c>
      <c r="R30" s="41">
        <v>7.7290865460658623E-2</v>
      </c>
      <c r="S30" s="34">
        <f>Q30*R30</f>
        <v>4057.693145819117</v>
      </c>
      <c r="T30" s="34">
        <f>S30/12</f>
        <v>338.14109548492644</v>
      </c>
      <c r="U30" s="10"/>
    </row>
    <row r="31" spans="1:21" ht="22.5" customHeight="1" x14ac:dyDescent="0.15">
      <c r="A31" s="10"/>
      <c r="B31" s="10"/>
      <c r="C31" s="10"/>
      <c r="D31" s="10"/>
      <c r="E31" s="1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45"/>
      <c r="S31" s="10"/>
      <c r="T31" s="10"/>
      <c r="U31" s="10"/>
    </row>
    <row r="32" spans="1:21" ht="22.5" customHeight="1" x14ac:dyDescent="0.15">
      <c r="A32" s="59" t="s">
        <v>20</v>
      </c>
      <c r="B32" s="59" t="s">
        <v>21</v>
      </c>
      <c r="C32" s="22" t="s">
        <v>75</v>
      </c>
      <c r="D32" s="22" t="s">
        <v>76</v>
      </c>
      <c r="E32" s="23">
        <v>2250</v>
      </c>
      <c r="F32" s="24">
        <v>14495</v>
      </c>
      <c r="G32" s="24">
        <v>14</v>
      </c>
      <c r="H32" s="25" t="s">
        <v>95</v>
      </c>
      <c r="I32" s="24">
        <v>13</v>
      </c>
      <c r="J32" s="25" t="s">
        <v>95</v>
      </c>
      <c r="K32" s="25">
        <f t="shared" si="6"/>
        <v>27</v>
      </c>
      <c r="L32" s="25" t="s">
        <v>95</v>
      </c>
      <c r="M32" s="25" t="s">
        <v>95</v>
      </c>
      <c r="N32" s="25" t="s">
        <v>95</v>
      </c>
      <c r="O32" s="25" t="s">
        <v>95</v>
      </c>
      <c r="P32" s="47" t="s">
        <v>95</v>
      </c>
      <c r="Q32" s="34">
        <v>27</v>
      </c>
      <c r="R32" s="41">
        <v>4.7533632286995517E-2</v>
      </c>
      <c r="S32" s="34">
        <f t="shared" ref="S32:S34" si="16">Q32*R32</f>
        <v>1.2834080717488789</v>
      </c>
      <c r="T32" s="47" t="s">
        <v>95</v>
      </c>
      <c r="U32" s="10"/>
    </row>
    <row r="33" spans="1:21" ht="22.5" customHeight="1" x14ac:dyDescent="0.15">
      <c r="A33" s="60"/>
      <c r="B33" s="60"/>
      <c r="C33" s="22" t="s">
        <v>77</v>
      </c>
      <c r="D33" s="22" t="s">
        <v>78</v>
      </c>
      <c r="E33" s="23">
        <v>250</v>
      </c>
      <c r="F33" s="24">
        <v>5466507</v>
      </c>
      <c r="G33" s="24">
        <v>63</v>
      </c>
      <c r="H33" s="24">
        <v>456</v>
      </c>
      <c r="I33" s="24">
        <v>955</v>
      </c>
      <c r="J33" s="24">
        <v>2767</v>
      </c>
      <c r="K33" s="24">
        <f t="shared" si="6"/>
        <v>4241</v>
      </c>
      <c r="L33" s="24">
        <v>28</v>
      </c>
      <c r="M33" s="24">
        <v>232</v>
      </c>
      <c r="N33" s="24">
        <v>339</v>
      </c>
      <c r="O33" s="24">
        <v>701</v>
      </c>
      <c r="P33" s="24">
        <f t="shared" si="7"/>
        <v>1300</v>
      </c>
      <c r="Q33" s="34">
        <f t="shared" si="1"/>
        <v>5541</v>
      </c>
      <c r="R33" s="41">
        <v>6.5459533848580095E-2</v>
      </c>
      <c r="S33" s="34">
        <f t="shared" si="16"/>
        <v>362.7112770549823</v>
      </c>
      <c r="T33" s="34">
        <f t="shared" ref="T33:T34" si="17">S33/12</f>
        <v>30.225939754581859</v>
      </c>
      <c r="U33" s="10"/>
    </row>
    <row r="34" spans="1:21" ht="22.5" customHeight="1" x14ac:dyDescent="0.15">
      <c r="A34" s="31"/>
      <c r="B34" s="31"/>
      <c r="C34" s="57"/>
      <c r="D34" s="58"/>
      <c r="E34" s="30" t="s">
        <v>101</v>
      </c>
      <c r="F34" s="15">
        <f t="shared" ref="F34:J34" si="18">SUM(F32:F33)</f>
        <v>5481002</v>
      </c>
      <c r="G34" s="15">
        <f t="shared" si="18"/>
        <v>77</v>
      </c>
      <c r="H34" s="15">
        <f t="shared" si="18"/>
        <v>456</v>
      </c>
      <c r="I34" s="15">
        <f t="shared" si="18"/>
        <v>968</v>
      </c>
      <c r="J34" s="15">
        <f t="shared" si="18"/>
        <v>2767</v>
      </c>
      <c r="K34" s="15">
        <f t="shared" si="6"/>
        <v>4268</v>
      </c>
      <c r="L34" s="15">
        <f t="shared" ref="L34:O34" si="19">SUM(L32:L33)</f>
        <v>28</v>
      </c>
      <c r="M34" s="15">
        <f t="shared" si="19"/>
        <v>232</v>
      </c>
      <c r="N34" s="16">
        <f t="shared" si="19"/>
        <v>339</v>
      </c>
      <c r="O34" s="15">
        <f t="shared" si="19"/>
        <v>701</v>
      </c>
      <c r="P34" s="16">
        <f t="shared" si="7"/>
        <v>1300</v>
      </c>
      <c r="Q34" s="34">
        <f t="shared" si="1"/>
        <v>5568</v>
      </c>
      <c r="R34" s="41">
        <v>6.5412127198639952E-2</v>
      </c>
      <c r="S34" s="34">
        <f t="shared" si="16"/>
        <v>364.21472424202727</v>
      </c>
      <c r="T34" s="34">
        <f t="shared" si="17"/>
        <v>30.351227020168938</v>
      </c>
      <c r="U34" s="10"/>
    </row>
    <row r="35" spans="1:21" ht="22.5" customHeight="1" x14ac:dyDescent="0.15">
      <c r="A35" s="10"/>
      <c r="B35" s="10"/>
      <c r="C35" s="10"/>
      <c r="D35" s="10"/>
      <c r="E35" s="1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45"/>
      <c r="S35" s="10"/>
      <c r="T35" s="10"/>
      <c r="U35" s="10"/>
    </row>
    <row r="36" spans="1:21" ht="22.5" customHeight="1" x14ac:dyDescent="0.15">
      <c r="A36" s="13" t="s">
        <v>22</v>
      </c>
      <c r="B36" s="13" t="s">
        <v>23</v>
      </c>
      <c r="C36" s="13" t="s">
        <v>56</v>
      </c>
      <c r="D36" s="13" t="s">
        <v>79</v>
      </c>
      <c r="E36" s="14">
        <v>1500</v>
      </c>
      <c r="F36" s="15">
        <v>8199</v>
      </c>
      <c r="G36" s="16" t="s">
        <v>95</v>
      </c>
      <c r="H36" s="16" t="s">
        <v>95</v>
      </c>
      <c r="I36" s="16" t="s">
        <v>95</v>
      </c>
      <c r="J36" s="16" t="s">
        <v>95</v>
      </c>
      <c r="K36" s="47" t="s">
        <v>95</v>
      </c>
      <c r="L36" s="16" t="s">
        <v>95</v>
      </c>
      <c r="M36" s="16" t="s">
        <v>95</v>
      </c>
      <c r="N36" s="16" t="s">
        <v>95</v>
      </c>
      <c r="O36" s="16" t="s">
        <v>95</v>
      </c>
      <c r="P36" s="47" t="s">
        <v>95</v>
      </c>
      <c r="Q36" s="47" t="s">
        <v>95</v>
      </c>
      <c r="R36" s="41">
        <v>3.4882302719843883E-2</v>
      </c>
      <c r="S36" s="47" t="s">
        <v>95</v>
      </c>
      <c r="T36" s="47" t="s">
        <v>95</v>
      </c>
      <c r="U36" s="10"/>
    </row>
    <row r="37" spans="1:21" ht="22.5" customHeight="1" x14ac:dyDescent="0.15">
      <c r="A37" s="10"/>
      <c r="B37" s="10"/>
      <c r="C37" s="10"/>
      <c r="D37" s="10"/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45"/>
      <c r="S37" s="10"/>
      <c r="T37" s="10"/>
      <c r="U37" s="10"/>
    </row>
    <row r="38" spans="1:21" ht="22.5" customHeight="1" x14ac:dyDescent="0.15">
      <c r="A38" s="26" t="s">
        <v>24</v>
      </c>
      <c r="B38" s="26" t="s">
        <v>25</v>
      </c>
      <c r="C38" s="26" t="s">
        <v>57</v>
      </c>
      <c r="D38" s="26" t="s">
        <v>25</v>
      </c>
      <c r="E38" s="27">
        <v>1050</v>
      </c>
      <c r="F38" s="28">
        <v>339746</v>
      </c>
      <c r="G38" s="28">
        <v>761</v>
      </c>
      <c r="H38" s="28">
        <v>1461</v>
      </c>
      <c r="I38" s="28">
        <v>1811</v>
      </c>
      <c r="J38" s="28">
        <v>3809</v>
      </c>
      <c r="K38" s="28">
        <f t="shared" si="6"/>
        <v>7842</v>
      </c>
      <c r="L38" s="28">
        <v>723</v>
      </c>
      <c r="M38" s="28">
        <v>1203</v>
      </c>
      <c r="N38" s="28">
        <v>1524</v>
      </c>
      <c r="O38" s="28">
        <v>3571</v>
      </c>
      <c r="P38" s="28">
        <f t="shared" si="7"/>
        <v>7021</v>
      </c>
      <c r="Q38" s="34">
        <f t="shared" si="1"/>
        <v>14863</v>
      </c>
      <c r="R38" s="41">
        <v>5.1635633679278051E-2</v>
      </c>
      <c r="S38" s="34">
        <f>Q38*R38</f>
        <v>767.46042337510971</v>
      </c>
      <c r="T38" s="34">
        <f>S38/12</f>
        <v>63.955035281259143</v>
      </c>
      <c r="U38" s="10"/>
    </row>
    <row r="39" spans="1:21" ht="22.5" customHeight="1" x14ac:dyDescent="0.15">
      <c r="A39" s="10"/>
      <c r="B39" s="10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45"/>
      <c r="S39" s="10"/>
      <c r="T39" s="10"/>
      <c r="U39" s="10"/>
    </row>
    <row r="40" spans="1:21" ht="22.5" customHeight="1" x14ac:dyDescent="0.15">
      <c r="A40" s="26" t="s">
        <v>26</v>
      </c>
      <c r="B40" s="26" t="s">
        <v>27</v>
      </c>
      <c r="C40" s="26" t="s">
        <v>58</v>
      </c>
      <c r="D40" s="26" t="s">
        <v>27</v>
      </c>
      <c r="E40" s="27">
        <v>1300</v>
      </c>
      <c r="F40" s="28">
        <v>7045</v>
      </c>
      <c r="G40" s="29" t="s">
        <v>95</v>
      </c>
      <c r="H40" s="29" t="s">
        <v>95</v>
      </c>
      <c r="I40" s="29" t="s">
        <v>95</v>
      </c>
      <c r="J40" s="29" t="s">
        <v>95</v>
      </c>
      <c r="K40" s="47" t="s">
        <v>95</v>
      </c>
      <c r="L40" s="29" t="s">
        <v>95</v>
      </c>
      <c r="M40" s="29" t="s">
        <v>95</v>
      </c>
      <c r="N40" s="29" t="s">
        <v>95</v>
      </c>
      <c r="O40" s="29" t="s">
        <v>95</v>
      </c>
      <c r="P40" s="47" t="s">
        <v>95</v>
      </c>
      <c r="Q40" s="47" t="s">
        <v>95</v>
      </c>
      <c r="R40" s="41">
        <v>4.9822569198012777E-2</v>
      </c>
      <c r="S40" s="47" t="s">
        <v>95</v>
      </c>
      <c r="T40" s="47" t="s">
        <v>95</v>
      </c>
      <c r="U40" s="10"/>
    </row>
    <row r="41" spans="1:21" ht="22.5" customHeight="1" x14ac:dyDescent="0.15">
      <c r="A41" s="10"/>
      <c r="B41" s="10"/>
      <c r="C41" s="10"/>
      <c r="D41" s="10"/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45"/>
      <c r="S41" s="10"/>
      <c r="T41" s="10"/>
      <c r="U41" s="10"/>
    </row>
    <row r="42" spans="1:21" ht="22.5" customHeight="1" x14ac:dyDescent="0.15">
      <c r="A42" s="26" t="s">
        <v>28</v>
      </c>
      <c r="B42" s="26" t="s">
        <v>29</v>
      </c>
      <c r="C42" s="26" t="s">
        <v>59</v>
      </c>
      <c r="D42" s="26" t="s">
        <v>29</v>
      </c>
      <c r="E42" s="27">
        <v>810</v>
      </c>
      <c r="F42" s="28">
        <v>24314</v>
      </c>
      <c r="G42" s="29" t="s">
        <v>95</v>
      </c>
      <c r="H42" s="29" t="s">
        <v>95</v>
      </c>
      <c r="I42" s="28">
        <v>25</v>
      </c>
      <c r="J42" s="28">
        <v>39</v>
      </c>
      <c r="K42" s="28">
        <f t="shared" si="6"/>
        <v>64</v>
      </c>
      <c r="L42" s="29" t="s">
        <v>95</v>
      </c>
      <c r="M42" s="29" t="s">
        <v>95</v>
      </c>
      <c r="N42" s="28">
        <v>15</v>
      </c>
      <c r="O42" s="28">
        <v>47</v>
      </c>
      <c r="P42" s="28">
        <f t="shared" si="7"/>
        <v>62</v>
      </c>
      <c r="Q42" s="34">
        <f t="shared" si="1"/>
        <v>126</v>
      </c>
      <c r="R42" s="41">
        <v>7.1687093855391959E-2</v>
      </c>
      <c r="S42" s="34">
        <f>Q42*R42</f>
        <v>9.0325738257793873</v>
      </c>
      <c r="T42" s="34">
        <f>S42/12</f>
        <v>0.75271448548161557</v>
      </c>
      <c r="U42" s="10"/>
    </row>
    <row r="43" spans="1:21" ht="22.5" customHeight="1" x14ac:dyDescent="0.15">
      <c r="A43" s="10"/>
      <c r="B43" s="10"/>
      <c r="C43" s="10"/>
      <c r="D43" s="10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45"/>
      <c r="S43" s="10"/>
      <c r="T43" s="10"/>
      <c r="U43" s="10"/>
    </row>
    <row r="44" spans="1:21" ht="22.5" customHeight="1" x14ac:dyDescent="0.15">
      <c r="A44" s="26" t="s">
        <v>30</v>
      </c>
      <c r="B44" s="26" t="s">
        <v>31</v>
      </c>
      <c r="C44" s="26" t="s">
        <v>60</v>
      </c>
      <c r="D44" s="26" t="s">
        <v>31</v>
      </c>
      <c r="E44" s="27">
        <v>810</v>
      </c>
      <c r="F44" s="28">
        <v>6754</v>
      </c>
      <c r="G44" s="28">
        <v>21</v>
      </c>
      <c r="H44" s="28">
        <v>259</v>
      </c>
      <c r="I44" s="28">
        <v>315</v>
      </c>
      <c r="J44" s="28">
        <v>380</v>
      </c>
      <c r="K44" s="28">
        <f t="shared" si="6"/>
        <v>975</v>
      </c>
      <c r="L44" s="28">
        <v>19</v>
      </c>
      <c r="M44" s="28">
        <v>191</v>
      </c>
      <c r="N44" s="28">
        <v>273</v>
      </c>
      <c r="O44" s="28">
        <v>322</v>
      </c>
      <c r="P44" s="28">
        <f t="shared" si="7"/>
        <v>805</v>
      </c>
      <c r="Q44" s="34">
        <f t="shared" si="1"/>
        <v>1780</v>
      </c>
      <c r="R44" s="41">
        <v>4.2345276872964167E-2</v>
      </c>
      <c r="S44" s="34">
        <f>Q44*R44</f>
        <v>75.374592833876221</v>
      </c>
      <c r="T44" s="34">
        <f>S44/12</f>
        <v>6.2812160694896848</v>
      </c>
      <c r="U44" s="10"/>
    </row>
    <row r="45" spans="1:21" ht="22.5" customHeight="1" x14ac:dyDescent="0.15">
      <c r="A45" s="10"/>
      <c r="B45" s="10"/>
      <c r="C45" s="10"/>
      <c r="D45" s="10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45"/>
      <c r="S45" s="10"/>
      <c r="T45" s="10"/>
      <c r="U45" s="10"/>
    </row>
    <row r="46" spans="1:21" ht="22.5" customHeight="1" x14ac:dyDescent="0.15">
      <c r="A46" s="26" t="s">
        <v>32</v>
      </c>
      <c r="B46" s="26" t="s">
        <v>33</v>
      </c>
      <c r="C46" s="26" t="s">
        <v>61</v>
      </c>
      <c r="D46" s="26" t="s">
        <v>33</v>
      </c>
      <c r="E46" s="27">
        <v>810</v>
      </c>
      <c r="F46" s="28">
        <v>1158</v>
      </c>
      <c r="G46" s="29" t="s">
        <v>95</v>
      </c>
      <c r="H46" s="29" t="s">
        <v>95</v>
      </c>
      <c r="I46" s="29" t="s">
        <v>95</v>
      </c>
      <c r="J46" s="29" t="s">
        <v>95</v>
      </c>
      <c r="K46" s="47" t="s">
        <v>95</v>
      </c>
      <c r="L46" s="29" t="s">
        <v>95</v>
      </c>
      <c r="M46" s="29" t="s">
        <v>95</v>
      </c>
      <c r="N46" s="29" t="s">
        <v>95</v>
      </c>
      <c r="O46" s="29" t="s">
        <v>95</v>
      </c>
      <c r="P46" s="47" t="s">
        <v>95</v>
      </c>
      <c r="Q46" s="47" t="s">
        <v>95</v>
      </c>
      <c r="R46" s="41">
        <v>0.13989637305699482</v>
      </c>
      <c r="S46" s="47" t="s">
        <v>95</v>
      </c>
      <c r="T46" s="47" t="s">
        <v>95</v>
      </c>
      <c r="U46" s="10"/>
    </row>
    <row r="47" spans="1:21" ht="22.5" customHeight="1" x14ac:dyDescent="0.15">
      <c r="A47" s="10"/>
      <c r="B47" s="10"/>
      <c r="C47" s="10"/>
      <c r="D47" s="10"/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45"/>
      <c r="S47" s="10"/>
      <c r="T47" s="10"/>
      <c r="U47" s="10"/>
    </row>
    <row r="48" spans="1:21" ht="22.5" customHeight="1" x14ac:dyDescent="0.15">
      <c r="A48" s="26" t="s">
        <v>34</v>
      </c>
      <c r="B48" s="26" t="s">
        <v>35</v>
      </c>
      <c r="C48" s="26" t="s">
        <v>62</v>
      </c>
      <c r="D48" s="26" t="s">
        <v>35</v>
      </c>
      <c r="E48" s="27">
        <v>1500</v>
      </c>
      <c r="F48" s="28">
        <v>2012</v>
      </c>
      <c r="G48" s="29" t="s">
        <v>95</v>
      </c>
      <c r="H48" s="28">
        <v>12</v>
      </c>
      <c r="I48" s="28">
        <v>26</v>
      </c>
      <c r="J48" s="28">
        <v>53</v>
      </c>
      <c r="K48" s="28">
        <f t="shared" si="6"/>
        <v>91</v>
      </c>
      <c r="L48" s="29" t="s">
        <v>95</v>
      </c>
      <c r="M48" s="29" t="s">
        <v>95</v>
      </c>
      <c r="N48" s="28">
        <v>10</v>
      </c>
      <c r="O48" s="28">
        <v>61</v>
      </c>
      <c r="P48" s="28">
        <f t="shared" si="7"/>
        <v>71</v>
      </c>
      <c r="Q48" s="34">
        <f t="shared" si="1"/>
        <v>162</v>
      </c>
      <c r="R48" s="41">
        <v>7.0079522862823068E-2</v>
      </c>
      <c r="S48" s="34">
        <f>Q48*R48</f>
        <v>11.352882703777338</v>
      </c>
      <c r="T48" s="34">
        <f>S48/12</f>
        <v>0.94607355864811149</v>
      </c>
      <c r="U48" s="10"/>
    </row>
    <row r="49" spans="1:21" ht="22.5" customHeight="1" x14ac:dyDescent="0.15">
      <c r="A49" s="10"/>
      <c r="B49" s="10"/>
      <c r="C49" s="10"/>
      <c r="D49" s="10"/>
      <c r="E49" s="17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45"/>
      <c r="S49" s="10"/>
      <c r="T49" s="10"/>
      <c r="U49" s="10"/>
    </row>
    <row r="50" spans="1:21" ht="22.5" customHeight="1" x14ac:dyDescent="0.15">
      <c r="A50" s="26" t="s">
        <v>36</v>
      </c>
      <c r="B50" s="26" t="s">
        <v>37</v>
      </c>
      <c r="C50" s="26" t="s">
        <v>63</v>
      </c>
      <c r="D50" s="26" t="s">
        <v>37</v>
      </c>
      <c r="E50" s="27">
        <v>900</v>
      </c>
      <c r="F50" s="28">
        <v>91067</v>
      </c>
      <c r="G50" s="28">
        <v>1014</v>
      </c>
      <c r="H50" s="28">
        <v>1172</v>
      </c>
      <c r="I50" s="28">
        <v>1059</v>
      </c>
      <c r="J50" s="28">
        <v>1004</v>
      </c>
      <c r="K50" s="28">
        <f t="shared" si="6"/>
        <v>4249</v>
      </c>
      <c r="L50" s="28">
        <v>771</v>
      </c>
      <c r="M50" s="28">
        <v>998</v>
      </c>
      <c r="N50" s="28">
        <v>728</v>
      </c>
      <c r="O50" s="28">
        <v>823</v>
      </c>
      <c r="P50" s="28">
        <f t="shared" si="7"/>
        <v>3320</v>
      </c>
      <c r="Q50" s="34">
        <f t="shared" si="1"/>
        <v>7569</v>
      </c>
      <c r="R50" s="41">
        <v>7.1441905410302306E-2</v>
      </c>
      <c r="S50" s="34">
        <f>Q50*R50</f>
        <v>540.74378205057815</v>
      </c>
      <c r="T50" s="34">
        <f>S50/12</f>
        <v>45.061981837548181</v>
      </c>
      <c r="U50" s="10"/>
    </row>
    <row r="51" spans="1:21" ht="22.5" customHeight="1" x14ac:dyDescent="0.15">
      <c r="A51" s="10"/>
      <c r="B51" s="10"/>
      <c r="C51" s="10"/>
      <c r="D51" s="10"/>
      <c r="E51" s="17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45"/>
      <c r="S51" s="10"/>
      <c r="T51" s="10"/>
      <c r="U51" s="10"/>
    </row>
    <row r="52" spans="1:21" ht="22.5" customHeight="1" x14ac:dyDescent="0.15">
      <c r="A52" s="26" t="s">
        <v>38</v>
      </c>
      <c r="B52" s="26" t="s">
        <v>39</v>
      </c>
      <c r="C52" s="26" t="s">
        <v>64</v>
      </c>
      <c r="D52" s="26" t="s">
        <v>39</v>
      </c>
      <c r="E52" s="27">
        <v>1000</v>
      </c>
      <c r="F52" s="28">
        <v>2020</v>
      </c>
      <c r="G52" s="28">
        <v>235</v>
      </c>
      <c r="H52" s="28">
        <v>200</v>
      </c>
      <c r="I52" s="28">
        <v>90</v>
      </c>
      <c r="J52" s="28">
        <v>82</v>
      </c>
      <c r="K52" s="28">
        <f t="shared" si="6"/>
        <v>607</v>
      </c>
      <c r="L52" s="28">
        <v>165</v>
      </c>
      <c r="M52" s="28">
        <v>76</v>
      </c>
      <c r="N52" s="28">
        <v>118</v>
      </c>
      <c r="O52" s="28">
        <v>150</v>
      </c>
      <c r="P52" s="28">
        <f t="shared" si="7"/>
        <v>509</v>
      </c>
      <c r="Q52" s="34">
        <f t="shared" si="1"/>
        <v>1116</v>
      </c>
      <c r="R52" s="41">
        <v>9.0594059405940591E-2</v>
      </c>
      <c r="S52" s="34">
        <f>Q52*R52</f>
        <v>101.1029702970297</v>
      </c>
      <c r="T52" s="34">
        <f>S52/12</f>
        <v>8.425247524752475</v>
      </c>
      <c r="U52" s="10"/>
    </row>
    <row r="53" spans="1:21" ht="22.5" customHeight="1" x14ac:dyDescent="0.15">
      <c r="A53" s="10"/>
      <c r="B53" s="10"/>
      <c r="C53" s="10"/>
      <c r="D53" s="10"/>
      <c r="E53" s="1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45"/>
      <c r="S53" s="10"/>
      <c r="T53" s="10"/>
      <c r="U53" s="10"/>
    </row>
    <row r="54" spans="1:21" ht="22.5" customHeight="1" x14ac:dyDescent="0.15">
      <c r="A54" s="26" t="s">
        <v>40</v>
      </c>
      <c r="B54" s="26" t="s">
        <v>41</v>
      </c>
      <c r="C54" s="26" t="s">
        <v>65</v>
      </c>
      <c r="D54" s="26" t="s">
        <v>41</v>
      </c>
      <c r="E54" s="27">
        <v>45000</v>
      </c>
      <c r="F54" s="28">
        <v>4570</v>
      </c>
      <c r="G54" s="29" t="s">
        <v>95</v>
      </c>
      <c r="H54" s="29" t="s">
        <v>95</v>
      </c>
      <c r="I54" s="29" t="s">
        <v>95</v>
      </c>
      <c r="J54" s="28">
        <v>11</v>
      </c>
      <c r="K54" s="28">
        <f t="shared" si="6"/>
        <v>11</v>
      </c>
      <c r="L54" s="29" t="s">
        <v>95</v>
      </c>
      <c r="M54" s="29" t="s">
        <v>95</v>
      </c>
      <c r="N54" s="28">
        <v>13</v>
      </c>
      <c r="O54" s="28">
        <v>54</v>
      </c>
      <c r="P54" s="28">
        <f t="shared" si="7"/>
        <v>67</v>
      </c>
      <c r="Q54" s="34">
        <f t="shared" si="1"/>
        <v>78</v>
      </c>
      <c r="R54" s="41">
        <v>0.29584245076586435</v>
      </c>
      <c r="S54" s="34">
        <f>Q54*R54</f>
        <v>23.07571115973742</v>
      </c>
      <c r="T54" s="34">
        <f>S54/12</f>
        <v>1.9229759299781184</v>
      </c>
      <c r="U54" s="10"/>
    </row>
    <row r="55" spans="1:21" ht="22.5" customHeight="1" x14ac:dyDescent="0.15">
      <c r="A55" s="10"/>
      <c r="B55" s="10"/>
      <c r="C55" s="10"/>
      <c r="D55" s="10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45"/>
      <c r="S55" s="10"/>
      <c r="T55" s="10"/>
      <c r="U55" s="10"/>
    </row>
    <row r="56" spans="1:21" ht="22.5" customHeight="1" x14ac:dyDescent="0.15">
      <c r="A56" s="26" t="s">
        <v>80</v>
      </c>
      <c r="B56" s="26" t="s">
        <v>81</v>
      </c>
      <c r="C56" s="26" t="s">
        <v>82</v>
      </c>
      <c r="D56" s="26" t="s">
        <v>81</v>
      </c>
      <c r="E56" s="27">
        <v>1500</v>
      </c>
      <c r="F56" s="28">
        <v>3665</v>
      </c>
      <c r="G56" s="29" t="s">
        <v>95</v>
      </c>
      <c r="H56" s="29" t="s">
        <v>95</v>
      </c>
      <c r="I56" s="29" t="s">
        <v>95</v>
      </c>
      <c r="J56" s="29" t="s">
        <v>95</v>
      </c>
      <c r="K56" s="47" t="s">
        <v>95</v>
      </c>
      <c r="L56" s="29" t="s">
        <v>95</v>
      </c>
      <c r="M56" s="29" t="s">
        <v>95</v>
      </c>
      <c r="N56" s="29" t="s">
        <v>95</v>
      </c>
      <c r="O56" s="29" t="s">
        <v>95</v>
      </c>
      <c r="P56" s="47" t="s">
        <v>95</v>
      </c>
      <c r="Q56" s="47" t="s">
        <v>95</v>
      </c>
      <c r="R56" s="41">
        <v>8.8130968622100958E-2</v>
      </c>
      <c r="S56" s="47" t="s">
        <v>95</v>
      </c>
      <c r="T56" s="47" t="s">
        <v>95</v>
      </c>
      <c r="U56" s="10"/>
    </row>
    <row r="57" spans="1:21" ht="22.5" customHeight="1" x14ac:dyDescent="0.15">
      <c r="A57" s="10"/>
      <c r="B57" s="10"/>
      <c r="C57" s="10"/>
      <c r="D57" s="10"/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45"/>
      <c r="S57" s="10"/>
      <c r="T57" s="10"/>
      <c r="U57" s="10"/>
    </row>
    <row r="58" spans="1:21" ht="22.5" customHeight="1" x14ac:dyDescent="0.15">
      <c r="A58" s="26" t="s">
        <v>83</v>
      </c>
      <c r="B58" s="26" t="s">
        <v>84</v>
      </c>
      <c r="C58" s="26" t="s">
        <v>85</v>
      </c>
      <c r="D58" s="26" t="s">
        <v>84</v>
      </c>
      <c r="E58" s="27">
        <v>2800</v>
      </c>
      <c r="F58" s="28">
        <v>717</v>
      </c>
      <c r="G58" s="29" t="s">
        <v>95</v>
      </c>
      <c r="H58" s="29" t="s">
        <v>95</v>
      </c>
      <c r="I58" s="29" t="s">
        <v>95</v>
      </c>
      <c r="J58" s="29" t="s">
        <v>95</v>
      </c>
      <c r="K58" s="47" t="s">
        <v>95</v>
      </c>
      <c r="L58" s="29" t="s">
        <v>95</v>
      </c>
      <c r="M58" s="29" t="s">
        <v>95</v>
      </c>
      <c r="N58" s="29" t="s">
        <v>95</v>
      </c>
      <c r="O58" s="29" t="s">
        <v>95</v>
      </c>
      <c r="P58" s="47" t="s">
        <v>95</v>
      </c>
      <c r="Q58" s="47" t="s">
        <v>95</v>
      </c>
      <c r="R58" s="41">
        <v>0.11994421199442119</v>
      </c>
      <c r="S58" s="47" t="s">
        <v>95</v>
      </c>
      <c r="T58" s="47" t="s">
        <v>95</v>
      </c>
      <c r="U58" s="10"/>
    </row>
    <row r="59" spans="1:21" ht="22.5" customHeight="1" x14ac:dyDescent="0.15">
      <c r="A59" s="10"/>
      <c r="B59" s="10"/>
      <c r="C59" s="10"/>
      <c r="D59" s="10"/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45"/>
      <c r="S59" s="10"/>
      <c r="T59" s="10"/>
      <c r="U59" s="10"/>
    </row>
    <row r="60" spans="1:21" ht="22.5" customHeight="1" x14ac:dyDescent="0.15">
      <c r="A60" s="26" t="s">
        <v>86</v>
      </c>
      <c r="B60" s="26" t="s">
        <v>87</v>
      </c>
      <c r="C60" s="26" t="s">
        <v>88</v>
      </c>
      <c r="D60" s="26" t="s">
        <v>87</v>
      </c>
      <c r="E60" s="27">
        <v>950</v>
      </c>
      <c r="F60" s="28">
        <v>355</v>
      </c>
      <c r="G60" s="29" t="s">
        <v>95</v>
      </c>
      <c r="H60" s="28">
        <v>23</v>
      </c>
      <c r="I60" s="28">
        <v>52</v>
      </c>
      <c r="J60" s="28">
        <v>33</v>
      </c>
      <c r="K60" s="29">
        <f t="shared" si="6"/>
        <v>108</v>
      </c>
      <c r="L60" s="29" t="s">
        <v>95</v>
      </c>
      <c r="M60" s="28">
        <v>27</v>
      </c>
      <c r="N60" s="28">
        <v>45</v>
      </c>
      <c r="O60" s="28">
        <v>13</v>
      </c>
      <c r="P60" s="28">
        <f t="shared" si="7"/>
        <v>85</v>
      </c>
      <c r="Q60" s="34">
        <f t="shared" si="1"/>
        <v>193</v>
      </c>
      <c r="R60" s="41">
        <v>2.8169014084507043E-2</v>
      </c>
      <c r="S60" s="34">
        <f>Q60*R60</f>
        <v>5.436619718309859</v>
      </c>
      <c r="T60" s="47" t="s">
        <v>95</v>
      </c>
      <c r="U60" s="10"/>
    </row>
    <row r="61" spans="1:21" ht="15" thickBot="1" x14ac:dyDescent="0.2">
      <c r="A61" s="10"/>
      <c r="B61" s="10"/>
      <c r="C61" s="10"/>
      <c r="D61" s="10"/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1" ht="27" customHeight="1" thickTop="1" thickBot="1" x14ac:dyDescent="0.2">
      <c r="A62" s="10"/>
      <c r="B62" s="10"/>
      <c r="C62" s="10"/>
      <c r="D62" s="10"/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46" t="s">
        <v>108</v>
      </c>
      <c r="T62" s="51">
        <f>T8+U12+T16+T18+T20+T22+T24+T28+T30+T34+U36+T38+U40+T42+T44+T48+T50+T52+T54</f>
        <v>1552.8337436135857</v>
      </c>
      <c r="U62" s="10"/>
    </row>
    <row r="63" spans="1:21" ht="12" thickTop="1" x14ac:dyDescent="0.15"/>
  </sheetData>
  <sheetProtection formatCells="0" formatColumns="0" formatRows="0" autoFilter="0"/>
  <mergeCells count="25">
    <mergeCell ref="C28:D28"/>
    <mergeCell ref="C34:D34"/>
    <mergeCell ref="C12:D12"/>
    <mergeCell ref="A6:A7"/>
    <mergeCell ref="B6:B7"/>
    <mergeCell ref="B10:B11"/>
    <mergeCell ref="A10:A11"/>
    <mergeCell ref="B14:B15"/>
    <mergeCell ref="A14:A15"/>
    <mergeCell ref="B26:B27"/>
    <mergeCell ref="A26:A27"/>
    <mergeCell ref="C16:D16"/>
    <mergeCell ref="B32:B33"/>
    <mergeCell ref="A32:A33"/>
    <mergeCell ref="Q4:Q5"/>
    <mergeCell ref="S4:S5"/>
    <mergeCell ref="T4:T5"/>
    <mergeCell ref="R4:R5"/>
    <mergeCell ref="C8:D8"/>
    <mergeCell ref="F4:F5"/>
    <mergeCell ref="A4:A5"/>
    <mergeCell ref="B4:B5"/>
    <mergeCell ref="C4:C5"/>
    <mergeCell ref="D4:D5"/>
    <mergeCell ref="E4:E5"/>
  </mergeCells>
  <phoneticPr fontId="3"/>
  <printOptions horizontalCentered="1"/>
  <pageMargins left="0.55118110236220474" right="0.15748031496062992" top="0.70866141732283472" bottom="0.47244094488188981" header="0.39370078740157483" footer="0.39370078740157483"/>
  <pageSetup paperSize="8" scale="80" pageOrder="overThenDown" orientation="landscape" r:id="rId1"/>
  <rowBreaks count="1" manualBreakCount="1">
    <brk id="43" max="19" man="1"/>
  </rowBreaks>
  <colBreaks count="1" manualBreakCount="1">
    <brk id="20" max="5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view="pageBreakPreview" zoomScale="70" zoomScaleNormal="100" zoomScaleSheetLayoutView="70" workbookViewId="0">
      <selection activeCell="G27" sqref="G27:H27"/>
    </sheetView>
  </sheetViews>
  <sheetFormatPr defaultRowHeight="11.25" x14ac:dyDescent="0.15"/>
  <cols>
    <col min="1" max="1" width="12" style="4" customWidth="1"/>
    <col min="2" max="2" width="62.7109375" style="4" bestFit="1" customWidth="1"/>
    <col min="3" max="3" width="12.85546875" style="4" customWidth="1"/>
    <col min="4" max="4" width="68.140625" style="4" bestFit="1" customWidth="1"/>
    <col min="5" max="5" width="10.28515625" style="35" bestFit="1" customWidth="1"/>
    <col min="6" max="8" width="16.42578125" style="4" customWidth="1"/>
    <col min="9" max="16384" width="9.140625" style="4"/>
  </cols>
  <sheetData>
    <row r="1" spans="1:8" ht="24.75" customHeight="1" x14ac:dyDescent="0.15">
      <c r="A1" s="36" t="s">
        <v>103</v>
      </c>
    </row>
    <row r="2" spans="1:8" ht="28.5" customHeight="1" x14ac:dyDescent="0.15">
      <c r="A2" s="37" t="s">
        <v>104</v>
      </c>
      <c r="B2" s="37"/>
      <c r="C2" s="38"/>
      <c r="D2" s="38"/>
      <c r="E2" s="39"/>
      <c r="F2" s="38"/>
      <c r="G2" s="38"/>
      <c r="H2" s="10"/>
    </row>
    <row r="3" spans="1:8" ht="28.5" customHeight="1" x14ac:dyDescent="0.15">
      <c r="A3" s="38"/>
      <c r="B3" s="38"/>
      <c r="C3" s="38"/>
      <c r="D3" s="38"/>
      <c r="E3" s="39"/>
      <c r="F3" s="38"/>
      <c r="G3" s="38"/>
      <c r="H3" s="10"/>
    </row>
    <row r="4" spans="1:8" ht="28.5" customHeight="1" x14ac:dyDescent="0.15">
      <c r="A4" s="62" t="s">
        <v>66</v>
      </c>
      <c r="B4" s="63" t="s">
        <v>67</v>
      </c>
      <c r="C4" s="62" t="s">
        <v>68</v>
      </c>
      <c r="D4" s="63" t="s">
        <v>0</v>
      </c>
      <c r="E4" s="64" t="s">
        <v>69</v>
      </c>
      <c r="F4" s="62" t="s">
        <v>105</v>
      </c>
      <c r="G4" s="55" t="s">
        <v>106</v>
      </c>
      <c r="H4" s="55" t="s">
        <v>107</v>
      </c>
    </row>
    <row r="5" spans="1:8" ht="28.5" customHeight="1" x14ac:dyDescent="0.15">
      <c r="A5" s="62"/>
      <c r="B5" s="63"/>
      <c r="C5" s="62"/>
      <c r="D5" s="63"/>
      <c r="E5" s="64"/>
      <c r="F5" s="63"/>
      <c r="G5" s="56"/>
      <c r="H5" s="61"/>
    </row>
    <row r="6" spans="1:8" ht="28.5" customHeight="1" x14ac:dyDescent="0.15">
      <c r="A6" s="59" t="s">
        <v>3</v>
      </c>
      <c r="B6" s="59" t="s">
        <v>4</v>
      </c>
      <c r="C6" s="32" t="s">
        <v>45</v>
      </c>
      <c r="D6" s="32" t="s">
        <v>4</v>
      </c>
      <c r="E6" s="20">
        <v>4000</v>
      </c>
      <c r="F6" s="20">
        <v>101956</v>
      </c>
      <c r="G6" s="20">
        <v>5474</v>
      </c>
      <c r="H6" s="41">
        <f>G6/F6</f>
        <v>5.3689826984189261E-2</v>
      </c>
    </row>
    <row r="7" spans="1:8" ht="28.5" customHeight="1" x14ac:dyDescent="0.15">
      <c r="A7" s="60"/>
      <c r="B7" s="60"/>
      <c r="C7" s="32" t="s">
        <v>46</v>
      </c>
      <c r="D7" s="32" t="s">
        <v>43</v>
      </c>
      <c r="E7" s="20">
        <v>2000</v>
      </c>
      <c r="F7" s="20">
        <v>18381</v>
      </c>
      <c r="G7" s="20">
        <v>883</v>
      </c>
      <c r="H7" s="41">
        <f t="shared" ref="H7:H60" si="0">G7/F7</f>
        <v>4.8038735650943909E-2</v>
      </c>
    </row>
    <row r="8" spans="1:8" ht="28.5" customHeight="1" x14ac:dyDescent="0.15">
      <c r="A8" s="42"/>
      <c r="B8" s="42"/>
      <c r="C8" s="43"/>
      <c r="D8" s="31"/>
      <c r="E8" s="44" t="s">
        <v>101</v>
      </c>
      <c r="F8" s="15">
        <f>SUM(F6:F7)</f>
        <v>120337</v>
      </c>
      <c r="G8" s="15">
        <f>SUM(G6:G7)</f>
        <v>6357</v>
      </c>
      <c r="H8" s="41">
        <f t="shared" si="0"/>
        <v>5.2826645171476769E-2</v>
      </c>
    </row>
    <row r="9" spans="1:8" ht="28.5" customHeight="1" x14ac:dyDescent="0.15">
      <c r="A9" s="10"/>
      <c r="B9" s="10"/>
      <c r="C9" s="10"/>
      <c r="D9" s="10"/>
      <c r="E9" s="40"/>
      <c r="F9" s="10"/>
      <c r="G9" s="10"/>
      <c r="H9" s="10"/>
    </row>
    <row r="10" spans="1:8" ht="28.5" customHeight="1" x14ac:dyDescent="0.15">
      <c r="A10" s="59" t="s">
        <v>5</v>
      </c>
      <c r="B10" s="59" t="s">
        <v>6</v>
      </c>
      <c r="C10" s="32" t="s">
        <v>47</v>
      </c>
      <c r="D10" s="32" t="s">
        <v>6</v>
      </c>
      <c r="E10" s="20">
        <v>8000</v>
      </c>
      <c r="F10" s="20">
        <v>9102</v>
      </c>
      <c r="G10" s="20">
        <v>548</v>
      </c>
      <c r="H10" s="41">
        <f t="shared" si="0"/>
        <v>6.020654801142606E-2</v>
      </c>
    </row>
    <row r="11" spans="1:8" ht="28.5" customHeight="1" x14ac:dyDescent="0.15">
      <c r="A11" s="60"/>
      <c r="B11" s="60"/>
      <c r="C11" s="32" t="s">
        <v>48</v>
      </c>
      <c r="D11" s="32" t="s">
        <v>44</v>
      </c>
      <c r="E11" s="20">
        <v>2000</v>
      </c>
      <c r="F11" s="20">
        <v>45</v>
      </c>
      <c r="G11" s="49" t="s">
        <v>95</v>
      </c>
      <c r="H11" s="49" t="s">
        <v>95</v>
      </c>
    </row>
    <row r="12" spans="1:8" ht="28.5" customHeight="1" x14ac:dyDescent="0.15">
      <c r="A12" s="42"/>
      <c r="B12" s="42"/>
      <c r="C12" s="43"/>
      <c r="D12" s="31"/>
      <c r="E12" s="44" t="s">
        <v>101</v>
      </c>
      <c r="F12" s="15">
        <f>SUM(F10:F11)</f>
        <v>9147</v>
      </c>
      <c r="G12" s="15">
        <f>SUM(G10:G11)</f>
        <v>548</v>
      </c>
      <c r="H12" s="41">
        <f t="shared" ref="H12" si="1">G12/F12</f>
        <v>5.991035312124194E-2</v>
      </c>
    </row>
    <row r="13" spans="1:8" ht="28.5" customHeight="1" x14ac:dyDescent="0.15">
      <c r="A13" s="10"/>
      <c r="B13" s="10"/>
      <c r="C13" s="10"/>
      <c r="D13" s="10"/>
      <c r="E13" s="40"/>
      <c r="F13" s="10"/>
      <c r="G13" s="10"/>
      <c r="H13" s="10"/>
    </row>
    <row r="14" spans="1:8" ht="28.5" customHeight="1" x14ac:dyDescent="0.15">
      <c r="A14" s="59" t="s">
        <v>7</v>
      </c>
      <c r="B14" s="59" t="s">
        <v>42</v>
      </c>
      <c r="C14" s="32" t="s">
        <v>49</v>
      </c>
      <c r="D14" s="32" t="s">
        <v>8</v>
      </c>
      <c r="E14" s="20">
        <v>2400</v>
      </c>
      <c r="F14" s="20">
        <v>1524947</v>
      </c>
      <c r="G14" s="20">
        <v>132495</v>
      </c>
      <c r="H14" s="41">
        <f t="shared" si="0"/>
        <v>8.6884986822492849E-2</v>
      </c>
    </row>
    <row r="15" spans="1:8" ht="28.5" customHeight="1" x14ac:dyDescent="0.15">
      <c r="A15" s="60"/>
      <c r="B15" s="60"/>
      <c r="C15" s="32" t="s">
        <v>50</v>
      </c>
      <c r="D15" s="32" t="s">
        <v>9</v>
      </c>
      <c r="E15" s="20">
        <v>520</v>
      </c>
      <c r="F15" s="20">
        <v>2158</v>
      </c>
      <c r="G15" s="20">
        <v>46</v>
      </c>
      <c r="H15" s="41">
        <f t="shared" si="0"/>
        <v>2.1316033364226137E-2</v>
      </c>
    </row>
    <row r="16" spans="1:8" ht="28.5" customHeight="1" x14ac:dyDescent="0.15">
      <c r="A16" s="42"/>
      <c r="B16" s="42"/>
      <c r="C16" s="43"/>
      <c r="D16" s="31"/>
      <c r="E16" s="44" t="s">
        <v>101</v>
      </c>
      <c r="F16" s="15">
        <f>SUM(F14:F15)</f>
        <v>1527105</v>
      </c>
      <c r="G16" s="15">
        <f>SUM(G14:G15)</f>
        <v>132541</v>
      </c>
      <c r="H16" s="41">
        <f t="shared" ref="H16" si="2">G16/F16</f>
        <v>8.6792329276637825E-2</v>
      </c>
    </row>
    <row r="17" spans="1:8" ht="28.5" customHeight="1" x14ac:dyDescent="0.15">
      <c r="A17" s="10"/>
      <c r="B17" s="10"/>
      <c r="C17" s="10"/>
      <c r="D17" s="10"/>
      <c r="E17" s="40"/>
      <c r="F17" s="10"/>
      <c r="G17" s="10"/>
      <c r="H17" s="10"/>
    </row>
    <row r="18" spans="1:8" ht="28.5" customHeight="1" x14ac:dyDescent="0.15">
      <c r="A18" s="13" t="s">
        <v>10</v>
      </c>
      <c r="B18" s="13" t="s">
        <v>11</v>
      </c>
      <c r="C18" s="13" t="s">
        <v>51</v>
      </c>
      <c r="D18" s="13" t="s">
        <v>11</v>
      </c>
      <c r="E18" s="15">
        <v>3000</v>
      </c>
      <c r="F18" s="15">
        <v>75067</v>
      </c>
      <c r="G18" s="15">
        <v>6394</v>
      </c>
      <c r="H18" s="41">
        <f t="shared" si="0"/>
        <v>8.517724166411339E-2</v>
      </c>
    </row>
    <row r="19" spans="1:8" ht="28.5" customHeight="1" x14ac:dyDescent="0.15">
      <c r="A19" s="10"/>
      <c r="B19" s="10"/>
      <c r="C19" s="10"/>
      <c r="D19" s="10"/>
      <c r="E19" s="40"/>
      <c r="F19" s="10"/>
      <c r="G19" s="10"/>
      <c r="H19" s="10"/>
    </row>
    <row r="20" spans="1:8" ht="28.5" customHeight="1" x14ac:dyDescent="0.15">
      <c r="A20" s="13" t="s">
        <v>12</v>
      </c>
      <c r="B20" s="13" t="s">
        <v>13</v>
      </c>
      <c r="C20" s="13" t="s">
        <v>52</v>
      </c>
      <c r="D20" s="13" t="s">
        <v>13</v>
      </c>
      <c r="E20" s="15">
        <v>2500</v>
      </c>
      <c r="F20" s="15">
        <v>74703</v>
      </c>
      <c r="G20" s="15">
        <v>5694</v>
      </c>
      <c r="H20" s="41">
        <f t="shared" si="0"/>
        <v>7.6221838480382317E-2</v>
      </c>
    </row>
    <row r="21" spans="1:8" ht="28.5" customHeight="1" x14ac:dyDescent="0.15">
      <c r="A21" s="10"/>
      <c r="B21" s="10"/>
      <c r="C21" s="10"/>
      <c r="D21" s="10"/>
      <c r="E21" s="40"/>
      <c r="F21" s="10"/>
      <c r="G21" s="10"/>
      <c r="H21" s="10"/>
    </row>
    <row r="22" spans="1:8" ht="28.5" customHeight="1" x14ac:dyDescent="0.15">
      <c r="A22" s="13" t="s">
        <v>14</v>
      </c>
      <c r="B22" s="13" t="s">
        <v>15</v>
      </c>
      <c r="C22" s="13" t="s">
        <v>53</v>
      </c>
      <c r="D22" s="13" t="s">
        <v>15</v>
      </c>
      <c r="E22" s="15">
        <v>1050</v>
      </c>
      <c r="F22" s="15">
        <v>39735</v>
      </c>
      <c r="G22" s="15">
        <v>3192</v>
      </c>
      <c r="H22" s="41">
        <f t="shared" si="0"/>
        <v>8.0332200830502076E-2</v>
      </c>
    </row>
    <row r="23" spans="1:8" ht="28.5" customHeight="1" x14ac:dyDescent="0.15">
      <c r="A23" s="10"/>
      <c r="B23" s="10"/>
      <c r="C23" s="10"/>
      <c r="D23" s="10"/>
      <c r="E23" s="40"/>
      <c r="F23" s="10"/>
      <c r="G23" s="10"/>
      <c r="H23" s="10"/>
    </row>
    <row r="24" spans="1:8" ht="28.5" customHeight="1" x14ac:dyDescent="0.15">
      <c r="A24" s="13" t="s">
        <v>70</v>
      </c>
      <c r="B24" s="13" t="s">
        <v>71</v>
      </c>
      <c r="C24" s="13" t="s">
        <v>72</v>
      </c>
      <c r="D24" s="13" t="s">
        <v>71</v>
      </c>
      <c r="E24" s="15">
        <v>2500</v>
      </c>
      <c r="F24" s="15">
        <v>26369</v>
      </c>
      <c r="G24" s="15">
        <v>3150</v>
      </c>
      <c r="H24" s="41">
        <f t="shared" si="0"/>
        <v>0.11945845500398194</v>
      </c>
    </row>
    <row r="25" spans="1:8" ht="28.5" customHeight="1" x14ac:dyDescent="0.15">
      <c r="A25" s="10"/>
      <c r="B25" s="10"/>
      <c r="C25" s="10"/>
      <c r="D25" s="10"/>
      <c r="E25" s="40"/>
      <c r="F25" s="10"/>
      <c r="G25" s="10"/>
      <c r="H25" s="10"/>
    </row>
    <row r="26" spans="1:8" ht="28.5" customHeight="1" x14ac:dyDescent="0.15">
      <c r="A26" s="59" t="s">
        <v>16</v>
      </c>
      <c r="B26" s="59" t="s">
        <v>17</v>
      </c>
      <c r="C26" s="32" t="s">
        <v>54</v>
      </c>
      <c r="D26" s="32" t="s">
        <v>17</v>
      </c>
      <c r="E26" s="20">
        <v>1800</v>
      </c>
      <c r="F26" s="20">
        <v>667922</v>
      </c>
      <c r="G26" s="20">
        <v>49524</v>
      </c>
      <c r="H26" s="41">
        <f t="shared" si="0"/>
        <v>7.4146382362012334E-2</v>
      </c>
    </row>
    <row r="27" spans="1:8" ht="28.5" customHeight="1" x14ac:dyDescent="0.15">
      <c r="A27" s="60"/>
      <c r="B27" s="60"/>
      <c r="C27" s="32" t="s">
        <v>73</v>
      </c>
      <c r="D27" s="32" t="s">
        <v>74</v>
      </c>
      <c r="E27" s="20">
        <v>1800</v>
      </c>
      <c r="F27" s="20">
        <v>36</v>
      </c>
      <c r="G27" s="49" t="s">
        <v>95</v>
      </c>
      <c r="H27" s="49" t="s">
        <v>95</v>
      </c>
    </row>
    <row r="28" spans="1:8" ht="28.5" customHeight="1" x14ac:dyDescent="0.15">
      <c r="A28" s="42"/>
      <c r="B28" s="42"/>
      <c r="C28" s="43"/>
      <c r="D28" s="31"/>
      <c r="E28" s="44" t="s">
        <v>101</v>
      </c>
      <c r="F28" s="15">
        <f>SUM(F26:F27)</f>
        <v>667958</v>
      </c>
      <c r="G28" s="15">
        <f>SUM(G26:G27)</f>
        <v>49524</v>
      </c>
      <c r="H28" s="41">
        <f>G28/F28</f>
        <v>7.4142386197934604E-2</v>
      </c>
    </row>
    <row r="29" spans="1:8" ht="28.5" customHeight="1" x14ac:dyDescent="0.15">
      <c r="A29" s="10"/>
      <c r="B29" s="10"/>
      <c r="C29" s="10"/>
      <c r="D29" s="10"/>
      <c r="E29" s="40"/>
      <c r="F29" s="10"/>
      <c r="G29" s="10"/>
      <c r="H29" s="10"/>
    </row>
    <row r="30" spans="1:8" ht="28.5" customHeight="1" x14ac:dyDescent="0.15">
      <c r="A30" s="13" t="s">
        <v>18</v>
      </c>
      <c r="B30" s="13" t="s">
        <v>19</v>
      </c>
      <c r="C30" s="13" t="s">
        <v>55</v>
      </c>
      <c r="D30" s="13" t="s">
        <v>19</v>
      </c>
      <c r="E30" s="15">
        <v>2800</v>
      </c>
      <c r="F30" s="15">
        <v>221281</v>
      </c>
      <c r="G30" s="15">
        <v>17103</v>
      </c>
      <c r="H30" s="41">
        <f t="shared" si="0"/>
        <v>7.7290865460658623E-2</v>
      </c>
    </row>
    <row r="31" spans="1:8" ht="28.5" customHeight="1" x14ac:dyDescent="0.15">
      <c r="A31" s="10"/>
      <c r="B31" s="10"/>
      <c r="C31" s="10"/>
      <c r="D31" s="10"/>
      <c r="E31" s="40"/>
      <c r="F31" s="10"/>
      <c r="G31" s="10"/>
      <c r="H31" s="10"/>
    </row>
    <row r="32" spans="1:8" ht="28.5" customHeight="1" x14ac:dyDescent="0.15">
      <c r="A32" s="59" t="s">
        <v>20</v>
      </c>
      <c r="B32" s="59" t="s">
        <v>21</v>
      </c>
      <c r="C32" s="32" t="s">
        <v>75</v>
      </c>
      <c r="D32" s="32" t="s">
        <v>76</v>
      </c>
      <c r="E32" s="20">
        <v>2250</v>
      </c>
      <c r="F32" s="20">
        <v>14495</v>
      </c>
      <c r="G32" s="20">
        <v>689</v>
      </c>
      <c r="H32" s="41">
        <f t="shared" si="0"/>
        <v>4.7533632286995517E-2</v>
      </c>
    </row>
    <row r="33" spans="1:8" ht="28.5" customHeight="1" x14ac:dyDescent="0.15">
      <c r="A33" s="60"/>
      <c r="B33" s="60"/>
      <c r="C33" s="32" t="s">
        <v>77</v>
      </c>
      <c r="D33" s="32" t="s">
        <v>78</v>
      </c>
      <c r="E33" s="20">
        <v>250</v>
      </c>
      <c r="F33" s="20">
        <v>5466507</v>
      </c>
      <c r="G33" s="20">
        <v>357835</v>
      </c>
      <c r="H33" s="41">
        <f t="shared" si="0"/>
        <v>6.5459533848580095E-2</v>
      </c>
    </row>
    <row r="34" spans="1:8" ht="28.5" customHeight="1" x14ac:dyDescent="0.15">
      <c r="A34" s="42"/>
      <c r="B34" s="42"/>
      <c r="C34" s="43"/>
      <c r="D34" s="31"/>
      <c r="E34" s="44" t="s">
        <v>101</v>
      </c>
      <c r="F34" s="15">
        <f>SUM(F32:F33)</f>
        <v>5481002</v>
      </c>
      <c r="G34" s="15">
        <f>SUM(G32:G33)</f>
        <v>358524</v>
      </c>
      <c r="H34" s="41">
        <f t="shared" ref="H34" si="3">G34/F34</f>
        <v>6.5412127198639952E-2</v>
      </c>
    </row>
    <row r="35" spans="1:8" ht="28.5" customHeight="1" x14ac:dyDescent="0.15">
      <c r="A35" s="10"/>
      <c r="B35" s="10"/>
      <c r="C35" s="10"/>
      <c r="D35" s="10"/>
      <c r="E35" s="40"/>
      <c r="F35" s="10"/>
      <c r="G35" s="10"/>
      <c r="H35" s="10"/>
    </row>
    <row r="36" spans="1:8" ht="28.5" customHeight="1" x14ac:dyDescent="0.15">
      <c r="A36" s="13" t="s">
        <v>22</v>
      </c>
      <c r="B36" s="13" t="s">
        <v>23</v>
      </c>
      <c r="C36" s="13" t="s">
        <v>56</v>
      </c>
      <c r="D36" s="13" t="s">
        <v>79</v>
      </c>
      <c r="E36" s="15">
        <v>1500</v>
      </c>
      <c r="F36" s="15">
        <v>8199</v>
      </c>
      <c r="G36" s="15">
        <v>286</v>
      </c>
      <c r="H36" s="41">
        <f t="shared" si="0"/>
        <v>3.4882302719843883E-2</v>
      </c>
    </row>
    <row r="37" spans="1:8" ht="28.5" customHeight="1" x14ac:dyDescent="0.15">
      <c r="A37" s="10"/>
      <c r="B37" s="10"/>
      <c r="C37" s="10"/>
      <c r="D37" s="10"/>
      <c r="E37" s="40"/>
      <c r="F37" s="10"/>
      <c r="G37" s="10"/>
      <c r="H37" s="10"/>
    </row>
    <row r="38" spans="1:8" ht="28.5" customHeight="1" x14ac:dyDescent="0.15">
      <c r="A38" s="13" t="s">
        <v>24</v>
      </c>
      <c r="B38" s="13" t="s">
        <v>25</v>
      </c>
      <c r="C38" s="13" t="s">
        <v>57</v>
      </c>
      <c r="D38" s="13" t="s">
        <v>25</v>
      </c>
      <c r="E38" s="15">
        <v>1050</v>
      </c>
      <c r="F38" s="15">
        <v>339746</v>
      </c>
      <c r="G38" s="15">
        <v>17543</v>
      </c>
      <c r="H38" s="41">
        <f t="shared" si="0"/>
        <v>5.1635633679278051E-2</v>
      </c>
    </row>
    <row r="39" spans="1:8" ht="28.5" customHeight="1" x14ac:dyDescent="0.15">
      <c r="A39" s="10"/>
      <c r="B39" s="10"/>
      <c r="C39" s="10"/>
      <c r="D39" s="10"/>
      <c r="E39" s="40"/>
      <c r="F39" s="10"/>
      <c r="G39" s="10"/>
      <c r="H39" s="10"/>
    </row>
    <row r="40" spans="1:8" ht="28.5" customHeight="1" x14ac:dyDescent="0.15">
      <c r="A40" s="13" t="s">
        <v>26</v>
      </c>
      <c r="B40" s="13" t="s">
        <v>27</v>
      </c>
      <c r="C40" s="13" t="s">
        <v>58</v>
      </c>
      <c r="D40" s="13" t="s">
        <v>27</v>
      </c>
      <c r="E40" s="15">
        <v>1300</v>
      </c>
      <c r="F40" s="15">
        <v>7045</v>
      </c>
      <c r="G40" s="15">
        <v>351</v>
      </c>
      <c r="H40" s="41">
        <f t="shared" si="0"/>
        <v>4.9822569198012777E-2</v>
      </c>
    </row>
    <row r="41" spans="1:8" ht="28.5" customHeight="1" x14ac:dyDescent="0.15">
      <c r="A41" s="10"/>
      <c r="B41" s="10"/>
      <c r="C41" s="10"/>
      <c r="D41" s="10"/>
      <c r="E41" s="40"/>
      <c r="F41" s="10"/>
      <c r="G41" s="10"/>
      <c r="H41" s="10"/>
    </row>
    <row r="42" spans="1:8" ht="28.5" customHeight="1" x14ac:dyDescent="0.15">
      <c r="A42" s="13" t="s">
        <v>28</v>
      </c>
      <c r="B42" s="13" t="s">
        <v>29</v>
      </c>
      <c r="C42" s="13" t="s">
        <v>59</v>
      </c>
      <c r="D42" s="13" t="s">
        <v>29</v>
      </c>
      <c r="E42" s="15">
        <v>810</v>
      </c>
      <c r="F42" s="15">
        <v>24314</v>
      </c>
      <c r="G42" s="15">
        <v>1743</v>
      </c>
      <c r="H42" s="41">
        <f t="shared" si="0"/>
        <v>7.1687093855391959E-2</v>
      </c>
    </row>
    <row r="43" spans="1:8" ht="28.5" customHeight="1" x14ac:dyDescent="0.15">
      <c r="A43" s="10"/>
      <c r="B43" s="10"/>
      <c r="C43" s="10"/>
      <c r="D43" s="10"/>
      <c r="E43" s="40"/>
      <c r="F43" s="10"/>
      <c r="G43" s="10"/>
      <c r="H43" s="10"/>
    </row>
    <row r="44" spans="1:8" ht="28.5" customHeight="1" x14ac:dyDescent="0.15">
      <c r="A44" s="13" t="s">
        <v>30</v>
      </c>
      <c r="B44" s="13" t="s">
        <v>31</v>
      </c>
      <c r="C44" s="13" t="s">
        <v>60</v>
      </c>
      <c r="D44" s="13" t="s">
        <v>31</v>
      </c>
      <c r="E44" s="15">
        <v>810</v>
      </c>
      <c r="F44" s="15">
        <v>6754</v>
      </c>
      <c r="G44" s="15">
        <v>286</v>
      </c>
      <c r="H44" s="41">
        <f t="shared" si="0"/>
        <v>4.2345276872964167E-2</v>
      </c>
    </row>
    <row r="45" spans="1:8" ht="28.5" customHeight="1" x14ac:dyDescent="0.15">
      <c r="A45" s="10"/>
      <c r="B45" s="10"/>
      <c r="C45" s="10"/>
      <c r="D45" s="10"/>
      <c r="E45" s="40"/>
      <c r="F45" s="10"/>
      <c r="G45" s="10"/>
      <c r="H45" s="10"/>
    </row>
    <row r="46" spans="1:8" ht="28.5" customHeight="1" x14ac:dyDescent="0.15">
      <c r="A46" s="13" t="s">
        <v>32</v>
      </c>
      <c r="B46" s="13" t="s">
        <v>33</v>
      </c>
      <c r="C46" s="13" t="s">
        <v>61</v>
      </c>
      <c r="D46" s="13" t="s">
        <v>33</v>
      </c>
      <c r="E46" s="15">
        <v>810</v>
      </c>
      <c r="F46" s="15">
        <v>1158</v>
      </c>
      <c r="G46" s="15">
        <v>162</v>
      </c>
      <c r="H46" s="41">
        <f t="shared" si="0"/>
        <v>0.13989637305699482</v>
      </c>
    </row>
    <row r="47" spans="1:8" ht="28.5" customHeight="1" x14ac:dyDescent="0.15">
      <c r="A47" s="10"/>
      <c r="B47" s="10"/>
      <c r="C47" s="10"/>
      <c r="D47" s="10"/>
      <c r="E47" s="40"/>
      <c r="F47" s="10"/>
      <c r="G47" s="10"/>
      <c r="H47" s="10"/>
    </row>
    <row r="48" spans="1:8" ht="28.5" customHeight="1" x14ac:dyDescent="0.15">
      <c r="A48" s="13" t="s">
        <v>34</v>
      </c>
      <c r="B48" s="13" t="s">
        <v>35</v>
      </c>
      <c r="C48" s="13" t="s">
        <v>62</v>
      </c>
      <c r="D48" s="13" t="s">
        <v>35</v>
      </c>
      <c r="E48" s="15">
        <v>1500</v>
      </c>
      <c r="F48" s="15">
        <v>2012</v>
      </c>
      <c r="G48" s="15">
        <v>141</v>
      </c>
      <c r="H48" s="41">
        <f t="shared" si="0"/>
        <v>7.0079522862823068E-2</v>
      </c>
    </row>
    <row r="49" spans="1:8" ht="28.5" customHeight="1" x14ac:dyDescent="0.15">
      <c r="A49" s="10"/>
      <c r="B49" s="10"/>
      <c r="C49" s="10"/>
      <c r="D49" s="10"/>
      <c r="E49" s="40"/>
      <c r="F49" s="10"/>
      <c r="G49" s="10"/>
      <c r="H49" s="10"/>
    </row>
    <row r="50" spans="1:8" ht="28.5" customHeight="1" x14ac:dyDescent="0.15">
      <c r="A50" s="13" t="s">
        <v>36</v>
      </c>
      <c r="B50" s="13" t="s">
        <v>37</v>
      </c>
      <c r="C50" s="13" t="s">
        <v>63</v>
      </c>
      <c r="D50" s="13" t="s">
        <v>37</v>
      </c>
      <c r="E50" s="15">
        <v>900</v>
      </c>
      <c r="F50" s="15">
        <v>91067</v>
      </c>
      <c r="G50" s="15">
        <v>6506</v>
      </c>
      <c r="H50" s="41">
        <f t="shared" si="0"/>
        <v>7.1441905410302306E-2</v>
      </c>
    </row>
    <row r="51" spans="1:8" ht="28.5" customHeight="1" x14ac:dyDescent="0.15">
      <c r="A51" s="10"/>
      <c r="B51" s="10"/>
      <c r="C51" s="10"/>
      <c r="D51" s="10"/>
      <c r="E51" s="40"/>
      <c r="F51" s="10"/>
      <c r="G51" s="10"/>
      <c r="H51" s="10"/>
    </row>
    <row r="52" spans="1:8" ht="28.5" customHeight="1" x14ac:dyDescent="0.15">
      <c r="A52" s="13" t="s">
        <v>38</v>
      </c>
      <c r="B52" s="13" t="s">
        <v>39</v>
      </c>
      <c r="C52" s="13" t="s">
        <v>64</v>
      </c>
      <c r="D52" s="13" t="s">
        <v>39</v>
      </c>
      <c r="E52" s="15">
        <v>1000</v>
      </c>
      <c r="F52" s="15">
        <v>2020</v>
      </c>
      <c r="G52" s="15">
        <v>183</v>
      </c>
      <c r="H52" s="41">
        <f t="shared" si="0"/>
        <v>9.0594059405940591E-2</v>
      </c>
    </row>
    <row r="53" spans="1:8" ht="28.5" customHeight="1" x14ac:dyDescent="0.15">
      <c r="A53" s="10"/>
      <c r="B53" s="10"/>
      <c r="C53" s="10"/>
      <c r="D53" s="10"/>
      <c r="E53" s="40"/>
      <c r="F53" s="10"/>
      <c r="G53" s="10"/>
      <c r="H53" s="10"/>
    </row>
    <row r="54" spans="1:8" ht="28.5" customHeight="1" x14ac:dyDescent="0.15">
      <c r="A54" s="13" t="s">
        <v>40</v>
      </c>
      <c r="B54" s="13" t="s">
        <v>41</v>
      </c>
      <c r="C54" s="13" t="s">
        <v>65</v>
      </c>
      <c r="D54" s="13" t="s">
        <v>41</v>
      </c>
      <c r="E54" s="15">
        <v>45000</v>
      </c>
      <c r="F54" s="15">
        <v>4570</v>
      </c>
      <c r="G54" s="15">
        <v>1352</v>
      </c>
      <c r="H54" s="41">
        <f t="shared" si="0"/>
        <v>0.29584245076586435</v>
      </c>
    </row>
    <row r="55" spans="1:8" ht="28.5" customHeight="1" x14ac:dyDescent="0.15">
      <c r="A55" s="10"/>
      <c r="B55" s="10"/>
      <c r="C55" s="10"/>
      <c r="D55" s="10"/>
      <c r="E55" s="40"/>
      <c r="F55" s="10"/>
      <c r="G55" s="10"/>
      <c r="H55" s="10"/>
    </row>
    <row r="56" spans="1:8" ht="28.5" customHeight="1" x14ac:dyDescent="0.15">
      <c r="A56" s="13" t="s">
        <v>80</v>
      </c>
      <c r="B56" s="13" t="s">
        <v>81</v>
      </c>
      <c r="C56" s="13" t="s">
        <v>82</v>
      </c>
      <c r="D56" s="13" t="s">
        <v>81</v>
      </c>
      <c r="E56" s="15">
        <v>1500</v>
      </c>
      <c r="F56" s="15">
        <v>3665</v>
      </c>
      <c r="G56" s="15">
        <v>323</v>
      </c>
      <c r="H56" s="41">
        <f t="shared" si="0"/>
        <v>8.8130968622100958E-2</v>
      </c>
    </row>
    <row r="57" spans="1:8" ht="28.5" customHeight="1" x14ac:dyDescent="0.15">
      <c r="A57" s="10"/>
      <c r="B57" s="10"/>
      <c r="C57" s="10"/>
      <c r="D57" s="10"/>
      <c r="E57" s="40"/>
      <c r="F57" s="10"/>
      <c r="G57" s="10"/>
      <c r="H57" s="10"/>
    </row>
    <row r="58" spans="1:8" ht="28.5" customHeight="1" x14ac:dyDescent="0.15">
      <c r="A58" s="13" t="s">
        <v>83</v>
      </c>
      <c r="B58" s="13" t="s">
        <v>84</v>
      </c>
      <c r="C58" s="13" t="s">
        <v>85</v>
      </c>
      <c r="D58" s="13" t="s">
        <v>84</v>
      </c>
      <c r="E58" s="15">
        <v>2800</v>
      </c>
      <c r="F58" s="15">
        <v>717</v>
      </c>
      <c r="G58" s="15">
        <v>86</v>
      </c>
      <c r="H58" s="41">
        <f t="shared" si="0"/>
        <v>0.11994421199442119</v>
      </c>
    </row>
    <row r="59" spans="1:8" ht="28.5" customHeight="1" x14ac:dyDescent="0.15">
      <c r="A59" s="10"/>
      <c r="B59" s="10"/>
      <c r="C59" s="10"/>
      <c r="D59" s="10"/>
      <c r="E59" s="40"/>
      <c r="F59" s="10"/>
      <c r="G59" s="10"/>
      <c r="H59" s="10"/>
    </row>
    <row r="60" spans="1:8" ht="28.5" customHeight="1" x14ac:dyDescent="0.15">
      <c r="A60" s="13" t="s">
        <v>86</v>
      </c>
      <c r="B60" s="13" t="s">
        <v>87</v>
      </c>
      <c r="C60" s="13" t="s">
        <v>88</v>
      </c>
      <c r="D60" s="13" t="s">
        <v>87</v>
      </c>
      <c r="E60" s="15">
        <v>950</v>
      </c>
      <c r="F60" s="15">
        <v>355</v>
      </c>
      <c r="G60" s="15">
        <v>10</v>
      </c>
      <c r="H60" s="41">
        <f t="shared" si="0"/>
        <v>2.8169014084507043E-2</v>
      </c>
    </row>
    <row r="61" spans="1:8" ht="14.25" x14ac:dyDescent="0.15">
      <c r="A61" s="10"/>
      <c r="B61" s="10"/>
      <c r="C61" s="10"/>
      <c r="D61" s="10"/>
      <c r="E61" s="40"/>
      <c r="F61" s="10"/>
      <c r="G61" s="10"/>
      <c r="H61" s="10"/>
    </row>
    <row r="62" spans="1:8" ht="14.25" x14ac:dyDescent="0.15">
      <c r="A62" s="10"/>
      <c r="B62" s="10"/>
      <c r="C62" s="10"/>
      <c r="D62" s="10"/>
      <c r="E62" s="40"/>
      <c r="F62" s="10"/>
      <c r="G62" s="10"/>
      <c r="H62" s="10"/>
    </row>
    <row r="63" spans="1:8" ht="14.25" x14ac:dyDescent="0.15">
      <c r="A63" s="10"/>
      <c r="B63" s="10"/>
      <c r="C63" s="10"/>
      <c r="D63" s="10"/>
      <c r="E63" s="40"/>
      <c r="F63" s="10"/>
      <c r="G63" s="10"/>
      <c r="H63" s="10"/>
    </row>
    <row r="64" spans="1:8" ht="14.25" x14ac:dyDescent="0.15">
      <c r="A64" s="10"/>
      <c r="B64" s="10"/>
      <c r="C64" s="10"/>
      <c r="D64" s="10"/>
      <c r="E64" s="40"/>
      <c r="F64" s="10"/>
      <c r="G64" s="10"/>
      <c r="H64" s="10"/>
    </row>
    <row r="65" spans="1:8" ht="14.25" x14ac:dyDescent="0.15">
      <c r="A65" s="10"/>
      <c r="B65" s="10"/>
      <c r="C65" s="10"/>
      <c r="D65" s="10"/>
      <c r="E65" s="40"/>
      <c r="F65" s="10"/>
      <c r="G65" s="10"/>
      <c r="H65" s="10"/>
    </row>
    <row r="66" spans="1:8" ht="14.25" x14ac:dyDescent="0.15">
      <c r="A66" s="10"/>
      <c r="B66" s="10"/>
      <c r="C66" s="10"/>
      <c r="D66" s="10"/>
      <c r="E66" s="40"/>
      <c r="F66" s="10"/>
      <c r="G66" s="10"/>
      <c r="H66" s="10"/>
    </row>
    <row r="67" spans="1:8" ht="14.25" x14ac:dyDescent="0.15">
      <c r="A67" s="10"/>
      <c r="B67" s="10"/>
      <c r="C67" s="10"/>
      <c r="D67" s="10"/>
      <c r="E67" s="40"/>
      <c r="F67" s="10"/>
      <c r="G67" s="10"/>
      <c r="H67" s="10"/>
    </row>
    <row r="68" spans="1:8" ht="14.25" x14ac:dyDescent="0.15">
      <c r="A68" s="10"/>
      <c r="B68" s="10"/>
      <c r="C68" s="10"/>
      <c r="D68" s="10"/>
      <c r="E68" s="40"/>
      <c r="F68" s="10"/>
      <c r="G68" s="10"/>
      <c r="H68" s="10"/>
    </row>
    <row r="69" spans="1:8" ht="14.25" x14ac:dyDescent="0.15">
      <c r="A69" s="10"/>
      <c r="B69" s="10"/>
      <c r="C69" s="10"/>
      <c r="D69" s="10"/>
      <c r="E69" s="40"/>
      <c r="F69" s="10"/>
      <c r="G69" s="10"/>
      <c r="H69" s="10"/>
    </row>
    <row r="70" spans="1:8" ht="14.25" x14ac:dyDescent="0.15">
      <c r="A70" s="10"/>
      <c r="B70" s="10"/>
      <c r="C70" s="10"/>
      <c r="D70" s="10"/>
      <c r="E70" s="40"/>
      <c r="F70" s="10"/>
      <c r="G70" s="10"/>
      <c r="H70" s="10"/>
    </row>
    <row r="71" spans="1:8" ht="14.25" x14ac:dyDescent="0.15">
      <c r="A71" s="10"/>
      <c r="B71" s="10"/>
      <c r="C71" s="10"/>
      <c r="D71" s="10"/>
      <c r="E71" s="40"/>
      <c r="F71" s="10"/>
      <c r="G71" s="10"/>
      <c r="H71" s="10"/>
    </row>
    <row r="72" spans="1:8" ht="14.25" x14ac:dyDescent="0.15">
      <c r="A72" s="10"/>
      <c r="B72" s="10"/>
      <c r="C72" s="10"/>
      <c r="D72" s="10"/>
      <c r="E72" s="40"/>
      <c r="F72" s="10"/>
      <c r="G72" s="10"/>
      <c r="H72" s="10"/>
    </row>
    <row r="73" spans="1:8" ht="14.25" x14ac:dyDescent="0.15">
      <c r="A73" s="10"/>
      <c r="B73" s="10"/>
      <c r="C73" s="10"/>
      <c r="D73" s="10"/>
      <c r="E73" s="40"/>
      <c r="F73" s="10"/>
      <c r="G73" s="10"/>
      <c r="H73" s="10"/>
    </row>
    <row r="74" spans="1:8" ht="14.25" x14ac:dyDescent="0.15">
      <c r="A74" s="10"/>
      <c r="B74" s="10"/>
      <c r="C74" s="10"/>
      <c r="D74" s="10"/>
      <c r="E74" s="40"/>
      <c r="F74" s="10"/>
      <c r="G74" s="10"/>
      <c r="H74" s="10"/>
    </row>
    <row r="75" spans="1:8" ht="14.25" x14ac:dyDescent="0.15">
      <c r="A75" s="10"/>
      <c r="B75" s="10"/>
      <c r="C75" s="10"/>
      <c r="D75" s="10"/>
      <c r="E75" s="40"/>
      <c r="F75" s="10"/>
      <c r="G75" s="10"/>
      <c r="H75" s="10"/>
    </row>
  </sheetData>
  <sheetProtection formatCells="0" formatColumns="0" formatRows="0" autoFilter="0"/>
  <mergeCells count="18">
    <mergeCell ref="B14:B15"/>
    <mergeCell ref="A14:A15"/>
    <mergeCell ref="B26:B27"/>
    <mergeCell ref="A26:A27"/>
    <mergeCell ref="B32:B33"/>
    <mergeCell ref="A32:A33"/>
    <mergeCell ref="G4:G5"/>
    <mergeCell ref="H4:H5"/>
    <mergeCell ref="B6:B7"/>
    <mergeCell ref="A6:A7"/>
    <mergeCell ref="B10:B11"/>
    <mergeCell ref="A10:A11"/>
    <mergeCell ref="F4:F5"/>
    <mergeCell ref="A4:A5"/>
    <mergeCell ref="B4:B5"/>
    <mergeCell ref="C4:C5"/>
    <mergeCell ref="D4:D5"/>
    <mergeCell ref="E4:E5"/>
  </mergeCells>
  <phoneticPr fontId="3"/>
  <conditionalFormatting sqref="F10:G11 F6:G8 F14:G15 F18:G18 F20:G20 F22:G22 F24:G24 F26:G27 F30:G30 F32:G33 F36:G36 F38:G38 F40:G40 F42:G42 F44:G44 F46:G46 F48:G48 F50:G50 F52:G52 F56:G56 F54:G54 F58:G58 F60:G60">
    <cfRule type="cellIs" dxfId="6" priority="7" operator="lessThan">
      <formula>10</formula>
    </cfRule>
  </conditionalFormatting>
  <conditionalFormatting sqref="F12:G12">
    <cfRule type="cellIs" dxfId="5" priority="6" operator="lessThan">
      <formula>10</formula>
    </cfRule>
  </conditionalFormatting>
  <conditionalFormatting sqref="H11">
    <cfRule type="cellIs" dxfId="4" priority="5" operator="lessThan">
      <formula>10</formula>
    </cfRule>
  </conditionalFormatting>
  <conditionalFormatting sqref="F16:G16">
    <cfRule type="cellIs" dxfId="3" priority="4" operator="lessThan">
      <formula>10</formula>
    </cfRule>
  </conditionalFormatting>
  <conditionalFormatting sqref="F28:G28">
    <cfRule type="cellIs" dxfId="2" priority="3" operator="lessThan">
      <formula>10</formula>
    </cfRule>
  </conditionalFormatting>
  <conditionalFormatting sqref="F34:G34">
    <cfRule type="cellIs" dxfId="1" priority="2" operator="lessThan">
      <formula>10</formula>
    </cfRule>
  </conditionalFormatting>
  <conditionalFormatting sqref="H2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85" pageOrder="overThenDown" orientation="landscape" r:id="rId1"/>
  <rowBreaks count="1" manualBreakCount="1">
    <brk id="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抜粋１</vt:lpstr>
      <vt:lpstr>抜粋２</vt:lpstr>
      <vt:lpstr>抜粋１!Print_Area</vt:lpstr>
      <vt:lpstr>抜粋２!Print_Area</vt:lpstr>
      <vt:lpstr>抜粋１!Print_Titles</vt:lpstr>
      <vt:lpstr>抜粋２!Print_Titles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大阪府</cp:lastModifiedBy>
  <cp:lastPrinted>2021-01-25T04:42:43Z</cp:lastPrinted>
  <dcterms:created xsi:type="dcterms:W3CDTF">2015-11-02T02:14:12Z</dcterms:created>
  <dcterms:modified xsi:type="dcterms:W3CDTF">2021-02-18T05:04:54Z</dcterms:modified>
</cp:coreProperties>
</file>