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02 安心居住支援グループ\01■高齢者住まい法（サ高住登録）関係\▼定期報告、立入検査\03定期報告\R6\"/>
    </mc:Choice>
  </mc:AlternateContent>
  <xr:revisionPtr revIDLastSave="0" documentId="13_ncr:1_{52C3A32C-E026-4EF3-989F-372F8F548BB8}" xr6:coauthVersionLast="47" xr6:coauthVersionMax="47" xr10:uidLastSave="{00000000-0000-0000-0000-000000000000}"/>
  <bookViews>
    <workbookView xWindow="-108" yWindow="-108" windowWidth="23256" windowHeight="14016" xr2:uid="{00000000-000D-0000-FFFF-FFFF00000000}"/>
  </bookViews>
  <sheets>
    <sheet name="様式１" sheetId="7" r:id="rId1"/>
    <sheet name="集計表" sheetId="5" r:id="rId2"/>
    <sheet name="住宅リスト" sheetId="8" r:id="rId3"/>
  </sheets>
  <definedNames>
    <definedName name="_xlnm._FilterDatabase" localSheetId="0" hidden="1">様式１!$B$1:$O$74</definedName>
    <definedName name="_xlnm.Print_Area" localSheetId="2">住宅リスト!$A$1:$I$271</definedName>
    <definedName name="_xlnm.Print_Area" localSheetId="0">様式１!$B$4:$Q$75</definedName>
    <definedName name="_xlnm.Print_Titles" localSheetId="2">住宅リスト!$1:$2</definedName>
    <definedName name="_xlnm.Print_Titles" localSheetId="0">様式１!$9:$9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7" l="1"/>
  <c r="K6" i="7"/>
  <c r="Q30" i="7"/>
  <c r="Q18" i="7"/>
  <c r="Q17" i="7"/>
  <c r="T2" i="5" l="1"/>
  <c r="S2" i="5"/>
  <c r="R2" i="5"/>
  <c r="Q2" i="5"/>
  <c r="P2" i="5"/>
  <c r="O2" i="5"/>
  <c r="N2" i="5"/>
  <c r="M2" i="5"/>
  <c r="L2" i="5"/>
  <c r="K2" i="5"/>
  <c r="G2" i="5"/>
  <c r="Q60" i="7"/>
  <c r="Q59" i="7"/>
  <c r="Q58" i="7"/>
  <c r="Q57" i="7"/>
  <c r="Q56" i="7"/>
  <c r="S17" i="7"/>
  <c r="Q11" i="7"/>
  <c r="S16" i="7"/>
  <c r="E36" i="7"/>
  <c r="P37" i="7" s="1"/>
  <c r="Q32" i="7"/>
  <c r="R75" i="7"/>
  <c r="P75" i="7" s="1"/>
  <c r="R74" i="7"/>
  <c r="P74" i="7" s="1"/>
  <c r="Q74" i="7"/>
  <c r="R73" i="7"/>
  <c r="P73" i="7" s="1"/>
  <c r="Q73" i="7"/>
  <c r="R72" i="7"/>
  <c r="P72" i="7" s="1"/>
  <c r="Q72" i="7"/>
  <c r="R71" i="7"/>
  <c r="P71" i="7" s="1"/>
  <c r="Q71" i="7"/>
  <c r="R70" i="7"/>
  <c r="P70" i="7" s="1"/>
  <c r="Q70" i="7"/>
  <c r="R69" i="7"/>
  <c r="P69" i="7" s="1"/>
  <c r="Q69" i="7"/>
  <c r="R68" i="7"/>
  <c r="P68" i="7" s="1"/>
  <c r="Q68" i="7"/>
  <c r="R67" i="7"/>
  <c r="P67" i="7" s="1"/>
  <c r="Q67" i="7"/>
  <c r="R66" i="7"/>
  <c r="P66" i="7" s="1"/>
  <c r="Q66" i="7"/>
  <c r="R65" i="7"/>
  <c r="P65" i="7" s="1"/>
  <c r="Q65" i="7"/>
  <c r="R64" i="7"/>
  <c r="P64" i="7" s="1"/>
  <c r="R63" i="7"/>
  <c r="P63" i="7" s="1"/>
  <c r="R62" i="7"/>
  <c r="P62" i="7" s="1"/>
  <c r="Q62" i="7"/>
  <c r="R61" i="7"/>
  <c r="P61" i="7" s="1"/>
  <c r="Q61" i="7"/>
  <c r="R60" i="7"/>
  <c r="R59" i="7"/>
  <c r="R58" i="7"/>
  <c r="R57" i="7"/>
  <c r="R56" i="7"/>
  <c r="D55" i="7"/>
  <c r="R54" i="7"/>
  <c r="P54" i="7" s="1"/>
  <c r="H54" i="7"/>
  <c r="R53" i="7"/>
  <c r="P53" i="7" s="1"/>
  <c r="Q53" i="7"/>
  <c r="R52" i="7"/>
  <c r="P52" i="7" s="1"/>
  <c r="Q52" i="7"/>
  <c r="R51" i="7"/>
  <c r="P51" i="7" s="1"/>
  <c r="Q51" i="7"/>
  <c r="R50" i="7"/>
  <c r="P50" i="7" s="1"/>
  <c r="Q50" i="7"/>
  <c r="R48" i="7"/>
  <c r="P48" i="7" s="1"/>
  <c r="Q48" i="7"/>
  <c r="R46" i="7"/>
  <c r="P46" i="7" s="1"/>
  <c r="Q46" i="7"/>
  <c r="R45" i="7"/>
  <c r="P45" i="7" s="1"/>
  <c r="Q45" i="7"/>
  <c r="R43" i="7"/>
  <c r="P43" i="7" s="1"/>
  <c r="Q43" i="7"/>
  <c r="R42" i="7"/>
  <c r="P42" i="7" s="1"/>
  <c r="Q42" i="7"/>
  <c r="R40" i="7"/>
  <c r="P40" i="7" s="1"/>
  <c r="Q40" i="7"/>
  <c r="R35" i="7"/>
  <c r="E34" i="7"/>
  <c r="P35" i="7" s="1"/>
  <c r="R32" i="7"/>
  <c r="P32" i="7" s="1"/>
  <c r="R31" i="7"/>
  <c r="P31" i="7" s="1"/>
  <c r="R30" i="7"/>
  <c r="P30" i="7" s="1"/>
  <c r="D29" i="7"/>
  <c r="R28" i="7"/>
  <c r="P28" i="7" s="1"/>
  <c r="R27" i="7"/>
  <c r="P27" i="7" s="1"/>
  <c r="R26" i="7"/>
  <c r="P26" i="7" s="1"/>
  <c r="R25" i="7"/>
  <c r="P25" i="7" s="1"/>
  <c r="R24" i="7"/>
  <c r="P24" i="7" s="1"/>
  <c r="R23" i="7"/>
  <c r="P23" i="7" s="1"/>
  <c r="R22" i="7"/>
  <c r="P22" i="7" s="1"/>
  <c r="D21" i="7"/>
  <c r="R20" i="7"/>
  <c r="P20" i="7" s="1"/>
  <c r="H20" i="7"/>
  <c r="R19" i="7"/>
  <c r="P19" i="7" s="1"/>
  <c r="R18" i="7"/>
  <c r="R17" i="7"/>
  <c r="P17" i="7" s="1"/>
  <c r="R16" i="7"/>
  <c r="P16" i="7" s="1"/>
  <c r="D15" i="7"/>
  <c r="R14" i="7"/>
  <c r="P14" i="7" s="1"/>
  <c r="H14" i="7"/>
  <c r="D13" i="7"/>
  <c r="R12" i="7"/>
  <c r="P12" i="7" s="1"/>
  <c r="H12" i="7"/>
  <c r="R11" i="7"/>
  <c r="P11" i="7" s="1"/>
  <c r="R10" i="7"/>
  <c r="P10" i="7" s="1"/>
  <c r="Q10" i="7"/>
  <c r="O1" i="7"/>
  <c r="F2" i="5" s="1"/>
  <c r="B1" i="7"/>
  <c r="P60" i="7" l="1"/>
  <c r="P57" i="7"/>
  <c r="H5" i="7"/>
  <c r="B2" i="5" s="1"/>
  <c r="C2" i="5"/>
  <c r="D6" i="7"/>
  <c r="E2" i="5" s="1"/>
  <c r="P56" i="7"/>
  <c r="P18" i="7"/>
  <c r="P59" i="7"/>
  <c r="N8" i="7"/>
  <c r="P58" i="7"/>
  <c r="A2" i="5"/>
  <c r="J2" i="5"/>
  <c r="Q35" i="7"/>
  <c r="Q76" i="7" s="1"/>
  <c r="H2" i="5"/>
  <c r="P76" i="7" l="1"/>
  <c r="D2" i="5"/>
  <c r="P8" i="7"/>
  <c r="I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s>
  <commentList>
    <comment ref="E34" authorId="0" shapeId="0" xr:uid="{00000000-0006-0000-0000-000001000000}">
      <text>
        <r>
          <rPr>
            <b/>
            <sz val="12"/>
            <color indexed="81"/>
            <rFont val="MS P ゴシック"/>
            <family val="3"/>
            <charset val="128"/>
          </rPr>
          <t>注意事項</t>
        </r>
        <r>
          <rPr>
            <sz val="12"/>
            <color indexed="81"/>
            <rFont val="MS P ゴシック"/>
            <family val="3"/>
            <charset val="128"/>
          </rPr>
          <t>：入居されている戸数です。</t>
        </r>
      </text>
    </comment>
  </commentList>
</comments>
</file>

<file path=xl/sharedStrings.xml><?xml version="1.0" encoding="utf-8"?>
<sst xmlns="http://schemas.openxmlformats.org/spreadsheetml/2006/main" count="2343" uniqueCount="1408">
  <si>
    <t>登録の基準</t>
    <rPh sb="0" eb="2">
      <t>トウロク</t>
    </rPh>
    <rPh sb="3" eb="5">
      <t>キジュン</t>
    </rPh>
    <phoneticPr fontId="4"/>
  </si>
  <si>
    <t>誇大広告の禁止</t>
    <rPh sb="0" eb="2">
      <t>コダイ</t>
    </rPh>
    <rPh sb="2" eb="4">
      <t>コウコク</t>
    </rPh>
    <rPh sb="5" eb="7">
      <t>キンシ</t>
    </rPh>
    <phoneticPr fontId="4"/>
  </si>
  <si>
    <t>項目</t>
    <rPh sb="0" eb="2">
      <t>コウモク</t>
    </rPh>
    <phoneticPr fontId="4"/>
  </si>
  <si>
    <t>はい</t>
    <phoneticPr fontId="4"/>
  </si>
  <si>
    <t>いいえ</t>
    <phoneticPr fontId="4"/>
  </si>
  <si>
    <t>住宅名称</t>
    <rPh sb="0" eb="2">
      <t>ジュウタク</t>
    </rPh>
    <rPh sb="2" eb="4">
      <t>メイショウ</t>
    </rPh>
    <phoneticPr fontId="4"/>
  </si>
  <si>
    <t>登録番号</t>
    <rPh sb="0" eb="2">
      <t>トウロク</t>
    </rPh>
    <rPh sb="2" eb="4">
      <t>バンゴウ</t>
    </rPh>
    <phoneticPr fontId="4"/>
  </si>
  <si>
    <t>入居開始日</t>
    <rPh sb="0" eb="2">
      <t>ニュウキョ</t>
    </rPh>
    <rPh sb="2" eb="5">
      <t>カイシビ</t>
    </rPh>
    <phoneticPr fontId="4"/>
  </si>
  <si>
    <t>帳簿の備付け等</t>
    <rPh sb="0" eb="2">
      <t>チョウボ</t>
    </rPh>
    <rPh sb="3" eb="5">
      <t>ソナエツ</t>
    </rPh>
    <rPh sb="6" eb="7">
      <t>ナド</t>
    </rPh>
    <phoneticPr fontId="4"/>
  </si>
  <si>
    <t>大阪府</t>
    <rPh sb="0" eb="2">
      <t>オオサカ</t>
    </rPh>
    <rPh sb="2" eb="3">
      <t>フ</t>
    </rPh>
    <phoneticPr fontId="4"/>
  </si>
  <si>
    <t>□</t>
  </si>
  <si>
    <t>①各居住部分の床面積を変更した。</t>
    <rPh sb="1" eb="2">
      <t>カク</t>
    </rPh>
    <rPh sb="2" eb="4">
      <t>キョジュウ</t>
    </rPh>
    <rPh sb="4" eb="6">
      <t>ブブン</t>
    </rPh>
    <rPh sb="7" eb="10">
      <t>ユカメンセキ</t>
    </rPh>
    <rPh sb="11" eb="13">
      <t>ヘンコウ</t>
    </rPh>
    <phoneticPr fontId="4"/>
  </si>
  <si>
    <t>法7条</t>
    <rPh sb="0" eb="1">
      <t>ホウ</t>
    </rPh>
    <rPh sb="2" eb="3">
      <t>ジョウ</t>
    </rPh>
    <phoneticPr fontId="4"/>
  </si>
  <si>
    <t>法1条</t>
    <rPh sb="0" eb="1">
      <t>ホウ</t>
    </rPh>
    <rPh sb="2" eb="3">
      <t>ジョウ</t>
    </rPh>
    <phoneticPr fontId="4"/>
  </si>
  <si>
    <t>イ</t>
    <phoneticPr fontId="4"/>
  </si>
  <si>
    <t>ロ</t>
    <phoneticPr fontId="4"/>
  </si>
  <si>
    <t>ハ</t>
    <phoneticPr fontId="4"/>
  </si>
  <si>
    <t>ヘ</t>
    <phoneticPr fontId="4"/>
  </si>
  <si>
    <t>②構造、設備を変更した。</t>
    <rPh sb="1" eb="3">
      <t>コウゾウ</t>
    </rPh>
    <rPh sb="4" eb="6">
      <t>セツビ</t>
    </rPh>
    <rPh sb="7" eb="9">
      <t>ヘンコウ</t>
    </rPh>
    <phoneticPr fontId="4"/>
  </si>
  <si>
    <t>法15条</t>
    <rPh sb="0" eb="1">
      <t>ホウ</t>
    </rPh>
    <rPh sb="3" eb="4">
      <t>ジョウ</t>
    </rPh>
    <phoneticPr fontId="4"/>
  </si>
  <si>
    <t>根拠規定</t>
    <rPh sb="0" eb="2">
      <t>コンキョ</t>
    </rPh>
    <rPh sb="2" eb="4">
      <t>キテイ</t>
    </rPh>
    <phoneticPr fontId="4"/>
  </si>
  <si>
    <t>登録住戸を他の用途に利用していない。</t>
    <rPh sb="0" eb="2">
      <t>トウロク</t>
    </rPh>
    <rPh sb="2" eb="3">
      <t>ス</t>
    </rPh>
    <rPh sb="3" eb="4">
      <t>コ</t>
    </rPh>
    <rPh sb="5" eb="6">
      <t>タ</t>
    </rPh>
    <rPh sb="7" eb="9">
      <t>ヨウト</t>
    </rPh>
    <rPh sb="10" eb="12">
      <t>リヨウ</t>
    </rPh>
    <phoneticPr fontId="4"/>
  </si>
  <si>
    <t>法9条</t>
    <rPh sb="0" eb="1">
      <t>ホウ</t>
    </rPh>
    <rPh sb="2" eb="3">
      <t>ジョウ</t>
    </rPh>
    <phoneticPr fontId="4"/>
  </si>
  <si>
    <t>同第1項1号</t>
    <rPh sb="0" eb="1">
      <t>ドウ</t>
    </rPh>
    <rPh sb="1" eb="2">
      <t>ダイ</t>
    </rPh>
    <rPh sb="3" eb="4">
      <t>コウ</t>
    </rPh>
    <rPh sb="5" eb="6">
      <t>ゴウ</t>
    </rPh>
    <phoneticPr fontId="4"/>
  </si>
  <si>
    <t>同第1項2号</t>
    <rPh sb="0" eb="1">
      <t>ドウ</t>
    </rPh>
    <rPh sb="1" eb="2">
      <t>ダイ</t>
    </rPh>
    <phoneticPr fontId="4"/>
  </si>
  <si>
    <t>同第1項3号</t>
    <rPh sb="0" eb="1">
      <t>ドウ</t>
    </rPh>
    <rPh sb="1" eb="2">
      <t>ダイ</t>
    </rPh>
    <phoneticPr fontId="4"/>
  </si>
  <si>
    <t>同第1項4号</t>
    <rPh sb="0" eb="1">
      <t>ドウ</t>
    </rPh>
    <rPh sb="1" eb="2">
      <t>ダイ</t>
    </rPh>
    <phoneticPr fontId="4"/>
  </si>
  <si>
    <t>同第1項5号</t>
    <rPh sb="0" eb="1">
      <t>ドウ</t>
    </rPh>
    <rPh sb="1" eb="2">
      <t>ダイ</t>
    </rPh>
    <phoneticPr fontId="4"/>
  </si>
  <si>
    <t>同第1項6号</t>
    <rPh sb="0" eb="1">
      <t>ドウ</t>
    </rPh>
    <rPh sb="1" eb="2">
      <t>ダイ</t>
    </rPh>
    <phoneticPr fontId="4"/>
  </si>
  <si>
    <t>法17条</t>
    <rPh sb="0" eb="1">
      <t>ホウ</t>
    </rPh>
    <rPh sb="3" eb="4">
      <t>ジョウ</t>
    </rPh>
    <phoneticPr fontId="4"/>
  </si>
  <si>
    <t>法19条</t>
    <rPh sb="0" eb="1">
      <t>ホウ</t>
    </rPh>
    <rPh sb="3" eb="4">
      <t>ジョウ</t>
    </rPh>
    <phoneticPr fontId="4"/>
  </si>
  <si>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4"/>
  </si>
  <si>
    <t>登録の基準</t>
    <phoneticPr fontId="11"/>
  </si>
  <si>
    <t>□</t>
    <phoneticPr fontId="4"/>
  </si>
  <si>
    <t>年</t>
    <rPh sb="0" eb="1">
      <t>ネン</t>
    </rPh>
    <phoneticPr fontId="11"/>
  </si>
  <si>
    <t>月</t>
    <rPh sb="0" eb="1">
      <t>ガツ</t>
    </rPh>
    <phoneticPr fontId="11"/>
  </si>
  <si>
    <t>その他</t>
    <rPh sb="2" eb="3">
      <t>タ</t>
    </rPh>
    <phoneticPr fontId="11"/>
  </si>
  <si>
    <t>法6条</t>
    <rPh sb="0" eb="1">
      <t>ホウ</t>
    </rPh>
    <rPh sb="2" eb="3">
      <t>ジョウ</t>
    </rPh>
    <phoneticPr fontId="4"/>
  </si>
  <si>
    <t>基本方針</t>
    <rPh sb="0" eb="2">
      <t>キホン</t>
    </rPh>
    <rPh sb="2" eb="4">
      <t>ホウシン</t>
    </rPh>
    <phoneticPr fontId="11"/>
  </si>
  <si>
    <t>入居戸数</t>
    <rPh sb="0" eb="2">
      <t>ニュウキョ</t>
    </rPh>
    <rPh sb="2" eb="4">
      <t>コスウ</t>
    </rPh>
    <phoneticPr fontId="4"/>
  </si>
  <si>
    <t>単身戸数</t>
    <rPh sb="0" eb="2">
      <t>タンシン</t>
    </rPh>
    <rPh sb="2" eb="4">
      <t>コスウ</t>
    </rPh>
    <phoneticPr fontId="4"/>
  </si>
  <si>
    <t>入居者数</t>
    <rPh sb="0" eb="2">
      <t>ニュウキョ</t>
    </rPh>
    <rPh sb="3" eb="4">
      <t>カズ</t>
    </rPh>
    <phoneticPr fontId="4"/>
  </si>
  <si>
    <t>自立</t>
    <rPh sb="0" eb="2">
      <t>ジリツ</t>
    </rPh>
    <phoneticPr fontId="4"/>
  </si>
  <si>
    <t>要支援１</t>
    <rPh sb="0" eb="3">
      <t>ヨウシエン</t>
    </rPh>
    <phoneticPr fontId="4"/>
  </si>
  <si>
    <t>夜間常駐人数</t>
    <rPh sb="0" eb="2">
      <t>ヤカン</t>
    </rPh>
    <rPh sb="2" eb="4">
      <t>ジョウチュウ</t>
    </rPh>
    <rPh sb="4" eb="6">
      <t>ニンズウ</t>
    </rPh>
    <phoneticPr fontId="11"/>
  </si>
  <si>
    <t>生活保護受給者の保護費等を事業者（委託事業者を含む）が直接管理する場合は、管理規定や契約書に基づき適正に管理している。</t>
    <phoneticPr fontId="11"/>
  </si>
  <si>
    <t>登録戸数</t>
    <rPh sb="0" eb="2">
      <t>トウロク</t>
    </rPh>
    <rPh sb="2" eb="4">
      <t>コスウ</t>
    </rPh>
    <phoneticPr fontId="4"/>
  </si>
  <si>
    <t>同居戸数</t>
    <rPh sb="0" eb="2">
      <t>ドウキョ</t>
    </rPh>
    <rPh sb="2" eb="4">
      <t>コスウ</t>
    </rPh>
    <phoneticPr fontId="11"/>
  </si>
  <si>
    <t>要支援２</t>
    <rPh sb="0" eb="3">
      <t>ヨウシエン</t>
    </rPh>
    <phoneticPr fontId="4"/>
  </si>
  <si>
    <t>追加基準</t>
    <rPh sb="0" eb="2">
      <t>ツイカ</t>
    </rPh>
    <rPh sb="2" eb="4">
      <t>キジュン</t>
    </rPh>
    <phoneticPr fontId="11"/>
  </si>
  <si>
    <t>法19条
老福法第29条</t>
    <rPh sb="0" eb="1">
      <t>ホウ</t>
    </rPh>
    <rPh sb="3" eb="4">
      <t>ジョウ</t>
    </rPh>
    <rPh sb="5" eb="6">
      <t>ロウ</t>
    </rPh>
    <rPh sb="6" eb="7">
      <t>フク</t>
    </rPh>
    <rPh sb="7" eb="8">
      <t>ホウ</t>
    </rPh>
    <rPh sb="8" eb="9">
      <t>ダイ</t>
    </rPh>
    <rPh sb="11" eb="12">
      <t>ジョウ</t>
    </rPh>
    <phoneticPr fontId="4"/>
  </si>
  <si>
    <t>防災対策を推進している。（消防計画（受領印）、消火設備・スプリンクラーの設置、法定点検・避難訓練（年２回、うち１回夜間）の実施、緊急時名簿・地域防災マニュアルの整備及び地域連携）</t>
    <rPh sb="0" eb="2">
      <t>ボウサイ</t>
    </rPh>
    <rPh sb="2" eb="4">
      <t>タイサク</t>
    </rPh>
    <rPh sb="5" eb="7">
      <t>スイシン</t>
    </rPh>
    <rPh sb="13" eb="15">
      <t>ショウボウ</t>
    </rPh>
    <rPh sb="15" eb="17">
      <t>ケイカク</t>
    </rPh>
    <rPh sb="18" eb="21">
      <t>ジュリョウイン</t>
    </rPh>
    <rPh sb="23" eb="25">
      <t>ショウカ</t>
    </rPh>
    <rPh sb="25" eb="27">
      <t>セツビ</t>
    </rPh>
    <rPh sb="36" eb="38">
      <t>セッチ</t>
    </rPh>
    <rPh sb="39" eb="41">
      <t>ホウテイ</t>
    </rPh>
    <rPh sb="41" eb="43">
      <t>テンケン</t>
    </rPh>
    <rPh sb="44" eb="46">
      <t>ヒナン</t>
    </rPh>
    <rPh sb="46" eb="48">
      <t>クンレン</t>
    </rPh>
    <rPh sb="49" eb="50">
      <t>ネン</t>
    </rPh>
    <rPh sb="51" eb="52">
      <t>カイ</t>
    </rPh>
    <rPh sb="56" eb="57">
      <t>カイ</t>
    </rPh>
    <rPh sb="57" eb="59">
      <t>ヤカン</t>
    </rPh>
    <rPh sb="61" eb="63">
      <t>ジッシ</t>
    </rPh>
    <rPh sb="64" eb="67">
      <t>キンキュウジ</t>
    </rPh>
    <rPh sb="67" eb="69">
      <t>メイボ</t>
    </rPh>
    <rPh sb="70" eb="72">
      <t>チイキ</t>
    </rPh>
    <rPh sb="72" eb="74">
      <t>ボウサイ</t>
    </rPh>
    <rPh sb="80" eb="82">
      <t>セイビ</t>
    </rPh>
    <rPh sb="82" eb="83">
      <t>オヨ</t>
    </rPh>
    <rPh sb="84" eb="86">
      <t>チイキ</t>
    </rPh>
    <rPh sb="86" eb="88">
      <t>レンケイ</t>
    </rPh>
    <phoneticPr fontId="4"/>
  </si>
  <si>
    <t>虐待が発生した場合、適切に対応を行い、その内容及び対応を記載し保存している。府等へ報告している。</t>
    <rPh sb="0" eb="2">
      <t>ギャクタイ</t>
    </rPh>
    <rPh sb="3" eb="5">
      <t>ハッセイ</t>
    </rPh>
    <rPh sb="7" eb="9">
      <t>バアイ</t>
    </rPh>
    <rPh sb="23" eb="24">
      <t>オヨ</t>
    </rPh>
    <rPh sb="25" eb="27">
      <t>タイオウ</t>
    </rPh>
    <phoneticPr fontId="4"/>
  </si>
  <si>
    <t>入居者に提供した高齢者生活支援サービスの内容（定期健康診断、医薬品管理（施錠保管）水分・排泄・体温測定、洗濯、清掃等）を帳簿に記載し保存している。</t>
    <rPh sb="0" eb="3">
      <t>ニュウキョシャ</t>
    </rPh>
    <rPh sb="4" eb="6">
      <t>テイキョウ</t>
    </rPh>
    <rPh sb="8" eb="11">
      <t>コウレイシャ</t>
    </rPh>
    <rPh sb="11" eb="13">
      <t>セイカツ</t>
    </rPh>
    <rPh sb="13" eb="15">
      <t>シエン</t>
    </rPh>
    <rPh sb="20" eb="22">
      <t>ナイヨウ</t>
    </rPh>
    <rPh sb="23" eb="25">
      <t>テイキ</t>
    </rPh>
    <rPh sb="25" eb="27">
      <t>ケンコウ</t>
    </rPh>
    <rPh sb="27" eb="29">
      <t>シンダン</t>
    </rPh>
    <rPh sb="30" eb="33">
      <t>イヤクヒン</t>
    </rPh>
    <rPh sb="33" eb="35">
      <t>カンリ</t>
    </rPh>
    <rPh sb="36" eb="38">
      <t>セジョウ</t>
    </rPh>
    <rPh sb="38" eb="40">
      <t>ホカン</t>
    </rPh>
    <rPh sb="41" eb="43">
      <t>スイブン</t>
    </rPh>
    <rPh sb="44" eb="46">
      <t>ハイセツ</t>
    </rPh>
    <rPh sb="47" eb="49">
      <t>タイオン</t>
    </rPh>
    <rPh sb="49" eb="51">
      <t>ソクテイ</t>
    </rPh>
    <rPh sb="52" eb="54">
      <t>センタク</t>
    </rPh>
    <rPh sb="55" eb="57">
      <t>セイソウ</t>
    </rPh>
    <rPh sb="57" eb="58">
      <t>トウ</t>
    </rPh>
    <rPh sb="60" eb="62">
      <t>チョウボ</t>
    </rPh>
    <rPh sb="63" eb="65">
      <t>キサイ</t>
    </rPh>
    <rPh sb="66" eb="68">
      <t>ホゾン</t>
    </rPh>
    <phoneticPr fontId="4"/>
  </si>
  <si>
    <t>入居者及び家族からの苦情対応を適切に行い、その内容及び対応を帳簿に記載し保存している。</t>
    <rPh sb="0" eb="3">
      <t>ニュウキョシャ</t>
    </rPh>
    <rPh sb="3" eb="4">
      <t>オヨ</t>
    </rPh>
    <rPh sb="5" eb="7">
      <t>カゾク</t>
    </rPh>
    <rPh sb="10" eb="12">
      <t>クジョウ</t>
    </rPh>
    <rPh sb="12" eb="14">
      <t>タイオウ</t>
    </rPh>
    <rPh sb="15" eb="17">
      <t>テキセツ</t>
    </rPh>
    <rPh sb="18" eb="19">
      <t>オコナ</t>
    </rPh>
    <rPh sb="23" eb="25">
      <t>ナイヨウ</t>
    </rPh>
    <rPh sb="25" eb="26">
      <t>オヨ</t>
    </rPh>
    <rPh sb="27" eb="29">
      <t>タイオウ</t>
    </rPh>
    <phoneticPr fontId="4"/>
  </si>
  <si>
    <t>サービス提供で事故が発生した場合、適切に対応を行い、その状況及び処置内容を記載し保存している。府等へ報告している。</t>
    <rPh sb="4" eb="6">
      <t>テイキョウ</t>
    </rPh>
    <rPh sb="7" eb="9">
      <t>ジコ</t>
    </rPh>
    <rPh sb="10" eb="12">
      <t>ハッセイ</t>
    </rPh>
    <rPh sb="14" eb="16">
      <t>バアイ</t>
    </rPh>
    <rPh sb="17" eb="19">
      <t>テキセツ</t>
    </rPh>
    <rPh sb="20" eb="22">
      <t>タイオウ</t>
    </rPh>
    <rPh sb="23" eb="24">
      <t>オコナ</t>
    </rPh>
    <rPh sb="28" eb="30">
      <t>ジョウキョウ</t>
    </rPh>
    <rPh sb="30" eb="31">
      <t>オヨ</t>
    </rPh>
    <rPh sb="32" eb="34">
      <t>ショチ</t>
    </rPh>
    <rPh sb="34" eb="36">
      <t>ナイヨウ</t>
    </rPh>
    <rPh sb="37" eb="39">
      <t>キサイ</t>
    </rPh>
    <rPh sb="40" eb="42">
      <t>ホゾン</t>
    </rPh>
    <rPh sb="47" eb="48">
      <t>フ</t>
    </rPh>
    <rPh sb="48" eb="49">
      <t>トウ</t>
    </rPh>
    <rPh sb="50" eb="52">
      <t>ホウコク</t>
    </rPh>
    <phoneticPr fontId="4"/>
  </si>
  <si>
    <t>やむを得ず(切迫性、非代替性、一時性)入居者の身体的拘束を行った場合、その態様及び時間、入居者の心身状況、拘束理由を記載したもの、並びに家族の同意書を保存している。</t>
    <rPh sb="3" eb="4">
      <t>エ</t>
    </rPh>
    <rPh sb="19" eb="21">
      <t>ニュウキョ</t>
    </rPh>
    <rPh sb="21" eb="22">
      <t>シャ</t>
    </rPh>
    <rPh sb="23" eb="26">
      <t>シンタイテキ</t>
    </rPh>
    <rPh sb="26" eb="28">
      <t>コウソク</t>
    </rPh>
    <rPh sb="29" eb="30">
      <t>オコナ</t>
    </rPh>
    <rPh sb="32" eb="34">
      <t>バアイ</t>
    </rPh>
    <rPh sb="37" eb="39">
      <t>タイヨウ</t>
    </rPh>
    <rPh sb="39" eb="40">
      <t>オヨ</t>
    </rPh>
    <rPh sb="41" eb="43">
      <t>ジカン</t>
    </rPh>
    <rPh sb="44" eb="47">
      <t>ニュウキョシャ</t>
    </rPh>
    <rPh sb="48" eb="50">
      <t>シンシン</t>
    </rPh>
    <rPh sb="53" eb="55">
      <t>コウソク</t>
    </rPh>
    <rPh sb="65" eb="66">
      <t>ナラ</t>
    </rPh>
    <rPh sb="68" eb="70">
      <t>カゾク</t>
    </rPh>
    <rPh sb="71" eb="74">
      <t>ドウイショ</t>
    </rPh>
    <rPh sb="75" eb="77">
      <t>ホゾン</t>
    </rPh>
    <phoneticPr fontId="4"/>
  </si>
  <si>
    <t>大阪府</t>
    <rPh sb="0" eb="3">
      <t>オオサカフ</t>
    </rPh>
    <phoneticPr fontId="11"/>
  </si>
  <si>
    <t>サービス付き高齢者向け住宅登録一覧（大阪府登録分）</t>
  </si>
  <si>
    <t>大阪府(23)0003</t>
  </si>
  <si>
    <t>ユアサイド忠岡South</t>
  </si>
  <si>
    <t>忠岡町</t>
  </si>
  <si>
    <t>北出2-20-32</t>
  </si>
  <si>
    <t>18.09-18.36</t>
  </si>
  <si>
    <t>株式会社ユアサイド</t>
  </si>
  <si>
    <t>○</t>
  </si>
  <si>
    <t>大阪府(23)0004</t>
  </si>
  <si>
    <t>ユアサイド忠岡North</t>
  </si>
  <si>
    <t>北出2-20-31</t>
  </si>
  <si>
    <t>和泉市</t>
  </si>
  <si>
    <t>株式会社さくら</t>
  </si>
  <si>
    <t>熊取町</t>
  </si>
  <si>
    <t>羽曳野市</t>
  </si>
  <si>
    <t>茨木市</t>
  </si>
  <si>
    <t>大阪府(23)0011</t>
  </si>
  <si>
    <t>フォーライフガーデン昭和町</t>
  </si>
  <si>
    <t>富田林市</t>
  </si>
  <si>
    <t>昭和町</t>
  </si>
  <si>
    <t>18.00</t>
  </si>
  <si>
    <t>大阪府(23)0012</t>
  </si>
  <si>
    <t>サービス付高齢者向住宅しんえいの郷</t>
  </si>
  <si>
    <t>小谷南１丁目１３５番</t>
  </si>
  <si>
    <t>18.00-27.00</t>
  </si>
  <si>
    <t>社会福祉法人伸栄福祉会</t>
  </si>
  <si>
    <t>大阪府(23)0013</t>
  </si>
  <si>
    <t>トルチェ狭山池</t>
  </si>
  <si>
    <t>大阪狭山市</t>
  </si>
  <si>
    <t>池尻中2丁目8番30号</t>
  </si>
  <si>
    <t>フジ・アメニティサービス株式会社</t>
  </si>
  <si>
    <t>大阪府(23)0014</t>
  </si>
  <si>
    <t>泉佐野市</t>
  </si>
  <si>
    <t>鶴原1534番地</t>
  </si>
  <si>
    <t>大阪府(23)0016</t>
  </si>
  <si>
    <t>ハピネス秋桜の里</t>
  </si>
  <si>
    <t>貝塚市</t>
  </si>
  <si>
    <t>小瀬6番地の1</t>
  </si>
  <si>
    <t>大阪府(23)0022</t>
  </si>
  <si>
    <t>アスナル茨木ケアセンター</t>
  </si>
  <si>
    <t>蔵垣内三丁目18番12号</t>
  </si>
  <si>
    <t>18.00-18.17</t>
  </si>
  <si>
    <t>株式会社アスナル</t>
  </si>
  <si>
    <t>大阪府(23)0026</t>
  </si>
  <si>
    <t>サービス付高齢者向け住宅あすか箕面</t>
  </si>
  <si>
    <t>箕面市</t>
  </si>
  <si>
    <t>西宿三丁目</t>
  </si>
  <si>
    <t>エムシーエス株式会社</t>
  </si>
  <si>
    <t>大阪府(23)0028</t>
  </si>
  <si>
    <t>そんぽの家Ｓ茨木中穂積</t>
  </si>
  <si>
    <t>中穂積3丁目</t>
  </si>
  <si>
    <t>23.04-24.32</t>
  </si>
  <si>
    <t>ＳＯＭＰＯケア株式会社</t>
  </si>
  <si>
    <t>大阪府(23)0030</t>
  </si>
  <si>
    <t>池田市</t>
  </si>
  <si>
    <t>豊島北2丁目13-2</t>
  </si>
  <si>
    <t>18.00-18.63</t>
  </si>
  <si>
    <t>大阪府(23)0033</t>
  </si>
  <si>
    <t>住宅型有料老人ホーム　弥生桜　壱番館</t>
  </si>
  <si>
    <t>泉大津市</t>
  </si>
  <si>
    <t>虫取町2丁目9番12号</t>
  </si>
  <si>
    <t>18.09-20.10</t>
  </si>
  <si>
    <t>株式会社ハッピーケアセンター</t>
  </si>
  <si>
    <t>大阪府(24)0001</t>
  </si>
  <si>
    <t>社会医療法人慈薫会河崎病院サービス付き高齢者向け住宅木積の郷</t>
  </si>
  <si>
    <t xml:space="preserve">木積 </t>
  </si>
  <si>
    <t>18.20</t>
  </si>
  <si>
    <t>社会医療法人慈薫会</t>
  </si>
  <si>
    <t>大阪府(24)0003</t>
  </si>
  <si>
    <t>ライクファミリー岸和田</t>
  </si>
  <si>
    <t>岸和田市</t>
  </si>
  <si>
    <t>大阪府(24)0004</t>
  </si>
  <si>
    <t>そうせい春木</t>
  </si>
  <si>
    <t>春木本町9番15号</t>
  </si>
  <si>
    <t>大阪府(24)0006</t>
  </si>
  <si>
    <t>シルバーリビング箕面</t>
  </si>
  <si>
    <t>坊島五丁目</t>
  </si>
  <si>
    <t>18.04-18.21</t>
  </si>
  <si>
    <t>有限会社介護福祉協会</t>
  </si>
  <si>
    <t>大阪府(24)0007</t>
  </si>
  <si>
    <t>フルール摂南</t>
  </si>
  <si>
    <t>門真市</t>
  </si>
  <si>
    <t>柳町3-32</t>
  </si>
  <si>
    <t>18.36-29.61</t>
  </si>
  <si>
    <t>有限会社みどり薬局　代表取締役　茂苅　延夫</t>
  </si>
  <si>
    <t>大阪府(24)0008</t>
  </si>
  <si>
    <t>サ－ビス付き高齢者向け住宅　サンロ－ズ</t>
  </si>
  <si>
    <t>野</t>
  </si>
  <si>
    <t>サン綜合企画有限会社</t>
  </si>
  <si>
    <t>大阪府(24)0009</t>
  </si>
  <si>
    <t>ハートランド羽曳野</t>
  </si>
  <si>
    <t>碓井4丁目11番5号</t>
  </si>
  <si>
    <t>18.15</t>
  </si>
  <si>
    <t>株式会社　川商</t>
  </si>
  <si>
    <t>大阪府(24)0010</t>
  </si>
  <si>
    <t>ハートランド守口</t>
  </si>
  <si>
    <t>守口市</t>
  </si>
  <si>
    <t>佐太中町6丁目6番6号</t>
  </si>
  <si>
    <t>18.09</t>
  </si>
  <si>
    <t>大阪府(24)0012</t>
  </si>
  <si>
    <t>ケアネット徳洲会岸和田</t>
  </si>
  <si>
    <t>磯上町4-22-40</t>
  </si>
  <si>
    <t>18.02-21.50</t>
  </si>
  <si>
    <t>株式会社ケアネット徳洲会</t>
  </si>
  <si>
    <t>大阪府(24)0013</t>
  </si>
  <si>
    <t>はっぴーらいふ泉大津</t>
  </si>
  <si>
    <t>東助松町2丁目</t>
  </si>
  <si>
    <t>18.30-19.50</t>
  </si>
  <si>
    <t>株式会社日本介護医療センター</t>
  </si>
  <si>
    <t>大阪府(24)0015</t>
  </si>
  <si>
    <t>フジパレス天美西あんしんらいふ</t>
  </si>
  <si>
    <t>松原市</t>
  </si>
  <si>
    <t>天美西3丁目4番21号</t>
  </si>
  <si>
    <t>大阪府(24)0016</t>
  </si>
  <si>
    <t>清風苑　岸和田</t>
  </si>
  <si>
    <t>箕土路町2丁目7番24号</t>
  </si>
  <si>
    <t>大阪府(24)0017</t>
  </si>
  <si>
    <t>ハル日根野</t>
  </si>
  <si>
    <t>日根野1433番地</t>
  </si>
  <si>
    <t>大阪府(24)0018</t>
  </si>
  <si>
    <t>ケア・ブリッジ下松</t>
  </si>
  <si>
    <t>上松町2丁目1番11号</t>
  </si>
  <si>
    <t>大阪府(24)0019</t>
  </si>
  <si>
    <t xml:space="preserve">弥生桜 弐番館 </t>
  </si>
  <si>
    <t xml:space="preserve">箕土路町1丁目19番27号 </t>
  </si>
  <si>
    <t>大阪府(24)0020</t>
  </si>
  <si>
    <t>半田593番地1</t>
  </si>
  <si>
    <t>大阪府(24)0021</t>
  </si>
  <si>
    <t>弥生桜　参番館</t>
  </si>
  <si>
    <t>池浦町4丁目8番30号</t>
  </si>
  <si>
    <t>大阪府(24)0022</t>
  </si>
  <si>
    <t xml:space="preserve">そうせい土生 </t>
  </si>
  <si>
    <t xml:space="preserve">土生町2丁目27番46号 </t>
  </si>
  <si>
    <t>大阪府(24)0023</t>
  </si>
  <si>
    <t>木の香　井原の里</t>
  </si>
  <si>
    <t>下瓦屋3丁目1番40号</t>
  </si>
  <si>
    <t>大阪府(24)0025</t>
  </si>
  <si>
    <t>リヴ・はっぴぃーきらら</t>
  </si>
  <si>
    <t>忠岡北</t>
  </si>
  <si>
    <t>有限会社ウイステリア</t>
  </si>
  <si>
    <t>大阪府(24)0027</t>
  </si>
  <si>
    <t>しらさぎの郷</t>
  </si>
  <si>
    <t xml:space="preserve">南上町2丁目22番13号 </t>
  </si>
  <si>
    <t>大阪府(24)0028</t>
  </si>
  <si>
    <t>善幸苑 緑地</t>
  </si>
  <si>
    <t>南寺方東通2丁目5番6号</t>
  </si>
  <si>
    <t>大阪府(24)0030</t>
  </si>
  <si>
    <t>ナービス守口平代</t>
  </si>
  <si>
    <t>平代町8番1号</t>
  </si>
  <si>
    <t>大阪府(24)0031</t>
  </si>
  <si>
    <t>そんぽの家Ｓ箕面唐池公園</t>
  </si>
  <si>
    <t>箕面4丁目</t>
  </si>
  <si>
    <t>24.74</t>
  </si>
  <si>
    <t>大阪府(24)0032</t>
  </si>
  <si>
    <t>サービス付高齢者向け住宅富士桜</t>
  </si>
  <si>
    <t>泉南市</t>
  </si>
  <si>
    <t>樽井1丁目6番3号</t>
  </si>
  <si>
    <t>18.00-36.00</t>
  </si>
  <si>
    <t>医療法人晴心会</t>
  </si>
  <si>
    <t>大阪府(24)0033</t>
  </si>
  <si>
    <t>医療法人　健真会　福寿</t>
  </si>
  <si>
    <t>河内長野市</t>
  </si>
  <si>
    <t>西代町</t>
  </si>
  <si>
    <t>18.14-18.30</t>
  </si>
  <si>
    <t>医療法人健真会</t>
  </si>
  <si>
    <t>大阪府(24)0035</t>
  </si>
  <si>
    <t>和泉寺田の郷</t>
  </si>
  <si>
    <t>寺田町</t>
  </si>
  <si>
    <t>株式会社ヒューマニティー</t>
  </si>
  <si>
    <t>大阪府(24)0036</t>
  </si>
  <si>
    <t>尾崎あいホーム</t>
  </si>
  <si>
    <t>阪南市</t>
  </si>
  <si>
    <t>下出163-1</t>
  </si>
  <si>
    <t>18.08-24.18</t>
  </si>
  <si>
    <t>株式会社　あいケアサーブ</t>
  </si>
  <si>
    <t>大阪府(24)0039</t>
  </si>
  <si>
    <t>ライクファミリーけやき</t>
  </si>
  <si>
    <t>半田3丁目9番1号</t>
  </si>
  <si>
    <t>大阪府(24)0040</t>
  </si>
  <si>
    <t>ひまわり</t>
  </si>
  <si>
    <t>栄町29番37号</t>
  </si>
  <si>
    <t>大阪府(24)0041</t>
  </si>
  <si>
    <t>さくらの希</t>
  </si>
  <si>
    <t>高石市</t>
  </si>
  <si>
    <t>高師浜1丁目8番13号</t>
  </si>
  <si>
    <t>有限会社介護ステーションさ・く・ら</t>
  </si>
  <si>
    <t>大阪府(24)0042</t>
  </si>
  <si>
    <t>サービス付き高齢者向け住宅　のばな</t>
  </si>
  <si>
    <t>尾生町</t>
  </si>
  <si>
    <t>有限会社　野花ヘルスプロモート</t>
  </si>
  <si>
    <t>18.60</t>
  </si>
  <si>
    <t>大阪府(24)0044</t>
  </si>
  <si>
    <t>ラポール摂津</t>
  </si>
  <si>
    <t>摂津市</t>
  </si>
  <si>
    <t>鳥飼下二丁目</t>
  </si>
  <si>
    <t>19.07-21.00</t>
  </si>
  <si>
    <t>桜プランニング株式会社</t>
  </si>
  <si>
    <t>大阪府(24)0045</t>
  </si>
  <si>
    <t>鳥飼下</t>
  </si>
  <si>
    <t>株式会社エースタイル</t>
  </si>
  <si>
    <t>大阪府(24)0048</t>
  </si>
  <si>
    <t>ゆうゆうハウス</t>
  </si>
  <si>
    <t>樫山９６－１０</t>
  </si>
  <si>
    <t>19.99-20.41</t>
  </si>
  <si>
    <t>社会福祉法人はぁとふる</t>
  </si>
  <si>
    <t>大阪府(24)0049</t>
  </si>
  <si>
    <t>コンシェルジュ花みずき</t>
  </si>
  <si>
    <t>南別府町</t>
  </si>
  <si>
    <t>18.74-19.11</t>
  </si>
  <si>
    <t>セフティライフ株式会社</t>
  </si>
  <si>
    <t>大阪府(24)0050</t>
  </si>
  <si>
    <t>サービス付き高齢者向け住宅 ヘルスケアライフ はびきの</t>
  </si>
  <si>
    <t>はびきの1丁目4番8号</t>
  </si>
  <si>
    <t>株式会社ＨＣＬ</t>
  </si>
  <si>
    <t>大阪府(24)0053</t>
  </si>
  <si>
    <t>大阪府(24)0056</t>
  </si>
  <si>
    <t>はっぴーらいふ茨木</t>
  </si>
  <si>
    <t>真砂玉島台10番8号</t>
  </si>
  <si>
    <t>18.00-24.00</t>
  </si>
  <si>
    <t>大阪府(24)0058</t>
  </si>
  <si>
    <t>ビッグファミリー　サービス付き高齢者向け住宅</t>
  </si>
  <si>
    <t>藤沢台六丁目</t>
  </si>
  <si>
    <t>18.83</t>
  </si>
  <si>
    <t>株式会社ビッグファミリー</t>
  </si>
  <si>
    <t>大阪府(24)0059</t>
  </si>
  <si>
    <t>ポルト・ローサ小野原</t>
  </si>
  <si>
    <t>小野原西</t>
  </si>
  <si>
    <t>18.30</t>
  </si>
  <si>
    <t>大阪府(24)0060</t>
  </si>
  <si>
    <t>フジパレスシニア市町</t>
  </si>
  <si>
    <t>市町928番地</t>
  </si>
  <si>
    <t>大阪府(24)0061</t>
  </si>
  <si>
    <t>グランデージ和泉</t>
  </si>
  <si>
    <t>伏屋町五丁目１番２５号</t>
  </si>
  <si>
    <t>18.29-24.83</t>
  </si>
  <si>
    <t>医療法人佑絢会</t>
  </si>
  <si>
    <t>大阪府(24)0062</t>
  </si>
  <si>
    <t>「サービス付き高齢者向け住宅」ラ・フォート向陽台</t>
  </si>
  <si>
    <t>向陽台2-2-7</t>
  </si>
  <si>
    <t>18.11-21.01</t>
  </si>
  <si>
    <t>株式会社せいき</t>
  </si>
  <si>
    <t>18.06</t>
  </si>
  <si>
    <t>大阪府(24)0066</t>
  </si>
  <si>
    <t>はぴりあ一津屋</t>
  </si>
  <si>
    <t>一津屋1丁目40番1号</t>
  </si>
  <si>
    <t>大阪府(24)0069</t>
  </si>
  <si>
    <t>ナーシングホーム忠岡さつき通り</t>
  </si>
  <si>
    <t>忠岡東１丁目３９番２９号　安藤外科・整形外科医院3Ｆ</t>
  </si>
  <si>
    <t>医療法人　医敬会</t>
  </si>
  <si>
    <t>大阪府(24)0070</t>
  </si>
  <si>
    <t>鳥飼輝きの郷</t>
  </si>
  <si>
    <t>鳥飼上3丁目19番18号</t>
  </si>
  <si>
    <t>大阪府(24)0071</t>
  </si>
  <si>
    <t>ハーベスト野田</t>
  </si>
  <si>
    <t>野田３丁目３５３－４</t>
  </si>
  <si>
    <t>大阪府(24)0072</t>
  </si>
  <si>
    <t>ラ・ソーラみのお駅前</t>
  </si>
  <si>
    <t>18.13-23.17</t>
  </si>
  <si>
    <t>医療法人神明会</t>
  </si>
  <si>
    <t>大阪府(24)0073</t>
  </si>
  <si>
    <t>清風苑　泉佐野</t>
  </si>
  <si>
    <t>俵屋</t>
  </si>
  <si>
    <t>18.05-18.27</t>
  </si>
  <si>
    <t>岩伸産業株式会社</t>
  </si>
  <si>
    <t>大阪府(24)0074</t>
  </si>
  <si>
    <t>レジデンスケア　ララさくら</t>
  </si>
  <si>
    <t>桃の木台一丁目２番地の3</t>
  </si>
  <si>
    <t>18.25-25.35</t>
  </si>
  <si>
    <t>社会福祉法人さくら</t>
  </si>
  <si>
    <t>大阪府(24)0075</t>
  </si>
  <si>
    <t>老人ホーム　ウェルカーサのぞみ野</t>
  </si>
  <si>
    <t>のぞみ野三丁目2番23号</t>
  </si>
  <si>
    <t>18.25-18.68</t>
  </si>
  <si>
    <t>社会医療法人啓仁会</t>
  </si>
  <si>
    <t>四條畷市</t>
  </si>
  <si>
    <t>大阪府(24)0079</t>
  </si>
  <si>
    <t>グリーンパーク荒木</t>
  </si>
  <si>
    <t>荒木町一丁目8番3号</t>
  </si>
  <si>
    <t>18.00-18.93</t>
  </si>
  <si>
    <t>株式会社グリーン介護サービス</t>
  </si>
  <si>
    <t>大阪府(24)0082</t>
  </si>
  <si>
    <t>けいはん医療生協　介護付有料老人ホームさつき</t>
  </si>
  <si>
    <t>菊水通4丁目11番5号</t>
  </si>
  <si>
    <t>18.10-18.29</t>
  </si>
  <si>
    <t>けいはん医療生活協同組合</t>
  </si>
  <si>
    <t>大阪府(24)0086</t>
  </si>
  <si>
    <t>有料老人ホーム鶴見緑地</t>
  </si>
  <si>
    <t>南寺方東通1丁目1番31号</t>
  </si>
  <si>
    <t>社会福祉法人　清水福祉会</t>
  </si>
  <si>
    <t>大阪府(24)0087</t>
  </si>
  <si>
    <t>ポポロスタージュ虹</t>
  </si>
  <si>
    <t>18.33-19.49</t>
  </si>
  <si>
    <t>医療法人　功徳会</t>
  </si>
  <si>
    <t>大阪府(24)0088</t>
  </si>
  <si>
    <t>シニアライフ門真</t>
  </si>
  <si>
    <t>小路町13番2号</t>
  </si>
  <si>
    <t>大阪府(24)0089</t>
  </si>
  <si>
    <t>サービス付き高齢者向け住宅　栄公泉佐野</t>
  </si>
  <si>
    <t>中町3丁目4番5号</t>
  </si>
  <si>
    <t>19.40-21.82</t>
  </si>
  <si>
    <t>社会医療法人　栄公会</t>
  </si>
  <si>
    <t>大阪府(24)0090</t>
  </si>
  <si>
    <t>モンクールせっつ</t>
  </si>
  <si>
    <t>鳥飼野々１－５－９</t>
  </si>
  <si>
    <t>18.25-18.87</t>
  </si>
  <si>
    <t>株式会社ゴーネクスト</t>
  </si>
  <si>
    <t>大阪府(25)0001</t>
  </si>
  <si>
    <t>あすなるの家牧落</t>
  </si>
  <si>
    <t>牧落３－１５－４</t>
  </si>
  <si>
    <t>22.07-23.38</t>
  </si>
  <si>
    <t>大阪府(25)0003</t>
  </si>
  <si>
    <t>ココラ日根野</t>
  </si>
  <si>
    <t>日根野3721番地の1</t>
  </si>
  <si>
    <t>大阪府(25)0004</t>
  </si>
  <si>
    <t>ソレイユもりぐち</t>
  </si>
  <si>
    <t>下島町</t>
  </si>
  <si>
    <t>18.08</t>
  </si>
  <si>
    <t>株式会社メディプラン</t>
  </si>
  <si>
    <t>大阪府(25)0005</t>
  </si>
  <si>
    <t>リールホーム門真</t>
  </si>
  <si>
    <t>江端町</t>
  </si>
  <si>
    <t>株式会社リールステージ</t>
  </si>
  <si>
    <t>大阪府(25)0006</t>
  </si>
  <si>
    <t>サンコティ茨木</t>
  </si>
  <si>
    <t>小柳町９番２４号</t>
  </si>
  <si>
    <t>18.60-19.76</t>
  </si>
  <si>
    <t>有限会社　サンバースト山野</t>
  </si>
  <si>
    <t>大阪府(25)0007</t>
  </si>
  <si>
    <t>郷荘の杜</t>
  </si>
  <si>
    <t>阪本町425番地の1</t>
  </si>
  <si>
    <t>カレイドスコープ株式会社</t>
  </si>
  <si>
    <t>大阪府(25)0008</t>
  </si>
  <si>
    <t>オリーブ柏原</t>
  </si>
  <si>
    <t>柏原市</t>
  </si>
  <si>
    <t>大県4丁目2-3</t>
  </si>
  <si>
    <t>18.05-19.87</t>
  </si>
  <si>
    <t>大阪府(25)0011</t>
  </si>
  <si>
    <t>ケアセンターNishiki</t>
  </si>
  <si>
    <t>錦織南二丁目１番１号</t>
  </si>
  <si>
    <t>25.18-25.33</t>
  </si>
  <si>
    <t>社会福祉法人　富美和会</t>
  </si>
  <si>
    <t>大阪府(25)0012</t>
  </si>
  <si>
    <t>新緑　泉佐野</t>
  </si>
  <si>
    <t>松原1丁目5番1号</t>
  </si>
  <si>
    <t>大阪府(25)0013</t>
  </si>
  <si>
    <t>ポポロ・スタージュ岸和田</t>
  </si>
  <si>
    <t>春木宮川町12番18号</t>
  </si>
  <si>
    <t>株式会社　大起</t>
  </si>
  <si>
    <t>大阪府(25)0014</t>
  </si>
  <si>
    <t>そんぽの家Ｓ茨木春日</t>
  </si>
  <si>
    <t>春日4丁目6-14</t>
  </si>
  <si>
    <t>25.00-25.17</t>
  </si>
  <si>
    <t>大阪府(25)0016</t>
  </si>
  <si>
    <t>水間ヶ丘高齢者複合施設ミモザ</t>
  </si>
  <si>
    <t>加神1丁目２４－３６</t>
  </si>
  <si>
    <t>19.87-22.24</t>
  </si>
  <si>
    <t>社会福祉法人建仁会</t>
  </si>
  <si>
    <t>大阪府(25)0018</t>
  </si>
  <si>
    <t>門真レジデンスひかり</t>
  </si>
  <si>
    <t>北岸和田１丁目１４番２３号</t>
  </si>
  <si>
    <t>25.27</t>
  </si>
  <si>
    <t>医療法人柏友会</t>
  </si>
  <si>
    <t>大阪府(25)0019</t>
  </si>
  <si>
    <t>エクセレンス花水木</t>
  </si>
  <si>
    <t>土生町2丁目26番10号</t>
  </si>
  <si>
    <t>株式会社　ライフサポート谷脇</t>
  </si>
  <si>
    <t>大阪府(25)0023</t>
  </si>
  <si>
    <t>大日町二丁目28番24号</t>
  </si>
  <si>
    <t>大阪府(25)0024</t>
  </si>
  <si>
    <t>ぶどうの里国分</t>
  </si>
  <si>
    <t>国分市場1-7-61</t>
  </si>
  <si>
    <t>18.27-19.45</t>
  </si>
  <si>
    <t>株式会社一歩</t>
  </si>
  <si>
    <t>大阪府(25)0025</t>
  </si>
  <si>
    <t>弥生桜　しあわせ館</t>
  </si>
  <si>
    <t>池上町553番地の1</t>
  </si>
  <si>
    <t>大阪府(25)0027</t>
  </si>
  <si>
    <t>サービス付き高齢者向け住宅陽だまり</t>
  </si>
  <si>
    <t>春日町</t>
  </si>
  <si>
    <t>18.02-27.03</t>
  </si>
  <si>
    <t>社会福祉法人来友会</t>
  </si>
  <si>
    <t>大阪府(25)0029</t>
  </si>
  <si>
    <t>なごやかレジデンス河内天美</t>
  </si>
  <si>
    <t>天美東１丁目９３－２</t>
  </si>
  <si>
    <t>18.28-18.82</t>
  </si>
  <si>
    <t>株式会社やまねメディカル</t>
  </si>
  <si>
    <t>大阪府(25)0033</t>
  </si>
  <si>
    <t>阪南中央あしたば</t>
  </si>
  <si>
    <t>南新町5丁目12-18</t>
  </si>
  <si>
    <t>社会医療法人阪南医療福祉センター</t>
  </si>
  <si>
    <t>大阪府(25)0034</t>
  </si>
  <si>
    <t>南新町5丁目1番40号</t>
  </si>
  <si>
    <t>20.16-27.49</t>
  </si>
  <si>
    <t>大阪府(25)0038</t>
  </si>
  <si>
    <t>陽だまり岬</t>
  </si>
  <si>
    <t>岬町</t>
  </si>
  <si>
    <t>多奈川谷川</t>
  </si>
  <si>
    <t>株式会社ケアライフサポート</t>
  </si>
  <si>
    <t>大阪府(25)0041</t>
  </si>
  <si>
    <t>有料老人ホーム青空</t>
  </si>
  <si>
    <t>18.27</t>
  </si>
  <si>
    <t>有限会社ケアステーション青空富田林</t>
  </si>
  <si>
    <t>大阪府(25)0042</t>
  </si>
  <si>
    <t>「サービス付き高齢者向け住宅」ラ・フォートくみの木</t>
  </si>
  <si>
    <t>茱萸木4-345-1</t>
  </si>
  <si>
    <t>大阪府(25)0047</t>
  </si>
  <si>
    <t>エイジフリー ハウス 茨木沢良宜</t>
  </si>
  <si>
    <t>沢良宜東町6番13号</t>
  </si>
  <si>
    <t>18.27-20.40</t>
  </si>
  <si>
    <t>パナソニック エイジフリー株式会社</t>
  </si>
  <si>
    <t>大阪府(25)0048</t>
  </si>
  <si>
    <t>八阪町3丁目5-2</t>
  </si>
  <si>
    <t>18.00-27.36</t>
  </si>
  <si>
    <t>株式会社TDF</t>
  </si>
  <si>
    <t>大阪府(26)0001</t>
  </si>
  <si>
    <t>パークサイド千代田</t>
  </si>
  <si>
    <t>木戸</t>
  </si>
  <si>
    <t>18.36-19.98</t>
  </si>
  <si>
    <t>株式会社メイビ</t>
  </si>
  <si>
    <t>大阪府(26)0003</t>
  </si>
  <si>
    <t>一休交野</t>
  </si>
  <si>
    <t>交野市</t>
  </si>
  <si>
    <t>幾野3丁目20番30号</t>
  </si>
  <si>
    <t>大阪府(26)0005</t>
  </si>
  <si>
    <t>愛の輪パレス清州</t>
  </si>
  <si>
    <t>清州2丁目2番36号</t>
  </si>
  <si>
    <t>大阪府(26)0006</t>
  </si>
  <si>
    <t>青空の杜</t>
  </si>
  <si>
    <t>上原町</t>
  </si>
  <si>
    <t>有限会社　ケアステーション青空</t>
  </si>
  <si>
    <t>大阪府(26)0007</t>
  </si>
  <si>
    <t>サービス付き高齢者住宅コリオン久米田</t>
  </si>
  <si>
    <t>池尻町384-4</t>
  </si>
  <si>
    <t>18.15-22.50</t>
  </si>
  <si>
    <t>株式会社コリオン</t>
  </si>
  <si>
    <t>大阪府(26)0009</t>
  </si>
  <si>
    <t>ピースフリー箕面</t>
  </si>
  <si>
    <t>半町2丁目４－２</t>
  </si>
  <si>
    <t>18.01-18.92</t>
  </si>
  <si>
    <t>株式会社　リアンハーモニー</t>
  </si>
  <si>
    <t>大阪府(26)0011</t>
  </si>
  <si>
    <t>有料老人ホームゆくりあ守口</t>
  </si>
  <si>
    <t>金下町二丁目</t>
  </si>
  <si>
    <t>18.50-18.52</t>
  </si>
  <si>
    <t>医療法人橋本クリニック</t>
  </si>
  <si>
    <t>大阪府(26)0013</t>
  </si>
  <si>
    <t>サービス付き高齢者向け住宅くつろぎ大久保町</t>
  </si>
  <si>
    <t>大久保町3丁目27-4</t>
  </si>
  <si>
    <t>26.04-52.32</t>
  </si>
  <si>
    <t>芭食サービス株式会社</t>
  </si>
  <si>
    <t>大阪府(26)0014</t>
  </si>
  <si>
    <t>大日町</t>
  </si>
  <si>
    <t>大阪府(26)0015</t>
  </si>
  <si>
    <t>ハグライフ南摂津</t>
  </si>
  <si>
    <t>東別府3丁目</t>
  </si>
  <si>
    <t>19.44</t>
  </si>
  <si>
    <t>株式会社ハグライフ</t>
  </si>
  <si>
    <t>大阪府(26)0016</t>
  </si>
  <si>
    <t>ゆかりの郷　逢喜苑</t>
  </si>
  <si>
    <t>式内町3番24号</t>
  </si>
  <si>
    <t>大阪府(26)0017</t>
  </si>
  <si>
    <t>新緑の郷　大東</t>
  </si>
  <si>
    <t>大東市</t>
  </si>
  <si>
    <t>三箇5丁目5番117号</t>
  </si>
  <si>
    <t>大阪府(26)0018</t>
  </si>
  <si>
    <t>シニアコート徳洲会天美</t>
  </si>
  <si>
    <t xml:space="preserve">天美北6-499-1 </t>
  </si>
  <si>
    <t>大阪府(26)0020</t>
  </si>
  <si>
    <t>いこいの杜十和音</t>
  </si>
  <si>
    <t>岸和田</t>
  </si>
  <si>
    <t>株式会社　蕊</t>
  </si>
  <si>
    <t>大阪府(26)0022</t>
  </si>
  <si>
    <t>コアハウスまつばら</t>
  </si>
  <si>
    <t>阿保３丁目４番３１号</t>
  </si>
  <si>
    <t>18.05-18.82</t>
  </si>
  <si>
    <t>社会福祉法人　聖徳会</t>
  </si>
  <si>
    <t>大阪府(26)0023</t>
  </si>
  <si>
    <t>潤いの杜きしわだ</t>
  </si>
  <si>
    <t>下池田町1丁目2番8号</t>
  </si>
  <si>
    <t>18.03-25.85</t>
  </si>
  <si>
    <t>大阪府(26)0025</t>
  </si>
  <si>
    <t>はっぴーらいふ箕面</t>
  </si>
  <si>
    <t>百楽荘4丁目1番2号</t>
  </si>
  <si>
    <t>18.05-21.59</t>
  </si>
  <si>
    <t>株式会社ライフケア・ビジョン</t>
  </si>
  <si>
    <t>大阪府(26)0028</t>
  </si>
  <si>
    <t>昭栄町</t>
  </si>
  <si>
    <t>18.27-27.40</t>
  </si>
  <si>
    <t>社会福祉法人　博光福祉会</t>
  </si>
  <si>
    <t>大阪府(26)0029</t>
  </si>
  <si>
    <t>エイジフリー ハウス 茨木平田台</t>
  </si>
  <si>
    <t>平田台2番1号</t>
  </si>
  <si>
    <t>大阪府(26)0030</t>
  </si>
  <si>
    <t>サービス付き高齢者向け住宅　花りぼん日根野東館</t>
  </si>
  <si>
    <t>18.49-18.75</t>
  </si>
  <si>
    <t>ライジングサン株式会社</t>
  </si>
  <si>
    <t>大阪府(26)0032</t>
  </si>
  <si>
    <t>オレンジガーデン旭ヶ丘</t>
  </si>
  <si>
    <t>旭ヶ丘1-1-15</t>
  </si>
  <si>
    <t>18.00-25.83</t>
  </si>
  <si>
    <t>株式会社ケアサービスハタモト</t>
  </si>
  <si>
    <t>大阪府(26)0033</t>
  </si>
  <si>
    <t>医療法人守田会サービス付き高齢者向け住宅アネモネ</t>
  </si>
  <si>
    <t>伏屋町3丁目</t>
  </si>
  <si>
    <t>19.77-63.84</t>
  </si>
  <si>
    <t>医療法人守田会</t>
  </si>
  <si>
    <t>大阪府(26)0034</t>
  </si>
  <si>
    <t>和泉箕形の郷</t>
  </si>
  <si>
    <t>箕形町</t>
  </si>
  <si>
    <t>大阪府(26)0035</t>
  </si>
  <si>
    <t>フラワーホーム</t>
  </si>
  <si>
    <t>中小路二丁目</t>
  </si>
  <si>
    <t>18.00-30.00</t>
  </si>
  <si>
    <t>丸竹コーポレーション株式会社</t>
  </si>
  <si>
    <t>大阪府(26)0036</t>
  </si>
  <si>
    <t>有料老人ホーム淡輪園</t>
  </si>
  <si>
    <t>淡輪１７７０番地</t>
  </si>
  <si>
    <t>18.24</t>
  </si>
  <si>
    <t>社会福祉法人親光会</t>
  </si>
  <si>
    <t>大阪府(26)0037</t>
  </si>
  <si>
    <t>池田ナーシングホームさくら</t>
  </si>
  <si>
    <t>満寿美町2-14</t>
  </si>
  <si>
    <t>18.43-20.10</t>
  </si>
  <si>
    <t>株式会社アットホーム</t>
  </si>
  <si>
    <t>大阪府(26)0038</t>
  </si>
  <si>
    <t>神田</t>
  </si>
  <si>
    <t>18.00-33.30</t>
  </si>
  <si>
    <t>大阪府(26)0039</t>
  </si>
  <si>
    <t>セカンド・ライフ</t>
  </si>
  <si>
    <t>天美北2丁目14番8号</t>
  </si>
  <si>
    <t>大阪府(26)0041</t>
  </si>
  <si>
    <t>あいライフ春日</t>
  </si>
  <si>
    <t>18.02-33.85</t>
  </si>
  <si>
    <t>医療法人吉川會</t>
  </si>
  <si>
    <t>大阪府(26)0042</t>
  </si>
  <si>
    <t>箕面ナーシングホームさくら</t>
  </si>
  <si>
    <t>萱野五丁目12番6号</t>
  </si>
  <si>
    <t>18.47-20.17</t>
  </si>
  <si>
    <t>大阪府(26)0043</t>
  </si>
  <si>
    <t>さくらヴィラ　箕面サニーサイド</t>
  </si>
  <si>
    <t>新稲7丁目7番29号</t>
  </si>
  <si>
    <t>18.00-23.62</t>
  </si>
  <si>
    <t>大阪府(26)0044</t>
  </si>
  <si>
    <t>アプリシェイト門真</t>
  </si>
  <si>
    <t>新橋町</t>
  </si>
  <si>
    <t>21.10-24.41</t>
  </si>
  <si>
    <t>株式会社ハーベスト</t>
  </si>
  <si>
    <t>大阪府(26)0046</t>
  </si>
  <si>
    <t>見付山めぐみの里</t>
  </si>
  <si>
    <t>見付山一丁目11番18号</t>
  </si>
  <si>
    <t>18.07-24.34</t>
  </si>
  <si>
    <t>社会福祉法人慶徳会</t>
  </si>
  <si>
    <t>大阪府(26)0047</t>
  </si>
  <si>
    <t>Welfare大和田駅前寿洛苑</t>
  </si>
  <si>
    <t>野里町11-6</t>
  </si>
  <si>
    <t>18.00-21.00</t>
  </si>
  <si>
    <t>大阪府(27)0001</t>
  </si>
  <si>
    <t>サービス付高齢者住宅　 楽</t>
  </si>
  <si>
    <t>堀1丁目</t>
  </si>
  <si>
    <t>19.21-19.52</t>
  </si>
  <si>
    <t>医療法人積善会</t>
  </si>
  <si>
    <t>大阪府(27)0002</t>
  </si>
  <si>
    <t>高師浜4丁目</t>
  </si>
  <si>
    <t>株式会社プレミアムケア</t>
  </si>
  <si>
    <t>大阪府(27)0003</t>
  </si>
  <si>
    <t>おもてなしハイジ</t>
  </si>
  <si>
    <t>大倉町15番1号</t>
  </si>
  <si>
    <t>18.63</t>
  </si>
  <si>
    <t>株式会社ハイジ</t>
  </si>
  <si>
    <t>大阪府(27)0004</t>
  </si>
  <si>
    <t>リーブル忠岡</t>
  </si>
  <si>
    <t>忠岡東1丁目</t>
  </si>
  <si>
    <t>18.03-32.76</t>
  </si>
  <si>
    <t>株式会社　ライフパートナー</t>
  </si>
  <si>
    <t>大阪府(27)0005</t>
  </si>
  <si>
    <t>さくらヴィラ　大東</t>
  </si>
  <si>
    <t>深野4丁目5番79号</t>
  </si>
  <si>
    <t>大阪府(27)0006</t>
  </si>
  <si>
    <t>さくら・桜</t>
  </si>
  <si>
    <t>伯太町4丁目13番21号</t>
  </si>
  <si>
    <t>18.08-20.57</t>
  </si>
  <si>
    <t>株式会社Stepさくら</t>
  </si>
  <si>
    <t>大阪府(27)0007</t>
  </si>
  <si>
    <t>サービス付き高齢者向け住宅　生登福祉ケアホーム</t>
  </si>
  <si>
    <t>18.34-21.23</t>
  </si>
  <si>
    <t>大阪府(27)0008</t>
  </si>
  <si>
    <t>レガート門真</t>
  </si>
  <si>
    <t>株式会社レガート</t>
  </si>
  <si>
    <t>大阪府(27)0009</t>
  </si>
  <si>
    <t>はっぴーらいふ交野</t>
  </si>
  <si>
    <t>森北一丁目36番12号</t>
  </si>
  <si>
    <t>18.60-37.20</t>
  </si>
  <si>
    <t>大阪府(27)0010</t>
  </si>
  <si>
    <t>アストライ国分</t>
  </si>
  <si>
    <t>株式会社アストライ</t>
  </si>
  <si>
    <t>大阪府(27)0011</t>
  </si>
  <si>
    <t>岡7丁目232</t>
  </si>
  <si>
    <t>18.15-18.45</t>
  </si>
  <si>
    <t>大阪いずみ市民生活協同組合</t>
  </si>
  <si>
    <t>大阪府(27)0013</t>
  </si>
  <si>
    <t>レガート深北緑地</t>
  </si>
  <si>
    <t>三箇六丁目２３番２号</t>
  </si>
  <si>
    <t>18.01</t>
  </si>
  <si>
    <t>大阪府(27)0014</t>
  </si>
  <si>
    <t>サービス付き高齢者向け住宅　てらもとケアホーム</t>
  </si>
  <si>
    <t>喜多町</t>
  </si>
  <si>
    <t>18.68-28.26</t>
  </si>
  <si>
    <t>医療法人生登会</t>
  </si>
  <si>
    <t>大阪府(27)0015</t>
  </si>
  <si>
    <t>にじの家</t>
  </si>
  <si>
    <t>大字岡山</t>
  </si>
  <si>
    <t>18.46-18.75</t>
  </si>
  <si>
    <t>大阪府(27)0016</t>
  </si>
  <si>
    <t>なごみの里</t>
  </si>
  <si>
    <t>豊川４丁目35番</t>
  </si>
  <si>
    <t>18.90-29.43</t>
  </si>
  <si>
    <t>社会福祉法人十和会</t>
  </si>
  <si>
    <t>大阪府(27)0017</t>
  </si>
  <si>
    <t>寿福の郷　富田林川西駅前</t>
  </si>
  <si>
    <t>甲田３丁目３番１７号</t>
  </si>
  <si>
    <t>株式会社　ケントメディカルケア</t>
  </si>
  <si>
    <t>大阪府(27)0018</t>
  </si>
  <si>
    <t>友乃里</t>
  </si>
  <si>
    <t>取石3丁目15番37号</t>
  </si>
  <si>
    <t>大阪府(27)0020</t>
  </si>
  <si>
    <t>七福庵</t>
  </si>
  <si>
    <t>18.00-23.59</t>
  </si>
  <si>
    <t>久米田池庵株式会社</t>
  </si>
  <si>
    <t>大阪府(27)0021</t>
  </si>
  <si>
    <t>しののめ</t>
  </si>
  <si>
    <t>東雲町</t>
  </si>
  <si>
    <t>18.06-26.40</t>
  </si>
  <si>
    <t>田々美収繊維株式会社</t>
  </si>
  <si>
    <t>大阪府(27)0024</t>
  </si>
  <si>
    <t>ディーフェスタ金剛藤沢台</t>
  </si>
  <si>
    <t>藤沢台</t>
  </si>
  <si>
    <t>18.00-27.78</t>
  </si>
  <si>
    <t>大和リビングケア株式会社</t>
  </si>
  <si>
    <t>大阪府(27)0026</t>
  </si>
  <si>
    <t>ヴィレッジ・悠久縁</t>
  </si>
  <si>
    <t>西取石7丁目1番31号</t>
  </si>
  <si>
    <t>大阪府(27)0027</t>
  </si>
  <si>
    <t>医療法人今城クリニック　サービス付き高齢者向け住宅　花笑み</t>
  </si>
  <si>
    <t>向陽台５丁目７番５号</t>
  </si>
  <si>
    <t>19.87-29.81</t>
  </si>
  <si>
    <t>医療法人今城クリニック</t>
  </si>
  <si>
    <t>大阪府(27)0028</t>
  </si>
  <si>
    <t>サービス付き高齢者向け住宅　スマイル</t>
  </si>
  <si>
    <t>北新町4丁目2番36号</t>
  </si>
  <si>
    <t>18.09-22.14</t>
  </si>
  <si>
    <t>有限会社スマイルcompany</t>
  </si>
  <si>
    <t>大阪府(27)0031</t>
  </si>
  <si>
    <t>廿山1丁目</t>
  </si>
  <si>
    <t>大阪府(27)0032</t>
  </si>
  <si>
    <t>ビーバープレイス松原</t>
  </si>
  <si>
    <t>18.04-18.58</t>
  </si>
  <si>
    <t>株式会社ビーバーハウス</t>
  </si>
  <si>
    <t>大阪府(28)0001</t>
  </si>
  <si>
    <t>リーブル和泉</t>
  </si>
  <si>
    <t>肥子町１丁目5番3１</t>
  </si>
  <si>
    <t>株式会社　ＣＢパートナー</t>
  </si>
  <si>
    <t>大阪府(28)0004</t>
  </si>
  <si>
    <t>いこいの家　スマイル・ライフ</t>
  </si>
  <si>
    <t>別府3丁目7番6号</t>
  </si>
  <si>
    <t>18.00-22.50</t>
  </si>
  <si>
    <t>大阪府(28)0006</t>
  </si>
  <si>
    <t>エイジフリー ハウス 茨木総持寺</t>
  </si>
  <si>
    <t>橋の内2丁目12番31号</t>
  </si>
  <si>
    <t>18.40-27.60</t>
  </si>
  <si>
    <t>大阪府(28)0007</t>
  </si>
  <si>
    <t>スーパー・コート　プレミアム池田</t>
  </si>
  <si>
    <t>井口堂３丁目</t>
  </si>
  <si>
    <t>19.80-23.10</t>
  </si>
  <si>
    <t>株式会社スーパー・コート</t>
  </si>
  <si>
    <t>大阪府(28)0008</t>
  </si>
  <si>
    <t>ロイヤル・ライフ信照の郷</t>
  </si>
  <si>
    <t>向野町</t>
  </si>
  <si>
    <t>大阪府(28)0009</t>
  </si>
  <si>
    <t>そうごうケアホーム畷学園前</t>
  </si>
  <si>
    <t>南野1丁目4番27号</t>
  </si>
  <si>
    <t>大阪府(28)0010</t>
  </si>
  <si>
    <t>医療法人　清晃会　はなみずき</t>
  </si>
  <si>
    <t>軽里1丁目１９番７号</t>
  </si>
  <si>
    <t>医療法人　清晃会</t>
  </si>
  <si>
    <t>大阪府(28)0011</t>
  </si>
  <si>
    <t>南寺方北通二丁目2-7</t>
  </si>
  <si>
    <t>大阪府(28)0012</t>
  </si>
  <si>
    <t>フィオレ・シニアレジデンス門真</t>
  </si>
  <si>
    <t>柳田町4番28号</t>
  </si>
  <si>
    <t>大阪府(28)0014</t>
  </si>
  <si>
    <t>エクセレンス花水木二色の浜</t>
  </si>
  <si>
    <t>浦田110番地</t>
  </si>
  <si>
    <t>医療法人　健松会</t>
  </si>
  <si>
    <t>大阪府(28)0015</t>
  </si>
  <si>
    <t>オリーブＳ.Ｋ.Ｊ</t>
  </si>
  <si>
    <t>鶴原</t>
  </si>
  <si>
    <t>18.31-18.90</t>
  </si>
  <si>
    <t>株式会社オリーブ</t>
  </si>
  <si>
    <t>サービス付き高齢者向け住宅　花りぼん日根野西館</t>
  </si>
  <si>
    <t>18.32-18.75</t>
  </si>
  <si>
    <t>大阪府(28)0017</t>
  </si>
  <si>
    <t>丸福kishiwada</t>
  </si>
  <si>
    <t>上野町東</t>
  </si>
  <si>
    <t>18.00-23.56</t>
  </si>
  <si>
    <t>株式会社丸福</t>
  </si>
  <si>
    <t>大阪府(28)0019</t>
  </si>
  <si>
    <t>豊能町</t>
  </si>
  <si>
    <t>東ときわ台5-1-5</t>
  </si>
  <si>
    <t>大阪府(28)0020</t>
  </si>
  <si>
    <t>東山町551番</t>
  </si>
  <si>
    <t>18.00-18.15</t>
  </si>
  <si>
    <t>大阪府(28)0021</t>
  </si>
  <si>
    <t>ピースフリー箕面弐番館</t>
  </si>
  <si>
    <t>半町3丁目</t>
  </si>
  <si>
    <t>18.20-25.02</t>
  </si>
  <si>
    <t>株式会社リアンハーモニー</t>
  </si>
  <si>
    <t>大阪府(28)0023</t>
  </si>
  <si>
    <t>フォーユー彩都</t>
  </si>
  <si>
    <t>彩都あさぎ5丁目</t>
  </si>
  <si>
    <t>18.09-24.79</t>
  </si>
  <si>
    <t>株式会社日健マネジメント</t>
  </si>
  <si>
    <t>大阪府(28)0024</t>
  </si>
  <si>
    <t>サービス付き高齢者向け住宅暖のこころ</t>
  </si>
  <si>
    <t>18.22</t>
  </si>
  <si>
    <t>株式会社　暖のこころ</t>
  </si>
  <si>
    <t>大阪府(28)0025</t>
  </si>
  <si>
    <t>サービス付き高齢者住宅　コリオン下松</t>
  </si>
  <si>
    <t>下松町</t>
  </si>
  <si>
    <t>18.15-27.22</t>
  </si>
  <si>
    <t>大阪府(28)0026</t>
  </si>
  <si>
    <t>シニアハウス　コムフォンテ</t>
  </si>
  <si>
    <t>18.56-39.30</t>
  </si>
  <si>
    <t>大阪府(28)0027</t>
  </si>
  <si>
    <t>サービス付き高齢者向け住宅　春風</t>
  </si>
  <si>
    <t>天美東9丁目11番2号</t>
  </si>
  <si>
    <t>18.03-19.46</t>
  </si>
  <si>
    <t>株式会社　ＢＯＮＤ</t>
  </si>
  <si>
    <t>大阪府(28)0028</t>
  </si>
  <si>
    <t>フィオレ・ヴィータ松原</t>
  </si>
  <si>
    <t>18.00-34.24</t>
  </si>
  <si>
    <t>株式会社フルライフケア</t>
  </si>
  <si>
    <t>大阪府(28)0029</t>
  </si>
  <si>
    <t>Welfare門真</t>
  </si>
  <si>
    <t>18.06-22.36</t>
  </si>
  <si>
    <t>大阪府(29)0001</t>
  </si>
  <si>
    <t>サンセリテ なな泉大津</t>
  </si>
  <si>
    <t>東助松町2丁目6番20号</t>
  </si>
  <si>
    <t>18.05-24.70</t>
  </si>
  <si>
    <t>大阪府(29)0002</t>
  </si>
  <si>
    <t>箕面ナーシングホームさくら２号館</t>
  </si>
  <si>
    <t>桜3丁目3番46号</t>
  </si>
  <si>
    <t>大阪府(29)0003</t>
  </si>
  <si>
    <t>一条院町131</t>
  </si>
  <si>
    <t>19.71-39.71</t>
  </si>
  <si>
    <t>大阪府(29)0004</t>
  </si>
  <si>
    <t>一休大東</t>
  </si>
  <si>
    <t>御領3丁目1番20号</t>
  </si>
  <si>
    <t>大阪府(29)0006</t>
  </si>
  <si>
    <t>善幸苑　守口</t>
  </si>
  <si>
    <t>東郷通1丁目6番20号</t>
  </si>
  <si>
    <t>大阪府(29)0008</t>
  </si>
  <si>
    <t>さくらカントリー</t>
  </si>
  <si>
    <t>池上町3丁目</t>
  </si>
  <si>
    <t>大阪府(29)0009</t>
  </si>
  <si>
    <t>笑和の杜かいづか</t>
  </si>
  <si>
    <t>加神２丁目１０番２０号</t>
  </si>
  <si>
    <t>株式会社ＪＣＯ</t>
  </si>
  <si>
    <t>大阪府(29)0011</t>
  </si>
  <si>
    <t>有料老人ホーム沢庵</t>
  </si>
  <si>
    <t>赤井二丁目</t>
  </si>
  <si>
    <t>18.00-18.33</t>
  </si>
  <si>
    <t>株式会社沢</t>
  </si>
  <si>
    <t>大阪府(29)0012</t>
  </si>
  <si>
    <t>萱野五丁目</t>
  </si>
  <si>
    <t>19.68-29.12</t>
  </si>
  <si>
    <t>大阪府(29)0014</t>
  </si>
  <si>
    <t>ディーフェスタ池田住吉</t>
  </si>
  <si>
    <t>住吉1丁目</t>
  </si>
  <si>
    <t>18.93-32.64</t>
  </si>
  <si>
    <t>大阪府(29)0015</t>
  </si>
  <si>
    <t>エルダーガーデン四條畷</t>
  </si>
  <si>
    <t>中野3丁目６番１２号</t>
  </si>
  <si>
    <t>27.49</t>
  </si>
  <si>
    <t>大東建託パートナーズ株式会社</t>
  </si>
  <si>
    <t>大阪府(29)0016</t>
  </si>
  <si>
    <t>パリアティブケアホームゆきの彩都</t>
  </si>
  <si>
    <t>18.56</t>
  </si>
  <si>
    <t>大阪府(29)0017</t>
  </si>
  <si>
    <t>フィオレ・シニアレジデンス茨木</t>
  </si>
  <si>
    <t>太田3丁目4番14号</t>
  </si>
  <si>
    <t>大阪府(29)0018</t>
  </si>
  <si>
    <t>サービス付き高齢者向け住宅　ハート</t>
  </si>
  <si>
    <t>尾生町５丁目</t>
  </si>
  <si>
    <t>大阪府(29)0020</t>
  </si>
  <si>
    <t>リラフィール彩都</t>
  </si>
  <si>
    <t>彩都粟生南1丁目18−41</t>
  </si>
  <si>
    <t>18.08-25.45</t>
  </si>
  <si>
    <t>FS-NET株式会社</t>
  </si>
  <si>
    <t>大阪府(30)0001</t>
  </si>
  <si>
    <t>結まーる北島町</t>
  </si>
  <si>
    <t>北島町26番9号</t>
  </si>
  <si>
    <t>大阪府(30)0002</t>
  </si>
  <si>
    <t>ミライエ茨木 弐番館</t>
  </si>
  <si>
    <t>上穂積3丁目5番8号</t>
  </si>
  <si>
    <t>大阪府(30)0003</t>
  </si>
  <si>
    <t>さくらヴィラ　池田</t>
  </si>
  <si>
    <t>鉢塚2丁目10番26号</t>
  </si>
  <si>
    <t>大阪府(30)0004</t>
  </si>
  <si>
    <t>二色の浜あんしん住宅</t>
  </si>
  <si>
    <t>澤１０２８番地の１３</t>
  </si>
  <si>
    <t>18.00-34.38</t>
  </si>
  <si>
    <t>有限会社ヒューマン・ケア・ステーション</t>
  </si>
  <si>
    <t>大阪府(30)0006</t>
  </si>
  <si>
    <t>サンファミーレ茨木</t>
  </si>
  <si>
    <t>真砂玉島台8番8号</t>
  </si>
  <si>
    <t>18.59-18.60</t>
  </si>
  <si>
    <t>有限会社サンバースト山野</t>
  </si>
  <si>
    <t>大阪府(30)0007</t>
  </si>
  <si>
    <t>サービス付き高齢者住宅　きぼうの輪三田の家</t>
  </si>
  <si>
    <t>三田町117-1</t>
  </si>
  <si>
    <t>18.08-37.26</t>
  </si>
  <si>
    <t>株式会社貴陽</t>
  </si>
  <si>
    <t>大阪府(30)0009</t>
  </si>
  <si>
    <t>リーブル泉大津アネックス</t>
  </si>
  <si>
    <t>二田町</t>
  </si>
  <si>
    <t>株式会社ライフパートナー</t>
  </si>
  <si>
    <t>大阪府(30)0010</t>
  </si>
  <si>
    <t>ゆいの希</t>
  </si>
  <si>
    <t>下出５１３番地の１</t>
  </si>
  <si>
    <t>33.00</t>
  </si>
  <si>
    <t>社会福祉法人　大泉会</t>
  </si>
  <si>
    <t>大阪府(30)0011</t>
  </si>
  <si>
    <t>サンテきらら忠岡</t>
  </si>
  <si>
    <t>忠岡北２－１０－７</t>
  </si>
  <si>
    <t>18.32-27.20</t>
  </si>
  <si>
    <t>有限会社ウィステリア</t>
  </si>
  <si>
    <t>大阪府(30)0012</t>
  </si>
  <si>
    <t>寺方サ高住ラガール</t>
  </si>
  <si>
    <t>寺方本通一丁目５番１号</t>
  </si>
  <si>
    <t>18.67-19.14</t>
  </si>
  <si>
    <t>社会医療法人　弘道会</t>
  </si>
  <si>
    <t>大阪府(30)0013</t>
  </si>
  <si>
    <t>ピュアグランド守口</t>
  </si>
  <si>
    <t>日吉町1丁目</t>
  </si>
  <si>
    <t>18.00-26.18</t>
  </si>
  <si>
    <t>株式会社　ピュアライフ</t>
  </si>
  <si>
    <t>大阪府(30)0014</t>
  </si>
  <si>
    <t>さくらビレッジ</t>
  </si>
  <si>
    <t>大阪府(30)0015</t>
  </si>
  <si>
    <t>しらさぎの郷　３号館</t>
  </si>
  <si>
    <t>土生町6丁目4番8号</t>
  </si>
  <si>
    <t>大阪府(30)0016</t>
  </si>
  <si>
    <t>やわみどり</t>
  </si>
  <si>
    <t>東ときわ台6丁目12番8</t>
  </si>
  <si>
    <t>18.01-30.03</t>
  </si>
  <si>
    <t>社会福祉法人豊悠福祉会</t>
  </si>
  <si>
    <t>大阪府(30)0017</t>
  </si>
  <si>
    <t>弥生桜　やすらぎ館</t>
  </si>
  <si>
    <t>尾井町1丁目8番34号</t>
  </si>
  <si>
    <t>大阪府(30)0018</t>
  </si>
  <si>
    <t>たけなの里</t>
  </si>
  <si>
    <t>大久保町4丁目11番4号</t>
  </si>
  <si>
    <t>大阪府(30)0020</t>
  </si>
  <si>
    <t>ラ・ヴィータ　四條畷</t>
  </si>
  <si>
    <t>岡山1丁目8番6号</t>
  </si>
  <si>
    <t>大阪府(30)0021</t>
  </si>
  <si>
    <t>サービス付き高齢者向け住宅　花りぼん俵屋</t>
  </si>
  <si>
    <t>18.15-19.50</t>
  </si>
  <si>
    <t>大阪府(30)0022</t>
  </si>
  <si>
    <t>ふくはちの家</t>
  </si>
  <si>
    <t>信達大苗代</t>
  </si>
  <si>
    <t>株式会社ふくはち</t>
  </si>
  <si>
    <t>大阪府(30)0023</t>
  </si>
  <si>
    <t>フォーユー河内長野</t>
  </si>
  <si>
    <t>市町</t>
  </si>
  <si>
    <t>大阪府(30)0024</t>
  </si>
  <si>
    <t>サービス付き高齢者向け住宅健樂舎</t>
  </si>
  <si>
    <t>高月南２丁目</t>
  </si>
  <si>
    <t>19.05</t>
  </si>
  <si>
    <t>有限会社健樂舎</t>
  </si>
  <si>
    <t>大阪府(30)0026</t>
  </si>
  <si>
    <t>グリーンパーク荒木2号館</t>
  </si>
  <si>
    <t>荒木町一丁目</t>
  </si>
  <si>
    <t>18.02-20.40</t>
  </si>
  <si>
    <t>大阪府(30)0027</t>
  </si>
  <si>
    <t>りあん高石</t>
  </si>
  <si>
    <t>高師浜1丁目13番11号</t>
  </si>
  <si>
    <t>大阪府(30)0028</t>
  </si>
  <si>
    <t>イストワール守口</t>
  </si>
  <si>
    <t>藤田町1丁目53番14号</t>
  </si>
  <si>
    <t>大阪府(30)0030</t>
  </si>
  <si>
    <t>ナースぷらすえん</t>
  </si>
  <si>
    <t>河原城6番1</t>
  </si>
  <si>
    <t>18.22-23.19</t>
  </si>
  <si>
    <t>株式会社ナースぷらすえん</t>
  </si>
  <si>
    <t>大阪府(30)0032</t>
  </si>
  <si>
    <t>サービス付き高齢者向け住宅　ロイヤルホーム茨木</t>
  </si>
  <si>
    <t>西田中町</t>
  </si>
  <si>
    <t>18.56-23.62</t>
  </si>
  <si>
    <t>有限会社ハートフルケア</t>
  </si>
  <si>
    <t>大阪府(30)0033</t>
  </si>
  <si>
    <t>ティエール・岸和田　</t>
  </si>
  <si>
    <t>荒木町</t>
  </si>
  <si>
    <t>株式会社　サニーオーク</t>
  </si>
  <si>
    <t>大阪府(R01)0001</t>
  </si>
  <si>
    <t>コスモスコート甲田１丁目</t>
  </si>
  <si>
    <t>18.00-35.00</t>
  </si>
  <si>
    <t>有限会社日本文化振興協会</t>
  </si>
  <si>
    <t>大阪府(R01)0002</t>
  </si>
  <si>
    <t>はなあかり</t>
  </si>
  <si>
    <t>清水町13番40号</t>
  </si>
  <si>
    <t>大阪府(R01)0003</t>
  </si>
  <si>
    <t>こころほーむ交野</t>
  </si>
  <si>
    <t>私部西4丁目3番32号</t>
  </si>
  <si>
    <t>大阪府(R01)0004</t>
  </si>
  <si>
    <t>ロイヤルホーム箕面</t>
  </si>
  <si>
    <t>18.02-24.38</t>
  </si>
  <si>
    <t>株式会社　テーム・ロイヤル</t>
  </si>
  <si>
    <t>大阪府(R01)0005</t>
  </si>
  <si>
    <t>リ・リーフ千里丘</t>
  </si>
  <si>
    <t>千里丘4丁目2番21号</t>
  </si>
  <si>
    <t>大阪府(R01)0006</t>
  </si>
  <si>
    <t>アミング泉佐野</t>
  </si>
  <si>
    <t>18.00-20.47</t>
  </si>
  <si>
    <t>株式会社Ｅ－Ｒｅｃｏ</t>
  </si>
  <si>
    <t>大阪府(R01)0007</t>
  </si>
  <si>
    <t>南海ライフリレーション岸和田吉井</t>
  </si>
  <si>
    <t>18.18-26.36</t>
  </si>
  <si>
    <t>南海ライフリレーション株式会社</t>
  </si>
  <si>
    <t>大阪府(R01)0008</t>
  </si>
  <si>
    <t>×</t>
  </si>
  <si>
    <t>大阪府(R01)0009</t>
  </si>
  <si>
    <t>青地の館</t>
  </si>
  <si>
    <t>大野西</t>
  </si>
  <si>
    <t>18.00-24.95</t>
  </si>
  <si>
    <t>合同会社AWUNN</t>
  </si>
  <si>
    <t>大阪府(R01)0010</t>
  </si>
  <si>
    <t>大阪府(R01)0011</t>
  </si>
  <si>
    <t>大阪府(R01)0012</t>
  </si>
  <si>
    <t>大阪府(R01)0013</t>
  </si>
  <si>
    <t>大阪府(R01)0014</t>
  </si>
  <si>
    <t>28.35-33.76</t>
  </si>
  <si>
    <t>社会福祉法人悠人会</t>
  </si>
  <si>
    <t>大阪府(R01)0015</t>
  </si>
  <si>
    <t>大阪府(R01)0016</t>
  </si>
  <si>
    <t>茱萸木3丁目</t>
  </si>
  <si>
    <t>18.00-21.06</t>
  </si>
  <si>
    <t>有限会社　総合医療企画</t>
  </si>
  <si>
    <t>大阪府(R01)0017</t>
  </si>
  <si>
    <t>グランホーム　ハロー</t>
  </si>
  <si>
    <t>太平寺1丁目</t>
  </si>
  <si>
    <t>有限会社ハロー</t>
  </si>
  <si>
    <t>大阪府(R01)0019</t>
  </si>
  <si>
    <t>茨木サ高住ラガール</t>
  </si>
  <si>
    <t>19.50-29.25</t>
  </si>
  <si>
    <t>大阪府(R02)0001</t>
  </si>
  <si>
    <t>大阪府(R02)0002</t>
  </si>
  <si>
    <t>大阪府(R02)0003</t>
  </si>
  <si>
    <t>大阪府(R02)0004</t>
  </si>
  <si>
    <t>大阪府(R02)0005</t>
  </si>
  <si>
    <t>入居開始時期</t>
    <rPh sb="4" eb="6">
      <t>ジキ</t>
    </rPh>
    <phoneticPr fontId="18"/>
  </si>
  <si>
    <t>登録番号</t>
    <phoneticPr fontId="18"/>
  </si>
  <si>
    <t>戸数（戸）</t>
    <rPh sb="3" eb="4">
      <t>コ</t>
    </rPh>
    <phoneticPr fontId="18"/>
  </si>
  <si>
    <t>専有面積（㎡）</t>
    <phoneticPr fontId="18"/>
  </si>
  <si>
    <t>事業者名</t>
    <rPh sb="3" eb="4">
      <t>メイ</t>
    </rPh>
    <phoneticPr fontId="18"/>
  </si>
  <si>
    <t>入居開始済</t>
    <rPh sb="0" eb="2">
      <t>ニュウキョ</t>
    </rPh>
    <rPh sb="2" eb="4">
      <t>カイシ</t>
    </rPh>
    <rPh sb="4" eb="5">
      <t>ズ</t>
    </rPh>
    <phoneticPr fontId="18"/>
  </si>
  <si>
    <t>住宅所在地</t>
    <rPh sb="0" eb="2">
      <t>ジュウタク</t>
    </rPh>
    <rPh sb="2" eb="5">
      <t>ショザイチ</t>
    </rPh>
    <phoneticPr fontId="4"/>
  </si>
  <si>
    <t>☑</t>
    <phoneticPr fontId="4"/>
  </si>
  <si>
    <t>60歳未満
要介護</t>
    <phoneticPr fontId="11"/>
  </si>
  <si>
    <t>要介護１</t>
    <rPh sb="0" eb="1">
      <t>ヨウ</t>
    </rPh>
    <rPh sb="1" eb="3">
      <t>カイゴ</t>
    </rPh>
    <phoneticPr fontId="4"/>
  </si>
  <si>
    <t>要介護２</t>
    <rPh sb="0" eb="3">
      <t>ヨウカイゴ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</si>
  <si>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</si>
  <si>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</si>
  <si>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</si>
  <si>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（内訳）</t>
    <rPh sb="1" eb="3">
      <t>ウチワケ</t>
    </rPh>
    <phoneticPr fontId="11"/>
  </si>
  <si>
    <t>サ高住登録後、改修等を行った。</t>
    <rPh sb="3" eb="5">
      <t>トウロク</t>
    </rPh>
    <rPh sb="5" eb="6">
      <t>アト</t>
    </rPh>
    <rPh sb="7" eb="9">
      <t>カイシュウ</t>
    </rPh>
    <rPh sb="9" eb="10">
      <t>ナド</t>
    </rPh>
    <rPh sb="11" eb="12">
      <t>オコナ</t>
    </rPh>
    <phoneticPr fontId="4"/>
  </si>
  <si>
    <t>⇒以下①～④に回答してください</t>
    <rPh sb="1" eb="3">
      <t>イカ</t>
    </rPh>
    <rPh sb="7" eb="9">
      <t>カイトウ</t>
    </rPh>
    <phoneticPr fontId="11"/>
  </si>
  <si>
    <t>③状況把握サービスは各居住部分への訪問その他の適切な方法により、
　毎日一回以上提供している。</t>
    <rPh sb="1" eb="3">
      <t>ジョウキョウ</t>
    </rPh>
    <rPh sb="3" eb="5">
      <t>ハアク</t>
    </rPh>
    <rPh sb="10" eb="11">
      <t>カク</t>
    </rPh>
    <rPh sb="11" eb="13">
      <t>キョジュウ</t>
    </rPh>
    <rPh sb="13" eb="15">
      <t>ブブン</t>
    </rPh>
    <rPh sb="17" eb="19">
      <t>ホウモン</t>
    </rPh>
    <rPh sb="21" eb="22">
      <t>タ</t>
    </rPh>
    <rPh sb="23" eb="25">
      <t>テキセツ</t>
    </rPh>
    <rPh sb="26" eb="28">
      <t>ホウホウ</t>
    </rPh>
    <rPh sb="34" eb="36">
      <t>マイニチ</t>
    </rPh>
    <rPh sb="36" eb="38">
      <t>イッカイ</t>
    </rPh>
    <rPh sb="38" eb="40">
      <t>イジョウ</t>
    </rPh>
    <rPh sb="40" eb="41">
      <t>テイ</t>
    </rPh>
    <rPh sb="41" eb="42">
      <t>キョウ</t>
    </rPh>
    <phoneticPr fontId="11"/>
  </si>
  <si>
    <t>●社会福祉法人の職員  ●自ら設置する住宅を管理する医療法人の職員
●委託を受けてサービスを提供する社会医療法人の職員
●指定居宅サービス事業者等の職員
●有資格者 （医師、看護師、介護福祉士、社会福祉士、介護支援専門員、介護職員初任者研修修了者）</t>
    <rPh sb="61" eb="63">
      <t>シテイ</t>
    </rPh>
    <rPh sb="72" eb="73">
      <t>ナド</t>
    </rPh>
    <rPh sb="111" eb="113">
      <t>カイゴ</t>
    </rPh>
    <rPh sb="113" eb="115">
      <t>ショクイン</t>
    </rPh>
    <rPh sb="115" eb="118">
      <t>ショニンシャ</t>
    </rPh>
    <rPh sb="118" eb="120">
      <t>ケンシュウ</t>
    </rPh>
    <rPh sb="120" eb="123">
      <t>シュウリョウシャ</t>
    </rPh>
    <phoneticPr fontId="4"/>
  </si>
  <si>
    <t>入居契約は登録申請時に添付した契約書様式により行っている。</t>
    <rPh sb="0" eb="2">
      <t>ニュウキョ</t>
    </rPh>
    <rPh sb="2" eb="4">
      <t>ケイヤク</t>
    </rPh>
    <rPh sb="5" eb="7">
      <t>トウロク</t>
    </rPh>
    <rPh sb="7" eb="10">
      <t>シンセイジ</t>
    </rPh>
    <rPh sb="11" eb="13">
      <t>テンプ</t>
    </rPh>
    <rPh sb="15" eb="18">
      <t>ケイヤクショ</t>
    </rPh>
    <rPh sb="18" eb="20">
      <t>ヨウシキ</t>
    </rPh>
    <rPh sb="23" eb="24">
      <t>オコナ</t>
    </rPh>
    <phoneticPr fontId="4"/>
  </si>
  <si>
    <t>③権利金（敷引きを含む）その他の金銭を受領しない契約である。</t>
    <rPh sb="1" eb="4">
      <t>ケンリキン</t>
    </rPh>
    <rPh sb="5" eb="6">
      <t>フ</t>
    </rPh>
    <rPh sb="6" eb="7">
      <t>ヒ</t>
    </rPh>
    <rPh sb="9" eb="10">
      <t>フク</t>
    </rPh>
    <rPh sb="14" eb="15">
      <t>タ</t>
    </rPh>
    <rPh sb="16" eb="18">
      <t>キンセン</t>
    </rPh>
    <rPh sb="19" eb="21">
      <t>ジュリョウ</t>
    </rPh>
    <rPh sb="24" eb="26">
      <t>ケイヤク</t>
    </rPh>
    <phoneticPr fontId="4"/>
  </si>
  <si>
    <t>ニ</t>
    <phoneticPr fontId="4"/>
  </si>
  <si>
    <t>法17条</t>
    <rPh sb="0" eb="1">
      <t>ホウ</t>
    </rPh>
    <rPh sb="3" eb="4">
      <t>ジョウ</t>
    </rPh>
    <phoneticPr fontId="11"/>
  </si>
  <si>
    <t>ホ</t>
    <phoneticPr fontId="11"/>
  </si>
  <si>
    <t>同第1項8号</t>
    <rPh sb="0" eb="1">
      <t>ドウ</t>
    </rPh>
    <rPh sb="1" eb="2">
      <t>ダイ</t>
    </rPh>
    <rPh sb="3" eb="4">
      <t>コウ</t>
    </rPh>
    <rPh sb="5" eb="6">
      <t>ゴウ</t>
    </rPh>
    <phoneticPr fontId="4"/>
  </si>
  <si>
    <t>契約締結前の説明</t>
    <rPh sb="0" eb="2">
      <t>ケイヤク</t>
    </rPh>
    <rPh sb="2" eb="4">
      <t>テイケツ</t>
    </rPh>
    <rPh sb="4" eb="5">
      <t>マエ</t>
    </rPh>
    <rPh sb="6" eb="8">
      <t>セツメイ</t>
    </rPh>
    <phoneticPr fontId="4"/>
  </si>
  <si>
    <t>入居者に対して以下の①～④のいずれかのサービスを提供している。
①食事の提供、②介護（入浴、排泄、食事）、③洗濯、掃除等の家事、④健康管理</t>
    <rPh sb="0" eb="2">
      <t>ニュウキョ</t>
    </rPh>
    <rPh sb="2" eb="3">
      <t>シャ</t>
    </rPh>
    <rPh sb="4" eb="5">
      <t>タイ</t>
    </rPh>
    <rPh sb="7" eb="9">
      <t>イカ</t>
    </rPh>
    <rPh sb="24" eb="26">
      <t>テイキョウ</t>
    </rPh>
    <phoneticPr fontId="4"/>
  </si>
  <si>
    <r>
      <rPr>
        <b/>
        <sz val="10"/>
        <color indexed="8"/>
        <rFont val="ＭＳ ゴシック"/>
        <family val="3"/>
        <charset val="128"/>
      </rPr>
      <t>内容</t>
    </r>
    <r>
      <rPr>
        <sz val="10"/>
        <color indexed="8"/>
        <rFont val="ＭＳ ゴシック"/>
        <family val="3"/>
        <charset val="128"/>
      </rPr>
      <t>　</t>
    </r>
    <r>
      <rPr>
        <b/>
        <sz val="10"/>
        <color indexed="10"/>
        <rFont val="ＭＳ ゴシック"/>
        <family val="3"/>
        <charset val="128"/>
      </rPr>
      <t>各項目の「はい」「いいえ」欄プルダウンから☑を選択してください⇒</t>
    </r>
    <rPh sb="0" eb="2">
      <t>ナイヨウ</t>
    </rPh>
    <rPh sb="3" eb="4">
      <t>カク</t>
    </rPh>
    <rPh sb="4" eb="6">
      <t>コウモク</t>
    </rPh>
    <rPh sb="16" eb="17">
      <t>ラン</t>
    </rPh>
    <rPh sb="26" eb="28">
      <t>センタク</t>
    </rPh>
    <phoneticPr fontId="4"/>
  </si>
  <si>
    <t>入居戸数</t>
    <rPh sb="0" eb="2">
      <t>ニュウキョ</t>
    </rPh>
    <rPh sb="2" eb="4">
      <t>コスウ</t>
    </rPh>
    <phoneticPr fontId="22"/>
  </si>
  <si>
    <t>入居者数</t>
    <rPh sb="0" eb="2">
      <t>ニュウキョ</t>
    </rPh>
    <rPh sb="2" eb="3">
      <t>シャ</t>
    </rPh>
    <rPh sb="3" eb="4">
      <t>スウ</t>
    </rPh>
    <phoneticPr fontId="22"/>
  </si>
  <si>
    <t>（内訳）自立</t>
    <rPh sb="1" eb="3">
      <t>ウチワケ</t>
    </rPh>
    <rPh sb="4" eb="6">
      <t>ジリツ</t>
    </rPh>
    <phoneticPr fontId="22"/>
  </si>
  <si>
    <t>（内訳）要支援１</t>
    <rPh sb="1" eb="3">
      <t>ウチワケ</t>
    </rPh>
    <rPh sb="4" eb="7">
      <t>ヨウシエン</t>
    </rPh>
    <phoneticPr fontId="22"/>
  </si>
  <si>
    <t>（内訳）要支援２</t>
    <rPh sb="1" eb="3">
      <t>ウチワケ</t>
    </rPh>
    <rPh sb="4" eb="7">
      <t>ヨウシエン</t>
    </rPh>
    <phoneticPr fontId="22"/>
  </si>
  <si>
    <t>（内訳）要介護１</t>
    <rPh sb="1" eb="3">
      <t>ウチワケ</t>
    </rPh>
    <rPh sb="4" eb="5">
      <t>ヨウ</t>
    </rPh>
    <rPh sb="5" eb="7">
      <t>カイゴ</t>
    </rPh>
    <phoneticPr fontId="22"/>
  </si>
  <si>
    <t>（内訳）要介護２</t>
    <rPh sb="1" eb="3">
      <t>ウチワケ</t>
    </rPh>
    <rPh sb="4" eb="5">
      <t>ヨウ</t>
    </rPh>
    <rPh sb="5" eb="7">
      <t>カイゴ</t>
    </rPh>
    <phoneticPr fontId="22"/>
  </si>
  <si>
    <t>（内訳）要介護３</t>
    <rPh sb="1" eb="3">
      <t>ウチワケ</t>
    </rPh>
    <rPh sb="4" eb="5">
      <t>ヨウ</t>
    </rPh>
    <rPh sb="5" eb="7">
      <t>カイゴ</t>
    </rPh>
    <phoneticPr fontId="22"/>
  </si>
  <si>
    <t>（内訳）要介護５</t>
    <rPh sb="1" eb="3">
      <t>ウチワケ</t>
    </rPh>
    <rPh sb="4" eb="5">
      <t>ヨウ</t>
    </rPh>
    <rPh sb="5" eb="7">
      <t>カイゴ</t>
    </rPh>
    <phoneticPr fontId="22"/>
  </si>
  <si>
    <t>（内訳）60歳未満要支援</t>
    <rPh sb="1" eb="3">
      <t>ウチワケ</t>
    </rPh>
    <rPh sb="6" eb="9">
      <t>サイミマン</t>
    </rPh>
    <rPh sb="9" eb="12">
      <t>ヨウシエン</t>
    </rPh>
    <phoneticPr fontId="22"/>
  </si>
  <si>
    <t>（内訳）60歳未満要介護</t>
    <rPh sb="1" eb="3">
      <t>ウチワケ</t>
    </rPh>
    <rPh sb="6" eb="9">
      <t>サイミマン</t>
    </rPh>
    <rPh sb="9" eb="10">
      <t>ヨウ</t>
    </rPh>
    <rPh sb="10" eb="12">
      <t>カイゴ</t>
    </rPh>
    <phoneticPr fontId="22"/>
  </si>
  <si>
    <t>入居率</t>
    <rPh sb="0" eb="2">
      <t>ニュウキョ</t>
    </rPh>
    <rPh sb="2" eb="3">
      <t>リツ</t>
    </rPh>
    <phoneticPr fontId="11"/>
  </si>
  <si>
    <t>入居率</t>
    <rPh sb="0" eb="2">
      <t>ニュウキョ</t>
    </rPh>
    <rPh sb="2" eb="3">
      <t>リツ</t>
    </rPh>
    <phoneticPr fontId="22"/>
  </si>
  <si>
    <t>有料老人ホーム</t>
    <rPh sb="0" eb="2">
      <t>ユウリョウ</t>
    </rPh>
    <rPh sb="2" eb="4">
      <t>ロウジン</t>
    </rPh>
    <phoneticPr fontId="22"/>
  </si>
  <si>
    <t>有料老人ホーム</t>
    <rPh sb="0" eb="2">
      <t>ユウリョウ</t>
    </rPh>
    <rPh sb="2" eb="4">
      <t>ロウジン</t>
    </rPh>
    <phoneticPr fontId="11"/>
  </si>
  <si>
    <t>（内訳）要介護４</t>
    <rPh sb="1" eb="3">
      <t>ウチワケ</t>
    </rPh>
    <rPh sb="4" eb="5">
      <t>ヨウ</t>
    </rPh>
    <rPh sb="5" eb="7">
      <t>カイゴ</t>
    </rPh>
    <phoneticPr fontId="22"/>
  </si>
  <si>
    <t>日</t>
    <rPh sb="0" eb="1">
      <t>ニチ</t>
    </rPh>
    <phoneticPr fontId="11"/>
  </si>
  <si>
    <t>入居契約を締結するまでに、状況把握・生活相談サービス以外のサービスについて自由に選択できることを書面を交付して説明している。
（平成27年6月1日以降の登録申請住宅に対し適用、特定施設入居者生活介護の指定を受ける場合は適用しない）</t>
    <phoneticPr fontId="11"/>
  </si>
  <si>
    <t>⇒以下①～④に回答してください</t>
    <rPh sb="1" eb="3">
      <t>イカ</t>
    </rPh>
    <phoneticPr fontId="11"/>
  </si>
  <si>
    <t>入居契約を締結するまでに、登録事項および入居契約の内容に関する事項（重要事項説明・管理規定を含む）を書面を交付して説明している。</t>
    <rPh sb="0" eb="2">
      <t>ニュウキョ</t>
    </rPh>
    <rPh sb="2" eb="4">
      <t>ケイヤク</t>
    </rPh>
    <rPh sb="5" eb="7">
      <t>テイケツ</t>
    </rPh>
    <rPh sb="13" eb="15">
      <t>トウロク</t>
    </rPh>
    <rPh sb="15" eb="17">
      <t>ジコウ</t>
    </rPh>
    <rPh sb="20" eb="22">
      <t>ニュウキョ</t>
    </rPh>
    <rPh sb="22" eb="24">
      <t>ケイヤク</t>
    </rPh>
    <rPh sb="25" eb="27">
      <t>ナイヨウ</t>
    </rPh>
    <rPh sb="28" eb="29">
      <t>カン</t>
    </rPh>
    <rPh sb="31" eb="33">
      <t>ジコウ</t>
    </rPh>
    <rPh sb="34" eb="36">
      <t>ジュウヨウ</t>
    </rPh>
    <rPh sb="36" eb="38">
      <t>ジコウ</t>
    </rPh>
    <rPh sb="38" eb="40">
      <t>セツメイ</t>
    </rPh>
    <rPh sb="41" eb="43">
      <t>カンリ</t>
    </rPh>
    <rPh sb="43" eb="45">
      <t>キテイ</t>
    </rPh>
    <rPh sb="46" eb="47">
      <t>フク</t>
    </rPh>
    <rPh sb="50" eb="52">
      <t>ショメン</t>
    </rPh>
    <rPh sb="53" eb="55">
      <t>コウフ</t>
    </rPh>
    <rPh sb="57" eb="59">
      <t>セツメイ</t>
    </rPh>
    <phoneticPr fontId="11"/>
  </si>
  <si>
    <t>□</t>
    <phoneticPr fontId="11"/>
  </si>
  <si>
    <t>60歳未満
要支援</t>
    <phoneticPr fontId="11"/>
  </si>
  <si>
    <t>TEL</t>
    <phoneticPr fontId="4"/>
  </si>
  <si>
    <t>E-mail</t>
    <phoneticPr fontId="4"/>
  </si>
  <si>
    <r>
      <t xml:space="preserve">③バリアフリー構造（加齢対応構造等）を変更した。
※バリアフリー構造適用部分
</t>
    </r>
    <r>
      <rPr>
        <sz val="9"/>
        <rFont val="ＭＳ ゴシック"/>
        <family val="3"/>
        <charset val="128"/>
      </rPr>
      <t>●床　･･･段差　●居室…出入口の幅　●居住部分の階段…段差等・手すり
●通路･･･幅　●浴室…出入口の幅・広さ・手すり　●便所…手すり、寝室のある階にあること</t>
    </r>
    <rPh sb="7" eb="9">
      <t>コウゾウ</t>
    </rPh>
    <rPh sb="19" eb="21">
      <t>ヘンコウ</t>
    </rPh>
    <phoneticPr fontId="4"/>
  </si>
  <si>
    <t>②具体の部屋番号を記載するなど居住部分を明示した契約である。</t>
    <rPh sb="1" eb="3">
      <t>グタイ</t>
    </rPh>
    <rPh sb="4" eb="6">
      <t>ヘヤ</t>
    </rPh>
    <rPh sb="6" eb="8">
      <t>バンゴウ</t>
    </rPh>
    <rPh sb="9" eb="11">
      <t>キサイ</t>
    </rPh>
    <rPh sb="15" eb="17">
      <t>キョジュウ</t>
    </rPh>
    <rPh sb="17" eb="19">
      <t>ブブン</t>
    </rPh>
    <rPh sb="20" eb="22">
      <t>メイジ</t>
    </rPh>
    <rPh sb="24" eb="26">
      <t>ケイヤク</t>
    </rPh>
    <phoneticPr fontId="4"/>
  </si>
  <si>
    <t>②入居後、一定期間が経過するまでに契約解除、死亡等で契約終了した場合において、
省令で定められた方法により算定される金額を除き、前払金を返還する契約である。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40" eb="42">
      <t>ショウレイ</t>
    </rPh>
    <rPh sb="43" eb="44">
      <t>サダ</t>
    </rPh>
    <rPh sb="48" eb="50">
      <t>ホウホウ</t>
    </rPh>
    <rPh sb="53" eb="55">
      <t>サンテイ</t>
    </rPh>
    <rPh sb="58" eb="60">
      <t>キンガク</t>
    </rPh>
    <rPh sb="61" eb="62">
      <t>ノゾ</t>
    </rPh>
    <rPh sb="64" eb="67">
      <t>マエバライキン</t>
    </rPh>
    <rPh sb="68" eb="70">
      <t>ヘンカン</t>
    </rPh>
    <rPh sb="72" eb="74">
      <t>ケイヤク</t>
    </rPh>
    <phoneticPr fontId="11"/>
  </si>
  <si>
    <t>⇒以下に入居戸数・入居者数を記入し(5)に進んでください</t>
    <rPh sb="1" eb="3">
      <t>イカ</t>
    </rPh>
    <rPh sb="4" eb="6">
      <t>ニュウキョ</t>
    </rPh>
    <rPh sb="6" eb="8">
      <t>コスウ</t>
    </rPh>
    <rPh sb="9" eb="12">
      <t>ニュウキョシャ</t>
    </rPh>
    <rPh sb="12" eb="13">
      <t>スウ</t>
    </rPh>
    <rPh sb="14" eb="16">
      <t>キニュウ</t>
    </rPh>
    <rPh sb="21" eb="22">
      <t>スス</t>
    </rPh>
    <phoneticPr fontId="11"/>
  </si>
  <si>
    <t>(1)</t>
    <phoneticPr fontId="11"/>
  </si>
  <si>
    <t>(2)</t>
  </si>
  <si>
    <t>(3)</t>
  </si>
  <si>
    <t>(4)</t>
    <phoneticPr fontId="11"/>
  </si>
  <si>
    <t>(5)</t>
    <phoneticPr fontId="11"/>
  </si>
  <si>
    <t>(6)</t>
    <phoneticPr fontId="11"/>
  </si>
  <si>
    <t>(7)</t>
    <phoneticPr fontId="11"/>
  </si>
  <si>
    <t>(8)</t>
    <phoneticPr fontId="11"/>
  </si>
  <si>
    <t>(9)</t>
    <phoneticPr fontId="11"/>
  </si>
  <si>
    <t>(10)</t>
    <phoneticPr fontId="11"/>
  </si>
  <si>
    <t>(11)</t>
    <phoneticPr fontId="11"/>
  </si>
  <si>
    <t>(12)</t>
    <phoneticPr fontId="11"/>
  </si>
  <si>
    <t>(13)</t>
    <phoneticPr fontId="11"/>
  </si>
  <si>
    <t>(14)</t>
    <phoneticPr fontId="11"/>
  </si>
  <si>
    <t>(15)</t>
    <phoneticPr fontId="11"/>
  </si>
  <si>
    <t>(16)</t>
    <phoneticPr fontId="11"/>
  </si>
  <si>
    <t>(17)</t>
    <phoneticPr fontId="11"/>
  </si>
  <si>
    <t>(18)</t>
    <phoneticPr fontId="11"/>
  </si>
  <si>
    <t>(19)</t>
    <phoneticPr fontId="11"/>
  </si>
  <si>
    <t>(20)</t>
    <phoneticPr fontId="11"/>
  </si>
  <si>
    <t>(21)</t>
    <phoneticPr fontId="11"/>
  </si>
  <si>
    <t>(22)</t>
    <phoneticPr fontId="11"/>
  </si>
  <si>
    <t>有料老人ホーム
指導指針</t>
    <rPh sb="0" eb="4">
      <t>ユウリョウロウジン</t>
    </rPh>
    <rPh sb="8" eb="10">
      <t>シドウ</t>
    </rPh>
    <rPh sb="10" eb="12">
      <t>シシン</t>
    </rPh>
    <phoneticPr fontId="11"/>
  </si>
  <si>
    <t>登録事業者名</t>
    <rPh sb="0" eb="2">
      <t>トウロク</t>
    </rPh>
    <rPh sb="2" eb="5">
      <t>ジギョウシャ</t>
    </rPh>
    <rPh sb="5" eb="6">
      <t>メイ</t>
    </rPh>
    <phoneticPr fontId="4"/>
  </si>
  <si>
    <t>報告担当者名</t>
    <rPh sb="0" eb="2">
      <t>ホウコク</t>
    </rPh>
    <rPh sb="2" eb="5">
      <t>タントウシャ</t>
    </rPh>
    <rPh sb="5" eb="6">
      <t>メイ</t>
    </rPh>
    <phoneticPr fontId="4"/>
  </si>
  <si>
    <t>登録事項や添付書類に変更があった場合、30日以内に知事へ届け出ている。</t>
    <rPh sb="0" eb="2">
      <t>トウロク</t>
    </rPh>
    <rPh sb="2" eb="4">
      <t>ジコウ</t>
    </rPh>
    <rPh sb="5" eb="7">
      <t>テンプ</t>
    </rPh>
    <rPh sb="7" eb="9">
      <t>ショルイ</t>
    </rPh>
    <rPh sb="10" eb="12">
      <t>ヘンコウ</t>
    </rPh>
    <rPh sb="16" eb="18">
      <t>バアイ</t>
    </rPh>
    <rPh sb="21" eb="22">
      <t>ニチ</t>
    </rPh>
    <rPh sb="22" eb="24">
      <t>イナイ</t>
    </rPh>
    <rPh sb="25" eb="27">
      <t>チジ</t>
    </rPh>
    <rPh sb="28" eb="29">
      <t>トド</t>
    </rPh>
    <rPh sb="30" eb="31">
      <t>デ</t>
    </rPh>
    <phoneticPr fontId="4"/>
  </si>
  <si>
    <t>イ　床面積は２５平方メートル未満だが、
　　高齢者が共同で利用するための食堂や居間等を備えている。</t>
    <rPh sb="2" eb="3">
      <t>ユカ</t>
    </rPh>
    <rPh sb="3" eb="5">
      <t>メンセキ</t>
    </rPh>
    <rPh sb="8" eb="10">
      <t>ヘイホウ</t>
    </rPh>
    <rPh sb="14" eb="16">
      <t>ミマン</t>
    </rPh>
    <rPh sb="22" eb="25">
      <t>コウレイシャ</t>
    </rPh>
    <rPh sb="26" eb="28">
      <t>キョウドウ</t>
    </rPh>
    <rPh sb="29" eb="31">
      <t>リヨウ</t>
    </rPh>
    <rPh sb="36" eb="38">
      <t>ショクドウ</t>
    </rPh>
    <rPh sb="41" eb="42">
      <t>トウ</t>
    </rPh>
    <phoneticPr fontId="4"/>
  </si>
  <si>
    <t>ウ　床面積は１８平方メートル以上ある。</t>
    <rPh sb="2" eb="3">
      <t>ユカ</t>
    </rPh>
    <rPh sb="3" eb="5">
      <t>メンセキ</t>
    </rPh>
    <rPh sb="8" eb="10">
      <t>ヘイホウ</t>
    </rPh>
    <rPh sb="14" eb="16">
      <t>イジョウ</t>
    </rPh>
    <phoneticPr fontId="4"/>
  </si>
  <si>
    <t>エ　担当部局に相談中、または変更届出書を提出済みである。</t>
    <rPh sb="2" eb="4">
      <t>タントウ</t>
    </rPh>
    <rPh sb="4" eb="6">
      <t>ブキョク</t>
    </rPh>
    <rPh sb="7" eb="9">
      <t>ソウダン</t>
    </rPh>
    <rPh sb="9" eb="10">
      <t>ナカ</t>
    </rPh>
    <rPh sb="14" eb="16">
      <t>ヘンコウ</t>
    </rPh>
    <rPh sb="16" eb="18">
      <t>トドケデ</t>
    </rPh>
    <rPh sb="18" eb="19">
      <t>ショ</t>
    </rPh>
    <rPh sb="20" eb="22">
      <t>テイシュツ</t>
    </rPh>
    <rPh sb="22" eb="23">
      <t>ス</t>
    </rPh>
    <phoneticPr fontId="4"/>
  </si>
  <si>
    <t>ア　台所、収納設備、又は浴室を各住戸内に備えている。</t>
    <rPh sb="2" eb="4">
      <t>ダイドコロ</t>
    </rPh>
    <rPh sb="5" eb="7">
      <t>シュウノウ</t>
    </rPh>
    <rPh sb="7" eb="9">
      <t>セツビ</t>
    </rPh>
    <rPh sb="10" eb="11">
      <t>マタ</t>
    </rPh>
    <rPh sb="12" eb="14">
      <t>ヨクシツ</t>
    </rPh>
    <rPh sb="16" eb="17">
      <t>ジュウ</t>
    </rPh>
    <rPh sb="17" eb="18">
      <t>コ</t>
    </rPh>
    <rPh sb="18" eb="19">
      <t>ナイ</t>
    </rPh>
    <rPh sb="20" eb="21">
      <t>ソナ</t>
    </rPh>
    <phoneticPr fontId="4"/>
  </si>
  <si>
    <t>イ　台所、収納設備、又は浴室を各住戸内に備えていないが、
　　大阪府が定める共用基準を満たしている。</t>
    <rPh sb="2" eb="4">
      <t>ダイドコロ</t>
    </rPh>
    <rPh sb="5" eb="7">
      <t>シュウノウ</t>
    </rPh>
    <rPh sb="7" eb="9">
      <t>セツビ</t>
    </rPh>
    <rPh sb="10" eb="11">
      <t>マタ</t>
    </rPh>
    <rPh sb="12" eb="14">
      <t>ヨクシツ</t>
    </rPh>
    <rPh sb="16" eb="17">
      <t>ジュウ</t>
    </rPh>
    <rPh sb="17" eb="18">
      <t>コ</t>
    </rPh>
    <rPh sb="18" eb="19">
      <t>ナイ</t>
    </rPh>
    <rPh sb="20" eb="21">
      <t>ソナ</t>
    </rPh>
    <rPh sb="31" eb="34">
      <t>オオサカフ</t>
    </rPh>
    <rPh sb="35" eb="36">
      <t>サダ</t>
    </rPh>
    <rPh sb="38" eb="40">
      <t>キョウヨウ</t>
    </rPh>
    <rPh sb="40" eb="42">
      <t>キジュン</t>
    </rPh>
    <rPh sb="43" eb="44">
      <t>ミ</t>
    </rPh>
    <phoneticPr fontId="4"/>
  </si>
  <si>
    <t>ウ　施錠可能な収納設備を住戸と同数以上設置している。</t>
    <rPh sb="2" eb="4">
      <t>セジョウ</t>
    </rPh>
    <rPh sb="4" eb="6">
      <t>カノウ</t>
    </rPh>
    <rPh sb="7" eb="9">
      <t>シュウノウ</t>
    </rPh>
    <rPh sb="9" eb="11">
      <t>セツビ</t>
    </rPh>
    <rPh sb="12" eb="13">
      <t>ジュウ</t>
    </rPh>
    <rPh sb="13" eb="14">
      <t>コ</t>
    </rPh>
    <rPh sb="15" eb="17">
      <t>ドウスウ</t>
    </rPh>
    <rPh sb="17" eb="19">
      <t>イジョウ</t>
    </rPh>
    <rPh sb="19" eb="21">
      <t>セッチ</t>
    </rPh>
    <phoneticPr fontId="4"/>
  </si>
  <si>
    <t>エ　浴室を男女別かつ１０住戸につき1人分の浴室を設置している。
　（ただし、エレベータがない場合は居室のある階ごとに設置）</t>
    <rPh sb="2" eb="4">
      <t>ヨクシツ</t>
    </rPh>
    <rPh sb="5" eb="7">
      <t>ダンジョ</t>
    </rPh>
    <rPh sb="7" eb="8">
      <t>ベツ</t>
    </rPh>
    <rPh sb="12" eb="13">
      <t>ジュウ</t>
    </rPh>
    <rPh sb="13" eb="14">
      <t>コ</t>
    </rPh>
    <rPh sb="18" eb="19">
      <t>ニン</t>
    </rPh>
    <rPh sb="19" eb="20">
      <t>ブン</t>
    </rPh>
    <rPh sb="21" eb="23">
      <t>ヨクシツ</t>
    </rPh>
    <rPh sb="24" eb="26">
      <t>セッチ</t>
    </rPh>
    <rPh sb="46" eb="48">
      <t>バアイ</t>
    </rPh>
    <rPh sb="49" eb="51">
      <t>キョシツ</t>
    </rPh>
    <rPh sb="54" eb="55">
      <t>カイ</t>
    </rPh>
    <rPh sb="58" eb="60">
      <t>セッチ</t>
    </rPh>
    <phoneticPr fontId="4"/>
  </si>
  <si>
    <t>オ　緊急通報装置を備えている。
　（平成27年5月31日以前の登録住宅については居室内。平成27年6月1日以降に申請された
　登録住宅については居室内・便所・脱衣室・浴室（共用部分に設置するものを含む））</t>
    <rPh sb="2" eb="4">
      <t>キンキュウ</t>
    </rPh>
    <rPh sb="4" eb="6">
      <t>ツウホウ</t>
    </rPh>
    <rPh sb="6" eb="8">
      <t>ソウチ</t>
    </rPh>
    <rPh sb="9" eb="10">
      <t>ソナ</t>
    </rPh>
    <rPh sb="18" eb="20">
      <t>ヘイセイ</t>
    </rPh>
    <rPh sb="22" eb="23">
      <t>ネン</t>
    </rPh>
    <rPh sb="24" eb="25">
      <t>ガツ</t>
    </rPh>
    <rPh sb="27" eb="28">
      <t>ヒ</t>
    </rPh>
    <rPh sb="28" eb="30">
      <t>イゼン</t>
    </rPh>
    <rPh sb="31" eb="33">
      <t>トウロク</t>
    </rPh>
    <rPh sb="33" eb="35">
      <t>ジュウタク</t>
    </rPh>
    <rPh sb="40" eb="42">
      <t>キョシツ</t>
    </rPh>
    <rPh sb="42" eb="43">
      <t>ナイ</t>
    </rPh>
    <rPh sb="44" eb="46">
      <t>ヘイセイ</t>
    </rPh>
    <rPh sb="48" eb="49">
      <t>ネン</t>
    </rPh>
    <rPh sb="50" eb="51">
      <t>ガツ</t>
    </rPh>
    <rPh sb="52" eb="53">
      <t>ヒ</t>
    </rPh>
    <rPh sb="53" eb="55">
      <t>イコウ</t>
    </rPh>
    <rPh sb="56" eb="58">
      <t>シンセイ</t>
    </rPh>
    <rPh sb="63" eb="65">
      <t>トウロク</t>
    </rPh>
    <rPh sb="65" eb="66">
      <t>ジュウ</t>
    </rPh>
    <rPh sb="66" eb="67">
      <t>タク</t>
    </rPh>
    <rPh sb="72" eb="74">
      <t>キョシツ</t>
    </rPh>
    <rPh sb="74" eb="75">
      <t>ナイ</t>
    </rPh>
    <rPh sb="76" eb="78">
      <t>ベンジョ</t>
    </rPh>
    <rPh sb="79" eb="82">
      <t>ダツイシツ</t>
    </rPh>
    <rPh sb="83" eb="85">
      <t>ヨクシツ</t>
    </rPh>
    <rPh sb="86" eb="88">
      <t>キョウヨウ</t>
    </rPh>
    <rPh sb="88" eb="89">
      <t>ブ</t>
    </rPh>
    <rPh sb="89" eb="90">
      <t>ブン</t>
    </rPh>
    <rPh sb="91" eb="93">
      <t>セッチ</t>
    </rPh>
    <rPh sb="98" eb="99">
      <t>フク</t>
    </rPh>
    <phoneticPr fontId="4"/>
  </si>
  <si>
    <t>カ　担当部局に相談中、または変更届出書を提出済みである。</t>
    <rPh sb="2" eb="4">
      <t>タントウ</t>
    </rPh>
    <rPh sb="4" eb="6">
      <t>ブキョク</t>
    </rPh>
    <rPh sb="7" eb="9">
      <t>ソウダン</t>
    </rPh>
    <rPh sb="9" eb="10">
      <t>ナカ</t>
    </rPh>
    <rPh sb="14" eb="16">
      <t>ヘンコウ</t>
    </rPh>
    <rPh sb="16" eb="19">
      <t>トドケデショ</t>
    </rPh>
    <rPh sb="20" eb="22">
      <t>テイシュツ</t>
    </rPh>
    <rPh sb="22" eb="23">
      <t>ス</t>
    </rPh>
    <phoneticPr fontId="4"/>
  </si>
  <si>
    <t>ア　登録基準を満たしている。</t>
    <rPh sb="2" eb="4">
      <t>トウロク</t>
    </rPh>
    <rPh sb="4" eb="6">
      <t>キジュン</t>
    </rPh>
    <rPh sb="7" eb="8">
      <t>ミ</t>
    </rPh>
    <phoneticPr fontId="4"/>
  </si>
  <si>
    <t>イ　担当部局に相談中、または変更届出書を提出済みである。</t>
    <rPh sb="2" eb="4">
      <t>タントウ</t>
    </rPh>
    <rPh sb="4" eb="6">
      <t>ブキョク</t>
    </rPh>
    <rPh sb="7" eb="9">
      <t>ソウダン</t>
    </rPh>
    <rPh sb="9" eb="10">
      <t>ナカ</t>
    </rPh>
    <rPh sb="14" eb="16">
      <t>ヘンコウ</t>
    </rPh>
    <rPh sb="16" eb="19">
      <t>トドケデショ</t>
    </rPh>
    <rPh sb="20" eb="22">
      <t>テイシュツ</t>
    </rPh>
    <rPh sb="22" eb="23">
      <t>ス</t>
    </rPh>
    <phoneticPr fontId="4"/>
  </si>
  <si>
    <t>入居者の資格は以下のとおりで相違はない。
①単身高齢者または②高齢者＋同居者
（高齢者には60歳未満の要介護認定者、要支援認定者を含む）</t>
    <rPh sb="0" eb="3">
      <t>ニュウキョシャ</t>
    </rPh>
    <rPh sb="4" eb="6">
      <t>シカク</t>
    </rPh>
    <rPh sb="7" eb="9">
      <t>イカ</t>
    </rPh>
    <rPh sb="14" eb="16">
      <t>ソウイ</t>
    </rPh>
    <rPh sb="56" eb="57">
      <t>シャ</t>
    </rPh>
    <phoneticPr fontId="4"/>
  </si>
  <si>
    <t>状況把握サービス、生活相談サービスは登録のとおりの内容で提供している。</t>
    <rPh sb="0" eb="2">
      <t>ジョウキョウ</t>
    </rPh>
    <rPh sb="2" eb="4">
      <t>ハアク</t>
    </rPh>
    <rPh sb="9" eb="11">
      <t>セイカツ</t>
    </rPh>
    <rPh sb="11" eb="13">
      <t>ソウダン</t>
    </rPh>
    <rPh sb="18" eb="20">
      <t>トウロク</t>
    </rPh>
    <rPh sb="25" eb="27">
      <t>ナイヨウ</t>
    </rPh>
    <rPh sb="28" eb="30">
      <t>テイキョウ</t>
    </rPh>
    <phoneticPr fontId="4"/>
  </si>
  <si>
    <t>①日中常駐しサービスを行う専門職員を配置し、配置人数及び総人員は登録のとおりである。</t>
    <rPh sb="1" eb="3">
      <t>ニッチュウ</t>
    </rPh>
    <rPh sb="3" eb="5">
      <t>ジョウチュウ</t>
    </rPh>
    <rPh sb="11" eb="12">
      <t>オコナ</t>
    </rPh>
    <rPh sb="13" eb="15">
      <t>センモン</t>
    </rPh>
    <rPh sb="15" eb="17">
      <t>ショクイン</t>
    </rPh>
    <rPh sb="18" eb="20">
      <t>ハイチ</t>
    </rPh>
    <rPh sb="22" eb="24">
      <t>ハイチ</t>
    </rPh>
    <rPh sb="24" eb="25">
      <t>ニン</t>
    </rPh>
    <rPh sb="25" eb="26">
      <t>スウ</t>
    </rPh>
    <rPh sb="26" eb="27">
      <t>オヨ</t>
    </rPh>
    <rPh sb="28" eb="29">
      <t>ソウ</t>
    </rPh>
    <rPh sb="29" eb="31">
      <t>ジンイン</t>
    </rPh>
    <rPh sb="32" eb="34">
      <t>トウロク</t>
    </rPh>
    <phoneticPr fontId="4"/>
  </si>
  <si>
    <t>②専門職員は以下のいずれかに該当している。</t>
    <rPh sb="1" eb="3">
      <t>センモン</t>
    </rPh>
    <rPh sb="3" eb="5">
      <t>ショクイン</t>
    </rPh>
    <rPh sb="6" eb="8">
      <t>イカ</t>
    </rPh>
    <rPh sb="14" eb="16">
      <t>ガイトウ</t>
    </rPh>
    <phoneticPr fontId="4"/>
  </si>
  <si>
    <r>
      <rPr>
        <sz val="11"/>
        <rFont val="ＭＳ Ｐゴシック"/>
        <family val="3"/>
        <charset val="128"/>
      </rPr>
      <t>日中常駐</t>
    </r>
    <r>
      <rPr>
        <sz val="11"/>
        <rFont val="ＭＳ Ｐゴシック"/>
        <family val="3"/>
        <charset val="128"/>
      </rPr>
      <t>人数</t>
    </r>
    <rPh sb="0" eb="2">
      <t>ニッチュウ</t>
    </rPh>
    <rPh sb="2" eb="4">
      <t>ジョウチュウ</t>
    </rPh>
    <rPh sb="4" eb="5">
      <t>ニン</t>
    </rPh>
    <rPh sb="5" eb="6">
      <t>スウ</t>
    </rPh>
    <phoneticPr fontId="11"/>
  </si>
  <si>
    <t>④職員が常駐していない時間は、緊急通報装置で状況把握サービスを提供している。</t>
    <rPh sb="1" eb="3">
      <t>ショクイン</t>
    </rPh>
    <rPh sb="4" eb="6">
      <t>ジョウチュウ</t>
    </rPh>
    <rPh sb="11" eb="13">
      <t>ジカン</t>
    </rPh>
    <rPh sb="15" eb="17">
      <t>キンキュウ</t>
    </rPh>
    <rPh sb="17" eb="19">
      <t>ツウホウ</t>
    </rPh>
    <rPh sb="19" eb="21">
      <t>ソウチ</t>
    </rPh>
    <rPh sb="22" eb="24">
      <t>ジョウキョウ</t>
    </rPh>
    <rPh sb="24" eb="26">
      <t>ハアク</t>
    </rPh>
    <rPh sb="31" eb="33">
      <t>テイキョウ</t>
    </rPh>
    <phoneticPr fontId="4"/>
  </si>
  <si>
    <t>　または夜間等を含め24時間職員が常駐している。</t>
    <rPh sb="4" eb="6">
      <t>ヤカン</t>
    </rPh>
    <rPh sb="6" eb="7">
      <t>トウ</t>
    </rPh>
    <rPh sb="8" eb="9">
      <t>フク</t>
    </rPh>
    <rPh sb="12" eb="14">
      <t>ジカン</t>
    </rPh>
    <rPh sb="14" eb="16">
      <t>ショクイン</t>
    </rPh>
    <rPh sb="17" eb="19">
      <t>ジョウチュウ</t>
    </rPh>
    <phoneticPr fontId="11"/>
  </si>
  <si>
    <t>①全て書面による契約である。</t>
    <rPh sb="1" eb="2">
      <t>スベ</t>
    </rPh>
    <rPh sb="3" eb="5">
      <t>ショメン</t>
    </rPh>
    <rPh sb="8" eb="10">
      <t>ケイヤク</t>
    </rPh>
    <phoneticPr fontId="4"/>
  </si>
  <si>
    <t>④入居者の同意を得ず、居住部分の変更及び契約解除できない契約となっている。</t>
    <rPh sb="1" eb="4">
      <t>ニュウキョシャ</t>
    </rPh>
    <rPh sb="5" eb="7">
      <t>ドウイ</t>
    </rPh>
    <rPh sb="8" eb="9">
      <t>エ</t>
    </rPh>
    <rPh sb="11" eb="13">
      <t>キョジュウ</t>
    </rPh>
    <rPh sb="13" eb="15">
      <t>ブブン</t>
    </rPh>
    <rPh sb="16" eb="18">
      <t>ヘンコウ</t>
    </rPh>
    <rPh sb="18" eb="19">
      <t>オヨ</t>
    </rPh>
    <rPh sb="20" eb="22">
      <t>ケイヤク</t>
    </rPh>
    <rPh sb="22" eb="24">
      <t>カイジョ</t>
    </rPh>
    <rPh sb="28" eb="30">
      <t>ケイヤク</t>
    </rPh>
    <phoneticPr fontId="4"/>
  </si>
  <si>
    <t>家賃等の前払金は受領していない。</t>
    <rPh sb="0" eb="2">
      <t>ヤチン</t>
    </rPh>
    <rPh sb="2" eb="3">
      <t>ナド</t>
    </rPh>
    <rPh sb="4" eb="7">
      <t>マエバライキン</t>
    </rPh>
    <rPh sb="8" eb="10">
      <t>ジュリョウ</t>
    </rPh>
    <phoneticPr fontId="4"/>
  </si>
  <si>
    <t>①算定の基礎及び返還債務の金額の算定方法が明示された契約である。</t>
    <rPh sb="6" eb="7">
      <t>オヨ</t>
    </rPh>
    <rPh sb="21" eb="23">
      <t>メイジ</t>
    </rPh>
    <rPh sb="26" eb="28">
      <t>ケイヤク</t>
    </rPh>
    <phoneticPr fontId="4"/>
  </si>
  <si>
    <t>③金融機関等による必要な保全措置が講じられている。</t>
    <rPh sb="1" eb="3">
      <t>キンユウ</t>
    </rPh>
    <rPh sb="3" eb="5">
      <t>キカン</t>
    </rPh>
    <rPh sb="5" eb="6">
      <t>ナド</t>
    </rPh>
    <rPh sb="9" eb="11">
      <t>ヒツヨウ</t>
    </rPh>
    <rPh sb="12" eb="14">
      <t>ホゼン</t>
    </rPh>
    <rPh sb="14" eb="16">
      <t>ソチ</t>
    </rPh>
    <rPh sb="17" eb="18">
      <t>コウ</t>
    </rPh>
    <phoneticPr fontId="4"/>
  </si>
  <si>
    <t>④入居契約を締結するまでに、前払金の返還債務が消滅するまでの期間を書面を交付して
説明している。</t>
    <rPh sb="16" eb="17">
      <t>キン</t>
    </rPh>
    <phoneticPr fontId="11"/>
  </si>
  <si>
    <t>⑤入居契約を締結するまでに、④の返還債務が消滅するまでの期間中に契約解除、死亡等で
契約終了した場合における返還額の推移を書面を交付して説明している。</t>
    <rPh sb="16" eb="18">
      <t>ヘンカン</t>
    </rPh>
    <rPh sb="18" eb="20">
      <t>サイム</t>
    </rPh>
    <rPh sb="21" eb="23">
      <t>ショウメツ</t>
    </rPh>
    <rPh sb="28" eb="31">
      <t>キカンチュウ</t>
    </rPh>
    <rPh sb="32" eb="34">
      <t>ケイヤク</t>
    </rPh>
    <phoneticPr fontId="11"/>
  </si>
  <si>
    <r>
      <t xml:space="preserve">誇大広告は行っていない。
</t>
    </r>
    <r>
      <rPr>
        <sz val="8"/>
        <rFont val="ＭＳ ゴシック"/>
        <family val="3"/>
        <charset val="128"/>
      </rPr>
      <t>著しく事実に相違する表示や実際より著しく優良、若しくは有利であると人に誤認させるような表示を行ってはいけない。</t>
    </r>
    <rPh sb="0" eb="2">
      <t>コダイ</t>
    </rPh>
    <rPh sb="2" eb="4">
      <t>コウコク</t>
    </rPh>
    <rPh sb="5" eb="6">
      <t>オコナ</t>
    </rPh>
    <rPh sb="13" eb="14">
      <t>イチジル</t>
    </rPh>
    <rPh sb="46" eb="47">
      <t>ヒト</t>
    </rPh>
    <phoneticPr fontId="4"/>
  </si>
  <si>
    <t>入居契約を締結するまでに、賃貸借契約である旨書面を交付して説明している。
(利用権契約の場合は「いいえ」を選択）</t>
    <rPh sb="0" eb="2">
      <t>ニュウキョ</t>
    </rPh>
    <rPh sb="2" eb="4">
      <t>ケイヤク</t>
    </rPh>
    <rPh sb="5" eb="7">
      <t>テイケツ</t>
    </rPh>
    <rPh sb="13" eb="16">
      <t>チンタイシャク</t>
    </rPh>
    <rPh sb="16" eb="18">
      <t>ケイヤク</t>
    </rPh>
    <rPh sb="21" eb="22">
      <t>ムネ</t>
    </rPh>
    <rPh sb="22" eb="24">
      <t>ショメン</t>
    </rPh>
    <rPh sb="25" eb="27">
      <t>コウフ</t>
    </rPh>
    <rPh sb="29" eb="31">
      <t>セツメイ</t>
    </rPh>
    <rPh sb="38" eb="41">
      <t>リヨウケン</t>
    </rPh>
    <rPh sb="41" eb="43">
      <t>ケイヤク</t>
    </rPh>
    <rPh sb="44" eb="46">
      <t>バアイ</t>
    </rPh>
    <rPh sb="53" eb="55">
      <t>センタク</t>
    </rPh>
    <phoneticPr fontId="4"/>
  </si>
  <si>
    <t>入居者からの金銭受領の記録について、帳簿に記載し保存している。（なお、金銭管理については、管理規程の整備、保管場所・方法、施設職員複数確認、入居者又は家族等の確認（受領印等））</t>
    <rPh sb="0" eb="3">
      <t>ニュウキョシャ</t>
    </rPh>
    <rPh sb="6" eb="8">
      <t>キンセン</t>
    </rPh>
    <rPh sb="8" eb="10">
      <t>ジュリョウ</t>
    </rPh>
    <rPh sb="11" eb="13">
      <t>キロク</t>
    </rPh>
    <rPh sb="18" eb="20">
      <t>チョウボ</t>
    </rPh>
    <rPh sb="21" eb="23">
      <t>キサイ</t>
    </rPh>
    <rPh sb="24" eb="26">
      <t>ホゾン</t>
    </rPh>
    <rPh sb="35" eb="37">
      <t>キンセン</t>
    </rPh>
    <rPh sb="37" eb="39">
      <t>カンリ</t>
    </rPh>
    <phoneticPr fontId="4"/>
  </si>
  <si>
    <t>帳簿は各年度の末日で閉鎖し、閉鎖後２年間保存している。</t>
    <rPh sb="0" eb="2">
      <t>チョウボ</t>
    </rPh>
    <rPh sb="3" eb="4">
      <t>カク</t>
    </rPh>
    <rPh sb="4" eb="6">
      <t>ネンド</t>
    </rPh>
    <rPh sb="7" eb="8">
      <t>スエ</t>
    </rPh>
    <rPh sb="8" eb="9">
      <t>ビ</t>
    </rPh>
    <rPh sb="10" eb="12">
      <t>ヘイサ</t>
    </rPh>
    <rPh sb="14" eb="16">
      <t>ヘイサ</t>
    </rPh>
    <rPh sb="16" eb="17">
      <t>ゴ</t>
    </rPh>
    <rPh sb="18" eb="20">
      <t>ネンカン</t>
    </rPh>
    <rPh sb="20" eb="22">
      <t>ホゾン</t>
    </rPh>
    <phoneticPr fontId="4"/>
  </si>
  <si>
    <t>定期報告書</t>
    <rPh sb="0" eb="2">
      <t>テイキ</t>
    </rPh>
    <rPh sb="2" eb="4">
      <t>ホウコク</t>
    </rPh>
    <rPh sb="4" eb="5">
      <t>ショ</t>
    </rPh>
    <phoneticPr fontId="24"/>
  </si>
  <si>
    <t>（様式１）</t>
    <rPh sb="1" eb="3">
      <t>ヨウシキ</t>
    </rPh>
    <phoneticPr fontId="24"/>
  </si>
  <si>
    <t>登録番号</t>
  </si>
  <si>
    <t>スマイルパワーピース</t>
  </si>
  <si>
    <t>所在地（市区町村）</t>
    <phoneticPr fontId="18"/>
  </si>
  <si>
    <t>原町</t>
  </si>
  <si>
    <t>旭ケ丘３丁目</t>
  </si>
  <si>
    <t>所在地（町名以下）</t>
    <phoneticPr fontId="18"/>
  </si>
  <si>
    <t>社会福祉法人　生登福祉会</t>
  </si>
  <si>
    <t>住宅名称</t>
    <rPh sb="2" eb="4">
      <t>メイショウ</t>
    </rPh>
    <phoneticPr fontId="22"/>
  </si>
  <si>
    <t>所在地（市区町村）</t>
    <rPh sb="4" eb="6">
      <t>シク</t>
    </rPh>
    <rPh sb="6" eb="8">
      <t>チョウソン</t>
    </rPh>
    <phoneticPr fontId="22"/>
  </si>
  <si>
    <t>住宅名称</t>
    <phoneticPr fontId="18"/>
  </si>
  <si>
    <t>□</t>
    <phoneticPr fontId="24"/>
  </si>
  <si>
    <t>29.81-57.42</t>
  </si>
  <si>
    <t>株式会社　ソワン</t>
  </si>
  <si>
    <t>株式会社Ａｚｚｕｒｒｏ</t>
  </si>
  <si>
    <t>サービス付き高齢者住宅coco-house</t>
  </si>
  <si>
    <t>四宮三丁目２番５号</t>
  </si>
  <si>
    <t>サービス付き高齢者向け住宅　コープスマイルホーム松原</t>
  </si>
  <si>
    <t>大北町６番５号</t>
  </si>
  <si>
    <t>一津屋6丁目15番22号</t>
  </si>
  <si>
    <t>サービス付き高齢者向け住宅　コープアイメゾン和泉一条院</t>
  </si>
  <si>
    <t>西小路５丁目４番１３号</t>
  </si>
  <si>
    <t>吉井町３丁目２－２３</t>
  </si>
  <si>
    <t>ちよの里弐番館</t>
  </si>
  <si>
    <t>二丁通町5番22号</t>
  </si>
  <si>
    <t>あかしあ台1丁目12番31号</t>
  </si>
  <si>
    <t>ファミリー観音寺町</t>
  </si>
  <si>
    <t>観音寺町876番地1</t>
  </si>
  <si>
    <t>ＭＹＹケアリング萱島</t>
  </si>
  <si>
    <t>城垣町20番18号</t>
  </si>
  <si>
    <t>ちあライフ 茨木市郡</t>
  </si>
  <si>
    <t>郡5丁目9番1号</t>
  </si>
  <si>
    <t>サンガーデンテラス</t>
  </si>
  <si>
    <t>山荘町2丁目1番11号</t>
  </si>
  <si>
    <t>すこやか倶楽部もりぐち</t>
  </si>
  <si>
    <t>藤田町4丁目26番7号</t>
  </si>
  <si>
    <t>シェアハウス徒然</t>
  </si>
  <si>
    <t>太田東芝町2番8号</t>
  </si>
  <si>
    <t>あさひ</t>
  </si>
  <si>
    <t>千代田南町3番37号</t>
  </si>
  <si>
    <t>彩乃里</t>
  </si>
  <si>
    <t>天美我堂2丁目287番地</t>
  </si>
  <si>
    <t>ルアナ</t>
  </si>
  <si>
    <t>上町2丁目4番7号</t>
  </si>
  <si>
    <t>リーブス半田</t>
  </si>
  <si>
    <t>半田5丁目212番地の8</t>
  </si>
  <si>
    <t>大阪府(R02)0006</t>
  </si>
  <si>
    <t>ロイヤルホーム池田五月丘</t>
  </si>
  <si>
    <t>五月丘１丁目9-12</t>
  </si>
  <si>
    <t>18.29-18.83</t>
  </si>
  <si>
    <t>大阪府(R02)0007</t>
  </si>
  <si>
    <t>大阪府(R02)0008</t>
  </si>
  <si>
    <t>大阪府(R02)0009</t>
  </si>
  <si>
    <t>大阪府(R02)0010</t>
  </si>
  <si>
    <t>サービス付き高齢者住宅コリオン泉大津</t>
  </si>
  <si>
    <t>大阪府(R02)0011</t>
  </si>
  <si>
    <t>パリアティブケアホームほしの岸和田</t>
  </si>
  <si>
    <t>大阪府(R02)0012</t>
  </si>
  <si>
    <t>箕形町４丁目</t>
  </si>
  <si>
    <t>大阪府(R02)0013</t>
  </si>
  <si>
    <t>大阪府(R02)0014</t>
  </si>
  <si>
    <t>サービス付き高齢者向け住宅さえずり</t>
  </si>
  <si>
    <t>五軒家</t>
  </si>
  <si>
    <t>社会福祉法人天寿会</t>
  </si>
  <si>
    <t>大阪府(R02)0015</t>
  </si>
  <si>
    <t>ハル日根野plum</t>
  </si>
  <si>
    <t>20.47</t>
  </si>
  <si>
    <t>株式会社ハル</t>
  </si>
  <si>
    <t>大阪府(R02)0016</t>
  </si>
  <si>
    <t>こもれび浜寺昭和町</t>
  </si>
  <si>
    <t>18.01-20.37</t>
  </si>
  <si>
    <t>大阪府(R03)0001</t>
  </si>
  <si>
    <t>サービス付き高齢者向け住宅おひさま熊取</t>
  </si>
  <si>
    <t>新野田二丁目</t>
  </si>
  <si>
    <t>18.06-18.12</t>
  </si>
  <si>
    <t>泉南生活協同組合</t>
  </si>
  <si>
    <t>大阪府(R03)0002</t>
  </si>
  <si>
    <t>18.00-30.96</t>
  </si>
  <si>
    <t>池尻町93番1</t>
  </si>
  <si>
    <t>ＨＩＢＩＳＵ貝塚</t>
  </si>
  <si>
    <t>あすなる株式会社</t>
  </si>
  <si>
    <t>こもれび高師浜</t>
  </si>
  <si>
    <t>Welfare守口</t>
  </si>
  <si>
    <t>のぞみ野三丁目３番地１７号</t>
  </si>
  <si>
    <t>大堀3丁目20番22号</t>
  </si>
  <si>
    <t>ｏｐｓｏｌ株式会社</t>
  </si>
  <si>
    <t>株式会社ハート介護</t>
  </si>
  <si>
    <t>しらさぎの郷　八阪</t>
  </si>
  <si>
    <t>八阪町2丁目9番9号</t>
  </si>
  <si>
    <t>アミスタ寺方錦通</t>
  </si>
  <si>
    <t>寺方錦通4丁目1番12号</t>
  </si>
  <si>
    <t>ＭＹＹケアリング茨木</t>
  </si>
  <si>
    <t>若園町38番1号</t>
  </si>
  <si>
    <t>さくらヴィラ　箕面小野原</t>
  </si>
  <si>
    <t>粟生新家3丁目10番6号</t>
  </si>
  <si>
    <t>磯上町一丁目３番２９号</t>
  </si>
  <si>
    <t>opsol株式会社</t>
  </si>
  <si>
    <t>ななゆめホーム門真浜町</t>
  </si>
  <si>
    <t>浜町4番31号</t>
  </si>
  <si>
    <t>日根野1617-2</t>
  </si>
  <si>
    <t>東羽衣1丁目3番5号</t>
  </si>
  <si>
    <t>大阪府(R03)0003</t>
  </si>
  <si>
    <t>サービス付高齢者住宅　まごのて</t>
  </si>
  <si>
    <t>藤井寺市</t>
  </si>
  <si>
    <t>北岡２-１３-６</t>
  </si>
  <si>
    <t>18.10-19.79</t>
  </si>
  <si>
    <t>医療法人　真世会</t>
  </si>
  <si>
    <t>大阪府(R03)0005</t>
  </si>
  <si>
    <t>大阪府(R03)0006</t>
  </si>
  <si>
    <t>大阪府(R03)0007</t>
  </si>
  <si>
    <t>大阪府(R03)0008</t>
  </si>
  <si>
    <t>ＡＬＳＯＫジョイライフ株式会社</t>
  </si>
  <si>
    <t>クレスト摂津</t>
  </si>
  <si>
    <t>鉢塚1-9-4</t>
  </si>
  <si>
    <t>株式会社輝ホールディングス</t>
  </si>
  <si>
    <t>箕面一丁目2番12号</t>
  </si>
  <si>
    <t>大久保北3丁目262-1</t>
  </si>
  <si>
    <t>株式会社　J・D・A</t>
  </si>
  <si>
    <t>柳田町20-20</t>
  </si>
  <si>
    <t>彩都あさぎ５丁目１０番１０号</t>
  </si>
  <si>
    <t>岡本</t>
  </si>
  <si>
    <t>幸せの風</t>
  </si>
  <si>
    <t>如意谷4丁目5-38</t>
  </si>
  <si>
    <t>ヒビオ松原</t>
  </si>
  <si>
    <t>天美我堂6丁目137番地</t>
  </si>
  <si>
    <t>リーブス富田林</t>
  </si>
  <si>
    <t>寿町4丁目6番2号</t>
  </si>
  <si>
    <t>敬乃里</t>
  </si>
  <si>
    <t>北新町6丁目40番地の1</t>
  </si>
  <si>
    <t>大阪府(R04)0001</t>
  </si>
  <si>
    <t>ゆんたく</t>
  </si>
  <si>
    <t>田治米町８１７番３</t>
  </si>
  <si>
    <t>18.01-18.02</t>
  </si>
  <si>
    <t>合同会社マウスフィールド</t>
  </si>
  <si>
    <t>大阪府(R04)0002</t>
  </si>
  <si>
    <t>ヒビオ泉大津</t>
  </si>
  <si>
    <t>虫取町1丁目4番44号</t>
  </si>
  <si>
    <t>大阪府(R04)0003</t>
  </si>
  <si>
    <t>サービス付き高齢者住宅いろは</t>
  </si>
  <si>
    <t>馬瀬２丁目</t>
  </si>
  <si>
    <t>株式会社山下社中</t>
  </si>
  <si>
    <t>大阪府(R04)0004</t>
  </si>
  <si>
    <t>ほしのはな</t>
  </si>
  <si>
    <t>私部南4丁目6番6号</t>
  </si>
  <si>
    <t>大阪府(R04)0006</t>
  </si>
  <si>
    <t>ふり庵</t>
  </si>
  <si>
    <t>大阪府(R04)0007</t>
  </si>
  <si>
    <t>サービス付き高齢者住宅みおつくし藤井寺</t>
  </si>
  <si>
    <t>18.27-19.68</t>
  </si>
  <si>
    <t>一般社団法人福祉創造助成事業団　代表理事　田中　樹里穂</t>
  </si>
  <si>
    <t>大阪府(R04)0009</t>
  </si>
  <si>
    <t>セカンドライフ・ウィズ熊取</t>
  </si>
  <si>
    <t>大久保東２丁目</t>
  </si>
  <si>
    <t>株式会社カメリヤ・プランニング</t>
  </si>
  <si>
    <t>大阪府(R04)0005</t>
  </si>
  <si>
    <t>大阪府(R04)0008</t>
  </si>
  <si>
    <t>ニチイメゾン北豊島</t>
  </si>
  <si>
    <t>ニチイメゾン鉢塚</t>
  </si>
  <si>
    <t>大阪府(24)0077</t>
  </si>
  <si>
    <t>れんげハイツ守口</t>
  </si>
  <si>
    <t>プラチナコート翠笑館</t>
  </si>
  <si>
    <t>エタニティ松原</t>
  </si>
  <si>
    <t>大阪府(25)0037</t>
  </si>
  <si>
    <t>アルファケア阪南</t>
  </si>
  <si>
    <t>きんかめ大日</t>
  </si>
  <si>
    <t>大阪府(26)0026</t>
  </si>
  <si>
    <t>アルファケア岸和田</t>
  </si>
  <si>
    <t>サービス付き高齢者向け住宅　寿里苑風香</t>
  </si>
  <si>
    <t>ニチイメゾン神田</t>
  </si>
  <si>
    <t>サービス付き高齢者向け住宅　いつくむ富田林</t>
  </si>
  <si>
    <t>ニチイメゾン東ときわ台</t>
  </si>
  <si>
    <t>ニチイメゾン東山</t>
  </si>
  <si>
    <t>ニチイメゾン箕面船場</t>
  </si>
  <si>
    <t>サービス付き高齢者向け住宅和泉くすのきの郷</t>
  </si>
  <si>
    <t>ニチイメゾン箕面白島</t>
  </si>
  <si>
    <t>ネクストライフ　貝塚</t>
  </si>
  <si>
    <t>ウールズ石橋</t>
  </si>
  <si>
    <t>大阪府(R04)0010</t>
  </si>
  <si>
    <t>スマイルらいふ星田</t>
  </si>
  <si>
    <t>大阪府(R04)0011</t>
  </si>
  <si>
    <t>アルファケア和泉</t>
  </si>
  <si>
    <t>大阪府(R04)0012</t>
  </si>
  <si>
    <t>しきさい河内長野錦町</t>
  </si>
  <si>
    <t>大阪府(R04)0013</t>
  </si>
  <si>
    <t>ナーシングヒルズ交野メディケア</t>
  </si>
  <si>
    <t>大阪府(R04)0014</t>
  </si>
  <si>
    <t>ヴェール</t>
  </si>
  <si>
    <t>大阪府(R04)0015</t>
  </si>
  <si>
    <t>野崎徳洲会クリニック・サービス付き高齢者向け住宅</t>
  </si>
  <si>
    <t>大阪府(R05)0001</t>
  </si>
  <si>
    <t>ナーシングホーム　希望の家</t>
  </si>
  <si>
    <t>大阪府(R05)00012</t>
  </si>
  <si>
    <t>フジパレスシニア和気町</t>
  </si>
  <si>
    <t>大阪府(R05)0002</t>
  </si>
  <si>
    <t>フジパレスシニア池田市豊島北二丁目</t>
  </si>
  <si>
    <t>大阪府(R05)0003</t>
  </si>
  <si>
    <t>サービス付き高齢者向け住宅 健樂舎 弐号館</t>
  </si>
  <si>
    <t>大阪府(R05)0004</t>
  </si>
  <si>
    <t>フジパレスシニア南上町Ⅱ</t>
  </si>
  <si>
    <t>大阪府(R05)0005</t>
  </si>
  <si>
    <t>フジパレスシニア摂津市一津屋</t>
  </si>
  <si>
    <t>大阪府(R05)0006</t>
  </si>
  <si>
    <t>フジパレスシニア大東市灰塚</t>
  </si>
  <si>
    <t>大阪府(R05)0007</t>
  </si>
  <si>
    <t>フジパレスシニア大東市氷野</t>
  </si>
  <si>
    <t>大阪府(R05)0008</t>
  </si>
  <si>
    <t>フジパレスシニア守口市八雲東町二丁目</t>
  </si>
  <si>
    <t>大阪府(R05)0009</t>
  </si>
  <si>
    <t>医療法人徳洲会サービス付き高齢者住宅特定施設入居者生活介護すいせん</t>
  </si>
  <si>
    <t>大阪府(R05)0010</t>
  </si>
  <si>
    <t>サービス付き高齢者向け住宅　サニーオーク・和</t>
  </si>
  <si>
    <t>大阪府(R05)0011</t>
  </si>
  <si>
    <t>コアハウス田坐</t>
  </si>
  <si>
    <t>大阪府(R06)0001</t>
  </si>
  <si>
    <t>桜の実ほ～む</t>
  </si>
  <si>
    <t>大阪府(R06)0002</t>
  </si>
  <si>
    <t>（仮称）ＳＯＭＰＯケア　そんぽの家Ｓ茨木</t>
  </si>
  <si>
    <t>八雲西町３丁目６番１８号</t>
  </si>
  <si>
    <t>鳥取432</t>
  </si>
  <si>
    <t>中井町１丁目７番２０号</t>
  </si>
  <si>
    <t>池上町3丁目6番49号</t>
  </si>
  <si>
    <t>甲田１丁目１４番１３号</t>
  </si>
  <si>
    <t>小瀬514番地1</t>
  </si>
  <si>
    <t>岡山町５２７番地の３</t>
  </si>
  <si>
    <t>大井4丁目13-4</t>
  </si>
  <si>
    <t>石橋1丁目23番16号</t>
  </si>
  <si>
    <t>星田北６丁目</t>
  </si>
  <si>
    <t>伯太町4丁目</t>
  </si>
  <si>
    <t>錦町20番21号</t>
  </si>
  <si>
    <t>星田北3丁目</t>
  </si>
  <si>
    <t>西之内町12番32号</t>
  </si>
  <si>
    <t>深野三丁目</t>
  </si>
  <si>
    <t>尾崎町4丁目26番5号</t>
  </si>
  <si>
    <t>和気町4丁目86番1の一部、89番の一部、89番2の一部、771番の一部（地番）</t>
  </si>
  <si>
    <t>豊島北2丁目15番16（地番）</t>
  </si>
  <si>
    <t>高月南2丁目</t>
  </si>
  <si>
    <t>南上町1丁目88番1(地番)</t>
  </si>
  <si>
    <t>一津屋1丁目1012番1号(地番)</t>
  </si>
  <si>
    <t>灰塚2丁目1119番4、1119番6、1119番8、1123番2の一部、1250番18（地番）</t>
  </si>
  <si>
    <t>氷野1丁目397番1の一部、397番14（地番）</t>
  </si>
  <si>
    <t>八雲東町2丁目58番の一部（地番）</t>
  </si>
  <si>
    <t>府中町</t>
  </si>
  <si>
    <t>荒木町一丁目235番4,235番1の一部（地番）</t>
  </si>
  <si>
    <t>田井城1丁目177番の１</t>
  </si>
  <si>
    <t>美田町７９１番1の一部</t>
  </si>
  <si>
    <t>中津町</t>
  </si>
  <si>
    <t>医療法人正清会</t>
  </si>
  <si>
    <t>株式会社ニチイケアパレス</t>
  </si>
  <si>
    <t>株式会社プレジャー</t>
  </si>
  <si>
    <t>18.00-20.18</t>
  </si>
  <si>
    <t>NPO法人れんげメディカルグループ</t>
  </si>
  <si>
    <t>18.10-21.74</t>
  </si>
  <si>
    <t>山中善樹</t>
  </si>
  <si>
    <t>株式会社エタニティライフ</t>
  </si>
  <si>
    <t>アルファケアサービス株式会社</t>
  </si>
  <si>
    <t>株式会社エタニティホールディングス</t>
  </si>
  <si>
    <t>18.06-19.35</t>
  </si>
  <si>
    <t>アルファケアサポート株式会社</t>
  </si>
  <si>
    <t>株式会社アルファベット</t>
  </si>
  <si>
    <t>合同会社いつくむ</t>
  </si>
  <si>
    <t>18.56-18.93</t>
  </si>
  <si>
    <t>株式会社スマイルらいふけあ</t>
  </si>
  <si>
    <t>18.42-19.80</t>
  </si>
  <si>
    <t>アルファケアライフ株式会社</t>
  </si>
  <si>
    <t>18.00-22.11</t>
  </si>
  <si>
    <t>株式会社GALLANT</t>
  </si>
  <si>
    <t>19.00-29.05</t>
  </si>
  <si>
    <t>医療法人徳洲会</t>
  </si>
  <si>
    <t>18.00-42.00</t>
  </si>
  <si>
    <t>ベストリンク株式会社</t>
  </si>
  <si>
    <t>19.71-24.30</t>
  </si>
  <si>
    <t>18.80-30.46</t>
  </si>
  <si>
    <t>株式会社サニーオーク</t>
  </si>
  <si>
    <t>社会福祉法人聖徳会</t>
  </si>
  <si>
    <t>合同会社さくらんぼエムズ</t>
  </si>
  <si>
    <t>25.38-26.10</t>
  </si>
  <si>
    <t>令和6年6月末時点</t>
    <phoneticPr fontId="43"/>
  </si>
  <si>
    <t>ア　床面積は２５平方メートル以上である。</t>
    <rPh sb="2" eb="5">
      <t>ユカメンセキ</t>
    </rPh>
    <rPh sb="8" eb="10">
      <t>ヘイホウ</t>
    </rPh>
    <rPh sb="14" eb="16">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</si>
</sst>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_);[Red]\(0\)"/>
    <numFmt numFmtId="178" formatCode="[$-411]ge\.m\.d;@"/>
    <numFmt numFmtId="179" formatCode="#,##0&quot;戸&quot;"/>
    <numFmt numFmtId="180" formatCode="0.0%"/>
    <numFmt numFmtId="181" formatCode="#,##0&quot;人&quot;"/>
    <numFmt numFmtId="182" formatCode="#,##0_ "/>
    <numFmt numFmtId="183" formatCode="[$-411]ge\.m;;;@"/>
  </numFmts>
  <fonts count="4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sz val="6"/>
      <name val="ＭＳ Ｐ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sz val="10"/>
      <color indexed="10"/>
      <name val="ＭＳ ゴシック"/>
      <family val="3"/>
      <charset val="128"/>
    </font>
    <font>
      <sz val="6"/>
      <name val="ＭＳ Ｐゴシック"/>
      <family val="3"/>
      <charset val="128"/>
    </font>
    <font>
      <sz val="6"/>
      <color indexed="8"/>
      <name val="ＭＳ ゴシック"/>
      <family val="3"/>
      <charset val="128"/>
    </font>
    <font>
      <sz val="11"/>
      <color indexed="8"/>
      <name val="HGSｺﾞｼｯｸM"/>
      <family val="3"/>
      <charset val="128"/>
    </font>
    <font>
      <sz val="11"/>
      <color indexed="8"/>
      <name val="ＭＳ ゴシック"/>
      <family val="3"/>
      <charset val="128"/>
    </font>
    <font>
      <sz val="6"/>
      <name val="ＭＳ Ｐゴシック"/>
      <family val="3"/>
      <charset val="128"/>
    </font>
    <font>
      <sz val="14"/>
      <name val="ＭＳ ゴシック"/>
      <family val="3"/>
      <charset val="128"/>
    </font>
    <font>
      <sz val="6"/>
      <name val="ＭＳ Ｐゴシック"/>
      <family val="3"/>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8"/>
      <name val="ＭＳ Ｐゴシック"/>
      <family val="3"/>
      <charset val="128"/>
      <scheme val="minor"/>
    </font>
    <font>
      <sz val="14"/>
      <color indexed="8"/>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0"/>
      <color theme="1"/>
      <name val="ＭＳ ゴシック"/>
      <family val="3"/>
      <charset val="128"/>
    </font>
    <font>
      <sz val="10"/>
      <color rgb="FFFF0000"/>
      <name val="ＭＳ ゴシック"/>
      <family val="3"/>
      <charset val="128"/>
    </font>
    <font>
      <sz val="9"/>
      <color indexed="8"/>
      <name val="ＭＳ Ｐゴシック"/>
      <family val="3"/>
      <charset val="128"/>
      <scheme val="minor"/>
    </font>
    <font>
      <b/>
      <sz val="8"/>
      <color rgb="FF00B0F0"/>
      <name val="ＭＳ ゴシック"/>
      <family val="3"/>
      <charset val="128"/>
    </font>
    <font>
      <b/>
      <sz val="8"/>
      <color rgb="FF00B0F0"/>
      <name val="ＭＳ Ｐゴシック"/>
      <family val="3"/>
      <charset val="128"/>
      <scheme val="minor"/>
    </font>
    <font>
      <sz val="10"/>
      <color rgb="FF00B0F0"/>
      <name val="ＭＳ ゴシック"/>
      <family val="3"/>
      <charset val="128"/>
    </font>
    <font>
      <sz val="9"/>
      <color rgb="FF00B0F0"/>
      <name val="ＭＳ Ｐゴシック"/>
      <family val="3"/>
      <charset val="128"/>
      <scheme val="minor"/>
    </font>
    <font>
      <sz val="8"/>
      <color rgb="FFFF0000"/>
      <name val="ＭＳ ゴシック"/>
      <family val="3"/>
      <charset val="128"/>
    </font>
    <font>
      <b/>
      <sz val="10"/>
      <color rgb="FFFF0000"/>
      <name val="ＭＳ ゴシック"/>
      <family val="3"/>
      <charset val="128"/>
    </font>
    <font>
      <sz val="6"/>
      <name val="ＭＳ Ｐゴシック"/>
      <family val="3"/>
      <charset val="128"/>
      <scheme val="minor"/>
    </font>
    <font>
      <sz val="13"/>
      <color theme="1"/>
      <name val="ＭＳ Ｐゴシック"/>
      <family val="2"/>
      <charset val="128"/>
      <scheme val="minor"/>
    </font>
    <font>
      <b/>
      <sz val="12"/>
      <color indexed="81"/>
      <name val="MS P ゴシック"/>
      <family val="3"/>
      <charset val="128"/>
    </font>
    <font>
      <sz val="12"/>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CCCC"/>
        <bgColor indexed="64"/>
      </patternFill>
    </fill>
    <fill>
      <patternFill patternType="solid">
        <fgColor rgb="FFDDDDDD"/>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top style="medium">
        <color indexed="64"/>
      </top>
      <bottom style="thick">
        <color rgb="FFFF0000"/>
      </bottom>
      <diagonal/>
    </border>
    <border>
      <left style="medium">
        <color indexed="64"/>
      </left>
      <right style="thick">
        <color rgb="FFFF0000"/>
      </right>
      <top style="medium">
        <color indexed="64"/>
      </top>
      <bottom style="medium">
        <color indexed="64"/>
      </bottom>
      <diagonal/>
    </border>
  </borders>
  <cellStyleXfs count="4">
    <xf numFmtId="0" fontId="0" fillId="0" borderId="0">
      <alignment vertical="center"/>
    </xf>
    <xf numFmtId="0" fontId="15" fillId="0" borderId="0">
      <alignment vertical="center"/>
    </xf>
    <xf numFmtId="0" fontId="3" fillId="0" borderId="0">
      <alignment vertical="center"/>
    </xf>
    <xf numFmtId="0" fontId="2" fillId="0" borderId="0">
      <alignment vertical="center"/>
    </xf>
  </cellStyleXfs>
  <cellXfs count="351">
    <xf numFmtId="0" fontId="0" fillId="0" borderId="0" xfId="0">
      <alignment vertical="center"/>
    </xf>
    <xf numFmtId="181" fontId="16" fillId="2" borderId="1" xfId="0" applyNumberFormat="1" applyFont="1" applyFill="1" applyBorder="1" applyAlignment="1" applyProtection="1">
      <alignment horizontal="center" vertical="center" shrinkToFit="1"/>
      <protection locked="0"/>
    </xf>
    <xf numFmtId="181" fontId="16" fillId="2" borderId="2" xfId="0" applyNumberFormat="1" applyFont="1" applyFill="1" applyBorder="1" applyAlignment="1" applyProtection="1">
      <alignment horizontal="center" vertical="center" wrapText="1" shrinkToFit="1"/>
      <protection locked="0"/>
    </xf>
    <xf numFmtId="181" fontId="16" fillId="0" borderId="1" xfId="0" applyNumberFormat="1" applyFont="1" applyBorder="1" applyAlignment="1" applyProtection="1">
      <alignment horizontal="center" vertical="center"/>
      <protection locked="0"/>
    </xf>
    <xf numFmtId="181" fontId="16" fillId="2" borderId="1" xfId="0" applyNumberFormat="1" applyFont="1" applyFill="1" applyBorder="1" applyAlignment="1" applyProtection="1">
      <alignment horizontal="center" vertical="center" wrapText="1" shrinkToFit="1"/>
      <protection locked="0"/>
    </xf>
    <xf numFmtId="0" fontId="25" fillId="3" borderId="3"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25" fillId="3" borderId="5" xfId="0" applyFont="1" applyFill="1" applyBorder="1" applyAlignment="1" applyProtection="1">
      <alignment horizontal="center" vertical="center" wrapText="1"/>
      <protection locked="0"/>
    </xf>
    <xf numFmtId="0" fontId="25" fillId="3" borderId="6" xfId="0" applyFont="1" applyFill="1" applyBorder="1" applyAlignment="1" applyProtection="1">
      <alignment horizontal="center" vertical="center" wrapText="1"/>
      <protection locked="0"/>
    </xf>
    <xf numFmtId="0" fontId="25" fillId="3" borderId="7" xfId="0" applyFont="1" applyFill="1" applyBorder="1" applyAlignment="1" applyProtection="1">
      <alignment horizontal="center" vertical="center" wrapText="1"/>
      <protection locked="0"/>
    </xf>
    <xf numFmtId="0" fontId="25" fillId="3" borderId="8" xfId="0" applyFont="1" applyFill="1" applyBorder="1" applyAlignment="1" applyProtection="1">
      <alignment horizontal="center" vertical="center" wrapText="1"/>
      <protection locked="0"/>
    </xf>
    <xf numFmtId="0" fontId="25" fillId="3" borderId="9" xfId="0" applyFont="1" applyFill="1" applyBorder="1" applyAlignment="1" applyProtection="1">
      <alignment horizontal="center" vertical="center" wrapText="1"/>
      <protection locked="0"/>
    </xf>
    <xf numFmtId="0" fontId="25" fillId="3" borderId="10" xfId="0" applyFont="1" applyFill="1" applyBorder="1" applyAlignment="1" applyProtection="1">
      <alignment horizontal="center" vertical="center" wrapText="1"/>
      <protection locked="0"/>
    </xf>
    <xf numFmtId="179" fontId="16" fillId="0" borderId="2" xfId="0" applyNumberFormat="1" applyFont="1" applyBorder="1" applyAlignment="1" applyProtection="1">
      <alignment horizontal="center" vertical="center"/>
      <protection locked="0"/>
    </xf>
    <xf numFmtId="179" fontId="16" fillId="2" borderId="2" xfId="0" applyNumberFormat="1" applyFont="1" applyFill="1" applyBorder="1" applyAlignment="1" applyProtection="1">
      <alignment horizontal="center" vertical="center" shrinkToFit="1"/>
      <protection locked="0"/>
    </xf>
    <xf numFmtId="0" fontId="0" fillId="0" borderId="0" xfId="0" applyAlignment="1">
      <alignment horizontal="left" vertical="center"/>
    </xf>
    <xf numFmtId="181" fontId="16" fillId="0" borderId="1" xfId="0" applyNumberFormat="1" applyFont="1" applyFill="1" applyBorder="1" applyAlignment="1" applyProtection="1">
      <alignment horizontal="center" vertical="center"/>
      <protection locked="0"/>
    </xf>
    <xf numFmtId="177" fontId="26" fillId="4" borderId="6" xfId="0" applyNumberFormat="1" applyFont="1" applyFill="1" applyBorder="1" applyAlignment="1" applyProtection="1">
      <alignment horizontal="center" vertical="center"/>
      <protection locked="0"/>
    </xf>
    <xf numFmtId="181" fontId="16" fillId="0" borderId="1" xfId="0" applyNumberFormat="1" applyFont="1" applyBorder="1" applyAlignment="1" applyProtection="1">
      <alignment horizontal="center" vertical="center" wrapText="1"/>
      <protection locked="0"/>
    </xf>
    <xf numFmtId="0" fontId="25" fillId="3" borderId="11" xfId="0" applyFont="1" applyFill="1" applyBorder="1" applyAlignment="1" applyProtection="1">
      <alignment horizontal="center" vertical="center" wrapText="1"/>
      <protection locked="0"/>
    </xf>
    <xf numFmtId="0" fontId="25" fillId="3" borderId="12" xfId="0" applyFont="1" applyFill="1" applyBorder="1" applyAlignment="1" applyProtection="1">
      <alignment horizontal="center" vertical="center" wrapText="1"/>
      <protection locked="0"/>
    </xf>
    <xf numFmtId="49" fontId="27" fillId="4" borderId="61" xfId="0" applyNumberFormat="1" applyFont="1" applyFill="1" applyBorder="1" applyAlignment="1" applyProtection="1">
      <alignment horizontal="center" vertical="center"/>
      <protection locked="0"/>
    </xf>
    <xf numFmtId="0" fontId="0" fillId="0" borderId="1" xfId="0" applyBorder="1" applyAlignment="1">
      <alignment horizontal="left" vertical="center"/>
    </xf>
    <xf numFmtId="178" fontId="0" fillId="0" borderId="1" xfId="0" applyNumberFormat="1" applyBorder="1" applyAlignment="1">
      <alignment horizontal="left" vertical="center"/>
    </xf>
    <xf numFmtId="0" fontId="0" fillId="0" borderId="1" xfId="0" applyFill="1" applyBorder="1" applyAlignment="1">
      <alignment horizontal="left" vertical="center"/>
    </xf>
    <xf numFmtId="180" fontId="0" fillId="0" borderId="1" xfId="0" applyNumberFormat="1" applyBorder="1" applyAlignment="1">
      <alignment horizontal="left" vertical="center"/>
    </xf>
    <xf numFmtId="57" fontId="0" fillId="0" borderId="0" xfId="0" applyNumberFormat="1" applyAlignment="1">
      <alignment horizontal="left" vertical="center"/>
    </xf>
    <xf numFmtId="0" fontId="13" fillId="0" borderId="0" xfId="0" applyFont="1" applyFill="1" applyBorder="1" applyProtection="1">
      <alignment vertical="center"/>
    </xf>
    <xf numFmtId="0" fontId="7"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shrinkToFit="1"/>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6" fillId="0" borderId="0" xfId="0" applyFont="1" applyFill="1" applyBorder="1" applyProtection="1">
      <alignmen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177" fontId="5" fillId="0" borderId="0" xfId="0" applyNumberFormat="1" applyFont="1" applyFill="1" applyBorder="1" applyAlignment="1" applyProtection="1">
      <alignment horizontal="center" vertical="center"/>
    </xf>
    <xf numFmtId="0" fontId="28" fillId="0" borderId="0" xfId="0" applyFont="1" applyFill="1" applyBorder="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left" vertical="center" shrinkToFit="1"/>
    </xf>
    <xf numFmtId="0" fontId="28" fillId="0" borderId="0" xfId="0" applyFont="1" applyFill="1" applyBorder="1" applyAlignment="1" applyProtection="1">
      <alignment horizontal="right" vertical="center"/>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5"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31" fillId="2" borderId="13" xfId="0" applyFont="1" applyFill="1" applyBorder="1" applyProtection="1">
      <alignment vertical="center"/>
    </xf>
    <xf numFmtId="0" fontId="6" fillId="0" borderId="14" xfId="0" applyFont="1" applyFill="1" applyBorder="1" applyProtection="1">
      <alignment vertical="center"/>
    </xf>
    <xf numFmtId="0" fontId="6" fillId="0" borderId="15" xfId="0" applyFont="1" applyFill="1" applyBorder="1" applyAlignment="1" applyProtection="1">
      <alignment vertical="center"/>
    </xf>
    <xf numFmtId="0" fontId="6" fillId="0" borderId="63" xfId="0" applyFont="1" applyFill="1" applyBorder="1" applyAlignment="1" applyProtection="1">
      <alignment vertical="center"/>
    </xf>
    <xf numFmtId="0" fontId="6" fillId="0" borderId="16" xfId="0" applyFont="1" applyFill="1" applyBorder="1" applyAlignment="1" applyProtection="1">
      <alignment vertical="center"/>
    </xf>
    <xf numFmtId="0" fontId="6" fillId="0" borderId="16" xfId="0" applyFont="1" applyFill="1" applyBorder="1" applyAlignment="1" applyProtection="1">
      <alignment horizontal="right" vertical="center"/>
    </xf>
    <xf numFmtId="0" fontId="30" fillId="0" borderId="15" xfId="0" applyFont="1" applyFill="1" applyBorder="1" applyAlignment="1" applyProtection="1">
      <alignment horizontal="center" vertical="center" shrinkToFit="1"/>
    </xf>
    <xf numFmtId="0" fontId="7" fillId="0" borderId="17" xfId="0" applyNumberFormat="1" applyFont="1" applyFill="1" applyBorder="1" applyAlignment="1" applyProtection="1">
      <alignment horizontal="center" vertical="center" shrinkToFit="1"/>
    </xf>
    <xf numFmtId="0" fontId="32" fillId="0" borderId="0" xfId="0" applyFont="1" applyFill="1" applyBorder="1" applyAlignment="1" applyProtection="1">
      <alignment horizontal="right" vertical="center" wrapText="1"/>
    </xf>
    <xf numFmtId="0" fontId="5" fillId="2" borderId="0" xfId="0" applyFont="1" applyFill="1" applyBorder="1" applyProtection="1">
      <alignment vertical="center"/>
    </xf>
    <xf numFmtId="0" fontId="5" fillId="2" borderId="0" xfId="0" applyFont="1" applyFill="1" applyBorder="1" applyAlignment="1" applyProtection="1">
      <alignment horizontal="center" vertical="center"/>
    </xf>
    <xf numFmtId="0" fontId="5" fillId="2" borderId="13" xfId="0" applyFont="1" applyFill="1" applyBorder="1" applyProtection="1">
      <alignment vertical="center"/>
    </xf>
    <xf numFmtId="0" fontId="9" fillId="5" borderId="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13" xfId="0" applyNumberFormat="1" applyFont="1" applyFill="1" applyBorder="1" applyAlignment="1" applyProtection="1">
      <alignment horizontal="center" vertical="center"/>
    </xf>
    <xf numFmtId="0" fontId="32" fillId="0" borderId="0" xfId="0" applyFont="1" applyFill="1" applyAlignment="1" applyProtection="1">
      <alignment horizontal="righ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14" fillId="5" borderId="18" xfId="0" applyFont="1" applyFill="1" applyBorder="1" applyAlignment="1" applyProtection="1">
      <alignment horizontal="center" vertical="center"/>
    </xf>
    <xf numFmtId="0" fontId="9" fillId="0" borderId="19" xfId="0" applyFont="1" applyBorder="1" applyAlignment="1" applyProtection="1">
      <alignment horizontal="right" vertical="center"/>
    </xf>
    <xf numFmtId="0" fontId="7" fillId="0" borderId="0" xfId="0" applyFont="1" applyFill="1" applyBorder="1" applyAlignment="1" applyProtection="1">
      <alignment horizontal="center" vertical="center" shrinkToFit="1"/>
    </xf>
    <xf numFmtId="0" fontId="7" fillId="0" borderId="13" xfId="0" applyNumberFormat="1" applyFont="1" applyFill="1" applyBorder="1" applyAlignment="1" applyProtection="1">
      <alignment horizontal="center" vertical="center" shrinkToFit="1"/>
    </xf>
    <xf numFmtId="0" fontId="14" fillId="5" borderId="6" xfId="0" applyFont="1" applyFill="1" applyBorder="1" applyAlignment="1" applyProtection="1">
      <alignment horizontal="center" vertical="center" shrinkToFit="1"/>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7" fillId="0" borderId="13" xfId="0" applyFont="1" applyFill="1" applyBorder="1" applyAlignment="1" applyProtection="1">
      <alignment horizontal="center" vertical="center" shrinkToFit="1"/>
    </xf>
    <xf numFmtId="0" fontId="9" fillId="5" borderId="17" xfId="0" applyFont="1" applyFill="1" applyBorder="1" applyAlignment="1" applyProtection="1">
      <alignment horizontal="center" vertical="center" shrinkToFit="1"/>
    </xf>
    <xf numFmtId="0" fontId="9" fillId="5" borderId="6" xfId="0" applyFont="1" applyFill="1" applyBorder="1" applyAlignment="1" applyProtection="1">
      <alignment vertical="center"/>
    </xf>
    <xf numFmtId="180" fontId="7" fillId="0" borderId="0" xfId="0" applyNumberFormat="1" applyFont="1" applyFill="1" applyBorder="1" applyAlignment="1" applyProtection="1">
      <alignment horizontal="center" vertical="center" shrinkToFit="1"/>
    </xf>
    <xf numFmtId="0" fontId="16" fillId="0" borderId="0" xfId="0" applyNumberFormat="1"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8" fillId="3" borderId="6"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left" vertical="center" shrinkToFit="1"/>
    </xf>
    <xf numFmtId="0" fontId="33" fillId="0" borderId="0" xfId="0" applyFont="1" applyFill="1" applyBorder="1" applyAlignment="1" applyProtection="1">
      <alignment horizontal="right" vertical="center" wrapText="1"/>
    </xf>
    <xf numFmtId="0" fontId="5" fillId="0" borderId="0" xfId="0" applyNumberFormat="1" applyFont="1" applyAlignment="1" applyProtection="1">
      <alignment horizontal="center" vertical="center"/>
    </xf>
    <xf numFmtId="49" fontId="7" fillId="2" borderId="20" xfId="0" applyNumberFormat="1" applyFont="1" applyFill="1" applyBorder="1" applyAlignment="1" applyProtection="1">
      <alignment horizontal="center" vertical="center" shrinkToFit="1"/>
    </xf>
    <xf numFmtId="0" fontId="5" fillId="0" borderId="5" xfId="0" applyFont="1" applyBorder="1" applyAlignment="1" applyProtection="1">
      <alignment horizontal="left" vertical="center" shrinkToFit="1"/>
    </xf>
    <xf numFmtId="0" fontId="32" fillId="0" borderId="0" xfId="0" applyFont="1" applyAlignment="1" applyProtection="1">
      <alignment vertical="center" wrapText="1"/>
    </xf>
    <xf numFmtId="0" fontId="5" fillId="2" borderId="0" xfId="0" applyFont="1" applyFill="1" applyProtection="1">
      <alignment vertical="center"/>
    </xf>
    <xf numFmtId="0" fontId="34" fillId="0" borderId="0" xfId="0" applyFont="1" applyBorder="1" applyAlignment="1" applyProtection="1">
      <alignment horizontal="center" vertical="center"/>
    </xf>
    <xf numFmtId="0" fontId="8" fillId="5" borderId="0" xfId="0" applyFont="1" applyFill="1" applyBorder="1" applyAlignment="1" applyProtection="1">
      <alignment horizontal="center" vertical="center" wrapText="1"/>
    </xf>
    <xf numFmtId="0" fontId="35" fillId="7" borderId="13" xfId="0" applyFont="1" applyFill="1" applyBorder="1" applyAlignment="1" applyProtection="1">
      <alignment horizontal="left" vertical="center" shrinkToFit="1"/>
    </xf>
    <xf numFmtId="49" fontId="7" fillId="2" borderId="21" xfId="0" applyNumberFormat="1" applyFont="1" applyFill="1" applyBorder="1" applyAlignment="1" applyProtection="1">
      <alignment horizontal="center" vertical="center" textRotation="255" shrinkToFit="1"/>
    </xf>
    <xf numFmtId="49" fontId="7" fillId="2" borderId="22" xfId="0" applyNumberFormat="1" applyFont="1" applyFill="1" applyBorder="1" applyAlignment="1" applyProtection="1">
      <alignment horizontal="center" vertical="center" textRotation="255" shrinkToFit="1"/>
    </xf>
    <xf numFmtId="0" fontId="25" fillId="8" borderId="0" xfId="0" applyFont="1" applyFill="1" applyBorder="1" applyAlignment="1" applyProtection="1">
      <alignment horizontal="center" vertical="center" wrapText="1"/>
    </xf>
    <xf numFmtId="0" fontId="5" fillId="8" borderId="13" xfId="0" applyFont="1" applyFill="1" applyBorder="1" applyAlignment="1" applyProtection="1">
      <alignment horizontal="left" vertical="center" shrinkToFit="1"/>
    </xf>
    <xf numFmtId="0" fontId="5" fillId="7" borderId="7" xfId="0" applyFont="1" applyFill="1" applyBorder="1" applyAlignment="1" applyProtection="1">
      <alignment horizontal="left" vertical="center" textRotation="255" shrinkToFit="1"/>
    </xf>
    <xf numFmtId="0" fontId="36" fillId="0" borderId="0" xfId="0" applyFont="1" applyProtection="1">
      <alignment vertical="center"/>
    </xf>
    <xf numFmtId="0" fontId="5" fillId="7" borderId="3" xfId="0" applyFont="1" applyFill="1" applyBorder="1" applyAlignment="1" applyProtection="1">
      <alignment horizontal="left" vertical="center" textRotation="255" shrinkToFit="1"/>
    </xf>
    <xf numFmtId="0" fontId="5" fillId="7" borderId="8" xfId="0" applyFont="1" applyFill="1" applyBorder="1" applyAlignment="1" applyProtection="1">
      <alignment horizontal="left" vertical="center" textRotation="255" shrinkToFit="1"/>
    </xf>
    <xf numFmtId="0" fontId="5" fillId="7" borderId="7" xfId="0" applyFont="1" applyFill="1" applyBorder="1" applyAlignment="1" applyProtection="1">
      <alignment horizontal="left" vertical="center" shrinkToFit="1"/>
    </xf>
    <xf numFmtId="0" fontId="5" fillId="7" borderId="3" xfId="0" applyFont="1" applyFill="1" applyBorder="1" applyAlignment="1" applyProtection="1">
      <alignment horizontal="left" vertical="center" shrinkToFit="1"/>
    </xf>
    <xf numFmtId="0" fontId="5" fillId="0" borderId="3" xfId="0" applyFont="1" applyFill="1" applyBorder="1" applyAlignment="1" applyProtection="1">
      <alignment horizontal="left" vertical="center" shrinkToFit="1"/>
    </xf>
    <xf numFmtId="0" fontId="5" fillId="7" borderId="8" xfId="0" applyFont="1" applyFill="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8" fillId="5" borderId="15" xfId="0" applyFont="1" applyFill="1" applyBorder="1" applyAlignment="1" applyProtection="1">
      <alignment horizontal="center" vertical="center" wrapText="1"/>
    </xf>
    <xf numFmtId="0" fontId="35" fillId="7" borderId="23" xfId="0" applyFont="1" applyFill="1" applyBorder="1" applyAlignment="1" applyProtection="1">
      <alignment horizontal="left" vertical="center" shrinkToFit="1"/>
    </xf>
    <xf numFmtId="0" fontId="35" fillId="7" borderId="7" xfId="0" applyFont="1" applyFill="1" applyBorder="1" applyAlignment="1" applyProtection="1">
      <alignment horizontal="left" vertical="center" shrinkToFit="1"/>
    </xf>
    <xf numFmtId="49" fontId="7" fillId="2" borderId="24" xfId="0" applyNumberFormat="1" applyFont="1" applyFill="1" applyBorder="1" applyAlignment="1" applyProtection="1">
      <alignment horizontal="center" vertical="center" shrinkToFit="1"/>
    </xf>
    <xf numFmtId="0" fontId="25" fillId="7" borderId="15" xfId="0" applyFont="1" applyFill="1" applyBorder="1" applyAlignment="1" applyProtection="1">
      <alignment horizontal="center" vertical="center" wrapText="1"/>
    </xf>
    <xf numFmtId="0" fontId="5" fillId="7" borderId="17" xfId="0" applyFont="1" applyFill="1" applyBorder="1" applyAlignment="1" applyProtection="1">
      <alignment horizontal="left" vertical="center" shrinkToFit="1"/>
    </xf>
    <xf numFmtId="0" fontId="37" fillId="0" borderId="0" xfId="0" applyNumberFormat="1" applyFont="1" applyFill="1" applyBorder="1" applyAlignment="1" applyProtection="1">
      <alignment horizontal="right" vertical="center" shrinkToFit="1"/>
    </xf>
    <xf numFmtId="180" fontId="38" fillId="0" borderId="0" xfId="0" applyNumberFormat="1" applyFont="1" applyFill="1" applyBorder="1" applyAlignment="1" applyProtection="1">
      <alignment vertical="center" shrinkToFit="1"/>
    </xf>
    <xf numFmtId="0" fontId="32" fillId="0" borderId="0" xfId="0" applyFont="1" applyFill="1" applyAlignment="1" applyProtection="1">
      <alignment vertical="center" wrapText="1"/>
    </xf>
    <xf numFmtId="49" fontId="7" fillId="2" borderId="21" xfId="0" applyNumberFormat="1" applyFont="1" applyFill="1" applyBorder="1" applyAlignment="1" applyProtection="1">
      <alignment horizontal="center" vertical="center" shrinkToFit="1"/>
    </xf>
    <xf numFmtId="0" fontId="16" fillId="2" borderId="25" xfId="0" applyFont="1" applyFill="1" applyBorder="1" applyAlignment="1" applyProtection="1">
      <alignment vertical="center"/>
    </xf>
    <xf numFmtId="0" fontId="16" fillId="2" borderId="15" xfId="0" applyFont="1" applyFill="1" applyBorder="1" applyAlignment="1" applyProtection="1">
      <alignment vertical="center"/>
    </xf>
    <xf numFmtId="0" fontId="16" fillId="2" borderId="17" xfId="0" applyFont="1" applyFill="1" applyBorder="1" applyAlignment="1" applyProtection="1">
      <alignment vertical="center"/>
    </xf>
    <xf numFmtId="0" fontId="16" fillId="2" borderId="10" xfId="0" applyFont="1" applyFill="1" applyBorder="1" applyAlignment="1" applyProtection="1">
      <alignment horizontal="left" vertical="center"/>
    </xf>
    <xf numFmtId="0" fontId="5" fillId="0" borderId="0" xfId="0" applyFont="1" applyFill="1" applyProtection="1">
      <alignment vertical="center"/>
    </xf>
    <xf numFmtId="0" fontId="16" fillId="3" borderId="2" xfId="0" applyFont="1" applyFill="1" applyBorder="1" applyAlignment="1" applyProtection="1">
      <alignment horizontal="center" vertical="center"/>
    </xf>
    <xf numFmtId="0" fontId="16" fillId="3" borderId="2" xfId="0" applyFont="1" applyFill="1" applyBorder="1" applyAlignment="1" applyProtection="1">
      <alignment horizontal="center" vertical="center" shrinkToFit="1"/>
    </xf>
    <xf numFmtId="0" fontId="0" fillId="2" borderId="26" xfId="0" applyFill="1" applyBorder="1" applyProtection="1">
      <alignment vertical="center"/>
    </xf>
    <xf numFmtId="0" fontId="0" fillId="2" borderId="27" xfId="0" applyFill="1" applyBorder="1" applyProtection="1">
      <alignment vertical="center"/>
    </xf>
    <xf numFmtId="0" fontId="0" fillId="2" borderId="28" xfId="0" applyFill="1" applyBorder="1" applyProtection="1">
      <alignment vertical="center"/>
    </xf>
    <xf numFmtId="0" fontId="32" fillId="2" borderId="29" xfId="0" applyFont="1" applyFill="1" applyBorder="1" applyAlignment="1" applyProtection="1">
      <alignment horizontal="left" vertical="center"/>
    </xf>
    <xf numFmtId="182" fontId="25" fillId="0" borderId="0" xfId="0" applyNumberFormat="1" applyFont="1" applyFill="1" applyBorder="1" applyAlignment="1" applyProtection="1">
      <alignment horizontal="right" vertical="center" wrapText="1"/>
    </xf>
    <xf numFmtId="179" fontId="7" fillId="0" borderId="0" xfId="0" applyNumberFormat="1" applyFont="1" applyFill="1" applyBorder="1" applyAlignment="1" applyProtection="1">
      <alignment vertical="center" shrinkToFit="1"/>
    </xf>
    <xf numFmtId="179" fontId="32" fillId="0" borderId="0" xfId="0" applyNumberFormat="1" applyFont="1" applyFill="1" applyBorder="1" applyAlignment="1" applyProtection="1">
      <alignment vertical="center" wrapText="1"/>
    </xf>
    <xf numFmtId="0" fontId="32" fillId="0" borderId="0" xfId="0" applyFont="1" applyFill="1" applyAlignment="1" applyProtection="1">
      <alignment horizontal="center" vertical="center" wrapText="1"/>
    </xf>
    <xf numFmtId="0" fontId="16" fillId="2" borderId="29" xfId="0" applyFont="1" applyFill="1" applyBorder="1" applyAlignment="1" applyProtection="1">
      <alignment horizontal="left" vertical="center"/>
    </xf>
    <xf numFmtId="0" fontId="25" fillId="0" borderId="0" xfId="0" applyFont="1" applyFill="1" applyBorder="1" applyAlignment="1" applyProtection="1">
      <alignment horizontal="right" vertical="center" wrapText="1"/>
    </xf>
    <xf numFmtId="0" fontId="16" fillId="3" borderId="1" xfId="0" applyNumberFormat="1"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shrinkToFit="1"/>
    </xf>
    <xf numFmtId="0" fontId="16" fillId="3" borderId="1" xfId="0" applyNumberFormat="1" applyFont="1" applyFill="1" applyBorder="1" applyAlignment="1" applyProtection="1">
      <alignment horizontal="center" vertical="center"/>
    </xf>
    <xf numFmtId="0" fontId="32" fillId="2" borderId="13" xfId="0" applyFont="1" applyFill="1" applyBorder="1" applyAlignment="1" applyProtection="1">
      <alignment horizontal="left" vertical="center"/>
    </xf>
    <xf numFmtId="0" fontId="5" fillId="0" borderId="29" xfId="0" applyFont="1" applyBorder="1" applyAlignment="1" applyProtection="1">
      <alignment horizontal="center" vertical="center"/>
    </xf>
    <xf numFmtId="0" fontId="25" fillId="0" borderId="13" xfId="0" applyNumberFormat="1" applyFont="1" applyFill="1" applyBorder="1" applyAlignment="1" applyProtection="1">
      <alignment horizontal="right" vertical="center" wrapText="1"/>
    </xf>
    <xf numFmtId="0" fontId="5" fillId="0" borderId="0" xfId="0" applyFont="1" applyFill="1" applyAlignment="1" applyProtection="1">
      <alignment horizontal="center" vertical="center"/>
    </xf>
    <xf numFmtId="0" fontId="16" fillId="3" borderId="1" xfId="0" applyFont="1" applyFill="1" applyBorder="1" applyAlignment="1" applyProtection="1">
      <alignment horizontal="center" vertical="center"/>
    </xf>
    <xf numFmtId="0" fontId="7" fillId="0" borderId="29" xfId="0" applyFont="1" applyFill="1" applyBorder="1" applyAlignment="1" applyProtection="1">
      <alignment horizontal="center" vertical="center" shrinkToFit="1"/>
    </xf>
    <xf numFmtId="0" fontId="7" fillId="0" borderId="0" xfId="0" applyNumberFormat="1" applyFont="1" applyFill="1" applyBorder="1" applyAlignment="1" applyProtection="1">
      <alignment horizontal="center" vertical="center" shrinkToFit="1"/>
    </xf>
    <xf numFmtId="181" fontId="5" fillId="0" borderId="13"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shrinkToFit="1"/>
    </xf>
    <xf numFmtId="181" fontId="40" fillId="0" borderId="0" xfId="0" applyNumberFormat="1" applyFont="1" applyFill="1" applyBorder="1" applyAlignment="1" applyProtection="1">
      <alignment horizontal="left" vertical="center" wrapText="1"/>
    </xf>
    <xf numFmtId="49" fontId="7" fillId="2" borderId="30" xfId="0" applyNumberFormat="1" applyFont="1" applyFill="1" applyBorder="1" applyAlignment="1" applyProtection="1">
      <alignment horizontal="center" vertical="center" shrinkToFit="1"/>
    </xf>
    <xf numFmtId="0" fontId="16" fillId="3" borderId="2" xfId="0" applyNumberFormat="1" applyFont="1" applyFill="1" applyBorder="1" applyAlignment="1" applyProtection="1">
      <alignment horizontal="center" vertical="center" wrapText="1"/>
    </xf>
    <xf numFmtId="0" fontId="0" fillId="2" borderId="31" xfId="0" applyFill="1" applyBorder="1" applyProtection="1">
      <alignment vertical="center"/>
    </xf>
    <xf numFmtId="0" fontId="0" fillId="2" borderId="32" xfId="0" applyFill="1" applyBorder="1" applyProtection="1">
      <alignment vertical="center"/>
    </xf>
    <xf numFmtId="0" fontId="0" fillId="2" borderId="8" xfId="0" applyFill="1" applyBorder="1" applyProtection="1">
      <alignment vertical="center"/>
    </xf>
    <xf numFmtId="0" fontId="32" fillId="2" borderId="18" xfId="0" applyFont="1" applyFill="1" applyBorder="1" applyAlignment="1" applyProtection="1">
      <alignment horizontal="left" vertical="center"/>
    </xf>
    <xf numFmtId="0" fontId="5" fillId="0" borderId="0" xfId="0" applyNumberFormat="1" applyFont="1" applyFill="1" applyAlignment="1" applyProtection="1">
      <alignment horizontal="right" vertical="center"/>
    </xf>
    <xf numFmtId="0" fontId="26" fillId="3" borderId="33" xfId="0" applyFont="1" applyFill="1" applyBorder="1" applyAlignment="1" applyProtection="1">
      <alignment horizontal="center" vertical="center" shrinkToFit="1"/>
    </xf>
    <xf numFmtId="0" fontId="15" fillId="0" borderId="1" xfId="0" applyFont="1" applyBorder="1" applyAlignment="1" applyProtection="1">
      <alignment horizontal="center" vertical="center" shrinkToFit="1"/>
    </xf>
    <xf numFmtId="0" fontId="32" fillId="0" borderId="0" xfId="0" applyFont="1" applyFill="1" applyBorder="1" applyAlignment="1" applyProtection="1">
      <alignment vertical="center" wrapText="1"/>
    </xf>
    <xf numFmtId="49" fontId="7" fillId="2" borderId="30" xfId="0" applyNumberFormat="1" applyFont="1" applyFill="1" applyBorder="1" applyAlignment="1" applyProtection="1">
      <alignment horizontal="center" vertical="center" textRotation="255" shrinkToFit="1"/>
    </xf>
    <xf numFmtId="0" fontId="7" fillId="3" borderId="35" xfId="0" applyFont="1" applyFill="1" applyBorder="1" applyAlignment="1" applyProtection="1">
      <alignment vertical="center"/>
    </xf>
    <xf numFmtId="0" fontId="7" fillId="3" borderId="36" xfId="0" applyFont="1" applyFill="1" applyBorder="1" applyAlignment="1" applyProtection="1">
      <alignment vertical="center"/>
    </xf>
    <xf numFmtId="0" fontId="7" fillId="3" borderId="26" xfId="0" applyFont="1" applyFill="1" applyBorder="1" applyAlignment="1" applyProtection="1">
      <alignment vertical="center"/>
    </xf>
    <xf numFmtId="0" fontId="7" fillId="3" borderId="27" xfId="0" applyFont="1" applyFill="1" applyBorder="1" applyAlignment="1" applyProtection="1">
      <alignment vertical="center"/>
    </xf>
    <xf numFmtId="0" fontId="5" fillId="3" borderId="37"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7" fillId="0" borderId="28" xfId="0" applyNumberFormat="1"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8" fillId="5" borderId="27" xfId="0" applyFont="1" applyFill="1" applyBorder="1" applyAlignment="1" applyProtection="1">
      <alignment horizontal="center" vertical="center" wrapText="1"/>
    </xf>
    <xf numFmtId="0" fontId="35" fillId="7" borderId="38"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49" fontId="7" fillId="2" borderId="24" xfId="0" applyNumberFormat="1" applyFont="1" applyFill="1" applyBorder="1" applyAlignment="1" applyProtection="1">
      <alignment horizontal="center" vertical="center" textRotation="255" shrinkToFit="1"/>
    </xf>
    <xf numFmtId="0" fontId="8" fillId="5" borderId="16" xfId="0" applyFont="1" applyFill="1" applyBorder="1" applyAlignment="1" applyProtection="1">
      <alignment horizontal="center" vertical="center" wrapText="1"/>
    </xf>
    <xf numFmtId="49" fontId="7" fillId="0" borderId="22" xfId="0" applyNumberFormat="1" applyFont="1" applyFill="1" applyBorder="1" applyAlignment="1" applyProtection="1">
      <alignment horizontal="center" vertical="center" textRotation="255" shrinkToFit="1"/>
    </xf>
    <xf numFmtId="0" fontId="7" fillId="0" borderId="3" xfId="0"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10" fillId="0" borderId="6" xfId="0" applyFont="1" applyBorder="1" applyAlignment="1" applyProtection="1">
      <alignment horizontal="center" vertical="center" wrapText="1"/>
    </xf>
    <xf numFmtId="0" fontId="7" fillId="2" borderId="5" xfId="0" applyFont="1" applyFill="1" applyBorder="1" applyAlignment="1" applyProtection="1">
      <alignment horizontal="left" vertical="center" shrinkToFit="1"/>
    </xf>
    <xf numFmtId="49" fontId="7" fillId="0" borderId="20" xfId="0" applyNumberFormat="1" applyFont="1" applyBorder="1" applyAlignment="1" applyProtection="1">
      <alignment horizontal="center" vertical="center" shrinkToFit="1"/>
    </xf>
    <xf numFmtId="0" fontId="41" fillId="0" borderId="0" xfId="0" applyFont="1" applyProtection="1">
      <alignment vertical="center"/>
    </xf>
    <xf numFmtId="0" fontId="7" fillId="2" borderId="17" xfId="0" applyFont="1" applyFill="1" applyBorder="1" applyAlignment="1" applyProtection="1">
      <alignment horizontal="left" vertical="center" shrinkToFit="1"/>
    </xf>
    <xf numFmtId="0" fontId="7" fillId="2" borderId="5" xfId="0" applyFont="1" applyFill="1" applyBorder="1" applyAlignment="1" applyProtection="1">
      <alignment horizontal="left" vertical="center" wrapText="1" shrinkToFit="1"/>
    </xf>
    <xf numFmtId="0" fontId="7" fillId="0" borderId="5" xfId="0" applyFont="1" applyFill="1" applyBorder="1" applyAlignment="1" applyProtection="1">
      <alignment horizontal="left" vertical="center" wrapText="1" shrinkToFit="1"/>
    </xf>
    <xf numFmtId="0" fontId="21" fillId="2" borderId="0" xfId="0" applyFont="1" applyFill="1" applyProtection="1">
      <alignment vertical="center"/>
    </xf>
    <xf numFmtId="0" fontId="20" fillId="2" borderId="0" xfId="0" applyFont="1" applyFill="1" applyBorder="1" applyProtection="1">
      <alignment vertical="center"/>
    </xf>
    <xf numFmtId="0" fontId="0" fillId="0" borderId="0" xfId="0" applyProtection="1">
      <alignment vertical="center"/>
    </xf>
    <xf numFmtId="0" fontId="0" fillId="0" borderId="0" xfId="0" applyAlignment="1" applyProtection="1">
      <alignment horizontal="left" vertical="center"/>
    </xf>
    <xf numFmtId="0" fontId="21" fillId="0" borderId="0" xfId="0" applyFont="1" applyProtection="1">
      <alignment vertical="center"/>
    </xf>
    <xf numFmtId="0" fontId="21" fillId="0" borderId="0" xfId="0" applyFont="1" applyAlignment="1" applyProtection="1">
      <alignment horizontal="center" vertical="center"/>
    </xf>
    <xf numFmtId="0" fontId="8" fillId="0" borderId="0" xfId="0" applyFont="1" applyProtection="1">
      <alignment vertical="center"/>
    </xf>
    <xf numFmtId="176" fontId="5" fillId="0" borderId="0" xfId="0" applyNumberFormat="1" applyFont="1" applyAlignment="1" applyProtection="1">
      <alignment horizontal="center" vertical="center" shrinkToFit="1"/>
    </xf>
    <xf numFmtId="0" fontId="5" fillId="0" borderId="0" xfId="0" applyFont="1" applyAlignment="1" applyProtection="1">
      <alignment vertical="center"/>
    </xf>
    <xf numFmtId="0" fontId="5" fillId="0" borderId="39" xfId="0" applyFont="1" applyBorder="1" applyProtection="1">
      <alignment vertical="center"/>
    </xf>
    <xf numFmtId="0" fontId="5" fillId="0" borderId="0" xfId="0" applyFont="1" applyAlignment="1" applyProtection="1">
      <alignment horizontal="left" vertical="center" shrinkToFit="1"/>
    </xf>
    <xf numFmtId="0" fontId="32" fillId="0" borderId="0" xfId="0" applyFont="1" applyFill="1" applyAlignment="1" applyProtection="1">
      <alignment horizontal="center" vertical="center" wrapText="1"/>
      <protection locked="0"/>
    </xf>
    <xf numFmtId="49" fontId="27" fillId="4" borderId="62" xfId="0" applyNumberFormat="1" applyFont="1" applyFill="1" applyBorder="1" applyAlignment="1" applyProtection="1">
      <alignment horizontal="center" vertical="center"/>
      <protection locked="0"/>
    </xf>
    <xf numFmtId="0" fontId="9" fillId="0" borderId="19" xfId="0" applyFont="1" applyBorder="1" applyAlignment="1" applyProtection="1">
      <alignment horizontal="right" vertical="center"/>
      <protection locked="0"/>
    </xf>
    <xf numFmtId="0" fontId="9" fillId="0" borderId="64" xfId="0" applyFont="1" applyFill="1" applyBorder="1" applyAlignment="1" applyProtection="1">
      <alignment horizontal="center" vertical="center"/>
      <protection locked="0"/>
    </xf>
    <xf numFmtId="0" fontId="9" fillId="6" borderId="13" xfId="0" applyFont="1" applyFill="1" applyBorder="1" applyAlignment="1" applyProtection="1">
      <alignment horizontal="center" vertical="center"/>
      <protection locked="0"/>
    </xf>
    <xf numFmtId="181" fontId="7" fillId="0" borderId="34" xfId="0" applyNumberFormat="1" applyFont="1" applyFill="1" applyBorder="1" applyAlignment="1" applyProtection="1">
      <alignment vertical="center"/>
      <protection locked="0"/>
    </xf>
    <xf numFmtId="181" fontId="7" fillId="0" borderId="31" xfId="0" applyNumberFormat="1" applyFont="1" applyFill="1" applyBorder="1" applyAlignment="1" applyProtection="1">
      <alignment vertical="center"/>
      <protection locked="0"/>
    </xf>
    <xf numFmtId="0" fontId="3" fillId="0" borderId="0" xfId="2">
      <alignment vertical="center"/>
    </xf>
    <xf numFmtId="0" fontId="3" fillId="0" borderId="0" xfId="2" applyAlignment="1">
      <alignment horizontal="center" vertical="center"/>
    </xf>
    <xf numFmtId="182" fontId="3" fillId="0" borderId="0" xfId="2" applyNumberFormat="1">
      <alignment vertical="center"/>
    </xf>
    <xf numFmtId="183" fontId="3" fillId="0" borderId="0" xfId="2" applyNumberFormat="1">
      <alignment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49" fontId="7" fillId="0" borderId="45" xfId="0" applyNumberFormat="1" applyFont="1" applyFill="1" applyBorder="1" applyAlignment="1" applyProtection="1">
      <alignment horizontal="center" vertical="center" shrinkToFit="1"/>
    </xf>
    <xf numFmtId="49" fontId="7" fillId="2" borderId="45" xfId="0" applyNumberFormat="1"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0" fillId="0" borderId="15" xfId="0" applyBorder="1" applyProtection="1">
      <alignment vertical="center"/>
    </xf>
    <xf numFmtId="0" fontId="0" fillId="0" borderId="1" xfId="0" applyBorder="1" applyAlignment="1">
      <alignment horizontal="center" vertical="center" shrinkToFit="1"/>
    </xf>
    <xf numFmtId="49" fontId="0" fillId="0" borderId="1" xfId="0" applyNumberFormat="1" applyBorder="1">
      <alignment vertical="center"/>
    </xf>
    <xf numFmtId="182" fontId="0" fillId="0" borderId="1" xfId="0" applyNumberFormat="1" applyBorder="1">
      <alignment vertical="center"/>
    </xf>
    <xf numFmtId="0" fontId="0" fillId="0" borderId="1" xfId="0" applyBorder="1">
      <alignment vertical="center"/>
    </xf>
    <xf numFmtId="183" fontId="0" fillId="0" borderId="1" xfId="0" applyNumberFormat="1" applyBorder="1">
      <alignment vertical="center"/>
    </xf>
    <xf numFmtId="49" fontId="44" fillId="0" borderId="1" xfId="0" applyNumberFormat="1" applyFont="1" applyBorder="1">
      <alignment vertical="center"/>
    </xf>
    <xf numFmtId="0" fontId="3" fillId="0" borderId="1" xfId="2" applyBorder="1">
      <alignment vertical="center"/>
    </xf>
    <xf numFmtId="0" fontId="1" fillId="0" borderId="0" xfId="2" applyFont="1" applyAlignment="1">
      <alignment horizontal="right" vertical="center"/>
    </xf>
    <xf numFmtId="0" fontId="14" fillId="0" borderId="10" xfId="0" applyFont="1" applyBorder="1" applyAlignment="1" applyProtection="1">
      <alignment horizontal="center" vertical="center" textRotation="255" wrapText="1"/>
    </xf>
    <xf numFmtId="0" fontId="14" fillId="0" borderId="29" xfId="0" applyFont="1" applyBorder="1" applyAlignment="1" applyProtection="1">
      <alignment horizontal="center" vertical="center" textRotation="255" wrapText="1"/>
    </xf>
    <xf numFmtId="0" fontId="14" fillId="0" borderId="18" xfId="0" applyFont="1" applyBorder="1" applyAlignment="1" applyProtection="1">
      <alignment horizontal="center" vertical="center" textRotation="255" wrapText="1"/>
    </xf>
    <xf numFmtId="0" fontId="7" fillId="0" borderId="40"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176" fontId="7" fillId="2" borderId="40" xfId="0" applyNumberFormat="1" applyFont="1" applyFill="1" applyBorder="1" applyAlignment="1" applyProtection="1">
      <alignment horizontal="left" vertical="center" wrapText="1" shrinkToFit="1"/>
    </xf>
    <xf numFmtId="176" fontId="7" fillId="2" borderId="40" xfId="0" applyNumberFormat="1" applyFont="1" applyFill="1" applyBorder="1" applyAlignment="1" applyProtection="1">
      <alignment horizontal="left" vertical="center" shrinkToFit="1"/>
    </xf>
    <xf numFmtId="176" fontId="7" fillId="2" borderId="41" xfId="0" applyNumberFormat="1" applyFont="1" applyFill="1" applyBorder="1" applyAlignment="1" applyProtection="1">
      <alignment horizontal="left" vertical="center" shrinkToFit="1"/>
    </xf>
    <xf numFmtId="0" fontId="26" fillId="6" borderId="16" xfId="0" applyFont="1" applyFill="1" applyBorder="1" applyAlignment="1" applyProtection="1">
      <alignment horizontal="left" vertical="center" shrinkToFit="1"/>
      <protection locked="0"/>
    </xf>
    <xf numFmtId="0" fontId="26" fillId="6" borderId="5" xfId="0" applyFont="1" applyFill="1" applyBorder="1" applyAlignment="1" applyProtection="1">
      <alignment horizontal="left" vertical="center" shrinkToFit="1"/>
      <protection locked="0"/>
    </xf>
    <xf numFmtId="0" fontId="8" fillId="0" borderId="11" xfId="0" applyFont="1" applyBorder="1" applyAlignment="1" applyProtection="1">
      <alignment horizontal="center" vertical="center" textRotation="255" wrapText="1"/>
    </xf>
    <xf numFmtId="0" fontId="8" fillId="0" borderId="4" xfId="0" applyFont="1" applyBorder="1" applyAlignment="1" applyProtection="1">
      <alignment horizontal="center" vertical="center" textRotation="255" wrapText="1"/>
    </xf>
    <xf numFmtId="0" fontId="8" fillId="0" borderId="12" xfId="0" applyFont="1" applyBorder="1" applyAlignment="1" applyProtection="1">
      <alignment horizontal="center" vertical="center" textRotation="255" wrapText="1"/>
    </xf>
    <xf numFmtId="0" fontId="7" fillId="0" borderId="42"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40" xfId="0" applyFont="1" applyBorder="1" applyAlignment="1" applyProtection="1">
      <alignment horizontal="left" vertical="center"/>
    </xf>
    <xf numFmtId="0" fontId="7" fillId="0" borderId="41" xfId="0" applyFont="1" applyBorder="1" applyAlignment="1" applyProtection="1">
      <alignment horizontal="left" vertical="center"/>
    </xf>
    <xf numFmtId="0" fontId="10" fillId="0" borderId="10"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7" fillId="0" borderId="40" xfId="0" applyFont="1" applyFill="1" applyBorder="1" applyAlignment="1" applyProtection="1">
      <alignment horizontal="left" vertical="center" wrapText="1" shrinkToFit="1"/>
    </xf>
    <xf numFmtId="0" fontId="7" fillId="0" borderId="41" xfId="0" applyFont="1" applyFill="1" applyBorder="1" applyAlignment="1" applyProtection="1">
      <alignment horizontal="left" vertical="center" wrapText="1" shrinkToFit="1"/>
    </xf>
    <xf numFmtId="0" fontId="7" fillId="0" borderId="16"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8" fillId="0" borderId="11"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7" fillId="0" borderId="40" xfId="0" applyFont="1" applyBorder="1" applyAlignment="1" applyProtection="1">
      <alignment horizontal="left" vertical="center" shrinkToFit="1"/>
    </xf>
    <xf numFmtId="0" fontId="7" fillId="0" borderId="41" xfId="0" applyFont="1" applyBorder="1" applyAlignment="1" applyProtection="1">
      <alignment horizontal="left" vertical="center" shrinkToFit="1"/>
    </xf>
    <xf numFmtId="0" fontId="42" fillId="5" borderId="49" xfId="0" applyFont="1" applyFill="1" applyBorder="1" applyAlignment="1" applyProtection="1">
      <alignment horizontal="left" vertical="center" wrapText="1"/>
    </xf>
    <xf numFmtId="0" fontId="42" fillId="5" borderId="50" xfId="0" applyFont="1" applyFill="1" applyBorder="1" applyAlignment="1" applyProtection="1">
      <alignment horizontal="left" vertical="center" wrapText="1"/>
    </xf>
    <xf numFmtId="0" fontId="42" fillId="2" borderId="45" xfId="0" applyFont="1" applyFill="1" applyBorder="1" applyAlignment="1" applyProtection="1">
      <alignment horizontal="right" vertical="center" wrapText="1"/>
    </xf>
    <xf numFmtId="0" fontId="42" fillId="2" borderId="40" xfId="0" applyFont="1" applyFill="1" applyBorder="1" applyAlignment="1" applyProtection="1">
      <alignment horizontal="right" vertical="center" wrapText="1"/>
    </xf>
    <xf numFmtId="0" fontId="42" fillId="2" borderId="41" xfId="0" applyFont="1" applyFill="1" applyBorder="1" applyAlignment="1" applyProtection="1">
      <alignment horizontal="right" vertical="center" wrapText="1"/>
    </xf>
    <xf numFmtId="0" fontId="42" fillId="5" borderId="46" xfId="0" applyFont="1" applyFill="1" applyBorder="1" applyAlignment="1" applyProtection="1">
      <alignment horizontal="left" vertical="center" wrapText="1"/>
    </xf>
    <xf numFmtId="0" fontId="42" fillId="5" borderId="47" xfId="0" applyFont="1" applyFill="1" applyBorder="1" applyAlignment="1" applyProtection="1">
      <alignment horizontal="left" vertical="center" wrapText="1"/>
    </xf>
    <xf numFmtId="0" fontId="7" fillId="0" borderId="43" xfId="0" applyFont="1" applyFill="1" applyBorder="1" applyAlignment="1" applyProtection="1">
      <alignment horizontal="left" vertical="center" wrapText="1"/>
    </xf>
    <xf numFmtId="0" fontId="7" fillId="0" borderId="44" xfId="0" applyFont="1" applyFill="1" applyBorder="1" applyAlignment="1" applyProtection="1">
      <alignment horizontal="left" vertical="center" wrapText="1"/>
    </xf>
    <xf numFmtId="0" fontId="7" fillId="3" borderId="52"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3" borderId="34" xfId="0" applyFont="1" applyFill="1" applyBorder="1" applyAlignment="1" applyProtection="1">
      <alignment horizontal="left" vertical="center" wrapText="1"/>
    </xf>
    <xf numFmtId="0" fontId="7" fillId="3" borderId="48" xfId="0" applyFont="1" applyFill="1" applyBorder="1" applyAlignment="1" applyProtection="1">
      <alignment horizontal="left" vertical="center"/>
    </xf>
    <xf numFmtId="0" fontId="7" fillId="3" borderId="33" xfId="0" applyFont="1" applyFill="1" applyBorder="1" applyAlignment="1" applyProtection="1">
      <alignment horizontal="left" vertical="center"/>
    </xf>
    <xf numFmtId="0" fontId="7" fillId="3" borderId="23" xfId="0" applyFont="1" applyFill="1" applyBorder="1" applyAlignment="1" applyProtection="1">
      <alignment horizontal="left" vertical="center"/>
    </xf>
    <xf numFmtId="0" fontId="25" fillId="3" borderId="11" xfId="0" applyFont="1" applyFill="1" applyBorder="1" applyAlignment="1" applyProtection="1">
      <alignment horizontal="center" vertical="center" wrapText="1"/>
      <protection locked="0"/>
    </xf>
    <xf numFmtId="0" fontId="25" fillId="3" borderId="12"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left" vertical="center" shrinkToFit="1"/>
    </xf>
    <xf numFmtId="0" fontId="5" fillId="7" borderId="8" xfId="0" applyFont="1" applyFill="1" applyBorder="1" applyAlignment="1" applyProtection="1">
      <alignment horizontal="left" vertical="center" shrinkToFit="1"/>
    </xf>
    <xf numFmtId="0" fontId="23" fillId="3" borderId="53" xfId="0" applyFont="1" applyFill="1" applyBorder="1" applyAlignment="1" applyProtection="1">
      <alignment horizontal="left" vertical="center" shrinkToFit="1"/>
    </xf>
    <xf numFmtId="0" fontId="23" fillId="3" borderId="46" xfId="0" applyFont="1" applyFill="1" applyBorder="1" applyAlignment="1" applyProtection="1">
      <alignment horizontal="left" vertical="center" shrinkToFit="1"/>
    </xf>
    <xf numFmtId="0" fontId="23" fillId="3" borderId="25" xfId="0" applyFont="1" applyFill="1" applyBorder="1" applyAlignment="1" applyProtection="1">
      <alignment horizontal="left" vertical="center" shrinkToFit="1"/>
    </xf>
    <xf numFmtId="0" fontId="12" fillId="3" borderId="51" xfId="0" applyFont="1" applyFill="1" applyBorder="1" applyAlignment="1" applyProtection="1">
      <alignment horizontal="left" vertical="center" wrapText="1"/>
    </xf>
    <xf numFmtId="0" fontId="12" fillId="3" borderId="49" xfId="0" applyFont="1" applyFill="1" applyBorder="1" applyAlignment="1" applyProtection="1">
      <alignment horizontal="left" vertical="center"/>
    </xf>
    <xf numFmtId="0" fontId="12" fillId="3" borderId="50" xfId="0" applyFont="1" applyFill="1" applyBorder="1" applyAlignment="1" applyProtection="1">
      <alignment horizontal="left" vertical="center"/>
    </xf>
    <xf numFmtId="0" fontId="16" fillId="3" borderId="53" xfId="0" applyFont="1" applyFill="1" applyBorder="1" applyAlignment="1" applyProtection="1">
      <alignment horizontal="center" vertical="center"/>
    </xf>
    <xf numFmtId="0" fontId="16" fillId="3" borderId="52" xfId="0" applyFont="1" applyFill="1" applyBorder="1" applyAlignment="1" applyProtection="1">
      <alignment horizontal="center" vertical="center"/>
    </xf>
    <xf numFmtId="0" fontId="16" fillId="3" borderId="54" xfId="0" applyFont="1" applyFill="1" applyBorder="1" applyAlignment="1" applyProtection="1">
      <alignment horizontal="center" vertical="center"/>
    </xf>
    <xf numFmtId="181" fontId="14" fillId="0" borderId="46" xfId="0" applyNumberFormat="1" applyFont="1" applyBorder="1" applyAlignment="1" applyProtection="1">
      <alignment horizontal="center" vertical="center"/>
    </xf>
    <xf numFmtId="181" fontId="14" fillId="0" borderId="1" xfId="0" applyNumberFormat="1" applyFont="1" applyBorder="1" applyAlignment="1" applyProtection="1">
      <alignment horizontal="center" vertical="center"/>
    </xf>
    <xf numFmtId="181" fontId="14" fillId="0" borderId="2" xfId="0" applyNumberFormat="1" applyFont="1" applyBorder="1" applyAlignment="1" applyProtection="1">
      <alignment horizontal="center" vertical="center"/>
    </xf>
    <xf numFmtId="0" fontId="16" fillId="0" borderId="46" xfId="0" applyFont="1" applyBorder="1" applyAlignment="1" applyProtection="1">
      <alignment horizontal="left" vertical="center"/>
    </xf>
    <xf numFmtId="0" fontId="16" fillId="0" borderId="55" xfId="0" applyFont="1" applyBorder="1" applyAlignment="1" applyProtection="1">
      <alignment horizontal="left" vertical="center"/>
    </xf>
    <xf numFmtId="0" fontId="42" fillId="5" borderId="56" xfId="0" applyFont="1" applyFill="1" applyBorder="1" applyAlignment="1" applyProtection="1">
      <alignment horizontal="left" vertical="center" wrapText="1"/>
    </xf>
    <xf numFmtId="0" fontId="42" fillId="5" borderId="57" xfId="0" applyFont="1" applyFill="1" applyBorder="1" applyAlignment="1" applyProtection="1">
      <alignment horizontal="left" vertical="center" wrapText="1"/>
    </xf>
    <xf numFmtId="179" fontId="14" fillId="0" borderId="46" xfId="0" applyNumberFormat="1" applyFont="1" applyBorder="1" applyAlignment="1" applyProtection="1">
      <alignment horizontal="center" vertical="center"/>
    </xf>
    <xf numFmtId="179" fontId="14" fillId="0" borderId="2" xfId="0" applyNumberFormat="1" applyFont="1" applyBorder="1" applyAlignment="1" applyProtection="1">
      <alignment horizontal="center" vertical="center"/>
    </xf>
    <xf numFmtId="0" fontId="7" fillId="3" borderId="54"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31" xfId="0" applyFont="1" applyFill="1" applyBorder="1" applyAlignment="1" applyProtection="1">
      <alignment horizontal="left" vertical="center"/>
    </xf>
    <xf numFmtId="0" fontId="7" fillId="0" borderId="53" xfId="0" applyFont="1" applyBorder="1" applyAlignment="1" applyProtection="1">
      <alignment horizontal="left" vertical="center" wrapText="1"/>
    </xf>
    <xf numFmtId="0" fontId="7" fillId="0" borderId="46" xfId="0" applyFont="1" applyBorder="1" applyAlignment="1" applyProtection="1">
      <alignment horizontal="left" vertical="center" wrapText="1"/>
    </xf>
    <xf numFmtId="0" fontId="7" fillId="0" borderId="47" xfId="0" applyFont="1" applyBorder="1" applyAlignment="1" applyProtection="1">
      <alignment horizontal="left" vertical="center" wrapText="1"/>
    </xf>
    <xf numFmtId="0" fontId="42" fillId="5" borderId="58" xfId="0" applyFont="1" applyFill="1" applyBorder="1" applyAlignment="1" applyProtection="1">
      <alignment horizontal="left" vertical="center" wrapText="1"/>
    </xf>
    <xf numFmtId="0" fontId="42" fillId="5" borderId="43" xfId="0" applyFont="1" applyFill="1" applyBorder="1" applyAlignment="1" applyProtection="1">
      <alignment horizontal="left" vertical="center" wrapText="1"/>
    </xf>
    <xf numFmtId="0" fontId="42" fillId="5" borderId="44" xfId="0" applyFont="1" applyFill="1" applyBorder="1" applyAlignment="1" applyProtection="1">
      <alignment horizontal="left" vertical="center" wrapText="1"/>
    </xf>
    <xf numFmtId="0" fontId="7" fillId="3" borderId="53" xfId="0" applyFont="1" applyFill="1" applyBorder="1" applyAlignment="1" applyProtection="1">
      <alignment horizontal="left" vertical="center"/>
    </xf>
    <xf numFmtId="0" fontId="7" fillId="3" borderId="46" xfId="0" applyFont="1" applyFill="1" applyBorder="1" applyAlignment="1" applyProtection="1">
      <alignment horizontal="left" vertical="center"/>
    </xf>
    <xf numFmtId="0" fontId="7" fillId="3" borderId="47" xfId="0" applyFont="1" applyFill="1" applyBorder="1" applyAlignment="1" applyProtection="1">
      <alignment horizontal="left" vertical="center"/>
    </xf>
    <xf numFmtId="0" fontId="7" fillId="3" borderId="58" xfId="0" applyFont="1" applyFill="1" applyBorder="1" applyAlignment="1" applyProtection="1">
      <alignment horizontal="left" vertical="center"/>
    </xf>
    <xf numFmtId="0" fontId="7" fillId="3" borderId="43" xfId="0" applyFont="1" applyFill="1" applyBorder="1" applyAlignment="1" applyProtection="1">
      <alignment horizontal="left" vertical="center"/>
    </xf>
    <xf numFmtId="0" fontId="7" fillId="3" borderId="44" xfId="0" applyFont="1" applyFill="1" applyBorder="1" applyAlignment="1" applyProtection="1">
      <alignment horizontal="left" vertical="center"/>
    </xf>
    <xf numFmtId="0" fontId="42" fillId="8" borderId="42" xfId="0" applyFont="1" applyFill="1" applyBorder="1" applyAlignment="1" applyProtection="1">
      <alignment horizontal="left" vertical="center" wrapText="1" shrinkToFit="1"/>
    </xf>
    <xf numFmtId="0" fontId="42" fillId="8" borderId="25" xfId="0" applyFont="1" applyFill="1" applyBorder="1" applyAlignment="1" applyProtection="1">
      <alignment horizontal="left" vertical="center" wrapText="1" shrinkToFit="1"/>
    </xf>
    <xf numFmtId="0" fontId="7" fillId="3" borderId="52" xfId="0" applyFont="1" applyFill="1" applyBorder="1" applyAlignment="1" applyProtection="1">
      <alignment horizontal="left" vertical="center" wrapText="1" shrinkToFit="1"/>
    </xf>
    <xf numFmtId="0" fontId="7" fillId="3" borderId="1" xfId="0" applyFont="1" applyFill="1" applyBorder="1" applyAlignment="1" applyProtection="1">
      <alignment horizontal="left" vertical="center" shrinkToFit="1"/>
    </xf>
    <xf numFmtId="0" fontId="7" fillId="3" borderId="34" xfId="0" applyFont="1" applyFill="1" applyBorder="1" applyAlignment="1" applyProtection="1">
      <alignment horizontal="left" vertical="center" shrinkToFit="1"/>
    </xf>
    <xf numFmtId="0" fontId="7" fillId="3" borderId="52" xfId="0" applyFont="1" applyFill="1" applyBorder="1" applyAlignment="1" applyProtection="1">
      <alignment horizontal="left" vertical="center"/>
    </xf>
    <xf numFmtId="0" fontId="7" fillId="3" borderId="1" xfId="0" applyFont="1" applyFill="1" applyBorder="1" applyAlignment="1" applyProtection="1">
      <alignment horizontal="left" vertical="center"/>
    </xf>
    <xf numFmtId="0" fontId="7" fillId="3" borderId="34" xfId="0" applyFont="1" applyFill="1" applyBorder="1" applyAlignment="1" applyProtection="1">
      <alignment horizontal="left" vertical="center"/>
    </xf>
    <xf numFmtId="0" fontId="7" fillId="3" borderId="52" xfId="0" applyNumberFormat="1" applyFont="1" applyFill="1" applyBorder="1" applyAlignment="1" applyProtection="1">
      <alignment horizontal="left" vertical="center" wrapText="1"/>
    </xf>
    <xf numFmtId="0" fontId="7" fillId="3" borderId="1" xfId="0" applyNumberFormat="1" applyFont="1" applyFill="1" applyBorder="1" applyAlignment="1" applyProtection="1">
      <alignment horizontal="left" vertical="center" wrapText="1"/>
    </xf>
    <xf numFmtId="0" fontId="7" fillId="3" borderId="34" xfId="0" applyNumberFormat="1" applyFont="1" applyFill="1" applyBorder="1" applyAlignment="1" applyProtection="1">
      <alignment horizontal="left" vertical="center" wrapText="1"/>
    </xf>
    <xf numFmtId="0" fontId="7" fillId="0" borderId="20" xfId="0" applyFont="1" applyBorder="1" applyAlignment="1" applyProtection="1">
      <alignment horizontal="left" vertical="center"/>
    </xf>
    <xf numFmtId="0" fontId="9" fillId="5" borderId="19" xfId="0" applyFont="1" applyFill="1" applyBorder="1" applyAlignment="1" applyProtection="1">
      <alignment horizontal="center" vertical="center"/>
    </xf>
    <xf numFmtId="0" fontId="9" fillId="5" borderId="5" xfId="0" applyFont="1" applyFill="1" applyBorder="1" applyAlignment="1" applyProtection="1">
      <alignment horizontal="center" vertical="center"/>
    </xf>
    <xf numFmtId="0" fontId="9" fillId="6" borderId="19" xfId="0" applyFont="1" applyFill="1" applyBorder="1" applyAlignment="1" applyProtection="1">
      <alignment horizontal="center" vertical="center" shrinkToFit="1"/>
      <protection locked="0"/>
    </xf>
    <xf numFmtId="0" fontId="9" fillId="6" borderId="16" xfId="0" applyFont="1" applyFill="1" applyBorder="1" applyAlignment="1" applyProtection="1">
      <alignment horizontal="center" vertical="center" shrinkToFit="1"/>
      <protection locked="0"/>
    </xf>
    <xf numFmtId="0" fontId="9" fillId="6" borderId="5" xfId="0" applyFont="1" applyFill="1" applyBorder="1" applyAlignment="1" applyProtection="1">
      <alignment horizontal="center" vertical="center" shrinkToFit="1"/>
      <protection locked="0"/>
    </xf>
    <xf numFmtId="0" fontId="14" fillId="5" borderId="30" xfId="0" applyFont="1" applyFill="1" applyBorder="1" applyAlignment="1" applyProtection="1">
      <alignment horizontal="center" vertical="center"/>
    </xf>
    <xf numFmtId="0" fontId="14" fillId="5" borderId="28" xfId="0" applyFont="1" applyFill="1" applyBorder="1" applyAlignment="1" applyProtection="1">
      <alignment horizontal="center" vertical="center"/>
    </xf>
    <xf numFmtId="0" fontId="7" fillId="6" borderId="19" xfId="0" applyFont="1" applyFill="1" applyBorder="1" applyAlignment="1" applyProtection="1">
      <alignment horizontal="center" vertical="center" shrinkToFit="1"/>
      <protection locked="0"/>
    </xf>
    <xf numFmtId="0" fontId="7" fillId="6" borderId="27" xfId="0" applyFont="1" applyFill="1" applyBorder="1" applyAlignment="1" applyProtection="1">
      <alignment horizontal="center" vertical="center" shrinkToFit="1"/>
      <protection locked="0"/>
    </xf>
    <xf numFmtId="0" fontId="7" fillId="6" borderId="28" xfId="0" applyFont="1" applyFill="1" applyBorder="1" applyAlignment="1" applyProtection="1">
      <alignment horizontal="center" vertical="center" shrinkToFit="1"/>
      <protection locked="0"/>
    </xf>
    <xf numFmtId="0" fontId="26" fillId="6" borderId="16" xfId="0" applyFont="1" applyFill="1" applyBorder="1" applyAlignment="1" applyProtection="1">
      <alignment horizontal="center" vertical="center"/>
      <protection locked="0"/>
    </xf>
    <xf numFmtId="0" fontId="5" fillId="3" borderId="20" xfId="0" applyFont="1" applyFill="1" applyBorder="1" applyAlignment="1" applyProtection="1">
      <alignment horizontal="left" vertical="center"/>
    </xf>
    <xf numFmtId="0" fontId="5" fillId="3" borderId="40" xfId="0" applyFont="1" applyFill="1" applyBorder="1" applyAlignment="1" applyProtection="1">
      <alignment horizontal="left" vertical="center"/>
    </xf>
    <xf numFmtId="0" fontId="5" fillId="3" borderId="41" xfId="0" applyFont="1" applyFill="1" applyBorder="1" applyAlignment="1" applyProtection="1">
      <alignment horizontal="left" vertical="center"/>
    </xf>
    <xf numFmtId="0" fontId="8" fillId="0" borderId="12" xfId="0" applyFont="1" applyBorder="1" applyAlignment="1" applyProtection="1">
      <alignment horizontal="center" vertical="center" textRotation="255"/>
    </xf>
    <xf numFmtId="179" fontId="7" fillId="8" borderId="10" xfId="0" applyNumberFormat="1" applyFont="1" applyFill="1" applyBorder="1" applyAlignment="1" applyProtection="1">
      <alignment horizontal="center" vertical="center"/>
    </xf>
    <xf numFmtId="179" fontId="7" fillId="8" borderId="18" xfId="0" applyNumberFormat="1" applyFont="1" applyFill="1" applyBorder="1" applyAlignment="1" applyProtection="1">
      <alignment horizontal="center" vertical="center"/>
    </xf>
    <xf numFmtId="0" fontId="14" fillId="5" borderId="19" xfId="0" applyFont="1" applyFill="1" applyBorder="1" applyAlignment="1" applyProtection="1">
      <alignment horizontal="center" vertical="center"/>
    </xf>
    <xf numFmtId="0" fontId="14" fillId="5" borderId="16" xfId="0" applyFont="1" applyFill="1" applyBorder="1" applyAlignment="1" applyProtection="1">
      <alignment horizontal="center" vertical="center"/>
    </xf>
    <xf numFmtId="0" fontId="26" fillId="4" borderId="20" xfId="0" applyFont="1" applyFill="1" applyBorder="1" applyAlignment="1" applyProtection="1">
      <alignment horizontal="left" vertical="center"/>
      <protection locked="0"/>
    </xf>
    <xf numFmtId="0" fontId="26" fillId="4" borderId="40" xfId="0" applyFont="1" applyFill="1" applyBorder="1" applyAlignment="1" applyProtection="1">
      <alignment horizontal="left" vertical="center"/>
      <protection locked="0"/>
    </xf>
    <xf numFmtId="0" fontId="26" fillId="4" borderId="60" xfId="0" applyFont="1" applyFill="1" applyBorder="1" applyAlignment="1" applyProtection="1">
      <alignment horizontal="left" vertical="center"/>
      <protection locked="0"/>
    </xf>
    <xf numFmtId="0" fontId="9" fillId="5" borderId="14" xfId="0" applyFont="1" applyFill="1" applyBorder="1" applyAlignment="1" applyProtection="1">
      <alignment horizontal="center" vertical="center"/>
    </xf>
    <xf numFmtId="0" fontId="9" fillId="5" borderId="15" xfId="0" applyFont="1" applyFill="1" applyBorder="1" applyAlignment="1" applyProtection="1">
      <alignment horizontal="center" vertical="center"/>
    </xf>
    <xf numFmtId="0" fontId="26" fillId="4" borderId="24" xfId="0" applyFont="1" applyFill="1" applyBorder="1" applyAlignment="1" applyProtection="1">
      <alignment horizontal="left" vertical="center"/>
      <protection locked="0"/>
    </xf>
    <xf numFmtId="0" fontId="26" fillId="4" borderId="42" xfId="0" applyFont="1" applyFill="1" applyBorder="1" applyAlignment="1" applyProtection="1">
      <alignment horizontal="left" vertical="center"/>
      <protection locked="0"/>
    </xf>
    <xf numFmtId="0" fontId="26" fillId="4" borderId="59" xfId="0" applyFont="1" applyFill="1" applyBorder="1" applyAlignment="1" applyProtection="1">
      <alignment horizontal="left" vertical="center"/>
      <protection locked="0"/>
    </xf>
    <xf numFmtId="0" fontId="26" fillId="4" borderId="21" xfId="0" applyFont="1" applyFill="1" applyBorder="1" applyAlignment="1" applyProtection="1">
      <alignment horizontal="center" vertical="center"/>
      <protection locked="0"/>
    </xf>
    <xf numFmtId="0" fontId="26" fillId="4" borderId="0" xfId="0" applyFont="1" applyFill="1" applyBorder="1" applyAlignment="1" applyProtection="1">
      <alignment horizontal="center" vertical="center"/>
      <protection locked="0"/>
    </xf>
    <xf numFmtId="0" fontId="26" fillId="4" borderId="13" xfId="0" applyFont="1" applyFill="1" applyBorder="1" applyAlignment="1" applyProtection="1">
      <alignment horizontal="center" vertical="center"/>
      <protection locked="0"/>
    </xf>
    <xf numFmtId="0" fontId="7" fillId="2" borderId="40" xfId="0" applyFont="1" applyFill="1" applyBorder="1" applyAlignment="1" applyProtection="1">
      <alignment horizontal="left" vertical="center" wrapText="1"/>
    </xf>
    <xf numFmtId="0" fontId="7" fillId="2" borderId="41" xfId="0" applyFont="1" applyFill="1" applyBorder="1" applyAlignment="1" applyProtection="1">
      <alignment horizontal="left" vertical="center" wrapText="1"/>
    </xf>
    <xf numFmtId="0" fontId="42" fillId="7" borderId="56" xfId="0" applyFont="1" applyFill="1" applyBorder="1" applyAlignment="1" applyProtection="1">
      <alignment horizontal="left" vertical="center" wrapText="1"/>
    </xf>
    <xf numFmtId="0" fontId="42" fillId="7" borderId="57" xfId="0" applyFont="1" applyFill="1" applyBorder="1" applyAlignment="1" applyProtection="1">
      <alignment horizontal="left" vertical="center" wrapText="1"/>
    </xf>
    <xf numFmtId="0" fontId="42" fillId="8" borderId="56" xfId="0" applyFont="1" applyFill="1" applyBorder="1" applyAlignment="1" applyProtection="1">
      <alignment horizontal="left" vertical="center" wrapText="1"/>
    </xf>
    <xf numFmtId="0" fontId="42" fillId="8" borderId="57" xfId="0" applyFont="1" applyFill="1" applyBorder="1" applyAlignment="1" applyProtection="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33">
    <dxf>
      <font>
        <color rgb="FFFF0000"/>
      </font>
    </dxf>
    <dxf>
      <font>
        <color rgb="FFFF0000"/>
      </font>
    </dxf>
    <dxf>
      <font>
        <strike val="0"/>
        <color rgb="FF0070C0"/>
      </font>
    </dxf>
    <dxf>
      <font>
        <b/>
        <i val="0"/>
        <color rgb="FFFF0000"/>
      </font>
    </dxf>
    <dxf>
      <font>
        <b/>
        <i val="0"/>
        <color rgb="FFFF0000"/>
      </font>
    </dxf>
    <dxf>
      <font>
        <color rgb="FFFF0000"/>
      </font>
    </dxf>
    <dxf>
      <font>
        <strike val="0"/>
        <color rgb="FF0070C0"/>
      </font>
    </dxf>
    <dxf>
      <font>
        <strike val="0"/>
        <color rgb="FF0070C0"/>
      </font>
    </dxf>
    <dxf>
      <fill>
        <patternFill>
          <bgColor rgb="FFFFFF66"/>
        </patternFill>
      </fill>
    </dxf>
    <dxf>
      <fill>
        <patternFill>
          <bgColor rgb="FFFFFF66"/>
        </patternFill>
      </fill>
    </dxf>
    <dxf>
      <fill>
        <patternFill>
          <bgColor rgb="FFFFFF66"/>
        </patternFill>
      </fill>
    </dxf>
    <dxf>
      <font>
        <b/>
        <i val="0"/>
        <color rgb="FFFF0000"/>
      </font>
    </dxf>
    <dxf>
      <font>
        <b/>
        <i val="0"/>
        <color rgb="FFFF0000"/>
      </font>
    </dxf>
    <dxf>
      <font>
        <b/>
        <i val="0"/>
        <color rgb="FFFF0000"/>
      </font>
    </dxf>
    <dxf>
      <fill>
        <patternFill>
          <bgColor rgb="FFFFFF00"/>
        </patternFill>
      </fill>
    </dxf>
    <dxf>
      <font>
        <color auto="1"/>
      </font>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14210</xdr:colOff>
      <xdr:row>0</xdr:row>
      <xdr:rowOff>201085</xdr:rowOff>
    </xdr:from>
    <xdr:to>
      <xdr:col>17</xdr:col>
      <xdr:colOff>10584</xdr:colOff>
      <xdr:row>2</xdr:row>
      <xdr:rowOff>187478</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268210" y="201085"/>
          <a:ext cx="9944707" cy="409726"/>
        </a:xfrm>
        <a:prstGeom prst="roundRect">
          <a:avLst/>
        </a:pr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horzOverflow="clip" wrap="square" lIns="18288" tIns="0" rIns="0" bIns="0" rtlCol="0" anchor="ctr" anchorCtr="0" upright="1"/>
        <a:lstStyle/>
        <a:p>
          <a:pPr algn="l"/>
          <a:r>
            <a:rPr lang="ja-JP" altLang="en-US" sz="1400" b="1" i="0" u="none" strike="noStrike">
              <a:effectLst/>
              <a:latin typeface="ＭＳ ゴシック" panose="020B0609070205080204" pitchFamily="49" charset="-128"/>
              <a:ea typeface="ＭＳ ゴシック" panose="020B0609070205080204" pitchFamily="49" charset="-128"/>
              <a:cs typeface="+mn-cs"/>
            </a:rPr>
            <a:t>最初に登録番号を入力してください。桃色セル（住宅名称、登録事業者名、住宅所在地、登録戸数）が自動表示されます。</a:t>
          </a:r>
          <a:r>
            <a:rPr lang="ja-JP" altLang="en-US" sz="1400" b="1">
              <a:latin typeface="ＭＳ ゴシック" panose="020B0609070205080204" pitchFamily="49" charset="-128"/>
              <a:ea typeface="ＭＳ ゴシック" panose="020B0609070205080204" pitchFamily="49" charset="-128"/>
            </a:rPr>
            <a:t> </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xdr:oneCellAnchor>
    <xdr:from>
      <xdr:col>11</xdr:col>
      <xdr:colOff>347133</xdr:colOff>
      <xdr:row>1</xdr:row>
      <xdr:rowOff>50799</xdr:rowOff>
    </xdr:from>
    <xdr:ext cx="1537216" cy="172611"/>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44216" y="262466"/>
              <a:ext cx="1537216" cy="172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a:fld id="{825F15A7-03F4-43D7-82C5-3E23DA2F108C}" type="mathplaceholder">
                      <a:rPr kumimoji="1" lang="ja-JP" altLang="en-US" sz="1100" i="1">
                        <a:latin typeface="Cambria Math" panose="02040503050406030204" pitchFamily="18" charset="0"/>
                      </a:rPr>
                      <a:t>ここに数式を入力します。</a:t>
                    </a:fld>
                  </m:oMath>
                </m:oMathPara>
              </a14:m>
              <a:endParaRPr kumimoji="1" lang="ja-JP" altLang="en-US" sz="1100"/>
            </a:p>
          </xdr:txBody>
        </xdr:sp>
      </mc:Choice>
      <mc:Fallback xmlns="">
        <xdr:sp macro="" textlink="">
          <xdr:nvSpPr>
            <xdr:cNvPr id="3" name="テキスト ボックス 2"/>
            <xdr:cNvSpPr txBox="1"/>
          </xdr:nvSpPr>
          <xdr:spPr>
            <a:xfrm>
              <a:off x="6644216" y="262466"/>
              <a:ext cx="1537216" cy="172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i="0">
                  <a:latin typeface="Cambria Math" panose="02040503050406030204" pitchFamily="18" charset="0"/>
                </a:rPr>
                <a:t>"ここに数式を入力します。"</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X115"/>
  <sheetViews>
    <sheetView tabSelected="1" view="pageBreakPreview" zoomScale="90" zoomScaleNormal="100" zoomScaleSheetLayoutView="90" workbookViewId="0">
      <pane xSplit="1" ySplit="6" topLeftCell="B7" activePane="bottomRight" state="frozen"/>
      <selection pane="topRight" activeCell="B1" sqref="B1"/>
      <selection pane="bottomLeft" activeCell="A5" sqref="A5"/>
      <selection pane="bottomRight" activeCell="D17" sqref="D17:L17"/>
    </sheetView>
  </sheetViews>
  <sheetFormatPr defaultColWidth="9" defaultRowHeight="20.100000000000001" customHeight="1"/>
  <cols>
    <col min="1" max="1" width="3.33203125" style="89" customWidth="1"/>
    <col min="2" max="2" width="6.44140625" style="187" customWidth="1"/>
    <col min="3" max="3" width="4" style="188" customWidth="1"/>
    <col min="4" max="4" width="9.44140625" style="189" customWidth="1"/>
    <col min="5" max="11" width="8.44140625" style="64" customWidth="1"/>
    <col min="12" max="12" width="8.33203125" style="64" customWidth="1"/>
    <col min="13" max="13" width="8.44140625" style="64" customWidth="1"/>
    <col min="14" max="14" width="8.44140625" style="190" customWidth="1"/>
    <col min="15" max="15" width="9.6640625" style="191" customWidth="1"/>
    <col min="16" max="17" width="8.21875" style="68" customWidth="1"/>
    <col min="18" max="18" width="3.33203125" style="63" customWidth="1"/>
    <col min="19" max="19" width="6.88671875" style="64" customWidth="1"/>
    <col min="20" max="20" width="4.33203125" style="64" customWidth="1"/>
    <col min="21" max="21" width="2" style="64" customWidth="1"/>
    <col min="22" max="22" width="9" style="64"/>
    <col min="23" max="23" width="9" style="65"/>
    <col min="24" max="16384" width="9" style="64"/>
  </cols>
  <sheetData>
    <row r="1" spans="1:24" s="27" customFormat="1" ht="16.5" customHeight="1">
      <c r="B1" s="28" t="str">
        <f>D5&amp;E5&amp;F5</f>
        <v>大阪府</v>
      </c>
      <c r="C1" s="29"/>
      <c r="D1" s="30"/>
      <c r="E1" s="31"/>
      <c r="H1" s="30"/>
      <c r="I1" s="32"/>
      <c r="J1" s="32"/>
      <c r="K1" s="32"/>
      <c r="M1" s="33"/>
      <c r="N1" s="34" t="s">
        <v>1060</v>
      </c>
      <c r="O1" s="35" t="str">
        <f>IF(M75=Q1:Q1,"該当","非該当")</f>
        <v>非該当</v>
      </c>
      <c r="P1" s="36" t="s">
        <v>33</v>
      </c>
      <c r="Q1" s="36" t="s">
        <v>1025</v>
      </c>
      <c r="R1" s="30"/>
      <c r="S1" s="37"/>
      <c r="W1" s="32"/>
    </row>
    <row r="2" spans="1:24" s="27" customFormat="1" ht="16.5" customHeight="1">
      <c r="A2" s="38"/>
      <c r="B2" s="39"/>
      <c r="C2" s="40"/>
      <c r="D2" s="41"/>
      <c r="E2" s="42"/>
      <c r="F2" s="38"/>
      <c r="G2" s="38"/>
      <c r="H2" s="41"/>
      <c r="I2" s="43"/>
      <c r="J2" s="43"/>
      <c r="K2" s="43"/>
      <c r="L2" s="38"/>
      <c r="M2" s="44"/>
      <c r="N2" s="45"/>
      <c r="O2" s="46"/>
      <c r="P2" s="47"/>
      <c r="Q2" s="36"/>
      <c r="R2" s="30"/>
      <c r="S2" s="37"/>
      <c r="W2" s="32"/>
    </row>
    <row r="3" spans="1:24" s="27" customFormat="1" ht="16.5" customHeight="1" thickBot="1">
      <c r="A3" s="38"/>
      <c r="B3" s="39"/>
      <c r="C3" s="40"/>
      <c r="D3" s="41"/>
      <c r="E3" s="42"/>
      <c r="F3" s="38"/>
      <c r="G3" s="38"/>
      <c r="H3" s="41"/>
      <c r="I3" s="43"/>
      <c r="J3" s="43"/>
      <c r="K3" s="43"/>
      <c r="L3" s="38"/>
      <c r="M3" s="44"/>
      <c r="N3" s="45"/>
      <c r="O3" s="46"/>
      <c r="P3" s="47"/>
      <c r="Q3" s="36"/>
      <c r="R3" s="30"/>
      <c r="S3" s="37"/>
      <c r="W3" s="32"/>
    </row>
    <row r="4" spans="1:24" s="57" customFormat="1" ht="15.75" customHeight="1" thickBot="1">
      <c r="A4" s="48"/>
      <c r="B4" s="49" t="s">
        <v>1129</v>
      </c>
      <c r="C4" s="50"/>
      <c r="D4" s="50"/>
      <c r="E4" s="51"/>
      <c r="F4" s="51"/>
      <c r="G4" s="52"/>
      <c r="H4" s="52"/>
      <c r="I4" s="52"/>
      <c r="J4" s="52"/>
      <c r="K4" s="52"/>
      <c r="L4" s="52"/>
      <c r="M4" s="52"/>
      <c r="N4" s="52"/>
      <c r="O4" s="53" t="s">
        <v>1130</v>
      </c>
      <c r="P4" s="54"/>
      <c r="Q4" s="55"/>
      <c r="R4" s="56"/>
      <c r="W4" s="58"/>
    </row>
    <row r="5" spans="1:24" ht="17.25" customHeight="1" thickTop="1" thickBot="1">
      <c r="A5" s="59"/>
      <c r="B5" s="315" t="s">
        <v>6</v>
      </c>
      <c r="C5" s="316"/>
      <c r="D5" s="195" t="s">
        <v>57</v>
      </c>
      <c r="E5" s="193"/>
      <c r="F5" s="21"/>
      <c r="G5" s="60" t="s">
        <v>5</v>
      </c>
      <c r="H5" s="317" t="str">
        <f>IFERROR(VLOOKUP(B1,住宅リスト!A3:B274,2,FALSE),"")</f>
        <v/>
      </c>
      <c r="I5" s="318"/>
      <c r="J5" s="318"/>
      <c r="K5" s="318"/>
      <c r="L5" s="318"/>
      <c r="M5" s="318"/>
      <c r="N5" s="318"/>
      <c r="O5" s="319"/>
      <c r="P5" s="61"/>
      <c r="Q5" s="62"/>
      <c r="S5" s="28"/>
      <c r="W5" s="64"/>
      <c r="X5" s="65"/>
    </row>
    <row r="6" spans="1:24" ht="17.25" customHeight="1" thickBot="1">
      <c r="A6" s="59"/>
      <c r="B6" s="320" t="s">
        <v>1097</v>
      </c>
      <c r="C6" s="321"/>
      <c r="D6" s="322" t="str">
        <f>IFERROR(VLOOKUP(B1,住宅リスト!A3:G274,7,FALSE),"")</f>
        <v/>
      </c>
      <c r="E6" s="323"/>
      <c r="F6" s="324"/>
      <c r="G6" s="66" t="s">
        <v>1024</v>
      </c>
      <c r="H6" s="67" t="s">
        <v>9</v>
      </c>
      <c r="I6" s="325" t="str">
        <f>IFERROR(VLOOKUP(B1,住宅リスト!A3:C274,3,FALSE),"")</f>
        <v/>
      </c>
      <c r="J6" s="325"/>
      <c r="K6" s="227" t="str">
        <f>IFERROR(VLOOKUP(B1,住宅リスト!A3:D274,4,FALSE),"")</f>
        <v/>
      </c>
      <c r="L6" s="227"/>
      <c r="M6" s="227"/>
      <c r="N6" s="227"/>
      <c r="O6" s="228"/>
      <c r="Q6" s="69"/>
      <c r="R6" s="56"/>
    </row>
    <row r="7" spans="1:24" ht="17.25" customHeight="1" thickBot="1">
      <c r="A7" s="59"/>
      <c r="B7" s="332" t="s">
        <v>1098</v>
      </c>
      <c r="C7" s="333"/>
      <c r="D7" s="334"/>
      <c r="E7" s="335"/>
      <c r="F7" s="336"/>
      <c r="G7" s="70" t="s">
        <v>7</v>
      </c>
      <c r="H7" s="194"/>
      <c r="I7" s="17"/>
      <c r="J7" s="71" t="s">
        <v>34</v>
      </c>
      <c r="K7" s="17"/>
      <c r="L7" s="72" t="s">
        <v>35</v>
      </c>
      <c r="M7" s="17"/>
      <c r="N7" s="73" t="s">
        <v>1062</v>
      </c>
      <c r="O7" s="330"/>
      <c r="P7" s="68" t="s">
        <v>1057</v>
      </c>
      <c r="Q7" s="74"/>
      <c r="R7" s="64"/>
      <c r="S7" s="65"/>
      <c r="T7" s="65"/>
      <c r="V7" s="65"/>
      <c r="W7" s="64"/>
    </row>
    <row r="8" spans="1:24" ht="17.25" customHeight="1" thickBot="1">
      <c r="A8" s="59"/>
      <c r="B8" s="337" t="s">
        <v>1068</v>
      </c>
      <c r="C8" s="338"/>
      <c r="D8" s="339"/>
      <c r="E8" s="340"/>
      <c r="F8" s="341"/>
      <c r="G8" s="75" t="s">
        <v>1069</v>
      </c>
      <c r="H8" s="342"/>
      <c r="I8" s="343"/>
      <c r="J8" s="343"/>
      <c r="K8" s="343"/>
      <c r="L8" s="344"/>
      <c r="M8" s="76" t="s">
        <v>46</v>
      </c>
      <c r="N8" s="196" t="str">
        <f>IFERROR(VLOOKUP(B1,住宅リスト!A3:E271,5,FALSE),"")</f>
        <v/>
      </c>
      <c r="O8" s="331"/>
      <c r="P8" s="77" t="str">
        <f>IFERROR(E34/N8,"")</f>
        <v/>
      </c>
      <c r="Q8" s="69"/>
      <c r="R8" s="78"/>
      <c r="T8" s="65"/>
      <c r="U8" s="65"/>
    </row>
    <row r="9" spans="1:24" s="65" customFormat="1" ht="24" customHeight="1" thickBot="1">
      <c r="A9" s="79"/>
      <c r="B9" s="80" t="s">
        <v>2</v>
      </c>
      <c r="C9" s="326" t="s">
        <v>1045</v>
      </c>
      <c r="D9" s="327"/>
      <c r="E9" s="327"/>
      <c r="F9" s="327"/>
      <c r="G9" s="327"/>
      <c r="H9" s="327"/>
      <c r="I9" s="327"/>
      <c r="J9" s="327"/>
      <c r="K9" s="328"/>
      <c r="L9" s="328"/>
      <c r="M9" s="81" t="s">
        <v>3</v>
      </c>
      <c r="N9" s="82" t="s">
        <v>4</v>
      </c>
      <c r="O9" s="83" t="s">
        <v>20</v>
      </c>
      <c r="P9" s="68"/>
      <c r="Q9" s="69"/>
      <c r="R9" s="84"/>
      <c r="T9" s="85"/>
    </row>
    <row r="10" spans="1:24" ht="15.75" customHeight="1" thickBot="1">
      <c r="A10" s="59"/>
      <c r="B10" s="247" t="s">
        <v>0</v>
      </c>
      <c r="C10" s="86" t="s">
        <v>1074</v>
      </c>
      <c r="D10" s="238" t="s">
        <v>21</v>
      </c>
      <c r="E10" s="238"/>
      <c r="F10" s="238"/>
      <c r="G10" s="238"/>
      <c r="H10" s="238"/>
      <c r="I10" s="238"/>
      <c r="J10" s="238"/>
      <c r="K10" s="239"/>
      <c r="L10" s="239"/>
      <c r="M10" s="8" t="s">
        <v>10</v>
      </c>
      <c r="N10" s="8" t="s">
        <v>10</v>
      </c>
      <c r="O10" s="87" t="s">
        <v>13</v>
      </c>
      <c r="P10" s="68" t="str">
        <f>IF($R10=0,"未回答",IF($R10&gt;1,"重複回答","完了"))</f>
        <v>未回答</v>
      </c>
      <c r="Q10" s="69" t="b">
        <f>IF(M10=$Q$1,TRUE,FALSE)</f>
        <v>0</v>
      </c>
      <c r="R10" s="56">
        <f>COUNTIF($M10:$N10,"☑")</f>
        <v>0</v>
      </c>
      <c r="T10" s="88"/>
      <c r="U10" s="88"/>
      <c r="V10" s="88"/>
    </row>
    <row r="11" spans="1:24" ht="20.25" customHeight="1" thickBot="1">
      <c r="A11" s="59"/>
      <c r="B11" s="248"/>
      <c r="C11" s="86" t="s">
        <v>1075</v>
      </c>
      <c r="D11" s="222" t="s">
        <v>1099</v>
      </c>
      <c r="E11" s="222"/>
      <c r="F11" s="222"/>
      <c r="G11" s="222"/>
      <c r="H11" s="222"/>
      <c r="I11" s="222"/>
      <c r="J11" s="222"/>
      <c r="K11" s="223"/>
      <c r="L11" s="223"/>
      <c r="M11" s="8" t="s">
        <v>10</v>
      </c>
      <c r="N11" s="8" t="s">
        <v>10</v>
      </c>
      <c r="O11" s="87" t="s">
        <v>22</v>
      </c>
      <c r="P11" s="68" t="str">
        <f>IF($R11=0,"未回答",IF($R11&gt;1,"重複回答","完了"))</f>
        <v>未回答</v>
      </c>
      <c r="Q11" s="69" t="b">
        <f>IF(M11=$Q$1,TRUE,FALSE)</f>
        <v>0</v>
      </c>
      <c r="R11" s="56">
        <f>COUNTIF($M11:$N11,"☑")</f>
        <v>0</v>
      </c>
      <c r="T11" s="88"/>
      <c r="U11" s="88"/>
      <c r="V11" s="88"/>
    </row>
    <row r="12" spans="1:24" ht="15.75" customHeight="1" thickBot="1">
      <c r="A12" s="59"/>
      <c r="B12" s="248"/>
      <c r="C12" s="86" t="s">
        <v>1076</v>
      </c>
      <c r="D12" s="345" t="s">
        <v>1033</v>
      </c>
      <c r="E12" s="345"/>
      <c r="F12" s="345"/>
      <c r="G12" s="346"/>
      <c r="H12" s="253" t="str">
        <f>IF(N12=$Q$1,"⇒(4)へ進んでください","")</f>
        <v/>
      </c>
      <c r="I12" s="254"/>
      <c r="J12" s="254"/>
      <c r="K12" s="255"/>
      <c r="L12" s="255"/>
      <c r="M12" s="8" t="s">
        <v>10</v>
      </c>
      <c r="N12" s="8" t="s">
        <v>10</v>
      </c>
      <c r="O12" s="87" t="s">
        <v>12</v>
      </c>
      <c r="P12" s="68" t="str">
        <f>IF($R12=0,"未回答",IF($R12&gt;1,"重複回答","完了"))</f>
        <v>未回答</v>
      </c>
      <c r="Q12" s="69"/>
      <c r="R12" s="56">
        <f>COUNTIF($M12:$N12,"☑")</f>
        <v>0</v>
      </c>
      <c r="T12" s="88"/>
      <c r="U12" s="88"/>
      <c r="V12" s="88"/>
    </row>
    <row r="13" spans="1:24" ht="15.75" customHeight="1" thickBot="1">
      <c r="B13" s="248"/>
      <c r="C13" s="90"/>
      <c r="D13" s="347" t="str">
        <f>IF(M12=$Q$1,"※改修等を行った場合は、以下①～③に回答してください","")</f>
        <v/>
      </c>
      <c r="E13" s="347"/>
      <c r="F13" s="347"/>
      <c r="G13" s="347"/>
      <c r="H13" s="347"/>
      <c r="I13" s="347"/>
      <c r="J13" s="347"/>
      <c r="K13" s="348"/>
      <c r="L13" s="348"/>
      <c r="M13" s="91"/>
      <c r="N13" s="91"/>
      <c r="O13" s="92"/>
      <c r="Q13" s="69"/>
      <c r="R13" s="56"/>
      <c r="T13" s="88"/>
      <c r="U13" s="88"/>
      <c r="V13" s="88"/>
    </row>
    <row r="14" spans="1:24" ht="15.75" customHeight="1" thickBot="1">
      <c r="B14" s="248"/>
      <c r="C14" s="93"/>
      <c r="D14" s="314" t="s">
        <v>11</v>
      </c>
      <c r="E14" s="238"/>
      <c r="F14" s="238"/>
      <c r="G14" s="239"/>
      <c r="H14" s="253" t="str">
        <f>IF(N14=Q1,"⇒(4)へ進んでください","")</f>
        <v/>
      </c>
      <c r="I14" s="254"/>
      <c r="J14" s="254"/>
      <c r="K14" s="255"/>
      <c r="L14" s="255"/>
      <c r="M14" s="8" t="s">
        <v>10</v>
      </c>
      <c r="N14" s="7" t="s">
        <v>10</v>
      </c>
      <c r="O14" s="87" t="s">
        <v>23</v>
      </c>
      <c r="P14" s="68" t="str">
        <f>IF($N$12=$Q$1,"完了",IF(R14=0,"未回答",IF(R14=1,"完了","重複回答")))</f>
        <v>未回答</v>
      </c>
      <c r="Q14" s="69"/>
      <c r="R14" s="56">
        <f>COUNTIF($M14:$N14,"☑")</f>
        <v>0</v>
      </c>
      <c r="T14" s="88"/>
      <c r="U14" s="88"/>
      <c r="V14" s="88"/>
    </row>
    <row r="15" spans="1:24" ht="15.75" customHeight="1" thickBot="1">
      <c r="B15" s="248"/>
      <c r="C15" s="94"/>
      <c r="D15" s="349" t="str">
        <f>IF(M14=$Q$1,"※各居住部分の床面積を変更した場合は、以下ア～エに回答してください","")</f>
        <v/>
      </c>
      <c r="E15" s="349"/>
      <c r="F15" s="349"/>
      <c r="G15" s="349"/>
      <c r="H15" s="349"/>
      <c r="I15" s="349"/>
      <c r="J15" s="349"/>
      <c r="K15" s="350"/>
      <c r="L15" s="350"/>
      <c r="M15" s="95"/>
      <c r="N15" s="95"/>
      <c r="O15" s="96"/>
      <c r="Q15" s="69"/>
      <c r="R15" s="56"/>
      <c r="T15" s="88"/>
      <c r="U15" s="88"/>
      <c r="V15" s="88"/>
    </row>
    <row r="16" spans="1:24" ht="16.5" customHeight="1">
      <c r="B16" s="248"/>
      <c r="C16" s="93"/>
      <c r="D16" s="297" t="s">
        <v>1407</v>
      </c>
      <c r="E16" s="298"/>
      <c r="F16" s="298"/>
      <c r="G16" s="298"/>
      <c r="H16" s="298"/>
      <c r="I16" s="298"/>
      <c r="J16" s="298"/>
      <c r="K16" s="299"/>
      <c r="L16" s="299"/>
      <c r="M16" s="19" t="s">
        <v>10</v>
      </c>
      <c r="N16" s="9" t="s">
        <v>10</v>
      </c>
      <c r="O16" s="97"/>
      <c r="P16" s="68" t="str">
        <f>IF(OR(N12=Q1,N14=Q1),"完了",IF(R16=0,"未回答",IF(OR(R16&gt;1,S16&gt;1),"重複回答","完了")))</f>
        <v>未回答</v>
      </c>
      <c r="Q16" s="69"/>
      <c r="R16" s="56">
        <f>COUNTIF($M16:$N16,"☑")</f>
        <v>0</v>
      </c>
      <c r="S16" s="98">
        <f>COUNTIF(M16:M17,Q1)</f>
        <v>0</v>
      </c>
      <c r="T16" s="88"/>
      <c r="U16" s="88"/>
      <c r="V16" s="88"/>
    </row>
    <row r="17" spans="1:24" ht="30" customHeight="1">
      <c r="B17" s="248"/>
      <c r="C17" s="93"/>
      <c r="D17" s="311" t="s">
        <v>1100</v>
      </c>
      <c r="E17" s="312"/>
      <c r="F17" s="312"/>
      <c r="G17" s="312"/>
      <c r="H17" s="312"/>
      <c r="I17" s="312"/>
      <c r="J17" s="312"/>
      <c r="K17" s="313"/>
      <c r="L17" s="313"/>
      <c r="M17" s="6" t="s">
        <v>10</v>
      </c>
      <c r="N17" s="5" t="s">
        <v>10</v>
      </c>
      <c r="O17" s="99"/>
      <c r="P17" s="68" t="str">
        <f>IF(OR(N12=Q1,N14=Q1),"完了",IF(R17=0,"未回答",IF(OR(R17&gt;1,S16&gt;1),"重複回答","完了")))</f>
        <v>未回答</v>
      </c>
      <c r="Q17" s="69" t="b">
        <f>IF(OR(M17=$Q$1,N12=Q1),TRUE,FALSE)</f>
        <v>0</v>
      </c>
      <c r="R17" s="56">
        <f>COUNTIF($M17:$N17,"☑")</f>
        <v>0</v>
      </c>
      <c r="S17" s="98">
        <f>COUNTIF(M17,Q1)+COUNTIF(M18,Q1)</f>
        <v>0</v>
      </c>
      <c r="T17" s="88"/>
      <c r="U17" s="88"/>
      <c r="V17" s="88"/>
    </row>
    <row r="18" spans="1:24" ht="16.5" customHeight="1">
      <c r="B18" s="248"/>
      <c r="C18" s="93"/>
      <c r="D18" s="308" t="s">
        <v>1101</v>
      </c>
      <c r="E18" s="309"/>
      <c r="F18" s="309"/>
      <c r="G18" s="309"/>
      <c r="H18" s="309"/>
      <c r="I18" s="309"/>
      <c r="J18" s="309"/>
      <c r="K18" s="310"/>
      <c r="L18" s="310"/>
      <c r="M18" s="6" t="s">
        <v>10</v>
      </c>
      <c r="N18" s="5" t="s">
        <v>10</v>
      </c>
      <c r="O18" s="99"/>
      <c r="P18" s="68" t="str">
        <f>IF(OR(N12=Q1,N14=Q1),"完了",IF(R18=0,"未回答",IF(OR(S17&gt;1,R18&gt;1),"重複回答","完了")))</f>
        <v>未回答</v>
      </c>
      <c r="Q18" s="69" t="b">
        <f>IF(OR(M18=$Q$1,N12=Q1),TRUE,FALSE)</f>
        <v>0</v>
      </c>
      <c r="R18" s="56">
        <f>COUNTIF($M18:$N18,"☑")</f>
        <v>0</v>
      </c>
      <c r="T18" s="88"/>
      <c r="U18" s="88"/>
      <c r="V18" s="88"/>
    </row>
    <row r="19" spans="1:24" s="65" customFormat="1" ht="20.100000000000001" customHeight="1" thickBot="1">
      <c r="A19" s="89"/>
      <c r="B19" s="248"/>
      <c r="C19" s="93"/>
      <c r="D19" s="288" t="s">
        <v>1102</v>
      </c>
      <c r="E19" s="289"/>
      <c r="F19" s="289"/>
      <c r="G19" s="289"/>
      <c r="H19" s="289"/>
      <c r="I19" s="289"/>
      <c r="J19" s="289"/>
      <c r="K19" s="290"/>
      <c r="L19" s="290"/>
      <c r="M19" s="20" t="s">
        <v>10</v>
      </c>
      <c r="N19" s="10" t="s">
        <v>10</v>
      </c>
      <c r="O19" s="100"/>
      <c r="P19" s="68" t="str">
        <f>IF(OR($N$12=$Q$1,$N$14=$Q$1),"完了",IF(R19=0,"未回答",IF(R19=1,"完了","重複回答")))</f>
        <v>未回答</v>
      </c>
      <c r="Q19" s="69"/>
      <c r="R19" s="56">
        <f>COUNTIF($M19:$N19,"☑")</f>
        <v>0</v>
      </c>
      <c r="S19" s="64"/>
      <c r="T19" s="88"/>
      <c r="U19" s="88"/>
      <c r="V19" s="88"/>
      <c r="X19" s="64"/>
    </row>
    <row r="20" spans="1:24" s="65" customFormat="1" ht="15" customHeight="1" thickBot="1">
      <c r="A20" s="89"/>
      <c r="B20" s="248"/>
      <c r="C20" s="93"/>
      <c r="D20" s="314" t="s">
        <v>18</v>
      </c>
      <c r="E20" s="238"/>
      <c r="F20" s="238"/>
      <c r="G20" s="239"/>
      <c r="H20" s="253" t="str">
        <f>IF(N20=$Q$1,"⇒③へ進んでください","")</f>
        <v/>
      </c>
      <c r="I20" s="254"/>
      <c r="J20" s="254"/>
      <c r="K20" s="255"/>
      <c r="L20" s="255"/>
      <c r="M20" s="8" t="s">
        <v>10</v>
      </c>
      <c r="N20" s="7" t="s">
        <v>10</v>
      </c>
      <c r="O20" s="87" t="s">
        <v>24</v>
      </c>
      <c r="P20" s="68" t="str">
        <f>IF($N$12=$Q$1,"完了",IF(R20=0,"未回答",IF(R20=1,"完了","重複回答")))</f>
        <v>未回答</v>
      </c>
      <c r="Q20" s="69"/>
      <c r="R20" s="56">
        <f>COUNTIF($M20:$N20,"☑")</f>
        <v>0</v>
      </c>
      <c r="S20" s="64"/>
      <c r="T20" s="88"/>
      <c r="U20" s="88"/>
      <c r="V20" s="88"/>
      <c r="X20" s="64"/>
    </row>
    <row r="21" spans="1:24" s="65" customFormat="1" ht="15.75" customHeight="1" thickBot="1">
      <c r="A21" s="89"/>
      <c r="B21" s="248"/>
      <c r="C21" s="94"/>
      <c r="D21" s="284" t="str">
        <f>IF(M20=$Q$1,"※構造、設備を変更した場合は、以下ア～カに回答してください","")</f>
        <v/>
      </c>
      <c r="E21" s="284"/>
      <c r="F21" s="284"/>
      <c r="G21" s="284"/>
      <c r="H21" s="284"/>
      <c r="I21" s="284"/>
      <c r="J21" s="284"/>
      <c r="K21" s="285"/>
      <c r="L21" s="285"/>
      <c r="M21" s="91"/>
      <c r="N21" s="91"/>
      <c r="O21" s="92"/>
      <c r="P21" s="68"/>
      <c r="Q21" s="69"/>
      <c r="R21" s="56"/>
      <c r="S21" s="64"/>
      <c r="T21" s="88"/>
      <c r="U21" s="88"/>
      <c r="V21" s="88"/>
      <c r="X21" s="64"/>
    </row>
    <row r="22" spans="1:24" s="65" customFormat="1" ht="17.25" customHeight="1">
      <c r="A22" s="89"/>
      <c r="B22" s="248"/>
      <c r="C22" s="93"/>
      <c r="D22" s="297" t="s">
        <v>1103</v>
      </c>
      <c r="E22" s="298"/>
      <c r="F22" s="298"/>
      <c r="G22" s="298"/>
      <c r="H22" s="298"/>
      <c r="I22" s="298"/>
      <c r="J22" s="298"/>
      <c r="K22" s="299"/>
      <c r="L22" s="299"/>
      <c r="M22" s="19" t="s">
        <v>10</v>
      </c>
      <c r="N22" s="19" t="s">
        <v>10</v>
      </c>
      <c r="O22" s="101"/>
      <c r="P22" s="68" t="str">
        <f t="shared" ref="P22:P27" si="0">IF(OR($N$12=$Q$1,$N$20=$Q$1),"完了",IF($R22=0,"未回答",IF($R22=1,"完了","重複回答")))</f>
        <v>未回答</v>
      </c>
      <c r="Q22" s="69"/>
      <c r="R22" s="56">
        <f t="shared" ref="R22:R28" si="1">COUNTIF($M22:$N22,"☑")</f>
        <v>0</v>
      </c>
      <c r="S22" s="64"/>
      <c r="T22" s="88"/>
      <c r="U22" s="88"/>
      <c r="V22" s="88"/>
      <c r="X22" s="64"/>
    </row>
    <row r="23" spans="1:24" s="65" customFormat="1" ht="27" customHeight="1">
      <c r="A23" s="89"/>
      <c r="B23" s="248"/>
      <c r="C23" s="93"/>
      <c r="D23" s="305" t="s">
        <v>1104</v>
      </c>
      <c r="E23" s="306"/>
      <c r="F23" s="306"/>
      <c r="G23" s="306"/>
      <c r="H23" s="306"/>
      <c r="I23" s="306"/>
      <c r="J23" s="306"/>
      <c r="K23" s="307"/>
      <c r="L23" s="307"/>
      <c r="M23" s="6" t="s">
        <v>10</v>
      </c>
      <c r="N23" s="6" t="s">
        <v>10</v>
      </c>
      <c r="O23" s="102"/>
      <c r="P23" s="68" t="str">
        <f t="shared" si="0"/>
        <v>未回答</v>
      </c>
      <c r="Q23" s="69"/>
      <c r="R23" s="56">
        <f t="shared" si="1"/>
        <v>0</v>
      </c>
      <c r="S23" s="64"/>
      <c r="T23" s="88"/>
      <c r="U23" s="88"/>
      <c r="V23" s="88"/>
      <c r="X23" s="64"/>
    </row>
    <row r="24" spans="1:24" s="65" customFormat="1" ht="17.25" customHeight="1">
      <c r="A24" s="89"/>
      <c r="B24" s="248"/>
      <c r="C24" s="93"/>
      <c r="D24" s="308" t="s">
        <v>1105</v>
      </c>
      <c r="E24" s="309"/>
      <c r="F24" s="309"/>
      <c r="G24" s="309"/>
      <c r="H24" s="309"/>
      <c r="I24" s="309"/>
      <c r="J24" s="309"/>
      <c r="K24" s="310"/>
      <c r="L24" s="310"/>
      <c r="M24" s="6" t="s">
        <v>10</v>
      </c>
      <c r="N24" s="6" t="s">
        <v>10</v>
      </c>
      <c r="O24" s="102"/>
      <c r="P24" s="68" t="str">
        <f t="shared" si="0"/>
        <v>未回答</v>
      </c>
      <c r="Q24" s="69"/>
      <c r="R24" s="56">
        <f t="shared" si="1"/>
        <v>0</v>
      </c>
      <c r="S24" s="64"/>
      <c r="T24" s="88"/>
      <c r="U24" s="88"/>
      <c r="V24" s="88"/>
      <c r="X24" s="64"/>
    </row>
    <row r="25" spans="1:24" s="65" customFormat="1" ht="25.5" customHeight="1">
      <c r="A25" s="89"/>
      <c r="B25" s="248"/>
      <c r="C25" s="93"/>
      <c r="D25" s="260" t="s">
        <v>1106</v>
      </c>
      <c r="E25" s="309"/>
      <c r="F25" s="309"/>
      <c r="G25" s="309"/>
      <c r="H25" s="309"/>
      <c r="I25" s="309"/>
      <c r="J25" s="309"/>
      <c r="K25" s="310"/>
      <c r="L25" s="310"/>
      <c r="M25" s="6" t="s">
        <v>10</v>
      </c>
      <c r="N25" s="6" t="s">
        <v>10</v>
      </c>
      <c r="O25" s="102"/>
      <c r="P25" s="68" t="str">
        <f t="shared" si="0"/>
        <v>未回答</v>
      </c>
      <c r="Q25" s="69"/>
      <c r="R25" s="56">
        <f t="shared" si="1"/>
        <v>0</v>
      </c>
      <c r="S25" s="64"/>
      <c r="T25" s="88"/>
      <c r="U25" s="88"/>
      <c r="V25" s="88"/>
      <c r="X25" s="64"/>
    </row>
    <row r="26" spans="1:24" s="65" customFormat="1" ht="49.5" customHeight="1">
      <c r="A26" s="89"/>
      <c r="B26" s="248"/>
      <c r="C26" s="93"/>
      <c r="D26" s="260" t="s">
        <v>1107</v>
      </c>
      <c r="E26" s="309"/>
      <c r="F26" s="309"/>
      <c r="G26" s="309"/>
      <c r="H26" s="309"/>
      <c r="I26" s="309"/>
      <c r="J26" s="309"/>
      <c r="K26" s="310"/>
      <c r="L26" s="310"/>
      <c r="M26" s="6" t="s">
        <v>10</v>
      </c>
      <c r="N26" s="6" t="s">
        <v>10</v>
      </c>
      <c r="O26" s="103" t="s">
        <v>49</v>
      </c>
      <c r="P26" s="68" t="str">
        <f t="shared" si="0"/>
        <v>未回答</v>
      </c>
      <c r="Q26" s="69"/>
      <c r="R26" s="56">
        <f t="shared" si="1"/>
        <v>0</v>
      </c>
      <c r="S26" s="64"/>
      <c r="T26" s="88"/>
      <c r="U26" s="88"/>
      <c r="V26" s="88"/>
      <c r="X26" s="64"/>
    </row>
    <row r="27" spans="1:24" s="65" customFormat="1" ht="18.75" customHeight="1" thickBot="1">
      <c r="A27" s="89"/>
      <c r="B27" s="248"/>
      <c r="C27" s="93"/>
      <c r="D27" s="288" t="s">
        <v>1108</v>
      </c>
      <c r="E27" s="289"/>
      <c r="F27" s="289"/>
      <c r="G27" s="289"/>
      <c r="H27" s="289"/>
      <c r="I27" s="289"/>
      <c r="J27" s="289"/>
      <c r="K27" s="290"/>
      <c r="L27" s="290"/>
      <c r="M27" s="20" t="s">
        <v>10</v>
      </c>
      <c r="N27" s="20" t="s">
        <v>10</v>
      </c>
      <c r="O27" s="104"/>
      <c r="P27" s="68" t="str">
        <f t="shared" si="0"/>
        <v>未回答</v>
      </c>
      <c r="Q27" s="69"/>
      <c r="R27" s="56">
        <f t="shared" si="1"/>
        <v>0</v>
      </c>
      <c r="S27" s="64"/>
      <c r="T27" s="88"/>
      <c r="U27" s="88"/>
      <c r="V27" s="88"/>
      <c r="X27" s="64"/>
    </row>
    <row r="28" spans="1:24" s="65" customFormat="1" ht="59.25" customHeight="1" thickBot="1">
      <c r="A28" s="89"/>
      <c r="B28" s="248"/>
      <c r="C28" s="93"/>
      <c r="D28" s="291" t="s">
        <v>1070</v>
      </c>
      <c r="E28" s="292"/>
      <c r="F28" s="292"/>
      <c r="G28" s="292"/>
      <c r="H28" s="292"/>
      <c r="I28" s="292"/>
      <c r="J28" s="292"/>
      <c r="K28" s="293"/>
      <c r="L28" s="293"/>
      <c r="M28" s="8" t="s">
        <v>10</v>
      </c>
      <c r="N28" s="8" t="s">
        <v>10</v>
      </c>
      <c r="O28" s="105" t="s">
        <v>25</v>
      </c>
      <c r="P28" s="68" t="str">
        <f>IF($N$12=$Q$1,"完了",IF($R28=0,"未回答",IF($R28=1,"完了","重複回答")))</f>
        <v>未回答</v>
      </c>
      <c r="Q28" s="69"/>
      <c r="R28" s="56">
        <f t="shared" si="1"/>
        <v>0</v>
      </c>
      <c r="S28" s="64"/>
      <c r="T28" s="88"/>
      <c r="U28" s="88"/>
      <c r="V28" s="88"/>
      <c r="X28" s="64"/>
    </row>
    <row r="29" spans="1:24" s="65" customFormat="1" ht="15.75" customHeight="1" thickBot="1">
      <c r="A29" s="89"/>
      <c r="B29" s="248"/>
      <c r="C29" s="93"/>
      <c r="D29" s="294" t="str">
        <f>IF(M28=$Q$1,"※ﾊﾞﾘｱﾌﾘｰ構造を変更した場合は、以下ア～イに回答してください","")</f>
        <v/>
      </c>
      <c r="E29" s="295"/>
      <c r="F29" s="295"/>
      <c r="G29" s="295"/>
      <c r="H29" s="295"/>
      <c r="I29" s="295"/>
      <c r="J29" s="295"/>
      <c r="K29" s="296"/>
      <c r="L29" s="296"/>
      <c r="M29" s="106"/>
      <c r="N29" s="91"/>
      <c r="O29" s="107"/>
      <c r="P29" s="68"/>
      <c r="Q29" s="69"/>
      <c r="R29" s="56"/>
      <c r="S29" s="64"/>
      <c r="T29" s="88"/>
      <c r="U29" s="88"/>
      <c r="V29" s="88"/>
      <c r="X29" s="64"/>
    </row>
    <row r="30" spans="1:24" s="65" customFormat="1" ht="18.75" customHeight="1">
      <c r="A30" s="89"/>
      <c r="B30" s="248"/>
      <c r="C30" s="93"/>
      <c r="D30" s="297" t="s">
        <v>1109</v>
      </c>
      <c r="E30" s="298"/>
      <c r="F30" s="298"/>
      <c r="G30" s="298"/>
      <c r="H30" s="298"/>
      <c r="I30" s="298"/>
      <c r="J30" s="298"/>
      <c r="K30" s="299"/>
      <c r="L30" s="299"/>
      <c r="M30" s="19" t="s">
        <v>10</v>
      </c>
      <c r="N30" s="19" t="s">
        <v>10</v>
      </c>
      <c r="O30" s="108"/>
      <c r="P30" s="68" t="str">
        <f>IF(OR($N$12=$Q$1,$N$28=$Q$1),"完了",IF($R30=0,"未回答",IF($R30=1,"完了","重複回答")))</f>
        <v>未回答</v>
      </c>
      <c r="Q30" s="69" t="b">
        <f>IF(OR(N28=Q1,M30=$Q$1),TRUE,FALSE)</f>
        <v>0</v>
      </c>
      <c r="R30" s="56">
        <f>COUNTIF($M30:$N30,"☑")</f>
        <v>0</v>
      </c>
      <c r="S30" s="64"/>
      <c r="T30" s="88"/>
      <c r="U30" s="88"/>
      <c r="V30" s="88"/>
      <c r="X30" s="64"/>
    </row>
    <row r="31" spans="1:24" s="65" customFormat="1" ht="19.5" customHeight="1" thickBot="1">
      <c r="A31" s="89"/>
      <c r="B31" s="248"/>
      <c r="C31" s="93"/>
      <c r="D31" s="300" t="s">
        <v>1110</v>
      </c>
      <c r="E31" s="301"/>
      <c r="F31" s="301"/>
      <c r="G31" s="301"/>
      <c r="H31" s="301"/>
      <c r="I31" s="301"/>
      <c r="J31" s="301"/>
      <c r="K31" s="302"/>
      <c r="L31" s="302"/>
      <c r="M31" s="11" t="s">
        <v>10</v>
      </c>
      <c r="N31" s="11" t="s">
        <v>10</v>
      </c>
      <c r="O31" s="107"/>
      <c r="P31" s="68" t="str">
        <f>IF(OR($N$12=$Q$1,$N$28=$Q$1),"完了",IF($R31=0,"未回答",IF($R31=1,"完了","重複回答")))</f>
        <v>未回答</v>
      </c>
      <c r="Q31" s="69"/>
      <c r="R31" s="56">
        <f>COUNTIF($M31:$N31,"☑")</f>
        <v>0</v>
      </c>
      <c r="S31" s="64"/>
      <c r="T31" s="88"/>
      <c r="U31" s="88"/>
      <c r="V31" s="88"/>
      <c r="X31" s="64"/>
    </row>
    <row r="32" spans="1:24" s="65" customFormat="1" ht="42.75" customHeight="1" thickBot="1">
      <c r="A32" s="89"/>
      <c r="B32" s="248"/>
      <c r="C32" s="86" t="s">
        <v>1077</v>
      </c>
      <c r="D32" s="222" t="s">
        <v>1111</v>
      </c>
      <c r="E32" s="238"/>
      <c r="F32" s="238"/>
      <c r="G32" s="238"/>
      <c r="H32" s="238"/>
      <c r="I32" s="238"/>
      <c r="J32" s="238"/>
      <c r="K32" s="239"/>
      <c r="L32" s="239"/>
      <c r="M32" s="8" t="s">
        <v>10</v>
      </c>
      <c r="N32" s="8" t="s">
        <v>10</v>
      </c>
      <c r="O32" s="87" t="s">
        <v>26</v>
      </c>
      <c r="P32" s="68" t="str">
        <f>IF(R32=0,"未回答",IF(R32&gt;1,"重複回答","完了"))</f>
        <v>未回答</v>
      </c>
      <c r="Q32" s="69" t="b">
        <f>IF(M32=$Q$1,TRUE,FALSE)</f>
        <v>0</v>
      </c>
      <c r="R32" s="56">
        <f>COUNTIF($M32:$N32,"☑")</f>
        <v>0</v>
      </c>
      <c r="S32" s="64"/>
      <c r="T32" s="88"/>
      <c r="U32" s="88"/>
      <c r="V32" s="88"/>
      <c r="X32" s="64"/>
    </row>
    <row r="33" spans="1:24" s="65" customFormat="1" ht="16.5" customHeight="1" thickBot="1">
      <c r="A33" s="89"/>
      <c r="B33" s="248"/>
      <c r="C33" s="109"/>
      <c r="D33" s="303" t="s">
        <v>1073</v>
      </c>
      <c r="E33" s="303"/>
      <c r="F33" s="303"/>
      <c r="G33" s="303"/>
      <c r="H33" s="303"/>
      <c r="I33" s="303"/>
      <c r="J33" s="303"/>
      <c r="K33" s="304"/>
      <c r="L33" s="304"/>
      <c r="M33" s="110"/>
      <c r="N33" s="110"/>
      <c r="O33" s="111"/>
      <c r="P33" s="68"/>
      <c r="Q33" s="69"/>
      <c r="R33" s="63"/>
      <c r="S33" s="112"/>
      <c r="T33" s="113"/>
      <c r="U33" s="114"/>
      <c r="V33" s="114"/>
      <c r="X33" s="64"/>
    </row>
    <row r="34" spans="1:24" s="65" customFormat="1" ht="11.25" customHeight="1">
      <c r="A34" s="89"/>
      <c r="B34" s="248"/>
      <c r="C34" s="115"/>
      <c r="D34" s="276" t="s">
        <v>39</v>
      </c>
      <c r="E34" s="286">
        <f>G35+I35</f>
        <v>0</v>
      </c>
      <c r="F34" s="282" t="s">
        <v>1032</v>
      </c>
      <c r="G34" s="282"/>
      <c r="H34" s="282"/>
      <c r="I34" s="282"/>
      <c r="J34" s="116"/>
      <c r="K34" s="117"/>
      <c r="L34" s="117"/>
      <c r="M34" s="117"/>
      <c r="N34" s="118"/>
      <c r="O34" s="119"/>
      <c r="P34" s="68"/>
      <c r="Q34" s="69"/>
      <c r="R34" s="63"/>
      <c r="S34" s="120"/>
      <c r="T34" s="120"/>
      <c r="U34" s="114"/>
      <c r="V34" s="114"/>
      <c r="X34" s="64"/>
    </row>
    <row r="35" spans="1:24" s="65" customFormat="1" ht="21" customHeight="1" thickBot="1">
      <c r="A35" s="89"/>
      <c r="B35" s="248"/>
      <c r="C35" s="115"/>
      <c r="D35" s="278"/>
      <c r="E35" s="287"/>
      <c r="F35" s="121" t="s">
        <v>40</v>
      </c>
      <c r="G35" s="13"/>
      <c r="H35" s="122" t="s">
        <v>47</v>
      </c>
      <c r="I35" s="14"/>
      <c r="J35" s="123"/>
      <c r="K35" s="124"/>
      <c r="L35" s="124"/>
      <c r="M35" s="124"/>
      <c r="N35" s="125"/>
      <c r="O35" s="126"/>
      <c r="P35" s="68" t="str">
        <f>IF(E34=0,"未回答","完了")</f>
        <v>未回答</v>
      </c>
      <c r="Q35" s="69" t="b">
        <f>IF(E34&lt;=O7,FALSE)</f>
        <v>0</v>
      </c>
      <c r="R35" s="127">
        <f>COUNT(G35,I35)</f>
        <v>0</v>
      </c>
      <c r="S35" s="128"/>
      <c r="T35" s="129"/>
      <c r="U35" s="114"/>
      <c r="V35" s="192"/>
      <c r="X35" s="64"/>
    </row>
    <row r="36" spans="1:24" s="65" customFormat="1" ht="11.25" customHeight="1">
      <c r="A36" s="89"/>
      <c r="B36" s="248"/>
      <c r="C36" s="115"/>
      <c r="D36" s="276" t="s">
        <v>41</v>
      </c>
      <c r="E36" s="279">
        <f>G37+I37+K37+M37+G38+I38+K38+M38+G39+I39</f>
        <v>0</v>
      </c>
      <c r="F36" s="282" t="s">
        <v>1032</v>
      </c>
      <c r="G36" s="282"/>
      <c r="H36" s="282"/>
      <c r="I36" s="282"/>
      <c r="J36" s="282"/>
      <c r="K36" s="282"/>
      <c r="L36" s="282"/>
      <c r="M36" s="282"/>
      <c r="N36" s="283"/>
      <c r="O36" s="131"/>
      <c r="P36" s="68"/>
      <c r="Q36" s="69"/>
      <c r="R36" s="132"/>
      <c r="S36" s="120"/>
      <c r="T36" s="114"/>
      <c r="U36" s="114"/>
      <c r="V36" s="114"/>
      <c r="X36" s="64"/>
    </row>
    <row r="37" spans="1:24" s="65" customFormat="1" ht="21" customHeight="1">
      <c r="A37" s="89"/>
      <c r="B37" s="248"/>
      <c r="C37" s="115"/>
      <c r="D37" s="277"/>
      <c r="E37" s="280"/>
      <c r="F37" s="133" t="s">
        <v>42</v>
      </c>
      <c r="G37" s="1"/>
      <c r="H37" s="134" t="s">
        <v>43</v>
      </c>
      <c r="I37" s="1"/>
      <c r="J37" s="134" t="s">
        <v>48</v>
      </c>
      <c r="K37" s="1"/>
      <c r="L37" s="135" t="s">
        <v>1027</v>
      </c>
      <c r="M37" s="16"/>
      <c r="N37" s="136"/>
      <c r="O37" s="137"/>
      <c r="P37" s="68" t="str">
        <f>IF(E36=0,"未回答","完了")</f>
        <v>未回答</v>
      </c>
      <c r="Q37" s="138"/>
      <c r="R37" s="120"/>
      <c r="S37" s="114"/>
      <c r="T37" s="114"/>
      <c r="U37" s="130"/>
      <c r="V37" s="139"/>
      <c r="W37" s="64"/>
    </row>
    <row r="38" spans="1:24" s="65" customFormat="1" ht="21" customHeight="1">
      <c r="A38" s="89"/>
      <c r="B38" s="248"/>
      <c r="C38" s="115"/>
      <c r="D38" s="277"/>
      <c r="E38" s="280"/>
      <c r="F38" s="140" t="s">
        <v>1028</v>
      </c>
      <c r="G38" s="3"/>
      <c r="H38" s="133" t="s">
        <v>1029</v>
      </c>
      <c r="I38" s="4"/>
      <c r="J38" s="133" t="s">
        <v>1030</v>
      </c>
      <c r="K38" s="4"/>
      <c r="L38" s="133" t="s">
        <v>1031</v>
      </c>
      <c r="M38" s="18"/>
      <c r="N38" s="136"/>
      <c r="O38" s="141"/>
      <c r="P38" s="142"/>
      <c r="Q38" s="143"/>
      <c r="R38" s="144"/>
      <c r="S38" s="145"/>
      <c r="T38" s="114"/>
      <c r="U38" s="130"/>
      <c r="V38" s="139"/>
      <c r="W38" s="64"/>
    </row>
    <row r="39" spans="1:24" s="65" customFormat="1" ht="21" customHeight="1" thickBot="1">
      <c r="A39" s="89"/>
      <c r="B39" s="248"/>
      <c r="C39" s="146"/>
      <c r="D39" s="278"/>
      <c r="E39" s="281"/>
      <c r="F39" s="147" t="s">
        <v>1067</v>
      </c>
      <c r="G39" s="2"/>
      <c r="H39" s="147" t="s">
        <v>1026</v>
      </c>
      <c r="I39" s="2"/>
      <c r="J39" s="148"/>
      <c r="K39" s="149"/>
      <c r="L39" s="149"/>
      <c r="M39" s="149"/>
      <c r="N39" s="150"/>
      <c r="O39" s="151"/>
      <c r="P39" s="68"/>
      <c r="Q39" s="69"/>
      <c r="R39" s="152"/>
      <c r="S39" s="144"/>
      <c r="T39" s="145"/>
      <c r="U39" s="114"/>
      <c r="V39" s="130"/>
      <c r="X39" s="64"/>
    </row>
    <row r="40" spans="1:24" s="65" customFormat="1" ht="20.100000000000001" customHeight="1" thickBot="1">
      <c r="A40" s="89"/>
      <c r="B40" s="248"/>
      <c r="C40" s="86" t="s">
        <v>1078</v>
      </c>
      <c r="D40" s="249" t="s">
        <v>1112</v>
      </c>
      <c r="E40" s="249"/>
      <c r="F40" s="249"/>
      <c r="G40" s="249"/>
      <c r="H40" s="249"/>
      <c r="I40" s="249"/>
      <c r="J40" s="249"/>
      <c r="K40" s="250"/>
      <c r="L40" s="250"/>
      <c r="M40" s="8" t="s">
        <v>10</v>
      </c>
      <c r="N40" s="8" t="s">
        <v>1141</v>
      </c>
      <c r="O40" s="87" t="s">
        <v>27</v>
      </c>
      <c r="P40" s="68" t="str">
        <f>IF($R40=0,"未回答",IF($R40&gt;1,"重複回答","完了"))</f>
        <v>未回答</v>
      </c>
      <c r="Q40" s="69" t="b">
        <f>IF(M40=$Q$1,TRUE,FALSE)</f>
        <v>0</v>
      </c>
      <c r="R40" s="56">
        <f>COUNTIF(M40:N40,"☑")</f>
        <v>0</v>
      </c>
      <c r="S40" s="64"/>
      <c r="T40" s="88"/>
      <c r="U40" s="88"/>
      <c r="V40" s="88"/>
      <c r="X40" s="64"/>
    </row>
    <row r="41" spans="1:24" s="65" customFormat="1" ht="18" customHeight="1" thickBot="1">
      <c r="A41" s="89"/>
      <c r="B41" s="248"/>
      <c r="C41" s="94"/>
      <c r="D41" s="284" t="s">
        <v>1034</v>
      </c>
      <c r="E41" s="284"/>
      <c r="F41" s="284"/>
      <c r="G41" s="284"/>
      <c r="H41" s="284"/>
      <c r="I41" s="284"/>
      <c r="J41" s="284"/>
      <c r="K41" s="285"/>
      <c r="L41" s="285"/>
      <c r="M41" s="91"/>
      <c r="N41" s="91"/>
      <c r="O41" s="92"/>
      <c r="P41" s="68"/>
      <c r="Q41" s="69"/>
      <c r="R41" s="56"/>
      <c r="S41" s="64"/>
      <c r="T41" s="88"/>
      <c r="U41" s="88"/>
      <c r="V41" s="88"/>
      <c r="X41" s="64"/>
    </row>
    <row r="42" spans="1:24" s="65" customFormat="1" ht="19.5" customHeight="1" thickBot="1">
      <c r="A42" s="89"/>
      <c r="B42" s="248"/>
      <c r="C42" s="93"/>
      <c r="D42" s="270" t="s">
        <v>1113</v>
      </c>
      <c r="E42" s="271"/>
      <c r="F42" s="271"/>
      <c r="G42" s="271"/>
      <c r="H42" s="271"/>
      <c r="I42" s="271"/>
      <c r="J42" s="271"/>
      <c r="K42" s="272"/>
      <c r="L42" s="272"/>
      <c r="M42" s="8" t="s">
        <v>10</v>
      </c>
      <c r="N42" s="7" t="s">
        <v>10</v>
      </c>
      <c r="O42" s="101"/>
      <c r="P42" s="68" t="str">
        <f t="shared" ref="P42:P75" si="2">IF($R42=0,"未回答",IF($R42&gt;1,"重複回答","完了"))</f>
        <v>未回答</v>
      </c>
      <c r="Q42" s="69" t="b">
        <f>IF(M42=$Q$1,TRUE,FALSE)</f>
        <v>0</v>
      </c>
      <c r="R42" s="56">
        <f>COUNTIF(M42:N42,"☑")</f>
        <v>0</v>
      </c>
      <c r="S42" s="64"/>
      <c r="T42" s="88"/>
      <c r="U42" s="88"/>
      <c r="V42" s="88"/>
      <c r="X42" s="64"/>
    </row>
    <row r="43" spans="1:24" s="65" customFormat="1" ht="18.75" customHeight="1">
      <c r="A43" s="89"/>
      <c r="B43" s="248"/>
      <c r="C43" s="93"/>
      <c r="D43" s="263" t="s">
        <v>1114</v>
      </c>
      <c r="E43" s="264"/>
      <c r="F43" s="264"/>
      <c r="G43" s="264"/>
      <c r="H43" s="264"/>
      <c r="I43" s="264"/>
      <c r="J43" s="153"/>
      <c r="K43" s="154" t="s">
        <v>1115</v>
      </c>
      <c r="L43" s="197"/>
      <c r="M43" s="266" t="s">
        <v>10</v>
      </c>
      <c r="N43" s="266" t="s">
        <v>10</v>
      </c>
      <c r="O43" s="268"/>
      <c r="P43" s="68" t="str">
        <f>IF($R43=0,"未回答",IF($R43&gt;1,"重複回答","完了"))</f>
        <v>未回答</v>
      </c>
      <c r="Q43" s="69" t="b">
        <f>IF(M43=Q1,TRUE,FALSE)</f>
        <v>0</v>
      </c>
      <c r="R43" s="155">
        <f>COUNTIF($M43:$N44,"☑")</f>
        <v>0</v>
      </c>
      <c r="S43" s="64"/>
      <c r="T43" s="88"/>
      <c r="U43" s="88"/>
      <c r="V43" s="88"/>
      <c r="X43" s="64"/>
    </row>
    <row r="44" spans="1:24" s="65" customFormat="1" ht="49.5" customHeight="1" thickBot="1">
      <c r="A44" s="89"/>
      <c r="B44" s="248"/>
      <c r="C44" s="93"/>
      <c r="D44" s="273" t="s">
        <v>1036</v>
      </c>
      <c r="E44" s="274"/>
      <c r="F44" s="274"/>
      <c r="G44" s="274"/>
      <c r="H44" s="274"/>
      <c r="I44" s="274"/>
      <c r="J44" s="274"/>
      <c r="K44" s="275"/>
      <c r="L44" s="275"/>
      <c r="M44" s="267"/>
      <c r="N44" s="267"/>
      <c r="O44" s="268"/>
      <c r="P44" s="68"/>
      <c r="Q44" s="69"/>
      <c r="R44" s="155"/>
      <c r="S44" s="64"/>
      <c r="T44" s="88"/>
      <c r="U44" s="88"/>
      <c r="V44" s="88"/>
      <c r="X44" s="64"/>
    </row>
    <row r="45" spans="1:24" s="65" customFormat="1" ht="30.75" customHeight="1" thickBot="1">
      <c r="A45" s="89"/>
      <c r="B45" s="248"/>
      <c r="C45" s="93"/>
      <c r="D45" s="260" t="s">
        <v>1035</v>
      </c>
      <c r="E45" s="261"/>
      <c r="F45" s="261"/>
      <c r="G45" s="261"/>
      <c r="H45" s="261"/>
      <c r="I45" s="261"/>
      <c r="J45" s="261"/>
      <c r="K45" s="262"/>
      <c r="L45" s="262"/>
      <c r="M45" s="8" t="s">
        <v>10</v>
      </c>
      <c r="N45" s="8" t="s">
        <v>10</v>
      </c>
      <c r="O45" s="102"/>
      <c r="P45" s="68" t="str">
        <f>IF($R45=0,"未回答",IF($R45&gt;1,"重複回答","完了"))</f>
        <v>未回答</v>
      </c>
      <c r="Q45" s="69" t="b">
        <f>IF(M45=Q1,TRUE,FALSE)</f>
        <v>0</v>
      </c>
      <c r="R45" s="56">
        <f>COUNTIF(M45:N45,"☑")</f>
        <v>0</v>
      </c>
      <c r="S45" s="64"/>
      <c r="T45" s="88"/>
      <c r="U45" s="88"/>
      <c r="V45" s="88"/>
      <c r="X45" s="64"/>
    </row>
    <row r="46" spans="1:24" s="65" customFormat="1" ht="17.25" customHeight="1">
      <c r="A46" s="89"/>
      <c r="B46" s="248"/>
      <c r="C46" s="93"/>
      <c r="D46" s="263" t="s">
        <v>1116</v>
      </c>
      <c r="E46" s="264"/>
      <c r="F46" s="264"/>
      <c r="G46" s="264"/>
      <c r="H46" s="264"/>
      <c r="I46" s="264"/>
      <c r="J46" s="264"/>
      <c r="K46" s="264"/>
      <c r="L46" s="265"/>
      <c r="M46" s="266" t="s">
        <v>10</v>
      </c>
      <c r="N46" s="266" t="s">
        <v>10</v>
      </c>
      <c r="O46" s="268"/>
      <c r="P46" s="68" t="str">
        <f t="shared" si="2"/>
        <v>未回答</v>
      </c>
      <c r="Q46" s="69" t="b">
        <f>IF(M46=Q1,TRUE,FALSE)</f>
        <v>0</v>
      </c>
      <c r="R46" s="155">
        <f>COUNTIF(M46:N47,"☑")</f>
        <v>0</v>
      </c>
      <c r="S46" s="64"/>
      <c r="T46" s="88"/>
      <c r="U46" s="88"/>
      <c r="V46" s="88"/>
      <c r="X46" s="64"/>
    </row>
    <row r="47" spans="1:24" s="65" customFormat="1" ht="17.25" customHeight="1" thickBot="1">
      <c r="A47" s="89"/>
      <c r="B47" s="329"/>
      <c r="C47" s="156"/>
      <c r="D47" s="157" t="s">
        <v>1117</v>
      </c>
      <c r="E47" s="158"/>
      <c r="F47" s="158"/>
      <c r="G47" s="158"/>
      <c r="H47" s="159"/>
      <c r="I47" s="160"/>
      <c r="J47" s="161"/>
      <c r="K47" s="162" t="s">
        <v>44</v>
      </c>
      <c r="L47" s="198"/>
      <c r="M47" s="267"/>
      <c r="N47" s="267"/>
      <c r="O47" s="269"/>
      <c r="P47" s="163"/>
      <c r="Q47" s="164"/>
      <c r="R47" s="155"/>
      <c r="S47" s="64"/>
      <c r="T47" s="88"/>
      <c r="U47" s="88"/>
      <c r="V47" s="88"/>
      <c r="X47" s="64"/>
    </row>
    <row r="48" spans="1:24" s="65" customFormat="1" ht="18.75" customHeight="1" thickBot="1">
      <c r="A48" s="89"/>
      <c r="B48" s="247" t="s">
        <v>32</v>
      </c>
      <c r="C48" s="86" t="s">
        <v>1079</v>
      </c>
      <c r="D48" s="249" t="s">
        <v>1037</v>
      </c>
      <c r="E48" s="249"/>
      <c r="F48" s="249"/>
      <c r="G48" s="249"/>
      <c r="H48" s="249"/>
      <c r="I48" s="249"/>
      <c r="J48" s="249"/>
      <c r="K48" s="250"/>
      <c r="L48" s="250"/>
      <c r="M48" s="8" t="s">
        <v>10</v>
      </c>
      <c r="N48" s="8" t="s">
        <v>10</v>
      </c>
      <c r="O48" s="87" t="s">
        <v>28</v>
      </c>
      <c r="P48" s="165" t="str">
        <f t="shared" si="2"/>
        <v>未回答</v>
      </c>
      <c r="Q48" s="55" t="b">
        <f>IF(M48=Q1,TRUE,FALSE)</f>
        <v>0</v>
      </c>
      <c r="R48" s="56">
        <f>COUNTIF(M48:N48,"☑")</f>
        <v>0</v>
      </c>
      <c r="S48" s="64"/>
      <c r="T48" s="88"/>
      <c r="U48" s="88"/>
      <c r="V48" s="88"/>
      <c r="X48" s="64"/>
    </row>
    <row r="49" spans="1:24" s="65" customFormat="1" ht="15" customHeight="1" thickBot="1">
      <c r="A49" s="89"/>
      <c r="B49" s="248"/>
      <c r="C49" s="94"/>
      <c r="D49" s="251" t="s">
        <v>1064</v>
      </c>
      <c r="E49" s="251"/>
      <c r="F49" s="251"/>
      <c r="G49" s="251"/>
      <c r="H49" s="251"/>
      <c r="I49" s="251"/>
      <c r="J49" s="251"/>
      <c r="K49" s="252"/>
      <c r="L49" s="252"/>
      <c r="M49" s="166"/>
      <c r="N49" s="166"/>
      <c r="O49" s="167"/>
      <c r="P49" s="68"/>
      <c r="Q49" s="69"/>
      <c r="R49" s="56"/>
      <c r="S49" s="64"/>
      <c r="T49" s="88"/>
      <c r="U49" s="88"/>
      <c r="V49" s="88"/>
      <c r="X49" s="64"/>
    </row>
    <row r="50" spans="1:24" s="65" customFormat="1" ht="20.100000000000001" customHeight="1" thickBot="1">
      <c r="A50" s="89"/>
      <c r="B50" s="248"/>
      <c r="C50" s="94"/>
      <c r="D50" s="234" t="s">
        <v>1118</v>
      </c>
      <c r="E50" s="234"/>
      <c r="F50" s="234"/>
      <c r="G50" s="234"/>
      <c r="H50" s="234"/>
      <c r="I50" s="234"/>
      <c r="J50" s="234"/>
      <c r="K50" s="235"/>
      <c r="L50" s="235"/>
      <c r="M50" s="8" t="s">
        <v>10</v>
      </c>
      <c r="N50" s="8" t="s">
        <v>10</v>
      </c>
      <c r="O50" s="168" t="s">
        <v>14</v>
      </c>
      <c r="P50" s="68" t="str">
        <f t="shared" si="2"/>
        <v>未回答</v>
      </c>
      <c r="Q50" s="69" t="b">
        <f>IF(M50=$Q$1,TRUE,FALSE)</f>
        <v>0</v>
      </c>
      <c r="R50" s="56">
        <f>COUNTIF($M50:$N50,"☑")</f>
        <v>0</v>
      </c>
      <c r="S50" s="64"/>
      <c r="T50" s="88"/>
      <c r="U50" s="88"/>
      <c r="V50" s="88"/>
      <c r="X50" s="64"/>
    </row>
    <row r="51" spans="1:24" s="65" customFormat="1" ht="20.100000000000001" customHeight="1" thickBot="1">
      <c r="A51" s="89"/>
      <c r="B51" s="248"/>
      <c r="C51" s="94"/>
      <c r="D51" s="234" t="s">
        <v>1071</v>
      </c>
      <c r="E51" s="234"/>
      <c r="F51" s="234"/>
      <c r="G51" s="234"/>
      <c r="H51" s="234"/>
      <c r="I51" s="234"/>
      <c r="J51" s="234"/>
      <c r="K51" s="235"/>
      <c r="L51" s="235"/>
      <c r="M51" s="8" t="s">
        <v>10</v>
      </c>
      <c r="N51" s="8" t="s">
        <v>10</v>
      </c>
      <c r="O51" s="168" t="s">
        <v>15</v>
      </c>
      <c r="P51" s="68" t="str">
        <f t="shared" si="2"/>
        <v>未回答</v>
      </c>
      <c r="Q51" s="69" t="b">
        <f>IF(M51=$Q$1,TRUE,FALSE)</f>
        <v>0</v>
      </c>
      <c r="R51" s="56">
        <f>COUNTIF($M51:$N51,"☑")</f>
        <v>0</v>
      </c>
      <c r="S51" s="64"/>
      <c r="T51" s="88"/>
      <c r="U51" s="88"/>
      <c r="V51" s="88"/>
      <c r="X51" s="64"/>
    </row>
    <row r="52" spans="1:24" s="65" customFormat="1" ht="20.100000000000001" customHeight="1" thickBot="1">
      <c r="A52" s="89"/>
      <c r="B52" s="248"/>
      <c r="C52" s="94"/>
      <c r="D52" s="234" t="s">
        <v>1038</v>
      </c>
      <c r="E52" s="234"/>
      <c r="F52" s="234"/>
      <c r="G52" s="234"/>
      <c r="H52" s="234"/>
      <c r="I52" s="234"/>
      <c r="J52" s="234"/>
      <c r="K52" s="235"/>
      <c r="L52" s="235"/>
      <c r="M52" s="8" t="s">
        <v>10</v>
      </c>
      <c r="N52" s="8" t="s">
        <v>10</v>
      </c>
      <c r="O52" s="168" t="s">
        <v>16</v>
      </c>
      <c r="P52" s="68" t="str">
        <f t="shared" si="2"/>
        <v>未回答</v>
      </c>
      <c r="Q52" s="69" t="b">
        <f>IF(M52=$Q$1,TRUE,FALSE)</f>
        <v>0</v>
      </c>
      <c r="R52" s="56">
        <f>COUNTIF($M52:$N52,"☑")</f>
        <v>0</v>
      </c>
      <c r="S52" s="64"/>
      <c r="T52" s="88"/>
      <c r="U52" s="88"/>
      <c r="V52" s="88"/>
      <c r="X52" s="64"/>
    </row>
    <row r="53" spans="1:24" s="65" customFormat="1" ht="20.100000000000001" customHeight="1" thickBot="1">
      <c r="A53" s="89"/>
      <c r="B53" s="248"/>
      <c r="C53" s="94"/>
      <c r="D53" s="234" t="s">
        <v>1119</v>
      </c>
      <c r="E53" s="234"/>
      <c r="F53" s="234"/>
      <c r="G53" s="234"/>
      <c r="H53" s="234"/>
      <c r="I53" s="234"/>
      <c r="J53" s="234"/>
      <c r="K53" s="235"/>
      <c r="L53" s="235"/>
      <c r="M53" s="8" t="s">
        <v>10</v>
      </c>
      <c r="N53" s="8" t="s">
        <v>10</v>
      </c>
      <c r="O53" s="168" t="s">
        <v>17</v>
      </c>
      <c r="P53" s="68" t="str">
        <f t="shared" si="2"/>
        <v>未回答</v>
      </c>
      <c r="Q53" s="69" t="b">
        <f>IF(M53=$Q$1,TRUE,FALSE)</f>
        <v>0</v>
      </c>
      <c r="R53" s="56">
        <f>COUNTIF($M53:$N53,"☑")</f>
        <v>0</v>
      </c>
      <c r="S53" s="64"/>
      <c r="T53" s="88"/>
      <c r="U53" s="88"/>
      <c r="V53" s="88"/>
      <c r="X53" s="64"/>
    </row>
    <row r="54" spans="1:24" s="65" customFormat="1" ht="20.100000000000001" customHeight="1" thickBot="1">
      <c r="A54" s="89"/>
      <c r="B54" s="248"/>
      <c r="C54" s="86" t="s">
        <v>1080</v>
      </c>
      <c r="D54" s="249" t="s">
        <v>1120</v>
      </c>
      <c r="E54" s="249"/>
      <c r="F54" s="249"/>
      <c r="G54" s="250"/>
      <c r="H54" s="253" t="str">
        <f>IF(M54=$Q$1,"⇒(8)へ進んでください","")</f>
        <v/>
      </c>
      <c r="I54" s="254"/>
      <c r="J54" s="254"/>
      <c r="K54" s="255"/>
      <c r="L54" s="255"/>
      <c r="M54" s="8" t="s">
        <v>10</v>
      </c>
      <c r="N54" s="8" t="s">
        <v>10</v>
      </c>
      <c r="O54" s="87" t="s">
        <v>28</v>
      </c>
      <c r="P54" s="68" t="str">
        <f t="shared" si="2"/>
        <v>未回答</v>
      </c>
      <c r="Q54" s="69"/>
      <c r="R54" s="56">
        <f>COUNTIF($M54:$N54,"☑")</f>
        <v>0</v>
      </c>
      <c r="S54" s="64"/>
      <c r="T54" s="88"/>
      <c r="U54" s="88"/>
      <c r="V54" s="88"/>
      <c r="X54" s="64"/>
    </row>
    <row r="55" spans="1:24" s="65" customFormat="1" ht="15.75" customHeight="1" thickBot="1">
      <c r="A55" s="89"/>
      <c r="B55" s="248"/>
      <c r="C55" s="169"/>
      <c r="D55" s="256" t="str">
        <f>IF(N54=$Q$1,"※前払金を受領する場合は以下①～⑤に回答してください","")</f>
        <v/>
      </c>
      <c r="E55" s="256"/>
      <c r="F55" s="256"/>
      <c r="G55" s="256"/>
      <c r="H55" s="256"/>
      <c r="I55" s="256"/>
      <c r="J55" s="256"/>
      <c r="K55" s="257"/>
      <c r="L55" s="257"/>
      <c r="M55" s="170"/>
      <c r="N55" s="170"/>
      <c r="O55" s="108"/>
      <c r="P55" s="68"/>
      <c r="Q55" s="69"/>
      <c r="R55" s="56"/>
      <c r="S55" s="64"/>
      <c r="T55" s="88"/>
      <c r="U55" s="88"/>
      <c r="V55" s="88"/>
      <c r="X55" s="64"/>
    </row>
    <row r="56" spans="1:24" s="65" customFormat="1" ht="20.100000000000001" customHeight="1" thickBot="1">
      <c r="A56" s="89"/>
      <c r="B56" s="248"/>
      <c r="C56" s="171"/>
      <c r="D56" s="234" t="s">
        <v>1121</v>
      </c>
      <c r="E56" s="234"/>
      <c r="F56" s="234"/>
      <c r="G56" s="234"/>
      <c r="H56" s="234"/>
      <c r="I56" s="234"/>
      <c r="J56" s="234"/>
      <c r="K56" s="235"/>
      <c r="L56" s="235"/>
      <c r="M56" s="8" t="s">
        <v>10</v>
      </c>
      <c r="N56" s="8" t="s">
        <v>10</v>
      </c>
      <c r="O56" s="172" t="s">
        <v>1039</v>
      </c>
      <c r="P56" s="68" t="str">
        <f>IF(OR($M$54=$Q$1,$R$56=1),"完了",IF($R56=0,"未回答",IF($R56=1,"完了","重複回答")))</f>
        <v>未回答</v>
      </c>
      <c r="Q56" s="69" t="b">
        <f>IF(OR($M54=$Q$1,M56=$Q$1),TRUE,FALSE)</f>
        <v>0</v>
      </c>
      <c r="R56" s="56">
        <f>COUNTIF(M56:N56,"☑")</f>
        <v>0</v>
      </c>
      <c r="S56" s="64"/>
      <c r="T56" s="88"/>
      <c r="U56" s="88"/>
      <c r="V56" s="88"/>
      <c r="X56" s="64"/>
    </row>
    <row r="57" spans="1:24" s="65" customFormat="1" ht="39" customHeight="1" thickBot="1">
      <c r="A57" s="89"/>
      <c r="B57" s="248"/>
      <c r="C57" s="171"/>
      <c r="D57" s="236" t="s">
        <v>1072</v>
      </c>
      <c r="E57" s="234"/>
      <c r="F57" s="234"/>
      <c r="G57" s="234"/>
      <c r="H57" s="234"/>
      <c r="I57" s="234"/>
      <c r="J57" s="234"/>
      <c r="K57" s="235"/>
      <c r="L57" s="235"/>
      <c r="M57" s="8" t="s">
        <v>10</v>
      </c>
      <c r="N57" s="8" t="s">
        <v>10</v>
      </c>
      <c r="O57" s="172" t="s">
        <v>1041</v>
      </c>
      <c r="P57" s="68" t="str">
        <f>IF(OR($M$54=$Q$1,$R$56=1),"完了",IF($R57=0,"未回答",IF($R57=1,"完了","重複回答")))</f>
        <v>未回答</v>
      </c>
      <c r="Q57" s="69" t="b">
        <f>IF(OR(M54=Q1,M57=$Q$1),TRUE,FALSE)</f>
        <v>0</v>
      </c>
      <c r="R57" s="56">
        <f>COUNTIF(M57:N57,"☑")</f>
        <v>0</v>
      </c>
      <c r="S57" s="64"/>
      <c r="T57" s="88"/>
      <c r="U57" s="88"/>
      <c r="V57" s="88"/>
      <c r="X57" s="64"/>
    </row>
    <row r="58" spans="1:24" s="65" customFormat="1" ht="20.100000000000001" customHeight="1" thickBot="1">
      <c r="A58" s="89"/>
      <c r="B58" s="248"/>
      <c r="C58" s="171"/>
      <c r="D58" s="234" t="s">
        <v>1122</v>
      </c>
      <c r="E58" s="234"/>
      <c r="F58" s="234"/>
      <c r="G58" s="234"/>
      <c r="H58" s="234"/>
      <c r="I58" s="234"/>
      <c r="J58" s="234"/>
      <c r="K58" s="235"/>
      <c r="L58" s="235"/>
      <c r="M58" s="8" t="s">
        <v>10</v>
      </c>
      <c r="N58" s="8" t="s">
        <v>10</v>
      </c>
      <c r="O58" s="172" t="s">
        <v>1042</v>
      </c>
      <c r="P58" s="68" t="str">
        <f>IF(OR($M$54=$Q$1,$R$56=1),"完了",IF($R58=0,"未回答",IF($R58=1,"完了","重複回答")))</f>
        <v>未回答</v>
      </c>
      <c r="Q58" s="69" t="b">
        <f>IF(OR(M54=Q1,M58=$Q$1),TRUE,FALSE)</f>
        <v>0</v>
      </c>
      <c r="R58" s="56">
        <f>COUNTIF($M58:$N58,"☑")</f>
        <v>0</v>
      </c>
      <c r="S58" s="64"/>
      <c r="T58" s="88"/>
      <c r="U58" s="88"/>
      <c r="V58" s="88"/>
      <c r="X58" s="64"/>
    </row>
    <row r="59" spans="1:24" s="65" customFormat="1" ht="39" customHeight="1" thickBot="1">
      <c r="A59" s="89"/>
      <c r="B59" s="248"/>
      <c r="C59" s="171"/>
      <c r="D59" s="236" t="s">
        <v>1123</v>
      </c>
      <c r="E59" s="236"/>
      <c r="F59" s="236"/>
      <c r="G59" s="236"/>
      <c r="H59" s="236"/>
      <c r="I59" s="236"/>
      <c r="J59" s="236"/>
      <c r="K59" s="237"/>
      <c r="L59" s="237"/>
      <c r="M59" s="8" t="s">
        <v>10</v>
      </c>
      <c r="N59" s="8" t="s">
        <v>10</v>
      </c>
      <c r="O59" s="172" t="s">
        <v>1040</v>
      </c>
      <c r="P59" s="68" t="str">
        <f>IF(OR($M$54=$Q$1,$R$56=1),"完了",IF($R59=0,"未回答",IF($R59=1,"完了","重複回答")))</f>
        <v>未回答</v>
      </c>
      <c r="Q59" s="69" t="b">
        <f>IF(OR(M54=Q1,M59=$Q$1),TRUE,FALSE)</f>
        <v>0</v>
      </c>
      <c r="R59" s="56">
        <f>COUNTIF($M59:$N59,"☑")</f>
        <v>0</v>
      </c>
      <c r="S59" s="64"/>
      <c r="T59" s="88"/>
      <c r="U59" s="88"/>
      <c r="V59" s="88"/>
      <c r="X59" s="64"/>
    </row>
    <row r="60" spans="1:24" s="65" customFormat="1" ht="39" customHeight="1" thickBot="1">
      <c r="A60" s="89"/>
      <c r="B60" s="248"/>
      <c r="C60" s="171"/>
      <c r="D60" s="258" t="s">
        <v>1124</v>
      </c>
      <c r="E60" s="258"/>
      <c r="F60" s="258"/>
      <c r="G60" s="258"/>
      <c r="H60" s="258"/>
      <c r="I60" s="258"/>
      <c r="J60" s="258"/>
      <c r="K60" s="259"/>
      <c r="L60" s="259"/>
      <c r="M60" s="12" t="s">
        <v>10</v>
      </c>
      <c r="N60" s="12" t="s">
        <v>10</v>
      </c>
      <c r="O60" s="173" t="s">
        <v>1040</v>
      </c>
      <c r="P60" s="68" t="str">
        <f>IF(OR($M$54=$Q$1,$R$56=1),"完了",IF($R60=0,"未回答",IF($R60=1,"完了","重複回答")))</f>
        <v>未回答</v>
      </c>
      <c r="Q60" s="69" t="b">
        <f>IF(OR(M54=Q1,M60=$Q$1),TRUE,FALSE)</f>
        <v>0</v>
      </c>
      <c r="R60" s="56">
        <f>COUNTIF($M60:$N60,"☑")</f>
        <v>0</v>
      </c>
      <c r="S60" s="64"/>
      <c r="T60" s="88"/>
      <c r="U60" s="88"/>
      <c r="V60" s="88"/>
      <c r="X60" s="64"/>
    </row>
    <row r="61" spans="1:24" s="65" customFormat="1" ht="37.5" customHeight="1" thickBot="1">
      <c r="A61" s="89"/>
      <c r="B61" s="174" t="s">
        <v>1</v>
      </c>
      <c r="C61" s="86" t="s">
        <v>1081</v>
      </c>
      <c r="D61" s="222" t="s">
        <v>1125</v>
      </c>
      <c r="E61" s="238"/>
      <c r="F61" s="238"/>
      <c r="G61" s="238"/>
      <c r="H61" s="238"/>
      <c r="I61" s="238"/>
      <c r="J61" s="238"/>
      <c r="K61" s="239"/>
      <c r="L61" s="239"/>
      <c r="M61" s="8" t="s">
        <v>10</v>
      </c>
      <c r="N61" s="8" t="s">
        <v>10</v>
      </c>
      <c r="O61" s="175" t="s">
        <v>19</v>
      </c>
      <c r="P61" s="68" t="str">
        <f t="shared" si="2"/>
        <v>未回答</v>
      </c>
      <c r="Q61" s="69" t="b">
        <f>IF(M61=Q1,TRUE,FALSE)</f>
        <v>0</v>
      </c>
      <c r="R61" s="155">
        <f t="shared" ref="R61:R75" si="3">COUNTIF(M61:N61,"☑")</f>
        <v>0</v>
      </c>
      <c r="S61" s="64"/>
      <c r="T61" s="88"/>
      <c r="U61" s="88"/>
      <c r="V61" s="88"/>
      <c r="X61" s="64"/>
    </row>
    <row r="62" spans="1:24" s="65" customFormat="1" ht="39" customHeight="1" thickBot="1">
      <c r="A62" s="89"/>
      <c r="B62" s="240" t="s">
        <v>1043</v>
      </c>
      <c r="C62" s="176" t="s">
        <v>1082</v>
      </c>
      <c r="D62" s="243" t="s">
        <v>1065</v>
      </c>
      <c r="E62" s="243"/>
      <c r="F62" s="243"/>
      <c r="G62" s="243"/>
      <c r="H62" s="243"/>
      <c r="I62" s="243"/>
      <c r="J62" s="243"/>
      <c r="K62" s="244"/>
      <c r="L62" s="244"/>
      <c r="M62" s="8" t="s">
        <v>10</v>
      </c>
      <c r="N62" s="8" t="s">
        <v>10</v>
      </c>
      <c r="O62" s="175" t="s">
        <v>1040</v>
      </c>
      <c r="P62" s="68" t="str">
        <f t="shared" si="2"/>
        <v>未回答</v>
      </c>
      <c r="Q62" s="69" t="b">
        <f>IF(M62=Q1,TRUE,FALSE)</f>
        <v>0</v>
      </c>
      <c r="R62" s="155">
        <f t="shared" si="3"/>
        <v>0</v>
      </c>
      <c r="S62" s="64"/>
      <c r="T62" s="88"/>
      <c r="U62" s="88"/>
      <c r="V62" s="88"/>
      <c r="X62" s="64"/>
    </row>
    <row r="63" spans="1:24" s="65" customFormat="1" ht="39" customHeight="1" thickBot="1">
      <c r="A63" s="89"/>
      <c r="B63" s="241"/>
      <c r="C63" s="86" t="s">
        <v>1083</v>
      </c>
      <c r="D63" s="222" t="s">
        <v>1126</v>
      </c>
      <c r="E63" s="238"/>
      <c r="F63" s="238"/>
      <c r="G63" s="238"/>
      <c r="H63" s="238"/>
      <c r="I63" s="238"/>
      <c r="J63" s="238"/>
      <c r="K63" s="239"/>
      <c r="L63" s="239"/>
      <c r="M63" s="8" t="s">
        <v>10</v>
      </c>
      <c r="N63" s="8" t="s">
        <v>10</v>
      </c>
      <c r="O63" s="175" t="s">
        <v>29</v>
      </c>
      <c r="P63" s="68" t="str">
        <f t="shared" si="2"/>
        <v>未回答</v>
      </c>
      <c r="Q63" s="69"/>
      <c r="R63" s="155">
        <f t="shared" si="3"/>
        <v>0</v>
      </c>
      <c r="S63" s="177"/>
      <c r="T63" s="88"/>
      <c r="U63" s="88"/>
      <c r="V63" s="88"/>
      <c r="X63" s="64"/>
    </row>
    <row r="64" spans="1:24" s="65" customFormat="1" ht="51" customHeight="1" thickBot="1">
      <c r="A64" s="89"/>
      <c r="B64" s="242"/>
      <c r="C64" s="86" t="s">
        <v>1084</v>
      </c>
      <c r="D64" s="223" t="s">
        <v>1063</v>
      </c>
      <c r="E64" s="245"/>
      <c r="F64" s="245"/>
      <c r="G64" s="245"/>
      <c r="H64" s="245"/>
      <c r="I64" s="245"/>
      <c r="J64" s="245"/>
      <c r="K64" s="245"/>
      <c r="L64" s="246"/>
      <c r="M64" s="8" t="s">
        <v>10</v>
      </c>
      <c r="N64" s="8" t="s">
        <v>10</v>
      </c>
      <c r="O64" s="178" t="s">
        <v>49</v>
      </c>
      <c r="P64" s="68" t="str">
        <f>IF($R64=0,"未回答",IF($R64&gt;1,"重複回答","完了"))</f>
        <v>未回答</v>
      </c>
      <c r="Q64" s="69"/>
      <c r="R64" s="155">
        <f>COUNTIF($M64:$N64,"☑")</f>
        <v>0</v>
      </c>
      <c r="S64" s="177"/>
      <c r="T64" s="88"/>
      <c r="U64" s="88"/>
      <c r="V64" s="88"/>
      <c r="X64" s="64"/>
    </row>
    <row r="65" spans="1:24" s="65" customFormat="1" ht="20.100000000000001" customHeight="1" thickBot="1">
      <c r="A65" s="89"/>
      <c r="B65" s="229" t="s">
        <v>8</v>
      </c>
      <c r="C65" s="109" t="s">
        <v>1085</v>
      </c>
      <c r="D65" s="232" t="s">
        <v>31</v>
      </c>
      <c r="E65" s="232"/>
      <c r="F65" s="232"/>
      <c r="G65" s="232"/>
      <c r="H65" s="232"/>
      <c r="I65" s="232"/>
      <c r="J65" s="232"/>
      <c r="K65" s="233"/>
      <c r="L65" s="233"/>
      <c r="M65" s="12" t="s">
        <v>10</v>
      </c>
      <c r="N65" s="12" t="s">
        <v>1066</v>
      </c>
      <c r="O65" s="178" t="s">
        <v>30</v>
      </c>
      <c r="P65" s="68" t="str">
        <f t="shared" si="2"/>
        <v>未回答</v>
      </c>
      <c r="Q65" s="69" t="b">
        <f t="shared" ref="Q65:Q74" si="4">IF(M65=$Q$1,TRUE,FALSE)</f>
        <v>0</v>
      </c>
      <c r="R65" s="56">
        <f t="shared" si="3"/>
        <v>0</v>
      </c>
      <c r="S65" s="64"/>
      <c r="T65" s="88"/>
      <c r="U65" s="88"/>
      <c r="V65" s="88"/>
      <c r="X65" s="64"/>
    </row>
    <row r="66" spans="1:24" s="65" customFormat="1" ht="39" customHeight="1" thickBot="1">
      <c r="A66" s="89"/>
      <c r="B66" s="230"/>
      <c r="C66" s="86" t="s">
        <v>1086</v>
      </c>
      <c r="D66" s="220" t="s">
        <v>1127</v>
      </c>
      <c r="E66" s="220"/>
      <c r="F66" s="220"/>
      <c r="G66" s="220"/>
      <c r="H66" s="220"/>
      <c r="I66" s="220"/>
      <c r="J66" s="220"/>
      <c r="K66" s="221"/>
      <c r="L66" s="221"/>
      <c r="M66" s="8" t="s">
        <v>10</v>
      </c>
      <c r="N66" s="8" t="s">
        <v>10</v>
      </c>
      <c r="O66" s="179" t="s">
        <v>50</v>
      </c>
      <c r="P66" s="68" t="str">
        <f t="shared" si="2"/>
        <v>未回答</v>
      </c>
      <c r="Q66" s="69" t="b">
        <f t="shared" si="4"/>
        <v>0</v>
      </c>
      <c r="R66" s="56">
        <f t="shared" si="3"/>
        <v>0</v>
      </c>
      <c r="S66" s="64"/>
      <c r="T66" s="88"/>
      <c r="U66" s="88"/>
      <c r="V66" s="88"/>
      <c r="X66" s="64"/>
    </row>
    <row r="67" spans="1:24" ht="39" customHeight="1" thickBot="1">
      <c r="B67" s="230"/>
      <c r="C67" s="86" t="s">
        <v>1087</v>
      </c>
      <c r="D67" s="220" t="s">
        <v>53</v>
      </c>
      <c r="E67" s="220"/>
      <c r="F67" s="220"/>
      <c r="G67" s="220"/>
      <c r="H67" s="220"/>
      <c r="I67" s="220"/>
      <c r="J67" s="220"/>
      <c r="K67" s="221"/>
      <c r="L67" s="221"/>
      <c r="M67" s="8" t="s">
        <v>10</v>
      </c>
      <c r="N67" s="8" t="s">
        <v>10</v>
      </c>
      <c r="O67" s="179" t="s">
        <v>50</v>
      </c>
      <c r="P67" s="68" t="str">
        <f t="shared" si="2"/>
        <v>未回答</v>
      </c>
      <c r="Q67" s="69" t="b">
        <f t="shared" si="4"/>
        <v>0</v>
      </c>
      <c r="R67" s="56">
        <f t="shared" si="3"/>
        <v>0</v>
      </c>
      <c r="T67" s="88"/>
      <c r="U67" s="88"/>
      <c r="V67" s="88"/>
    </row>
    <row r="68" spans="1:24" ht="39" customHeight="1" thickBot="1">
      <c r="B68" s="230"/>
      <c r="C68" s="86" t="s">
        <v>1088</v>
      </c>
      <c r="D68" s="220" t="s">
        <v>56</v>
      </c>
      <c r="E68" s="220"/>
      <c r="F68" s="220"/>
      <c r="G68" s="220"/>
      <c r="H68" s="220"/>
      <c r="I68" s="220"/>
      <c r="J68" s="220"/>
      <c r="K68" s="221"/>
      <c r="L68" s="221"/>
      <c r="M68" s="8" t="s">
        <v>10</v>
      </c>
      <c r="N68" s="8" t="s">
        <v>10</v>
      </c>
      <c r="O68" s="179" t="s">
        <v>50</v>
      </c>
      <c r="P68" s="68" t="str">
        <f t="shared" si="2"/>
        <v>未回答</v>
      </c>
      <c r="Q68" s="69" t="b">
        <f t="shared" si="4"/>
        <v>0</v>
      </c>
      <c r="R68" s="56">
        <f t="shared" si="3"/>
        <v>0</v>
      </c>
      <c r="T68" s="88"/>
      <c r="U68" s="88"/>
      <c r="V68" s="88"/>
    </row>
    <row r="69" spans="1:24" ht="39" customHeight="1" thickBot="1">
      <c r="B69" s="230"/>
      <c r="C69" s="86" t="s">
        <v>1089</v>
      </c>
      <c r="D69" s="220" t="s">
        <v>52</v>
      </c>
      <c r="E69" s="220"/>
      <c r="F69" s="220"/>
      <c r="G69" s="220"/>
      <c r="H69" s="220"/>
      <c r="I69" s="220"/>
      <c r="J69" s="220"/>
      <c r="K69" s="221"/>
      <c r="L69" s="221"/>
      <c r="M69" s="8" t="s">
        <v>10</v>
      </c>
      <c r="N69" s="8" t="s">
        <v>10</v>
      </c>
      <c r="O69" s="179" t="s">
        <v>50</v>
      </c>
      <c r="P69" s="68" t="str">
        <f t="shared" si="2"/>
        <v>未回答</v>
      </c>
      <c r="Q69" s="69" t="b">
        <f t="shared" si="4"/>
        <v>0</v>
      </c>
      <c r="R69" s="56">
        <f t="shared" si="3"/>
        <v>0</v>
      </c>
      <c r="T69" s="88"/>
      <c r="U69" s="88"/>
      <c r="V69" s="88"/>
    </row>
    <row r="70" spans="1:24" ht="39" customHeight="1" thickBot="1">
      <c r="B70" s="230"/>
      <c r="C70" s="86" t="s">
        <v>1090</v>
      </c>
      <c r="D70" s="220" t="s">
        <v>54</v>
      </c>
      <c r="E70" s="220"/>
      <c r="F70" s="220"/>
      <c r="G70" s="220"/>
      <c r="H70" s="220"/>
      <c r="I70" s="220"/>
      <c r="J70" s="220"/>
      <c r="K70" s="221"/>
      <c r="L70" s="221"/>
      <c r="M70" s="8" t="s">
        <v>10</v>
      </c>
      <c r="N70" s="8" t="s">
        <v>10</v>
      </c>
      <c r="O70" s="179" t="s">
        <v>50</v>
      </c>
      <c r="P70" s="68" t="str">
        <f t="shared" si="2"/>
        <v>未回答</v>
      </c>
      <c r="Q70" s="69" t="b">
        <f t="shared" si="4"/>
        <v>0</v>
      </c>
      <c r="R70" s="56">
        <f t="shared" si="3"/>
        <v>0</v>
      </c>
      <c r="T70" s="88"/>
      <c r="U70" s="88"/>
      <c r="V70" s="88"/>
    </row>
    <row r="71" spans="1:24" ht="39" customHeight="1" thickBot="1">
      <c r="B71" s="230"/>
      <c r="C71" s="86" t="s">
        <v>1091</v>
      </c>
      <c r="D71" s="220" t="s">
        <v>55</v>
      </c>
      <c r="E71" s="220"/>
      <c r="F71" s="220"/>
      <c r="G71" s="220"/>
      <c r="H71" s="220"/>
      <c r="I71" s="220"/>
      <c r="J71" s="220"/>
      <c r="K71" s="221"/>
      <c r="L71" s="221"/>
      <c r="M71" s="8" t="s">
        <v>10</v>
      </c>
      <c r="N71" s="8" t="s">
        <v>10</v>
      </c>
      <c r="O71" s="179" t="s">
        <v>50</v>
      </c>
      <c r="P71" s="68" t="str">
        <f t="shared" si="2"/>
        <v>未回答</v>
      </c>
      <c r="Q71" s="69" t="b">
        <f t="shared" si="4"/>
        <v>0</v>
      </c>
      <c r="R71" s="56">
        <f t="shared" si="3"/>
        <v>0</v>
      </c>
      <c r="T71" s="88"/>
      <c r="U71" s="88"/>
      <c r="V71" s="88"/>
    </row>
    <row r="72" spans="1:24" ht="39" customHeight="1" thickBot="1">
      <c r="B72" s="231"/>
      <c r="C72" s="86" t="s">
        <v>1092</v>
      </c>
      <c r="D72" s="222" t="s">
        <v>1128</v>
      </c>
      <c r="E72" s="222"/>
      <c r="F72" s="222"/>
      <c r="G72" s="222"/>
      <c r="H72" s="222"/>
      <c r="I72" s="222"/>
      <c r="J72" s="222"/>
      <c r="K72" s="223"/>
      <c r="L72" s="223"/>
      <c r="M72" s="8" t="s">
        <v>10</v>
      </c>
      <c r="N72" s="8" t="s">
        <v>10</v>
      </c>
      <c r="O72" s="179" t="s">
        <v>50</v>
      </c>
      <c r="P72" s="68" t="str">
        <f t="shared" si="2"/>
        <v>未回答</v>
      </c>
      <c r="Q72" s="69" t="b">
        <f t="shared" si="4"/>
        <v>0</v>
      </c>
      <c r="R72" s="56">
        <f t="shared" si="3"/>
        <v>0</v>
      </c>
      <c r="T72" s="88"/>
      <c r="U72" s="88"/>
      <c r="V72" s="88"/>
    </row>
    <row r="73" spans="1:24" ht="43.5" customHeight="1" thickBot="1">
      <c r="B73" s="217" t="s">
        <v>36</v>
      </c>
      <c r="C73" s="205" t="s">
        <v>1093</v>
      </c>
      <c r="D73" s="220" t="s">
        <v>51</v>
      </c>
      <c r="E73" s="220"/>
      <c r="F73" s="220"/>
      <c r="G73" s="220"/>
      <c r="H73" s="220"/>
      <c r="I73" s="220"/>
      <c r="J73" s="220"/>
      <c r="K73" s="221"/>
      <c r="L73" s="221"/>
      <c r="M73" s="8" t="s">
        <v>10</v>
      </c>
      <c r="N73" s="8" t="s">
        <v>10</v>
      </c>
      <c r="O73" s="180" t="s">
        <v>1096</v>
      </c>
      <c r="P73" s="68" t="str">
        <f>IF($R73=0,"未回答",IF($R73&gt;1,"重複回答","完了"))</f>
        <v>未回答</v>
      </c>
      <c r="Q73" s="69" t="b">
        <f>IF(M73=$Q$1,TRUE,FALSE)</f>
        <v>0</v>
      </c>
      <c r="R73" s="56">
        <f>COUNTIF($M73:$N73,"☑")</f>
        <v>0</v>
      </c>
      <c r="T73" s="88"/>
      <c r="U73" s="88"/>
      <c r="V73" s="88"/>
    </row>
    <row r="74" spans="1:24" ht="36" customHeight="1" thickBot="1">
      <c r="B74" s="218"/>
      <c r="C74" s="206" t="s">
        <v>1094</v>
      </c>
      <c r="D74" s="222" t="s">
        <v>45</v>
      </c>
      <c r="E74" s="222"/>
      <c r="F74" s="222"/>
      <c r="G74" s="222"/>
      <c r="H74" s="222"/>
      <c r="I74" s="222"/>
      <c r="J74" s="222"/>
      <c r="K74" s="223"/>
      <c r="L74" s="223"/>
      <c r="M74" s="8" t="s">
        <v>10</v>
      </c>
      <c r="N74" s="8" t="s">
        <v>10</v>
      </c>
      <c r="O74" s="175" t="s">
        <v>38</v>
      </c>
      <c r="P74" s="68" t="str">
        <f t="shared" si="2"/>
        <v>未回答</v>
      </c>
      <c r="Q74" s="69" t="b">
        <f t="shared" si="4"/>
        <v>0</v>
      </c>
      <c r="R74" s="56">
        <f t="shared" si="3"/>
        <v>0</v>
      </c>
      <c r="T74" s="88"/>
      <c r="U74" s="88"/>
      <c r="V74" s="88"/>
    </row>
    <row r="75" spans="1:24" ht="31.5" customHeight="1" thickBot="1">
      <c r="B75" s="219"/>
      <c r="C75" s="206" t="s">
        <v>1095</v>
      </c>
      <c r="D75" s="224" t="s">
        <v>1044</v>
      </c>
      <c r="E75" s="225"/>
      <c r="F75" s="225"/>
      <c r="G75" s="225"/>
      <c r="H75" s="225"/>
      <c r="I75" s="225"/>
      <c r="J75" s="225"/>
      <c r="K75" s="226"/>
      <c r="L75" s="226"/>
      <c r="M75" s="8" t="s">
        <v>10</v>
      </c>
      <c r="N75" s="8" t="s">
        <v>10</v>
      </c>
      <c r="O75" s="175" t="s">
        <v>37</v>
      </c>
      <c r="P75" s="207" t="str">
        <f t="shared" si="2"/>
        <v>未回答</v>
      </c>
      <c r="Q75" s="69"/>
      <c r="R75" s="56">
        <f t="shared" si="3"/>
        <v>0</v>
      </c>
      <c r="T75" s="88"/>
      <c r="U75" s="88"/>
      <c r="V75" s="88"/>
    </row>
    <row r="76" spans="1:24" s="185" customFormat="1" ht="15.75" customHeight="1">
      <c r="A76" s="181"/>
      <c r="B76" s="182"/>
      <c r="C76" s="183"/>
      <c r="D76" s="183"/>
      <c r="E76" s="183"/>
      <c r="F76" s="183"/>
      <c r="G76" s="183"/>
      <c r="H76" s="183"/>
      <c r="I76" s="183"/>
      <c r="J76" s="183"/>
      <c r="K76" s="183"/>
      <c r="L76" s="183"/>
      <c r="M76" s="183"/>
      <c r="N76" s="208"/>
      <c r="O76" s="184"/>
      <c r="P76" s="68">
        <f>COUNTIFS(P10:P75,"未回答")</f>
        <v>52</v>
      </c>
      <c r="Q76" s="165">
        <f>COUNTIF(Q10:Q75,FALSE)</f>
        <v>34</v>
      </c>
      <c r="R76" s="56"/>
      <c r="W76" s="186"/>
    </row>
    <row r="77" spans="1:24" s="183" customFormat="1" ht="15.75" customHeight="1"/>
    <row r="78" spans="1:24" s="183" customFormat="1" ht="15.75" customHeight="1"/>
    <row r="79" spans="1:24" s="183" customFormat="1" ht="15.75" customHeight="1"/>
    <row r="80" spans="1:24" s="183" customFormat="1" ht="15.75" customHeight="1"/>
    <row r="81" s="183" customFormat="1" ht="15.75" customHeight="1"/>
    <row r="82" s="183" customFormat="1" ht="15.75" customHeight="1"/>
    <row r="83" s="183" customFormat="1" ht="15.75" customHeight="1"/>
    <row r="84" s="183" customFormat="1" ht="15.75" customHeight="1"/>
    <row r="85" s="183" customFormat="1" ht="15.75" customHeight="1"/>
    <row r="86" s="183" customFormat="1" ht="15.75" customHeight="1"/>
    <row r="87" s="183" customFormat="1" ht="15.75" customHeight="1"/>
    <row r="88" s="183" customFormat="1" ht="20.100000000000001" customHeight="1"/>
    <row r="89" s="183" customFormat="1" ht="20.100000000000001" customHeight="1"/>
    <row r="90" s="183" customFormat="1" ht="20.100000000000001" customHeight="1"/>
    <row r="91" s="183" customFormat="1" ht="20.100000000000001" customHeight="1"/>
    <row r="92" s="183" customFormat="1" ht="20.100000000000001" customHeight="1"/>
    <row r="93" s="183" customFormat="1" ht="20.100000000000001" customHeight="1"/>
    <row r="94" s="183" customFormat="1" ht="20.100000000000001" customHeight="1"/>
    <row r="95" s="183" customFormat="1" ht="20.100000000000001" customHeight="1"/>
    <row r="96" s="183" customFormat="1" ht="20.100000000000001" customHeight="1"/>
    <row r="97" s="183" customFormat="1" ht="20.100000000000001" customHeight="1"/>
    <row r="98" s="183" customFormat="1" ht="20.100000000000001" customHeight="1"/>
    <row r="99" s="183" customFormat="1" ht="20.100000000000001" customHeight="1"/>
    <row r="100" s="183" customFormat="1" ht="20.100000000000001" customHeight="1"/>
    <row r="101" s="183" customFormat="1" ht="20.100000000000001" customHeight="1"/>
    <row r="102" s="183" customFormat="1" ht="20.100000000000001" customHeight="1"/>
    <row r="103" s="183" customFormat="1" ht="20.100000000000001" customHeight="1"/>
    <row r="104" s="183" customFormat="1" ht="20.100000000000001" customHeight="1"/>
    <row r="105" s="183" customFormat="1" ht="20.100000000000001" customHeight="1"/>
    <row r="106" s="183" customFormat="1" ht="20.100000000000001" customHeight="1"/>
    <row r="107" s="183" customFormat="1" ht="20.100000000000001" customHeight="1"/>
    <row r="108" s="183" customFormat="1" ht="20.100000000000001" customHeight="1"/>
    <row r="109" s="183" customFormat="1" ht="20.100000000000001" customHeight="1"/>
    <row r="110" s="183" customFormat="1" ht="20.100000000000001" customHeight="1"/>
    <row r="111" s="183" customFormat="1" ht="20.100000000000001" customHeight="1"/>
    <row r="112" s="183" customFormat="1" ht="20.100000000000001" customHeight="1"/>
    <row r="113" s="183" customFormat="1" ht="20.100000000000001" customHeight="1"/>
    <row r="114" s="183" customFormat="1" ht="20.100000000000001" customHeight="1"/>
    <row r="115" s="183" customFormat="1" ht="20.100000000000001" customHeight="1"/>
  </sheetData>
  <sheetProtection selectLockedCells="1"/>
  <mergeCells count="93">
    <mergeCell ref="C9:L9"/>
    <mergeCell ref="B10:B47"/>
    <mergeCell ref="D10:L10"/>
    <mergeCell ref="O7:O8"/>
    <mergeCell ref="B7:C7"/>
    <mergeCell ref="D7:F7"/>
    <mergeCell ref="B8:C8"/>
    <mergeCell ref="D8:F8"/>
    <mergeCell ref="H8:L8"/>
    <mergeCell ref="D11:L11"/>
    <mergeCell ref="D12:G12"/>
    <mergeCell ref="H12:L12"/>
    <mergeCell ref="D13:L13"/>
    <mergeCell ref="D14:G14"/>
    <mergeCell ref="H14:L14"/>
    <mergeCell ref="D15:L15"/>
    <mergeCell ref="B5:C5"/>
    <mergeCell ref="H5:O5"/>
    <mergeCell ref="B6:C6"/>
    <mergeCell ref="D6:F6"/>
    <mergeCell ref="I6:J6"/>
    <mergeCell ref="D16:L16"/>
    <mergeCell ref="D17:L17"/>
    <mergeCell ref="D18:L18"/>
    <mergeCell ref="D19:L19"/>
    <mergeCell ref="D21:L21"/>
    <mergeCell ref="D20:G20"/>
    <mergeCell ref="H20:L20"/>
    <mergeCell ref="D22:L22"/>
    <mergeCell ref="D23:L23"/>
    <mergeCell ref="D24:L24"/>
    <mergeCell ref="D25:L25"/>
    <mergeCell ref="D26:L26"/>
    <mergeCell ref="D34:D35"/>
    <mergeCell ref="E34:E35"/>
    <mergeCell ref="F34:I34"/>
    <mergeCell ref="D27:L27"/>
    <mergeCell ref="D28:L28"/>
    <mergeCell ref="D29:L29"/>
    <mergeCell ref="D30:L30"/>
    <mergeCell ref="D31:L31"/>
    <mergeCell ref="D32:L32"/>
    <mergeCell ref="D33:L33"/>
    <mergeCell ref="D36:D39"/>
    <mergeCell ref="E36:E39"/>
    <mergeCell ref="F36:N36"/>
    <mergeCell ref="D40:L40"/>
    <mergeCell ref="D41:L41"/>
    <mergeCell ref="D42:L42"/>
    <mergeCell ref="D43:I43"/>
    <mergeCell ref="M43:M44"/>
    <mergeCell ref="O43:O44"/>
    <mergeCell ref="D44:L44"/>
    <mergeCell ref="N43:N44"/>
    <mergeCell ref="D45:L45"/>
    <mergeCell ref="D46:L46"/>
    <mergeCell ref="M46:M47"/>
    <mergeCell ref="N46:N47"/>
    <mergeCell ref="O46:O47"/>
    <mergeCell ref="D57:L57"/>
    <mergeCell ref="B48:B60"/>
    <mergeCell ref="D48:L48"/>
    <mergeCell ref="D49:L49"/>
    <mergeCell ref="D50:L50"/>
    <mergeCell ref="D51:L51"/>
    <mergeCell ref="D52:L52"/>
    <mergeCell ref="D53:L53"/>
    <mergeCell ref="D54:G54"/>
    <mergeCell ref="H54:L54"/>
    <mergeCell ref="D55:L55"/>
    <mergeCell ref="D56:L56"/>
    <mergeCell ref="D60:L60"/>
    <mergeCell ref="D61:L61"/>
    <mergeCell ref="B62:B64"/>
    <mergeCell ref="D62:L62"/>
    <mergeCell ref="D63:L63"/>
    <mergeCell ref="D64:L64"/>
    <mergeCell ref="B73:B75"/>
    <mergeCell ref="D73:L73"/>
    <mergeCell ref="D74:L74"/>
    <mergeCell ref="D75:L75"/>
    <mergeCell ref="K6:O6"/>
    <mergeCell ref="B65:B72"/>
    <mergeCell ref="D65:L65"/>
    <mergeCell ref="D66:L66"/>
    <mergeCell ref="D67:L67"/>
    <mergeCell ref="D68:L68"/>
    <mergeCell ref="D69:L69"/>
    <mergeCell ref="D70:L70"/>
    <mergeCell ref="D71:L71"/>
    <mergeCell ref="D72:L72"/>
    <mergeCell ref="D58:L58"/>
    <mergeCell ref="D59:L59"/>
  </mergeCells>
  <phoneticPr fontId="24"/>
  <conditionalFormatting sqref="M10:N12 M17:N20 M40:N40 M30:N32 M22:N22 M46:N46 M42:N43 M27:N28 M23:M26 M50:N53 M48:N48 M56:N60 M63:N72 M74:N75">
    <cfRule type="cellIs" dxfId="32" priority="35" stopIfTrue="1" operator="equal">
      <formula>"☑"</formula>
    </cfRule>
  </conditionalFormatting>
  <conditionalFormatting sqref="M14:N15">
    <cfRule type="cellIs" dxfId="31" priority="34" stopIfTrue="1" operator="equal">
      <formula>"☑"</formula>
    </cfRule>
  </conditionalFormatting>
  <conditionalFormatting sqref="M16:N16">
    <cfRule type="cellIs" dxfId="30" priority="33" stopIfTrue="1" operator="equal">
      <formula>"☑"</formula>
    </cfRule>
  </conditionalFormatting>
  <conditionalFormatting sqref="M33:N33">
    <cfRule type="cellIs" dxfId="29" priority="32" stopIfTrue="1" operator="equal">
      <formula>"☑"</formula>
    </cfRule>
  </conditionalFormatting>
  <conditionalFormatting sqref="N23:N26">
    <cfRule type="cellIs" dxfId="28" priority="31" stopIfTrue="1" operator="equal">
      <formula>"☑"</formula>
    </cfRule>
  </conditionalFormatting>
  <conditionalFormatting sqref="M61:N61">
    <cfRule type="cellIs" dxfId="27" priority="30" stopIfTrue="1" operator="equal">
      <formula>"☑"</formula>
    </cfRule>
  </conditionalFormatting>
  <conditionalFormatting sqref="S35 S33 P116:Q65536 P4:Q4 P6:Q6 P40:Q40 Q50:Q54 P41:P72 Q61:Q73 S39 R38 P35:Q36 P37 R8 Q7 P9:Q32 P74:Q76">
    <cfRule type="cellIs" dxfId="26" priority="29" stopIfTrue="1" operator="notEqual">
      <formula>"TRUE"</formula>
    </cfRule>
  </conditionalFormatting>
  <conditionalFormatting sqref="R116:R65536 R4 R41 R6 R36 T35:U35 T36:V36 T10:V32 T33 U33:V34 R9:R21 R49:R54 R56:R72 T39:V75 S37:U38 R74:R76">
    <cfRule type="cellIs" dxfId="25" priority="28" stopIfTrue="1" operator="greaterThan">
      <formula>1</formula>
    </cfRule>
  </conditionalFormatting>
  <conditionalFormatting sqref="M54:N54">
    <cfRule type="cellIs" dxfId="24" priority="27" stopIfTrue="1" operator="equal">
      <formula>"☑"</formula>
    </cfRule>
  </conditionalFormatting>
  <conditionalFormatting sqref="Q55:Q60">
    <cfRule type="cellIs" dxfId="23" priority="26" stopIfTrue="1" operator="notEqual">
      <formula>"TRUE"</formula>
    </cfRule>
  </conditionalFormatting>
  <conditionalFormatting sqref="R55">
    <cfRule type="cellIs" dxfId="22" priority="25" stopIfTrue="1" operator="greaterThan">
      <formula>1</formula>
    </cfRule>
  </conditionalFormatting>
  <conditionalFormatting sqref="E1:E3">
    <cfRule type="cellIs" dxfId="21" priority="24" stopIfTrue="1" operator="greaterThan">
      <formula>0</formula>
    </cfRule>
  </conditionalFormatting>
  <conditionalFormatting sqref="R22:R32">
    <cfRule type="cellIs" dxfId="20" priority="23" stopIfTrue="1" operator="greaterThan">
      <formula>1</formula>
    </cfRule>
  </conditionalFormatting>
  <conditionalFormatting sqref="Q45:Q46 Q48 Q41:Q43">
    <cfRule type="cellIs" dxfId="19" priority="22" stopIfTrue="1" operator="notEqual">
      <formula>"TRUE"</formula>
    </cfRule>
  </conditionalFormatting>
  <conditionalFormatting sqref="R40">
    <cfRule type="cellIs" dxfId="18" priority="21" stopIfTrue="1" operator="greaterThan">
      <formula>1</formula>
    </cfRule>
  </conditionalFormatting>
  <conditionalFormatting sqref="R42:R43 R46">
    <cfRule type="cellIs" dxfId="17" priority="20" stopIfTrue="1" operator="greaterThan">
      <formula>1</formula>
    </cfRule>
  </conditionalFormatting>
  <conditionalFormatting sqref="R48">
    <cfRule type="cellIs" dxfId="16" priority="19" stopIfTrue="1" operator="greaterThan">
      <formula>1</formula>
    </cfRule>
  </conditionalFormatting>
  <conditionalFormatting sqref="D6:F6">
    <cfRule type="cellIs" dxfId="15" priority="18" stopIfTrue="1" operator="equal">
      <formula>0</formula>
    </cfRule>
  </conditionalFormatting>
  <conditionalFormatting sqref="H5">
    <cfRule type="cellIs" dxfId="14" priority="17" stopIfTrue="1" operator="equal">
      <formula>0</formula>
    </cfRule>
  </conditionalFormatting>
  <conditionalFormatting sqref="V35">
    <cfRule type="cellIs" dxfId="13" priority="16" stopIfTrue="1" operator="greaterThan">
      <formula>1</formula>
    </cfRule>
  </conditionalFormatting>
  <conditionalFormatting sqref="Q37">
    <cfRule type="cellIs" dxfId="12" priority="14" stopIfTrue="1" operator="greaterThan">
      <formula>1</formula>
    </cfRule>
  </conditionalFormatting>
  <conditionalFormatting sqref="R35">
    <cfRule type="cellIs" dxfId="11" priority="13" stopIfTrue="1" operator="greaterThan">
      <formula>1</formula>
    </cfRule>
  </conditionalFormatting>
  <conditionalFormatting sqref="G35 I35 G37:G39 I37:I39 K37:K38 M37:M38">
    <cfRule type="containsBlanks" dxfId="10" priority="37" stopIfTrue="1">
      <formula>LEN(TRIM(G35))=0</formula>
    </cfRule>
  </conditionalFormatting>
  <conditionalFormatting sqref="L43 L47">
    <cfRule type="cellIs" dxfId="9" priority="11" stopIfTrue="1" operator="equal">
      <formula>0</formula>
    </cfRule>
  </conditionalFormatting>
  <conditionalFormatting sqref="K37 G37">
    <cfRule type="containsBlanks" dxfId="8" priority="36" stopIfTrue="1">
      <formula>LEN(TRIM(G37))=0</formula>
    </cfRule>
  </conditionalFormatting>
  <conditionalFormatting sqref="P74:P75 P39:P72 O38 P10:P37">
    <cfRule type="cellIs" dxfId="7" priority="9" stopIfTrue="1" operator="equal">
      <formula>"完了"</formula>
    </cfRule>
  </conditionalFormatting>
  <conditionalFormatting sqref="Q39:Q75 P38 Q10:Q36">
    <cfRule type="cellIs" dxfId="6" priority="8" stopIfTrue="1" operator="equal">
      <formula>"TRUE"</formula>
    </cfRule>
  </conditionalFormatting>
  <conditionalFormatting sqref="M73:N73">
    <cfRule type="cellIs" dxfId="5" priority="7" stopIfTrue="1" operator="equal">
      <formula>"☑"</formula>
    </cfRule>
  </conditionalFormatting>
  <conditionalFormatting sqref="P73">
    <cfRule type="cellIs" dxfId="4" priority="6" stopIfTrue="1" operator="notEqual">
      <formula>"TRUE"</formula>
    </cfRule>
  </conditionalFormatting>
  <conditionalFormatting sqref="R73">
    <cfRule type="cellIs" dxfId="3" priority="5" stopIfTrue="1" operator="greaterThan">
      <formula>1</formula>
    </cfRule>
  </conditionalFormatting>
  <conditionalFormatting sqref="P73">
    <cfRule type="cellIs" dxfId="2" priority="4" stopIfTrue="1" operator="equal">
      <formula>"完了"</formula>
    </cfRule>
  </conditionalFormatting>
  <conditionalFormatting sqref="M45">
    <cfRule type="cellIs" dxfId="1" priority="3" operator="equal">
      <formula>"☑"</formula>
    </cfRule>
  </conditionalFormatting>
  <conditionalFormatting sqref="M62">
    <cfRule type="cellIs" dxfId="0" priority="2" stopIfTrue="1" operator="equal">
      <formula>"☑"</formula>
    </cfRule>
  </conditionalFormatting>
  <dataValidations count="10">
    <dataValidation type="whole" imeMode="halfAlpha" allowBlank="1" showInputMessage="1" showErrorMessage="1" sqref="M7" xr:uid="{00000000-0002-0000-0000-000000000000}">
      <formula1>1</formula1>
      <formula2>31</formula2>
    </dataValidation>
    <dataValidation type="whole" imeMode="halfAlpha" allowBlank="1" showInputMessage="1" showErrorMessage="1" sqref="K7" xr:uid="{00000000-0002-0000-0000-000001000000}">
      <formula1>1</formula1>
      <formula2>12</formula2>
    </dataValidation>
    <dataValidation type="whole" imeMode="halfAlpha" allowBlank="1" showInputMessage="1" showErrorMessage="1" sqref="I7" xr:uid="{00000000-0002-0000-0000-000002000000}">
      <formula1>0</formula1>
      <formula2>31</formula2>
    </dataValidation>
    <dataValidation type="textLength" operator="equal" allowBlank="1" showInputMessage="1" showErrorMessage="1" sqref="F5" xr:uid="{00000000-0002-0000-0000-000003000000}">
      <formula1>4</formula1>
    </dataValidation>
    <dataValidation type="whole" imeMode="halfAlpha" allowBlank="1" showInputMessage="1" showErrorMessage="1" sqref="E36" xr:uid="{00000000-0002-0000-0000-000004000000}">
      <formula1>0</formula1>
      <formula2>100</formula2>
    </dataValidation>
    <dataValidation imeMode="halfAlpha" allowBlank="1" showInputMessage="1" showErrorMessage="1" sqref="D8 H8:L8" xr:uid="{00000000-0002-0000-0000-000005000000}"/>
    <dataValidation type="list" allowBlank="1" showInputMessage="1" showErrorMessage="1" sqref="H7" xr:uid="{00000000-0002-0000-0000-000006000000}">
      <formula1>"平成,令和"</formula1>
    </dataValidation>
    <dataValidation type="list" allowBlank="1" showInputMessage="1" showErrorMessage="1" sqref="E5" xr:uid="{00000000-0002-0000-0000-000007000000}">
      <formula1>"(23),(24),(25),(26),(27),(28),(29),(30),(R01),(R02),(R03),(R04)"</formula1>
    </dataValidation>
    <dataValidation type="list" allowBlank="1" showInputMessage="1" showErrorMessage="1" sqref="M48:N48 M30:N32 M14:N20 M40:N40 M22:N28 M10:N12 N42:N43 M42:M44 M45:N46 M50:N54 M56:N75" xr:uid="{00000000-0002-0000-0000-000008000000}">
      <formula1>"□,☑"</formula1>
    </dataValidation>
    <dataValidation type="whole" imeMode="halfAlpha" allowBlank="1" showInputMessage="1" showErrorMessage="1" sqref="G35 I35 G37:G39 I37:I39 K37:K38 M37:M38" xr:uid="{00000000-0002-0000-0000-000009000000}">
      <formula1>0</formula1>
      <formula2>1000</formula2>
    </dataValidation>
  </dataValidations>
  <pageMargins left="0.70866141732283472" right="0.70866141732283472" top="0.74803149606299213" bottom="0.74803149606299213" header="0.31496062992125984" footer="0.31496062992125984"/>
  <pageSetup paperSize="9" scale="68" fitToHeight="0" orientation="portrait" cellComments="asDisplayed" r:id="rId1"/>
  <headerFooter alignWithMargins="0"/>
  <rowBreaks count="1" manualBreakCount="1">
    <brk id="58" min="1" max="16" man="1"/>
  </rowBreaks>
  <ignoredErrors>
    <ignoredError sqref="C10:C12 C32 C40 C48 C54 C61:C62 C63:C7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
  <sheetViews>
    <sheetView topLeftCell="D1" workbookViewId="0">
      <selection activeCell="U2" sqref="U2"/>
    </sheetView>
  </sheetViews>
  <sheetFormatPr defaultColWidth="9" defaultRowHeight="13.2"/>
  <cols>
    <col min="1" max="6" width="9" style="15"/>
    <col min="7" max="7" width="15.109375" style="15" customWidth="1"/>
    <col min="8" max="16384" width="9" style="15"/>
  </cols>
  <sheetData>
    <row r="1" spans="1:20">
      <c r="A1" s="22" t="s">
        <v>1019</v>
      </c>
      <c r="B1" s="22" t="s">
        <v>1138</v>
      </c>
      <c r="C1" s="22" t="s">
        <v>1139</v>
      </c>
      <c r="D1" s="22" t="s">
        <v>1020</v>
      </c>
      <c r="E1" s="22" t="s">
        <v>1022</v>
      </c>
      <c r="F1" s="22" t="s">
        <v>1059</v>
      </c>
      <c r="G1" s="23" t="s">
        <v>1018</v>
      </c>
      <c r="H1" s="24" t="s">
        <v>1046</v>
      </c>
      <c r="I1" s="24" t="s">
        <v>1058</v>
      </c>
      <c r="J1" s="24" t="s">
        <v>1047</v>
      </c>
      <c r="K1" s="24" t="s">
        <v>1048</v>
      </c>
      <c r="L1" s="24" t="s">
        <v>1049</v>
      </c>
      <c r="M1" s="24" t="s">
        <v>1050</v>
      </c>
      <c r="N1" s="24" t="s">
        <v>1051</v>
      </c>
      <c r="O1" s="24" t="s">
        <v>1052</v>
      </c>
      <c r="P1" s="24" t="s">
        <v>1053</v>
      </c>
      <c r="Q1" s="24" t="s">
        <v>1061</v>
      </c>
      <c r="R1" s="24" t="s">
        <v>1054</v>
      </c>
      <c r="S1" s="24" t="s">
        <v>1055</v>
      </c>
      <c r="T1" s="24" t="s">
        <v>1056</v>
      </c>
    </row>
    <row r="2" spans="1:20">
      <c r="A2" s="22" t="str">
        <f>IFERROR(様式１!B1,"")</f>
        <v>大阪府</v>
      </c>
      <c r="B2" s="22" t="str">
        <f>IFERROR(様式１!H5,"")</f>
        <v/>
      </c>
      <c r="C2" s="22" t="str">
        <f>IFERROR(様式１!I6,"")</f>
        <v/>
      </c>
      <c r="D2" s="22" t="str">
        <f>IFERROR(様式１!N8,"")</f>
        <v/>
      </c>
      <c r="E2" s="22" t="str">
        <f>IFERROR(様式１!D6,"")</f>
        <v/>
      </c>
      <c r="F2" s="22" t="str">
        <f>IFERROR(様式１!O1,"")</f>
        <v>非該当</v>
      </c>
      <c r="G2" s="23" t="str">
        <f>IFERROR(DATEVALUE(様式１!H7&amp;様式１!I7&amp;様式１!J7&amp;様式１!K7&amp;様式１!L7&amp;様式１!M7&amp;様式１!N7),"")</f>
        <v/>
      </c>
      <c r="H2" s="22">
        <f>IFERROR(様式１!E34,"")</f>
        <v>0</v>
      </c>
      <c r="I2" s="25" t="str">
        <f>IFERROR(様式１!P8,"")</f>
        <v/>
      </c>
      <c r="J2" s="22">
        <f>IFERROR(様式１!E36,"")</f>
        <v>0</v>
      </c>
      <c r="K2" s="22">
        <f>IFERROR(様式１!G37,"")</f>
        <v>0</v>
      </c>
      <c r="L2" s="22">
        <f>IFERROR(様式１!I37,"")</f>
        <v>0</v>
      </c>
      <c r="M2" s="22">
        <f>IFERROR(様式１!K37,"")</f>
        <v>0</v>
      </c>
      <c r="N2" s="22">
        <f>IFERROR(様式１!M37,"")</f>
        <v>0</v>
      </c>
      <c r="O2" s="22">
        <f>IFERROR(様式１!G38,"")</f>
        <v>0</v>
      </c>
      <c r="P2" s="22">
        <f>IFERROR(様式１!I38,"")</f>
        <v>0</v>
      </c>
      <c r="Q2" s="22">
        <f>IFERROR(様式１!K38,"")</f>
        <v>0</v>
      </c>
      <c r="R2" s="22">
        <f>IFERROR(様式１!M38,"")</f>
        <v>0</v>
      </c>
      <c r="S2" s="22">
        <f>IFERROR(様式１!G39,"")</f>
        <v>0</v>
      </c>
      <c r="T2" s="22">
        <f>IFERROR(様式１!I39,"")</f>
        <v>0</v>
      </c>
    </row>
    <row r="5" spans="1:20">
      <c r="G5" s="26"/>
    </row>
  </sheetData>
  <sheetProtection algorithmName="SHA-512" hashValue="cV1885zmYzBQp5EKyA0hv3PF3iZhWUD8Ps6DlHMhrZD5Zp6aqq63NSKZQ4lIPH/k+ETx9gf0QtNtVoiCnsKIzA==" saltValue="7v0XPeRHCrYoXa+Z9dP7/w==" spinCount="100000" sheet="1"/>
  <phoneticPr fontId="2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5"/>
  <sheetViews>
    <sheetView zoomScale="70" zoomScaleNormal="70" workbookViewId="0">
      <selection activeCell="E23" sqref="E23"/>
    </sheetView>
  </sheetViews>
  <sheetFormatPr defaultColWidth="9" defaultRowHeight="24" customHeight="1"/>
  <cols>
    <col min="1" max="1" width="14.6640625" style="199" customWidth="1"/>
    <col min="2" max="2" width="57.77734375" style="199" customWidth="1"/>
    <col min="3" max="3" width="16.21875" style="199" customWidth="1"/>
    <col min="4" max="4" width="43.44140625" style="199" customWidth="1"/>
    <col min="5" max="5" width="7.88671875" style="201" customWidth="1"/>
    <col min="6" max="6" width="11.6640625" style="199" customWidth="1"/>
    <col min="7" max="7" width="40.6640625" style="199" customWidth="1"/>
    <col min="8" max="8" width="11.88671875" style="202" customWidth="1"/>
    <col min="9" max="9" width="10" style="199" customWidth="1"/>
    <col min="10" max="16384" width="9" style="199"/>
  </cols>
  <sheetData>
    <row r="1" spans="1:9" ht="15" customHeight="1">
      <c r="A1" s="199" t="s">
        <v>58</v>
      </c>
      <c r="E1" s="199"/>
      <c r="H1" s="199"/>
      <c r="I1" s="216" t="s">
        <v>1406</v>
      </c>
    </row>
    <row r="2" spans="1:9" s="200" customFormat="1" ht="15" customHeight="1">
      <c r="A2" s="203" t="s">
        <v>1131</v>
      </c>
      <c r="B2" s="203" t="s">
        <v>1140</v>
      </c>
      <c r="C2" s="203" t="s">
        <v>1133</v>
      </c>
      <c r="D2" s="203" t="s">
        <v>1136</v>
      </c>
      <c r="E2" s="203" t="s">
        <v>1020</v>
      </c>
      <c r="F2" s="203" t="s">
        <v>1021</v>
      </c>
      <c r="G2" s="203" t="s">
        <v>1022</v>
      </c>
      <c r="H2" s="204" t="s">
        <v>1018</v>
      </c>
      <c r="I2" s="203" t="s">
        <v>1023</v>
      </c>
    </row>
    <row r="3" spans="1:9" ht="15" customHeight="1">
      <c r="A3" s="209" t="s">
        <v>59</v>
      </c>
      <c r="B3" s="210" t="s">
        <v>60</v>
      </c>
      <c r="C3" s="210" t="s">
        <v>61</v>
      </c>
      <c r="D3" s="210" t="s">
        <v>62</v>
      </c>
      <c r="E3" s="211">
        <v>16</v>
      </c>
      <c r="F3" s="203" t="s">
        <v>63</v>
      </c>
      <c r="G3" s="212" t="s">
        <v>64</v>
      </c>
      <c r="H3" s="213">
        <v>41030</v>
      </c>
      <c r="I3" s="203" t="s">
        <v>65</v>
      </c>
    </row>
    <row r="4" spans="1:9" ht="15" customHeight="1">
      <c r="A4" s="209" t="s">
        <v>66</v>
      </c>
      <c r="B4" s="210" t="s">
        <v>67</v>
      </c>
      <c r="C4" s="210" t="s">
        <v>61</v>
      </c>
      <c r="D4" s="210" t="s">
        <v>68</v>
      </c>
      <c r="E4" s="211">
        <v>16</v>
      </c>
      <c r="F4" s="203" t="s">
        <v>63</v>
      </c>
      <c r="G4" s="212" t="s">
        <v>64</v>
      </c>
      <c r="H4" s="213">
        <v>41214</v>
      </c>
      <c r="I4" s="203" t="s">
        <v>65</v>
      </c>
    </row>
    <row r="5" spans="1:9" ht="15" customHeight="1">
      <c r="A5" s="209" t="s">
        <v>74</v>
      </c>
      <c r="B5" s="210" t="s">
        <v>75</v>
      </c>
      <c r="C5" s="210" t="s">
        <v>76</v>
      </c>
      <c r="D5" s="210" t="s">
        <v>77</v>
      </c>
      <c r="E5" s="211">
        <v>21</v>
      </c>
      <c r="F5" s="203" t="s">
        <v>78</v>
      </c>
      <c r="G5" s="212" t="s">
        <v>1376</v>
      </c>
      <c r="H5" s="213">
        <v>40909</v>
      </c>
      <c r="I5" s="203" t="s">
        <v>65</v>
      </c>
    </row>
    <row r="6" spans="1:9" ht="15" customHeight="1">
      <c r="A6" s="209" t="s">
        <v>79</v>
      </c>
      <c r="B6" s="210" t="s">
        <v>80</v>
      </c>
      <c r="C6" s="210" t="s">
        <v>71</v>
      </c>
      <c r="D6" s="210" t="s">
        <v>81</v>
      </c>
      <c r="E6" s="211">
        <v>32</v>
      </c>
      <c r="F6" s="203" t="s">
        <v>82</v>
      </c>
      <c r="G6" s="212" t="s">
        <v>83</v>
      </c>
      <c r="H6" s="213">
        <v>41036</v>
      </c>
      <c r="I6" s="203" t="s">
        <v>65</v>
      </c>
    </row>
    <row r="7" spans="1:9" ht="15" customHeight="1">
      <c r="A7" s="209" t="s">
        <v>84</v>
      </c>
      <c r="B7" s="210" t="s">
        <v>85</v>
      </c>
      <c r="C7" s="210" t="s">
        <v>86</v>
      </c>
      <c r="D7" s="210" t="s">
        <v>87</v>
      </c>
      <c r="E7" s="211">
        <v>26</v>
      </c>
      <c r="F7" s="203" t="s">
        <v>78</v>
      </c>
      <c r="G7" s="212" t="s">
        <v>88</v>
      </c>
      <c r="H7" s="213">
        <v>41028</v>
      </c>
      <c r="I7" s="203" t="s">
        <v>65</v>
      </c>
    </row>
    <row r="8" spans="1:9" ht="15" customHeight="1">
      <c r="A8" s="209" t="s">
        <v>89</v>
      </c>
      <c r="B8" s="210" t="s">
        <v>1132</v>
      </c>
      <c r="C8" s="210" t="s">
        <v>90</v>
      </c>
      <c r="D8" s="210" t="s">
        <v>91</v>
      </c>
      <c r="E8" s="211">
        <v>30</v>
      </c>
      <c r="F8" s="203" t="s">
        <v>78</v>
      </c>
      <c r="G8" s="212" t="s">
        <v>88</v>
      </c>
      <c r="H8" s="213">
        <v>41028</v>
      </c>
      <c r="I8" s="203" t="s">
        <v>65</v>
      </c>
    </row>
    <row r="9" spans="1:9" ht="15" customHeight="1">
      <c r="A9" s="209" t="s">
        <v>92</v>
      </c>
      <c r="B9" s="210" t="s">
        <v>93</v>
      </c>
      <c r="C9" s="210" t="s">
        <v>94</v>
      </c>
      <c r="D9" s="210" t="s">
        <v>95</v>
      </c>
      <c r="E9" s="211">
        <v>31</v>
      </c>
      <c r="F9" s="203" t="s">
        <v>78</v>
      </c>
      <c r="G9" s="212" t="s">
        <v>88</v>
      </c>
      <c r="H9" s="213">
        <v>41122</v>
      </c>
      <c r="I9" s="203" t="s">
        <v>65</v>
      </c>
    </row>
    <row r="10" spans="1:9" ht="15" customHeight="1">
      <c r="A10" s="209" t="s">
        <v>96</v>
      </c>
      <c r="B10" s="210" t="s">
        <v>97</v>
      </c>
      <c r="C10" s="210" t="s">
        <v>73</v>
      </c>
      <c r="D10" s="210" t="s">
        <v>98</v>
      </c>
      <c r="E10" s="211">
        <v>24</v>
      </c>
      <c r="F10" s="203" t="s">
        <v>99</v>
      </c>
      <c r="G10" s="212" t="s">
        <v>100</v>
      </c>
      <c r="H10" s="213">
        <v>41183</v>
      </c>
      <c r="I10" s="203" t="s">
        <v>65</v>
      </c>
    </row>
    <row r="11" spans="1:9" ht="15" customHeight="1">
      <c r="A11" s="209" t="s">
        <v>101</v>
      </c>
      <c r="B11" s="210" t="s">
        <v>102</v>
      </c>
      <c r="C11" s="210" t="s">
        <v>103</v>
      </c>
      <c r="D11" s="210" t="s">
        <v>104</v>
      </c>
      <c r="E11" s="211">
        <v>33</v>
      </c>
      <c r="F11" s="203" t="s">
        <v>78</v>
      </c>
      <c r="G11" s="212" t="s">
        <v>105</v>
      </c>
      <c r="H11" s="213">
        <v>41122</v>
      </c>
      <c r="I11" s="203" t="s">
        <v>65</v>
      </c>
    </row>
    <row r="12" spans="1:9" ht="15" customHeight="1">
      <c r="A12" s="209" t="s">
        <v>106</v>
      </c>
      <c r="B12" s="210" t="s">
        <v>107</v>
      </c>
      <c r="C12" s="210" t="s">
        <v>73</v>
      </c>
      <c r="D12" s="210" t="s">
        <v>108</v>
      </c>
      <c r="E12" s="211">
        <v>112</v>
      </c>
      <c r="F12" s="203" t="s">
        <v>109</v>
      </c>
      <c r="G12" s="212" t="s">
        <v>110</v>
      </c>
      <c r="H12" s="213">
        <v>39903</v>
      </c>
      <c r="I12" s="203" t="s">
        <v>65</v>
      </c>
    </row>
    <row r="13" spans="1:9" ht="15" customHeight="1">
      <c r="A13" s="209" t="s">
        <v>111</v>
      </c>
      <c r="B13" s="214" t="s">
        <v>1286</v>
      </c>
      <c r="C13" s="210" t="s">
        <v>112</v>
      </c>
      <c r="D13" s="210" t="s">
        <v>113</v>
      </c>
      <c r="E13" s="211">
        <v>69</v>
      </c>
      <c r="F13" s="203" t="s">
        <v>114</v>
      </c>
      <c r="G13" s="212" t="s">
        <v>1377</v>
      </c>
      <c r="H13" s="213">
        <v>41030</v>
      </c>
      <c r="I13" s="203" t="s">
        <v>65</v>
      </c>
    </row>
    <row r="14" spans="1:9" ht="15" customHeight="1">
      <c r="A14" s="209" t="s">
        <v>115</v>
      </c>
      <c r="B14" s="210" t="s">
        <v>116</v>
      </c>
      <c r="C14" s="210" t="s">
        <v>117</v>
      </c>
      <c r="D14" s="210" t="s">
        <v>118</v>
      </c>
      <c r="E14" s="211">
        <v>26</v>
      </c>
      <c r="F14" s="203" t="s">
        <v>119</v>
      </c>
      <c r="G14" s="212" t="s">
        <v>120</v>
      </c>
      <c r="H14" s="213">
        <v>41000</v>
      </c>
      <c r="I14" s="203" t="s">
        <v>65</v>
      </c>
    </row>
    <row r="15" spans="1:9" ht="15" customHeight="1">
      <c r="A15" s="209" t="s">
        <v>121</v>
      </c>
      <c r="B15" s="210" t="s">
        <v>122</v>
      </c>
      <c r="C15" s="210" t="s">
        <v>94</v>
      </c>
      <c r="D15" s="210" t="s">
        <v>123</v>
      </c>
      <c r="E15" s="211">
        <v>37</v>
      </c>
      <c r="F15" s="203" t="s">
        <v>124</v>
      </c>
      <c r="G15" s="212" t="s">
        <v>125</v>
      </c>
      <c r="H15" s="213">
        <v>39933</v>
      </c>
      <c r="I15" s="203" t="s">
        <v>65</v>
      </c>
    </row>
    <row r="16" spans="1:9" ht="15" customHeight="1">
      <c r="A16" s="209" t="s">
        <v>126</v>
      </c>
      <c r="B16" s="210" t="s">
        <v>127</v>
      </c>
      <c r="C16" s="210" t="s">
        <v>128</v>
      </c>
      <c r="D16" s="210" t="s">
        <v>1208</v>
      </c>
      <c r="E16" s="211">
        <v>31</v>
      </c>
      <c r="F16" s="203" t="s">
        <v>78</v>
      </c>
      <c r="G16" s="212" t="s">
        <v>88</v>
      </c>
      <c r="H16" s="213">
        <v>41155</v>
      </c>
      <c r="I16" s="203" t="s">
        <v>65</v>
      </c>
    </row>
    <row r="17" spans="1:9" ht="15" customHeight="1">
      <c r="A17" s="209" t="s">
        <v>129</v>
      </c>
      <c r="B17" s="210" t="s">
        <v>130</v>
      </c>
      <c r="C17" s="210" t="s">
        <v>128</v>
      </c>
      <c r="D17" s="210" t="s">
        <v>131</v>
      </c>
      <c r="E17" s="211">
        <v>46</v>
      </c>
      <c r="F17" s="203" t="s">
        <v>78</v>
      </c>
      <c r="G17" s="212" t="s">
        <v>88</v>
      </c>
      <c r="H17" s="213">
        <v>41183</v>
      </c>
      <c r="I17" s="203" t="s">
        <v>65</v>
      </c>
    </row>
    <row r="18" spans="1:9" ht="15" customHeight="1">
      <c r="A18" s="209" t="s">
        <v>132</v>
      </c>
      <c r="B18" s="210" t="s">
        <v>133</v>
      </c>
      <c r="C18" s="210" t="s">
        <v>103</v>
      </c>
      <c r="D18" s="210" t="s">
        <v>134</v>
      </c>
      <c r="E18" s="211">
        <v>20</v>
      </c>
      <c r="F18" s="203" t="s">
        <v>135</v>
      </c>
      <c r="G18" s="212" t="s">
        <v>136</v>
      </c>
      <c r="H18" s="213">
        <v>41009</v>
      </c>
      <c r="I18" s="203" t="s">
        <v>65</v>
      </c>
    </row>
    <row r="19" spans="1:9" ht="15" customHeight="1">
      <c r="A19" s="209" t="s">
        <v>137</v>
      </c>
      <c r="B19" s="210" t="s">
        <v>138</v>
      </c>
      <c r="C19" s="210" t="s">
        <v>139</v>
      </c>
      <c r="D19" s="210" t="s">
        <v>140</v>
      </c>
      <c r="E19" s="211">
        <v>62</v>
      </c>
      <c r="F19" s="203" t="s">
        <v>141</v>
      </c>
      <c r="G19" s="212" t="s">
        <v>142</v>
      </c>
      <c r="H19" s="213">
        <v>41061</v>
      </c>
      <c r="I19" s="203" t="s">
        <v>65</v>
      </c>
    </row>
    <row r="20" spans="1:9" ht="15" customHeight="1">
      <c r="A20" s="209" t="s">
        <v>143</v>
      </c>
      <c r="B20" s="210" t="s">
        <v>144</v>
      </c>
      <c r="C20" s="210" t="s">
        <v>72</v>
      </c>
      <c r="D20" s="210" t="s">
        <v>145</v>
      </c>
      <c r="E20" s="211">
        <v>34</v>
      </c>
      <c r="F20" s="203" t="s">
        <v>78</v>
      </c>
      <c r="G20" s="212" t="s">
        <v>146</v>
      </c>
      <c r="H20" s="213">
        <v>41091</v>
      </c>
      <c r="I20" s="203" t="s">
        <v>65</v>
      </c>
    </row>
    <row r="21" spans="1:9" ht="15" customHeight="1">
      <c r="A21" s="209" t="s">
        <v>147</v>
      </c>
      <c r="B21" s="210" t="s">
        <v>148</v>
      </c>
      <c r="C21" s="210" t="s">
        <v>72</v>
      </c>
      <c r="D21" s="210" t="s">
        <v>149</v>
      </c>
      <c r="E21" s="211">
        <v>51</v>
      </c>
      <c r="F21" s="203" t="s">
        <v>150</v>
      </c>
      <c r="G21" s="212" t="s">
        <v>151</v>
      </c>
      <c r="H21" s="213">
        <v>41091</v>
      </c>
      <c r="I21" s="203" t="s">
        <v>65</v>
      </c>
    </row>
    <row r="22" spans="1:9" ht="15" customHeight="1">
      <c r="A22" s="209" t="s">
        <v>152</v>
      </c>
      <c r="B22" s="210" t="s">
        <v>153</v>
      </c>
      <c r="C22" s="210" t="s">
        <v>154</v>
      </c>
      <c r="D22" s="210" t="s">
        <v>155</v>
      </c>
      <c r="E22" s="211">
        <v>38</v>
      </c>
      <c r="F22" s="203" t="s">
        <v>156</v>
      </c>
      <c r="G22" s="212" t="s">
        <v>151</v>
      </c>
      <c r="H22" s="213">
        <v>41153</v>
      </c>
      <c r="I22" s="203" t="s">
        <v>65</v>
      </c>
    </row>
    <row r="23" spans="1:9" ht="15" customHeight="1">
      <c r="A23" s="209" t="s">
        <v>157</v>
      </c>
      <c r="B23" s="210" t="s">
        <v>158</v>
      </c>
      <c r="C23" s="210" t="s">
        <v>128</v>
      </c>
      <c r="D23" s="210" t="s">
        <v>159</v>
      </c>
      <c r="E23" s="211">
        <v>123</v>
      </c>
      <c r="F23" s="203" t="s">
        <v>160</v>
      </c>
      <c r="G23" s="212" t="s">
        <v>161</v>
      </c>
      <c r="H23" s="213">
        <v>40939</v>
      </c>
      <c r="I23" s="203" t="s">
        <v>65</v>
      </c>
    </row>
    <row r="24" spans="1:9" ht="15" customHeight="1">
      <c r="A24" s="209" t="s">
        <v>162</v>
      </c>
      <c r="B24" s="210" t="s">
        <v>163</v>
      </c>
      <c r="C24" s="210" t="s">
        <v>117</v>
      </c>
      <c r="D24" s="210" t="s">
        <v>164</v>
      </c>
      <c r="E24" s="211">
        <v>30</v>
      </c>
      <c r="F24" s="203" t="s">
        <v>165</v>
      </c>
      <c r="G24" s="212" t="s">
        <v>166</v>
      </c>
      <c r="H24" s="213">
        <v>41214</v>
      </c>
      <c r="I24" s="203" t="s">
        <v>65</v>
      </c>
    </row>
    <row r="25" spans="1:9" ht="15" customHeight="1">
      <c r="A25" s="209" t="s">
        <v>167</v>
      </c>
      <c r="B25" s="210" t="s">
        <v>168</v>
      </c>
      <c r="C25" s="210" t="s">
        <v>169</v>
      </c>
      <c r="D25" s="210" t="s">
        <v>170</v>
      </c>
      <c r="E25" s="211">
        <v>32</v>
      </c>
      <c r="F25" s="203" t="s">
        <v>78</v>
      </c>
      <c r="G25" s="212" t="s">
        <v>88</v>
      </c>
      <c r="H25" s="213">
        <v>40359</v>
      </c>
      <c r="I25" s="203" t="s">
        <v>65</v>
      </c>
    </row>
    <row r="26" spans="1:9" ht="15" customHeight="1">
      <c r="A26" s="209" t="s">
        <v>171</v>
      </c>
      <c r="B26" s="210" t="s">
        <v>172</v>
      </c>
      <c r="C26" s="210" t="s">
        <v>128</v>
      </c>
      <c r="D26" s="210" t="s">
        <v>173</v>
      </c>
      <c r="E26" s="211">
        <v>32</v>
      </c>
      <c r="F26" s="203" t="s">
        <v>78</v>
      </c>
      <c r="G26" s="212" t="s">
        <v>88</v>
      </c>
      <c r="H26" s="213">
        <v>40451</v>
      </c>
      <c r="I26" s="203" t="s">
        <v>65</v>
      </c>
    </row>
    <row r="27" spans="1:9" ht="15" customHeight="1">
      <c r="A27" s="209" t="s">
        <v>174</v>
      </c>
      <c r="B27" s="210" t="s">
        <v>175</v>
      </c>
      <c r="C27" s="210" t="s">
        <v>90</v>
      </c>
      <c r="D27" s="210" t="s">
        <v>176</v>
      </c>
      <c r="E27" s="211">
        <v>32</v>
      </c>
      <c r="F27" s="203" t="s">
        <v>78</v>
      </c>
      <c r="G27" s="212" t="s">
        <v>88</v>
      </c>
      <c r="H27" s="213">
        <v>40480</v>
      </c>
      <c r="I27" s="203" t="s">
        <v>65</v>
      </c>
    </row>
    <row r="28" spans="1:9" ht="15" customHeight="1">
      <c r="A28" s="209" t="s">
        <v>177</v>
      </c>
      <c r="B28" s="210" t="s">
        <v>178</v>
      </c>
      <c r="C28" s="210" t="s">
        <v>128</v>
      </c>
      <c r="D28" s="210" t="s">
        <v>179</v>
      </c>
      <c r="E28" s="211">
        <v>30</v>
      </c>
      <c r="F28" s="203" t="s">
        <v>78</v>
      </c>
      <c r="G28" s="212" t="s">
        <v>88</v>
      </c>
      <c r="H28" s="213">
        <v>40532</v>
      </c>
      <c r="I28" s="203" t="s">
        <v>65</v>
      </c>
    </row>
    <row r="29" spans="1:9" ht="15" customHeight="1">
      <c r="A29" s="209" t="s">
        <v>180</v>
      </c>
      <c r="B29" s="210" t="s">
        <v>181</v>
      </c>
      <c r="C29" s="210" t="s">
        <v>128</v>
      </c>
      <c r="D29" s="210" t="s">
        <v>182</v>
      </c>
      <c r="E29" s="211">
        <v>31</v>
      </c>
      <c r="F29" s="203" t="s">
        <v>78</v>
      </c>
      <c r="G29" s="212" t="s">
        <v>88</v>
      </c>
      <c r="H29" s="213">
        <v>40599</v>
      </c>
      <c r="I29" s="203" t="s">
        <v>65</v>
      </c>
    </row>
    <row r="30" spans="1:9" ht="15" customHeight="1">
      <c r="A30" s="209" t="s">
        <v>183</v>
      </c>
      <c r="B30" s="210" t="s">
        <v>1209</v>
      </c>
      <c r="C30" s="210" t="s">
        <v>94</v>
      </c>
      <c r="D30" s="210" t="s">
        <v>184</v>
      </c>
      <c r="E30" s="211">
        <v>32</v>
      </c>
      <c r="F30" s="203" t="s">
        <v>78</v>
      </c>
      <c r="G30" s="212" t="s">
        <v>88</v>
      </c>
      <c r="H30" s="213">
        <v>40617</v>
      </c>
      <c r="I30" s="203" t="s">
        <v>65</v>
      </c>
    </row>
    <row r="31" spans="1:9" ht="15" customHeight="1">
      <c r="A31" s="209" t="s">
        <v>185</v>
      </c>
      <c r="B31" s="210" t="s">
        <v>186</v>
      </c>
      <c r="C31" s="210" t="s">
        <v>117</v>
      </c>
      <c r="D31" s="210" t="s">
        <v>187</v>
      </c>
      <c r="E31" s="211">
        <v>30</v>
      </c>
      <c r="F31" s="203" t="s">
        <v>78</v>
      </c>
      <c r="G31" s="212" t="s">
        <v>88</v>
      </c>
      <c r="H31" s="213">
        <v>41007</v>
      </c>
      <c r="I31" s="203" t="s">
        <v>65</v>
      </c>
    </row>
    <row r="32" spans="1:9" ht="15" customHeight="1">
      <c r="A32" s="209" t="s">
        <v>188</v>
      </c>
      <c r="B32" s="210" t="s">
        <v>189</v>
      </c>
      <c r="C32" s="210" t="s">
        <v>128</v>
      </c>
      <c r="D32" s="210" t="s">
        <v>190</v>
      </c>
      <c r="E32" s="211">
        <v>31</v>
      </c>
      <c r="F32" s="203" t="s">
        <v>78</v>
      </c>
      <c r="G32" s="212" t="s">
        <v>88</v>
      </c>
      <c r="H32" s="213">
        <v>40817</v>
      </c>
      <c r="I32" s="203" t="s">
        <v>65</v>
      </c>
    </row>
    <row r="33" spans="1:9" ht="15" customHeight="1">
      <c r="A33" s="209" t="s">
        <v>191</v>
      </c>
      <c r="B33" s="210" t="s">
        <v>192</v>
      </c>
      <c r="C33" s="210" t="s">
        <v>90</v>
      </c>
      <c r="D33" s="210" t="s">
        <v>193</v>
      </c>
      <c r="E33" s="211">
        <v>31</v>
      </c>
      <c r="F33" s="203" t="s">
        <v>78</v>
      </c>
      <c r="G33" s="212" t="s">
        <v>88</v>
      </c>
      <c r="H33" s="213">
        <v>40694</v>
      </c>
      <c r="I33" s="203" t="s">
        <v>65</v>
      </c>
    </row>
    <row r="34" spans="1:9" ht="15" customHeight="1">
      <c r="A34" s="209" t="s">
        <v>194</v>
      </c>
      <c r="B34" s="210" t="s">
        <v>195</v>
      </c>
      <c r="C34" s="210" t="s">
        <v>61</v>
      </c>
      <c r="D34" s="210" t="s">
        <v>196</v>
      </c>
      <c r="E34" s="211">
        <v>31</v>
      </c>
      <c r="F34" s="203" t="s">
        <v>78</v>
      </c>
      <c r="G34" s="212" t="s">
        <v>197</v>
      </c>
      <c r="H34" s="213">
        <v>40765</v>
      </c>
      <c r="I34" s="203" t="s">
        <v>65</v>
      </c>
    </row>
    <row r="35" spans="1:9" ht="15" customHeight="1">
      <c r="A35" s="209" t="s">
        <v>198</v>
      </c>
      <c r="B35" s="210" t="s">
        <v>199</v>
      </c>
      <c r="C35" s="210" t="s">
        <v>128</v>
      </c>
      <c r="D35" s="210" t="s">
        <v>200</v>
      </c>
      <c r="E35" s="211">
        <v>31</v>
      </c>
      <c r="F35" s="203" t="s">
        <v>78</v>
      </c>
      <c r="G35" s="212" t="s">
        <v>88</v>
      </c>
      <c r="H35" s="213">
        <v>40784</v>
      </c>
      <c r="I35" s="203" t="s">
        <v>65</v>
      </c>
    </row>
    <row r="36" spans="1:9" ht="15" customHeight="1">
      <c r="A36" s="209" t="s">
        <v>201</v>
      </c>
      <c r="B36" s="210" t="s">
        <v>202</v>
      </c>
      <c r="C36" s="210" t="s">
        <v>154</v>
      </c>
      <c r="D36" s="210" t="s">
        <v>203</v>
      </c>
      <c r="E36" s="211">
        <v>31</v>
      </c>
      <c r="F36" s="203" t="s">
        <v>78</v>
      </c>
      <c r="G36" s="212" t="s">
        <v>88</v>
      </c>
      <c r="H36" s="213">
        <v>40801</v>
      </c>
      <c r="I36" s="203" t="s">
        <v>65</v>
      </c>
    </row>
    <row r="37" spans="1:9" ht="15" customHeight="1">
      <c r="A37" s="209" t="s">
        <v>204</v>
      </c>
      <c r="B37" s="210" t="s">
        <v>205</v>
      </c>
      <c r="C37" s="210" t="s">
        <v>154</v>
      </c>
      <c r="D37" s="210" t="s">
        <v>206</v>
      </c>
      <c r="E37" s="211">
        <v>57</v>
      </c>
      <c r="F37" s="203" t="s">
        <v>1142</v>
      </c>
      <c r="G37" s="212" t="s">
        <v>1241</v>
      </c>
      <c r="H37" s="213">
        <v>39883</v>
      </c>
      <c r="I37" s="203" t="s">
        <v>65</v>
      </c>
    </row>
    <row r="38" spans="1:9" ht="15" customHeight="1">
      <c r="A38" s="209" t="s">
        <v>207</v>
      </c>
      <c r="B38" s="210" t="s">
        <v>208</v>
      </c>
      <c r="C38" s="210" t="s">
        <v>103</v>
      </c>
      <c r="D38" s="210" t="s">
        <v>209</v>
      </c>
      <c r="E38" s="211">
        <v>89</v>
      </c>
      <c r="F38" s="203" t="s">
        <v>210</v>
      </c>
      <c r="G38" s="212" t="s">
        <v>110</v>
      </c>
      <c r="H38" s="213">
        <v>39416</v>
      </c>
      <c r="I38" s="203" t="s">
        <v>65</v>
      </c>
    </row>
    <row r="39" spans="1:9" ht="15" customHeight="1">
      <c r="A39" s="209" t="s">
        <v>211</v>
      </c>
      <c r="B39" s="210" t="s">
        <v>212</v>
      </c>
      <c r="C39" s="210" t="s">
        <v>213</v>
      </c>
      <c r="D39" s="210" t="s">
        <v>214</v>
      </c>
      <c r="E39" s="211">
        <v>43</v>
      </c>
      <c r="F39" s="203" t="s">
        <v>215</v>
      </c>
      <c r="G39" s="212" t="s">
        <v>216</v>
      </c>
      <c r="H39" s="213">
        <v>41411</v>
      </c>
      <c r="I39" s="203" t="s">
        <v>65</v>
      </c>
    </row>
    <row r="40" spans="1:9" ht="15" customHeight="1">
      <c r="A40" s="209" t="s">
        <v>217</v>
      </c>
      <c r="B40" s="210" t="s">
        <v>218</v>
      </c>
      <c r="C40" s="210" t="s">
        <v>219</v>
      </c>
      <c r="D40" s="210" t="s">
        <v>220</v>
      </c>
      <c r="E40" s="211">
        <v>21</v>
      </c>
      <c r="F40" s="203" t="s">
        <v>221</v>
      </c>
      <c r="G40" s="212" t="s">
        <v>222</v>
      </c>
      <c r="H40" s="213">
        <v>39897</v>
      </c>
      <c r="I40" s="203" t="s">
        <v>65</v>
      </c>
    </row>
    <row r="41" spans="1:9" ht="15" customHeight="1">
      <c r="A41" s="209" t="s">
        <v>223</v>
      </c>
      <c r="B41" s="210" t="s">
        <v>224</v>
      </c>
      <c r="C41" s="210" t="s">
        <v>69</v>
      </c>
      <c r="D41" s="210" t="s">
        <v>225</v>
      </c>
      <c r="E41" s="211">
        <v>49</v>
      </c>
      <c r="F41" s="203" t="s">
        <v>78</v>
      </c>
      <c r="G41" s="212" t="s">
        <v>226</v>
      </c>
      <c r="H41" s="213">
        <v>41153</v>
      </c>
      <c r="I41" s="203" t="s">
        <v>65</v>
      </c>
    </row>
    <row r="42" spans="1:9" ht="15" customHeight="1">
      <c r="A42" s="209" t="s">
        <v>227</v>
      </c>
      <c r="B42" s="210" t="s">
        <v>228</v>
      </c>
      <c r="C42" s="210" t="s">
        <v>229</v>
      </c>
      <c r="D42" s="210" t="s">
        <v>230</v>
      </c>
      <c r="E42" s="211">
        <v>21</v>
      </c>
      <c r="F42" s="203" t="s">
        <v>231</v>
      </c>
      <c r="G42" s="212" t="s">
        <v>232</v>
      </c>
      <c r="H42" s="213">
        <v>41197</v>
      </c>
      <c r="I42" s="203" t="s">
        <v>65</v>
      </c>
    </row>
    <row r="43" spans="1:9" ht="15" customHeight="1">
      <c r="A43" s="209" t="s">
        <v>233</v>
      </c>
      <c r="B43" s="210" t="s">
        <v>234</v>
      </c>
      <c r="C43" s="210" t="s">
        <v>94</v>
      </c>
      <c r="D43" s="210" t="s">
        <v>235</v>
      </c>
      <c r="E43" s="211">
        <v>31</v>
      </c>
      <c r="F43" s="203" t="s">
        <v>78</v>
      </c>
      <c r="G43" s="212" t="s">
        <v>88</v>
      </c>
      <c r="H43" s="213">
        <v>41430</v>
      </c>
      <c r="I43" s="203" t="s">
        <v>65</v>
      </c>
    </row>
    <row r="44" spans="1:9" ht="15" customHeight="1">
      <c r="A44" s="209" t="s">
        <v>236</v>
      </c>
      <c r="B44" s="210" t="s">
        <v>237</v>
      </c>
      <c r="C44" s="210" t="s">
        <v>219</v>
      </c>
      <c r="D44" s="210" t="s">
        <v>238</v>
      </c>
      <c r="E44" s="211">
        <v>31</v>
      </c>
      <c r="F44" s="203" t="s">
        <v>78</v>
      </c>
      <c r="G44" s="212" t="s">
        <v>88</v>
      </c>
      <c r="H44" s="213">
        <v>41470</v>
      </c>
      <c r="I44" s="203" t="s">
        <v>65</v>
      </c>
    </row>
    <row r="45" spans="1:9" ht="15" customHeight="1">
      <c r="A45" s="209" t="s">
        <v>239</v>
      </c>
      <c r="B45" s="210" t="s">
        <v>240</v>
      </c>
      <c r="C45" s="210" t="s">
        <v>241</v>
      </c>
      <c r="D45" s="210" t="s">
        <v>242</v>
      </c>
      <c r="E45" s="211">
        <v>8</v>
      </c>
      <c r="F45" s="203" t="s">
        <v>78</v>
      </c>
      <c r="G45" s="212" t="s">
        <v>243</v>
      </c>
      <c r="H45" s="213">
        <v>41036</v>
      </c>
      <c r="I45" s="203" t="s">
        <v>65</v>
      </c>
    </row>
    <row r="46" spans="1:9" ht="15" customHeight="1">
      <c r="A46" s="209" t="s">
        <v>244</v>
      </c>
      <c r="B46" s="210" t="s">
        <v>245</v>
      </c>
      <c r="C46" s="210" t="s">
        <v>128</v>
      </c>
      <c r="D46" s="210" t="s">
        <v>246</v>
      </c>
      <c r="E46" s="211">
        <v>24</v>
      </c>
      <c r="F46" s="203" t="s">
        <v>78</v>
      </c>
      <c r="G46" s="212" t="s">
        <v>247</v>
      </c>
      <c r="H46" s="213">
        <v>41214</v>
      </c>
      <c r="I46" s="203" t="s">
        <v>65</v>
      </c>
    </row>
    <row r="47" spans="1:9" ht="15" customHeight="1">
      <c r="A47" s="209" t="s">
        <v>249</v>
      </c>
      <c r="B47" s="210" t="s">
        <v>250</v>
      </c>
      <c r="C47" s="210" t="s">
        <v>251</v>
      </c>
      <c r="D47" s="210" t="s">
        <v>252</v>
      </c>
      <c r="E47" s="211">
        <v>32</v>
      </c>
      <c r="F47" s="203" t="s">
        <v>253</v>
      </c>
      <c r="G47" s="212" t="s">
        <v>254</v>
      </c>
      <c r="H47" s="213">
        <v>41203</v>
      </c>
      <c r="I47" s="203" t="s">
        <v>65</v>
      </c>
    </row>
    <row r="48" spans="1:9" ht="15" customHeight="1">
      <c r="A48" s="209" t="s">
        <v>255</v>
      </c>
      <c r="B48" s="210" t="s">
        <v>1242</v>
      </c>
      <c r="C48" s="210" t="s">
        <v>251</v>
      </c>
      <c r="D48" s="210" t="s">
        <v>256</v>
      </c>
      <c r="E48" s="211">
        <v>28</v>
      </c>
      <c r="F48" s="203" t="s">
        <v>253</v>
      </c>
      <c r="G48" s="212" t="s">
        <v>1378</v>
      </c>
      <c r="H48" s="213">
        <v>41203</v>
      </c>
      <c r="I48" s="203" t="s">
        <v>65</v>
      </c>
    </row>
    <row r="49" spans="1:9" ht="15" customHeight="1">
      <c r="A49" s="209" t="s">
        <v>258</v>
      </c>
      <c r="B49" s="210" t="s">
        <v>259</v>
      </c>
      <c r="C49" s="210" t="s">
        <v>72</v>
      </c>
      <c r="D49" s="210" t="s">
        <v>260</v>
      </c>
      <c r="E49" s="211">
        <v>6</v>
      </c>
      <c r="F49" s="203" t="s">
        <v>261</v>
      </c>
      <c r="G49" s="212" t="s">
        <v>262</v>
      </c>
      <c r="H49" s="213">
        <v>41214</v>
      </c>
      <c r="I49" s="203" t="s">
        <v>65</v>
      </c>
    </row>
    <row r="50" spans="1:9" ht="15" customHeight="1">
      <c r="A50" s="209" t="s">
        <v>263</v>
      </c>
      <c r="B50" s="210" t="s">
        <v>264</v>
      </c>
      <c r="C50" s="210" t="s">
        <v>251</v>
      </c>
      <c r="D50" s="210" t="s">
        <v>265</v>
      </c>
      <c r="E50" s="211">
        <v>35</v>
      </c>
      <c r="F50" s="203" t="s">
        <v>266</v>
      </c>
      <c r="G50" s="212" t="s">
        <v>267</v>
      </c>
      <c r="H50" s="213">
        <v>41532</v>
      </c>
      <c r="I50" s="203" t="s">
        <v>65</v>
      </c>
    </row>
    <row r="51" spans="1:9" ht="15" customHeight="1">
      <c r="A51" s="209" t="s">
        <v>268</v>
      </c>
      <c r="B51" s="210" t="s">
        <v>269</v>
      </c>
      <c r="C51" s="210" t="s">
        <v>72</v>
      </c>
      <c r="D51" s="210" t="s">
        <v>270</v>
      </c>
      <c r="E51" s="211">
        <v>36</v>
      </c>
      <c r="F51" s="203" t="s">
        <v>124</v>
      </c>
      <c r="G51" s="212" t="s">
        <v>271</v>
      </c>
      <c r="H51" s="213">
        <v>41305</v>
      </c>
      <c r="I51" s="203" t="s">
        <v>65</v>
      </c>
    </row>
    <row r="52" spans="1:9" ht="15" customHeight="1">
      <c r="A52" s="209" t="s">
        <v>272</v>
      </c>
      <c r="B52" s="210" t="s">
        <v>1287</v>
      </c>
      <c r="C52" s="210" t="s">
        <v>112</v>
      </c>
      <c r="D52" s="210" t="s">
        <v>1243</v>
      </c>
      <c r="E52" s="211">
        <v>30</v>
      </c>
      <c r="F52" s="203" t="s">
        <v>78</v>
      </c>
      <c r="G52" s="212" t="s">
        <v>1377</v>
      </c>
      <c r="H52" s="213">
        <v>41456</v>
      </c>
      <c r="I52" s="203" t="s">
        <v>65</v>
      </c>
    </row>
    <row r="53" spans="1:9" ht="15" customHeight="1">
      <c r="A53" s="209" t="s">
        <v>273</v>
      </c>
      <c r="B53" s="210" t="s">
        <v>274</v>
      </c>
      <c r="C53" s="210" t="s">
        <v>73</v>
      </c>
      <c r="D53" s="210" t="s">
        <v>275</v>
      </c>
      <c r="E53" s="211">
        <v>30</v>
      </c>
      <c r="F53" s="203" t="s">
        <v>276</v>
      </c>
      <c r="G53" s="212" t="s">
        <v>88</v>
      </c>
      <c r="H53" s="213">
        <v>41529</v>
      </c>
      <c r="I53" s="203" t="s">
        <v>65</v>
      </c>
    </row>
    <row r="54" spans="1:9" ht="15" customHeight="1">
      <c r="A54" s="209" t="s">
        <v>277</v>
      </c>
      <c r="B54" s="210" t="s">
        <v>278</v>
      </c>
      <c r="C54" s="210" t="s">
        <v>76</v>
      </c>
      <c r="D54" s="210" t="s">
        <v>279</v>
      </c>
      <c r="E54" s="211">
        <v>8</v>
      </c>
      <c r="F54" s="203" t="s">
        <v>280</v>
      </c>
      <c r="G54" s="212" t="s">
        <v>281</v>
      </c>
      <c r="H54" s="213">
        <v>41395</v>
      </c>
      <c r="I54" s="203" t="s">
        <v>65</v>
      </c>
    </row>
    <row r="55" spans="1:9" ht="15" customHeight="1">
      <c r="A55" s="209" t="s">
        <v>282</v>
      </c>
      <c r="B55" s="210" t="s">
        <v>283</v>
      </c>
      <c r="C55" s="210" t="s">
        <v>103</v>
      </c>
      <c r="D55" s="210" t="s">
        <v>284</v>
      </c>
      <c r="E55" s="211">
        <v>21</v>
      </c>
      <c r="F55" s="203" t="s">
        <v>285</v>
      </c>
      <c r="G55" s="212" t="s">
        <v>1244</v>
      </c>
      <c r="H55" s="213">
        <v>41360</v>
      </c>
      <c r="I55" s="203" t="s">
        <v>65</v>
      </c>
    </row>
    <row r="56" spans="1:9" ht="15" customHeight="1">
      <c r="A56" s="209" t="s">
        <v>286</v>
      </c>
      <c r="B56" s="210" t="s">
        <v>287</v>
      </c>
      <c r="C56" s="210" t="s">
        <v>219</v>
      </c>
      <c r="D56" s="210" t="s">
        <v>288</v>
      </c>
      <c r="E56" s="211">
        <v>30</v>
      </c>
      <c r="F56" s="203" t="s">
        <v>78</v>
      </c>
      <c r="G56" s="212" t="s">
        <v>88</v>
      </c>
      <c r="H56" s="213">
        <v>41518</v>
      </c>
      <c r="I56" s="203" t="s">
        <v>65</v>
      </c>
    </row>
    <row r="57" spans="1:9" ht="15" customHeight="1">
      <c r="A57" s="209" t="s">
        <v>289</v>
      </c>
      <c r="B57" s="210" t="s">
        <v>290</v>
      </c>
      <c r="C57" s="210" t="s">
        <v>69</v>
      </c>
      <c r="D57" s="210" t="s">
        <v>291</v>
      </c>
      <c r="E57" s="211">
        <v>48</v>
      </c>
      <c r="F57" s="203" t="s">
        <v>292</v>
      </c>
      <c r="G57" s="212" t="s">
        <v>293</v>
      </c>
      <c r="H57" s="213">
        <v>41434</v>
      </c>
      <c r="I57" s="203" t="s">
        <v>65</v>
      </c>
    </row>
    <row r="58" spans="1:9" ht="15" customHeight="1">
      <c r="A58" s="209" t="s">
        <v>294</v>
      </c>
      <c r="B58" s="210" t="s">
        <v>295</v>
      </c>
      <c r="C58" s="210" t="s">
        <v>76</v>
      </c>
      <c r="D58" s="210" t="s">
        <v>296</v>
      </c>
      <c r="E58" s="211">
        <v>38</v>
      </c>
      <c r="F58" s="203" t="s">
        <v>297</v>
      </c>
      <c r="G58" s="212" t="s">
        <v>298</v>
      </c>
      <c r="H58" s="213">
        <v>41487</v>
      </c>
      <c r="I58" s="203" t="s">
        <v>65</v>
      </c>
    </row>
    <row r="59" spans="1:9" ht="15" customHeight="1">
      <c r="A59" s="209" t="s">
        <v>300</v>
      </c>
      <c r="B59" s="210" t="s">
        <v>301</v>
      </c>
      <c r="C59" s="210" t="s">
        <v>251</v>
      </c>
      <c r="D59" s="210" t="s">
        <v>302</v>
      </c>
      <c r="E59" s="211">
        <v>26</v>
      </c>
      <c r="F59" s="203" t="s">
        <v>78</v>
      </c>
      <c r="G59" s="212" t="s">
        <v>88</v>
      </c>
      <c r="H59" s="213">
        <v>41518</v>
      </c>
      <c r="I59" s="203" t="s">
        <v>65</v>
      </c>
    </row>
    <row r="60" spans="1:9" ht="15" customHeight="1">
      <c r="A60" s="209" t="s">
        <v>303</v>
      </c>
      <c r="B60" s="210" t="s">
        <v>304</v>
      </c>
      <c r="C60" s="210" t="s">
        <v>61</v>
      </c>
      <c r="D60" s="210" t="s">
        <v>305</v>
      </c>
      <c r="E60" s="211">
        <v>16</v>
      </c>
      <c r="F60" s="203" t="s">
        <v>285</v>
      </c>
      <c r="G60" s="212" t="s">
        <v>306</v>
      </c>
      <c r="H60" s="213">
        <v>41640</v>
      </c>
      <c r="I60" s="203" t="s">
        <v>65</v>
      </c>
    </row>
    <row r="61" spans="1:9" ht="15" customHeight="1">
      <c r="A61" s="209" t="s">
        <v>307</v>
      </c>
      <c r="B61" s="210" t="s">
        <v>308</v>
      </c>
      <c r="C61" s="210" t="s">
        <v>251</v>
      </c>
      <c r="D61" s="210" t="s">
        <v>309</v>
      </c>
      <c r="E61" s="211">
        <v>57</v>
      </c>
      <c r="F61" s="203" t="s">
        <v>78</v>
      </c>
      <c r="G61" s="212" t="s">
        <v>166</v>
      </c>
      <c r="H61" s="213">
        <v>41542</v>
      </c>
      <c r="I61" s="203" t="s">
        <v>65</v>
      </c>
    </row>
    <row r="62" spans="1:9" ht="15" customHeight="1">
      <c r="A62" s="209" t="s">
        <v>310</v>
      </c>
      <c r="B62" s="210" t="s">
        <v>311</v>
      </c>
      <c r="C62" s="210" t="s">
        <v>71</v>
      </c>
      <c r="D62" s="210" t="s">
        <v>312</v>
      </c>
      <c r="E62" s="211">
        <v>15</v>
      </c>
      <c r="F62" s="203" t="s">
        <v>78</v>
      </c>
      <c r="G62" s="212" t="s">
        <v>1143</v>
      </c>
      <c r="H62" s="213">
        <v>41518</v>
      </c>
      <c r="I62" s="203" t="s">
        <v>65</v>
      </c>
    </row>
    <row r="63" spans="1:9" ht="15" customHeight="1">
      <c r="A63" s="209" t="s">
        <v>313</v>
      </c>
      <c r="B63" s="210" t="s">
        <v>314</v>
      </c>
      <c r="C63" s="210" t="s">
        <v>103</v>
      </c>
      <c r="D63" s="210" t="s">
        <v>1245</v>
      </c>
      <c r="E63" s="211">
        <v>67</v>
      </c>
      <c r="F63" s="203" t="s">
        <v>315</v>
      </c>
      <c r="G63" s="212" t="s">
        <v>316</v>
      </c>
      <c r="H63" s="213">
        <v>41579</v>
      </c>
      <c r="I63" s="203" t="s">
        <v>65</v>
      </c>
    </row>
    <row r="64" spans="1:9" ht="15" customHeight="1">
      <c r="A64" s="209" t="s">
        <v>317</v>
      </c>
      <c r="B64" s="210" t="s">
        <v>318</v>
      </c>
      <c r="C64" s="210" t="s">
        <v>90</v>
      </c>
      <c r="D64" s="210" t="s">
        <v>319</v>
      </c>
      <c r="E64" s="211">
        <v>22</v>
      </c>
      <c r="F64" s="203" t="s">
        <v>320</v>
      </c>
      <c r="G64" s="212" t="s">
        <v>321</v>
      </c>
      <c r="H64" s="213">
        <v>41609</v>
      </c>
      <c r="I64" s="203" t="s">
        <v>65</v>
      </c>
    </row>
    <row r="65" spans="1:9" ht="15" customHeight="1">
      <c r="A65" s="209" t="s">
        <v>322</v>
      </c>
      <c r="B65" s="210" t="s">
        <v>323</v>
      </c>
      <c r="C65" s="210" t="s">
        <v>229</v>
      </c>
      <c r="D65" s="210" t="s">
        <v>324</v>
      </c>
      <c r="E65" s="211">
        <v>40</v>
      </c>
      <c r="F65" s="203" t="s">
        <v>325</v>
      </c>
      <c r="G65" s="212" t="s">
        <v>326</v>
      </c>
      <c r="H65" s="213">
        <v>41566</v>
      </c>
      <c r="I65" s="203" t="s">
        <v>65</v>
      </c>
    </row>
    <row r="66" spans="1:9" ht="15" customHeight="1">
      <c r="A66" s="209" t="s">
        <v>327</v>
      </c>
      <c r="B66" s="210" t="s">
        <v>328</v>
      </c>
      <c r="C66" s="210" t="s">
        <v>69</v>
      </c>
      <c r="D66" s="210" t="s">
        <v>329</v>
      </c>
      <c r="E66" s="211">
        <v>90</v>
      </c>
      <c r="F66" s="203" t="s">
        <v>330</v>
      </c>
      <c r="G66" s="212" t="s">
        <v>331</v>
      </c>
      <c r="H66" s="213">
        <v>41699</v>
      </c>
      <c r="I66" s="203" t="s">
        <v>65</v>
      </c>
    </row>
    <row r="67" spans="1:9" ht="15" customHeight="1">
      <c r="A67" s="209" t="s">
        <v>1288</v>
      </c>
      <c r="B67" s="210" t="s">
        <v>1289</v>
      </c>
      <c r="C67" s="210" t="s">
        <v>154</v>
      </c>
      <c r="D67" s="210" t="s">
        <v>1347</v>
      </c>
      <c r="E67" s="211">
        <v>75</v>
      </c>
      <c r="F67" s="203" t="s">
        <v>1379</v>
      </c>
      <c r="G67" s="212" t="s">
        <v>1380</v>
      </c>
      <c r="H67" s="213">
        <v>41548</v>
      </c>
      <c r="I67" s="203" t="s">
        <v>65</v>
      </c>
    </row>
    <row r="68" spans="1:9" ht="15" customHeight="1">
      <c r="A68" s="209" t="s">
        <v>333</v>
      </c>
      <c r="B68" s="210" t="s">
        <v>334</v>
      </c>
      <c r="C68" s="210" t="s">
        <v>128</v>
      </c>
      <c r="D68" s="210" t="s">
        <v>335</v>
      </c>
      <c r="E68" s="211">
        <v>23</v>
      </c>
      <c r="F68" s="203" t="s">
        <v>336</v>
      </c>
      <c r="G68" s="212" t="s">
        <v>337</v>
      </c>
      <c r="H68" s="213">
        <v>41554</v>
      </c>
      <c r="I68" s="203" t="s">
        <v>65</v>
      </c>
    </row>
    <row r="69" spans="1:9" ht="15" customHeight="1">
      <c r="A69" s="209" t="s">
        <v>338</v>
      </c>
      <c r="B69" s="210" t="s">
        <v>339</v>
      </c>
      <c r="C69" s="210" t="s">
        <v>154</v>
      </c>
      <c r="D69" s="210" t="s">
        <v>340</v>
      </c>
      <c r="E69" s="211">
        <v>50</v>
      </c>
      <c r="F69" s="203" t="s">
        <v>341</v>
      </c>
      <c r="G69" s="212" t="s">
        <v>342</v>
      </c>
      <c r="H69" s="213">
        <v>41645</v>
      </c>
      <c r="I69" s="203" t="s">
        <v>65</v>
      </c>
    </row>
    <row r="70" spans="1:9" ht="15" customHeight="1">
      <c r="A70" s="209" t="s">
        <v>343</v>
      </c>
      <c r="B70" s="210" t="s">
        <v>344</v>
      </c>
      <c r="C70" s="210" t="s">
        <v>154</v>
      </c>
      <c r="D70" s="210" t="s">
        <v>345</v>
      </c>
      <c r="E70" s="211">
        <v>90</v>
      </c>
      <c r="F70" s="203" t="s">
        <v>78</v>
      </c>
      <c r="G70" s="212" t="s">
        <v>346</v>
      </c>
      <c r="H70" s="213">
        <v>41730</v>
      </c>
      <c r="I70" s="203" t="s">
        <v>65</v>
      </c>
    </row>
    <row r="71" spans="1:9" ht="15" customHeight="1">
      <c r="A71" s="209" t="s">
        <v>347</v>
      </c>
      <c r="B71" s="210" t="s">
        <v>348</v>
      </c>
      <c r="C71" s="210" t="s">
        <v>71</v>
      </c>
      <c r="D71" s="210" t="s">
        <v>1246</v>
      </c>
      <c r="E71" s="211">
        <v>44</v>
      </c>
      <c r="F71" s="203" t="s">
        <v>349</v>
      </c>
      <c r="G71" s="212" t="s">
        <v>350</v>
      </c>
      <c r="H71" s="213">
        <v>42675</v>
      </c>
      <c r="I71" s="203" t="s">
        <v>65</v>
      </c>
    </row>
    <row r="72" spans="1:9" ht="15" customHeight="1">
      <c r="A72" s="209" t="s">
        <v>351</v>
      </c>
      <c r="B72" s="210" t="s">
        <v>352</v>
      </c>
      <c r="C72" s="210" t="s">
        <v>139</v>
      </c>
      <c r="D72" s="210" t="s">
        <v>353</v>
      </c>
      <c r="E72" s="211">
        <v>30</v>
      </c>
      <c r="F72" s="203" t="s">
        <v>276</v>
      </c>
      <c r="G72" s="212" t="s">
        <v>88</v>
      </c>
      <c r="H72" s="213">
        <v>41657</v>
      </c>
      <c r="I72" s="203" t="s">
        <v>65</v>
      </c>
    </row>
    <row r="73" spans="1:9" ht="15" customHeight="1">
      <c r="A73" s="209" t="s">
        <v>354</v>
      </c>
      <c r="B73" s="210" t="s">
        <v>355</v>
      </c>
      <c r="C73" s="210" t="s">
        <v>90</v>
      </c>
      <c r="D73" s="210" t="s">
        <v>356</v>
      </c>
      <c r="E73" s="211">
        <v>50</v>
      </c>
      <c r="F73" s="203" t="s">
        <v>357</v>
      </c>
      <c r="G73" s="212" t="s">
        <v>358</v>
      </c>
      <c r="H73" s="213">
        <v>41365</v>
      </c>
      <c r="I73" s="203" t="s">
        <v>65</v>
      </c>
    </row>
    <row r="74" spans="1:9" ht="15" customHeight="1">
      <c r="A74" s="209" t="s">
        <v>359</v>
      </c>
      <c r="B74" s="210" t="s">
        <v>360</v>
      </c>
      <c r="C74" s="210" t="s">
        <v>251</v>
      </c>
      <c r="D74" s="210" t="s">
        <v>361</v>
      </c>
      <c r="E74" s="211">
        <v>18</v>
      </c>
      <c r="F74" s="203" t="s">
        <v>362</v>
      </c>
      <c r="G74" s="212" t="s">
        <v>363</v>
      </c>
      <c r="H74" s="213">
        <v>41654</v>
      </c>
      <c r="I74" s="203" t="s">
        <v>65</v>
      </c>
    </row>
    <row r="75" spans="1:9" ht="15" customHeight="1">
      <c r="A75" s="209" t="s">
        <v>364</v>
      </c>
      <c r="B75" s="210" t="s">
        <v>365</v>
      </c>
      <c r="C75" s="210" t="s">
        <v>103</v>
      </c>
      <c r="D75" s="210" t="s">
        <v>366</v>
      </c>
      <c r="E75" s="211">
        <v>21</v>
      </c>
      <c r="F75" s="203" t="s">
        <v>367</v>
      </c>
      <c r="G75" s="212" t="s">
        <v>1210</v>
      </c>
      <c r="H75" s="213">
        <v>41730</v>
      </c>
      <c r="I75" s="203" t="s">
        <v>65</v>
      </c>
    </row>
    <row r="76" spans="1:9" ht="15" customHeight="1">
      <c r="A76" s="209" t="s">
        <v>368</v>
      </c>
      <c r="B76" s="210" t="s">
        <v>369</v>
      </c>
      <c r="C76" s="210" t="s">
        <v>90</v>
      </c>
      <c r="D76" s="210" t="s">
        <v>370</v>
      </c>
      <c r="E76" s="211">
        <v>30</v>
      </c>
      <c r="F76" s="203" t="s">
        <v>276</v>
      </c>
      <c r="G76" s="212" t="s">
        <v>88</v>
      </c>
      <c r="H76" s="213">
        <v>41684</v>
      </c>
      <c r="I76" s="203" t="s">
        <v>65</v>
      </c>
    </row>
    <row r="77" spans="1:9" ht="15" customHeight="1">
      <c r="A77" s="209" t="s">
        <v>371</v>
      </c>
      <c r="B77" s="210" t="s">
        <v>372</v>
      </c>
      <c r="C77" s="210" t="s">
        <v>154</v>
      </c>
      <c r="D77" s="210" t="s">
        <v>373</v>
      </c>
      <c r="E77" s="211">
        <v>48</v>
      </c>
      <c r="F77" s="203" t="s">
        <v>374</v>
      </c>
      <c r="G77" s="212" t="s">
        <v>375</v>
      </c>
      <c r="H77" s="213">
        <v>41699</v>
      </c>
      <c r="I77" s="203" t="s">
        <v>65</v>
      </c>
    </row>
    <row r="78" spans="1:9" ht="15" customHeight="1">
      <c r="A78" s="209" t="s">
        <v>376</v>
      </c>
      <c r="B78" s="210" t="s">
        <v>377</v>
      </c>
      <c r="C78" s="210" t="s">
        <v>139</v>
      </c>
      <c r="D78" s="210" t="s">
        <v>378</v>
      </c>
      <c r="E78" s="211">
        <v>36</v>
      </c>
      <c r="F78" s="203" t="s">
        <v>78</v>
      </c>
      <c r="G78" s="212" t="s">
        <v>379</v>
      </c>
      <c r="H78" s="213">
        <v>41729</v>
      </c>
      <c r="I78" s="203" t="s">
        <v>65</v>
      </c>
    </row>
    <row r="79" spans="1:9" ht="15" customHeight="1">
      <c r="A79" s="209" t="s">
        <v>380</v>
      </c>
      <c r="B79" s="210" t="s">
        <v>381</v>
      </c>
      <c r="C79" s="210" t="s">
        <v>73</v>
      </c>
      <c r="D79" s="210" t="s">
        <v>382</v>
      </c>
      <c r="E79" s="211">
        <v>40</v>
      </c>
      <c r="F79" s="203" t="s">
        <v>383</v>
      </c>
      <c r="G79" s="212" t="s">
        <v>384</v>
      </c>
      <c r="H79" s="213">
        <v>41749</v>
      </c>
      <c r="I79" s="203" t="s">
        <v>65</v>
      </c>
    </row>
    <row r="80" spans="1:9" ht="15" customHeight="1">
      <c r="A80" s="209" t="s">
        <v>385</v>
      </c>
      <c r="B80" s="210" t="s">
        <v>386</v>
      </c>
      <c r="C80" s="210" t="s">
        <v>69</v>
      </c>
      <c r="D80" s="210" t="s">
        <v>387</v>
      </c>
      <c r="E80" s="211">
        <v>29</v>
      </c>
      <c r="F80" s="203" t="s">
        <v>1381</v>
      </c>
      <c r="G80" s="212" t="s">
        <v>388</v>
      </c>
      <c r="H80" s="213">
        <v>41724</v>
      </c>
      <c r="I80" s="203" t="s">
        <v>65</v>
      </c>
    </row>
    <row r="81" spans="1:9" ht="15" customHeight="1">
      <c r="A81" s="209" t="s">
        <v>389</v>
      </c>
      <c r="B81" s="210" t="s">
        <v>390</v>
      </c>
      <c r="C81" s="210" t="s">
        <v>391</v>
      </c>
      <c r="D81" s="210" t="s">
        <v>392</v>
      </c>
      <c r="E81" s="211">
        <v>34</v>
      </c>
      <c r="F81" s="203" t="s">
        <v>393</v>
      </c>
      <c r="G81" s="212" t="s">
        <v>1144</v>
      </c>
      <c r="H81" s="213">
        <v>41821</v>
      </c>
      <c r="I81" s="203" t="s">
        <v>65</v>
      </c>
    </row>
    <row r="82" spans="1:9" ht="15" customHeight="1">
      <c r="A82" s="209" t="s">
        <v>394</v>
      </c>
      <c r="B82" s="214" t="s">
        <v>395</v>
      </c>
      <c r="C82" s="210" t="s">
        <v>76</v>
      </c>
      <c r="D82" s="210" t="s">
        <v>396</v>
      </c>
      <c r="E82" s="211">
        <v>20</v>
      </c>
      <c r="F82" s="203" t="s">
        <v>397</v>
      </c>
      <c r="G82" s="212" t="s">
        <v>398</v>
      </c>
      <c r="H82" s="213">
        <v>42009</v>
      </c>
      <c r="I82" s="203" t="s">
        <v>65</v>
      </c>
    </row>
    <row r="83" spans="1:9" ht="15" customHeight="1">
      <c r="A83" s="209" t="s">
        <v>399</v>
      </c>
      <c r="B83" s="210" t="s">
        <v>400</v>
      </c>
      <c r="C83" s="210" t="s">
        <v>90</v>
      </c>
      <c r="D83" s="210" t="s">
        <v>401</v>
      </c>
      <c r="E83" s="211">
        <v>30</v>
      </c>
      <c r="F83" s="203" t="s">
        <v>276</v>
      </c>
      <c r="G83" s="212" t="s">
        <v>88</v>
      </c>
      <c r="H83" s="213">
        <v>41726</v>
      </c>
      <c r="I83" s="203" t="s">
        <v>65</v>
      </c>
    </row>
    <row r="84" spans="1:9" ht="15" customHeight="1">
      <c r="A84" s="209" t="s">
        <v>402</v>
      </c>
      <c r="B84" s="210" t="s">
        <v>403</v>
      </c>
      <c r="C84" s="210" t="s">
        <v>128</v>
      </c>
      <c r="D84" s="210" t="s">
        <v>404</v>
      </c>
      <c r="E84" s="211">
        <v>29</v>
      </c>
      <c r="F84" s="203" t="s">
        <v>150</v>
      </c>
      <c r="G84" s="212" t="s">
        <v>405</v>
      </c>
      <c r="H84" s="213">
        <v>41674</v>
      </c>
      <c r="I84" s="203" t="s">
        <v>65</v>
      </c>
    </row>
    <row r="85" spans="1:9" ht="15" customHeight="1">
      <c r="A85" s="209" t="s">
        <v>406</v>
      </c>
      <c r="B85" s="210" t="s">
        <v>407</v>
      </c>
      <c r="C85" s="210" t="s">
        <v>73</v>
      </c>
      <c r="D85" s="210" t="s">
        <v>408</v>
      </c>
      <c r="E85" s="211">
        <v>65</v>
      </c>
      <c r="F85" s="203" t="s">
        <v>409</v>
      </c>
      <c r="G85" s="212" t="s">
        <v>110</v>
      </c>
      <c r="H85" s="213">
        <v>41883</v>
      </c>
      <c r="I85" s="203" t="s">
        <v>65</v>
      </c>
    </row>
    <row r="86" spans="1:9" ht="15" customHeight="1">
      <c r="A86" s="209" t="s">
        <v>410</v>
      </c>
      <c r="B86" s="210" t="s">
        <v>411</v>
      </c>
      <c r="C86" s="210" t="s">
        <v>94</v>
      </c>
      <c r="D86" s="210" t="s">
        <v>412</v>
      </c>
      <c r="E86" s="211">
        <v>18</v>
      </c>
      <c r="F86" s="203" t="s">
        <v>413</v>
      </c>
      <c r="G86" s="212" t="s">
        <v>414</v>
      </c>
      <c r="H86" s="213">
        <v>41760</v>
      </c>
      <c r="I86" s="203" t="s">
        <v>65</v>
      </c>
    </row>
    <row r="87" spans="1:9" ht="15" customHeight="1">
      <c r="A87" s="209" t="s">
        <v>415</v>
      </c>
      <c r="B87" s="210" t="s">
        <v>416</v>
      </c>
      <c r="C87" s="210" t="s">
        <v>139</v>
      </c>
      <c r="D87" s="210" t="s">
        <v>417</v>
      </c>
      <c r="E87" s="211">
        <v>70</v>
      </c>
      <c r="F87" s="203" t="s">
        <v>418</v>
      </c>
      <c r="G87" s="212" t="s">
        <v>419</v>
      </c>
      <c r="H87" s="213">
        <v>41000</v>
      </c>
      <c r="I87" s="203" t="s">
        <v>65</v>
      </c>
    </row>
    <row r="88" spans="1:9" ht="15" customHeight="1">
      <c r="A88" s="209" t="s">
        <v>420</v>
      </c>
      <c r="B88" s="210" t="s">
        <v>421</v>
      </c>
      <c r="C88" s="210" t="s">
        <v>128</v>
      </c>
      <c r="D88" s="210" t="s">
        <v>422</v>
      </c>
      <c r="E88" s="211">
        <v>18</v>
      </c>
      <c r="F88" s="203" t="s">
        <v>156</v>
      </c>
      <c r="G88" s="212" t="s">
        <v>423</v>
      </c>
      <c r="H88" s="213">
        <v>41730</v>
      </c>
      <c r="I88" s="203" t="s">
        <v>65</v>
      </c>
    </row>
    <row r="89" spans="1:9" ht="15" customHeight="1">
      <c r="A89" s="209" t="s">
        <v>424</v>
      </c>
      <c r="B89" s="210" t="s">
        <v>1290</v>
      </c>
      <c r="C89" s="210" t="s">
        <v>154</v>
      </c>
      <c r="D89" s="210" t="s">
        <v>425</v>
      </c>
      <c r="E89" s="211">
        <v>28</v>
      </c>
      <c r="F89" s="203" t="s">
        <v>248</v>
      </c>
      <c r="G89" s="212" t="s">
        <v>1382</v>
      </c>
      <c r="H89" s="213">
        <v>42125</v>
      </c>
      <c r="I89" s="203" t="s">
        <v>65</v>
      </c>
    </row>
    <row r="90" spans="1:9" ht="15" customHeight="1">
      <c r="A90" s="209" t="s">
        <v>426</v>
      </c>
      <c r="B90" s="210" t="s">
        <v>427</v>
      </c>
      <c r="C90" s="210" t="s">
        <v>391</v>
      </c>
      <c r="D90" s="210" t="s">
        <v>428</v>
      </c>
      <c r="E90" s="211">
        <v>29</v>
      </c>
      <c r="F90" s="203" t="s">
        <v>429</v>
      </c>
      <c r="G90" s="212" t="s">
        <v>430</v>
      </c>
      <c r="H90" s="213">
        <v>41730</v>
      </c>
      <c r="I90" s="203" t="s">
        <v>65</v>
      </c>
    </row>
    <row r="91" spans="1:9" ht="15" customHeight="1">
      <c r="A91" s="209" t="s">
        <v>431</v>
      </c>
      <c r="B91" s="210" t="s">
        <v>432</v>
      </c>
      <c r="C91" s="210" t="s">
        <v>69</v>
      </c>
      <c r="D91" s="210" t="s">
        <v>433</v>
      </c>
      <c r="E91" s="211">
        <v>30</v>
      </c>
      <c r="F91" s="203" t="s">
        <v>276</v>
      </c>
      <c r="G91" s="212" t="s">
        <v>88</v>
      </c>
      <c r="H91" s="213">
        <v>41821</v>
      </c>
      <c r="I91" s="203" t="s">
        <v>65</v>
      </c>
    </row>
    <row r="92" spans="1:9" ht="15" customHeight="1">
      <c r="A92" s="209" t="s">
        <v>434</v>
      </c>
      <c r="B92" s="210" t="s">
        <v>435</v>
      </c>
      <c r="C92" s="210" t="s">
        <v>90</v>
      </c>
      <c r="D92" s="210" t="s">
        <v>436</v>
      </c>
      <c r="E92" s="211">
        <v>25</v>
      </c>
      <c r="F92" s="203" t="s">
        <v>437</v>
      </c>
      <c r="G92" s="212" t="s">
        <v>438</v>
      </c>
      <c r="H92" s="213">
        <v>41871</v>
      </c>
      <c r="I92" s="203" t="s">
        <v>65</v>
      </c>
    </row>
    <row r="93" spans="1:9" ht="15" customHeight="1">
      <c r="A93" s="209" t="s">
        <v>439</v>
      </c>
      <c r="B93" s="210" t="s">
        <v>440</v>
      </c>
      <c r="C93" s="210" t="s">
        <v>169</v>
      </c>
      <c r="D93" s="210" t="s">
        <v>441</v>
      </c>
      <c r="E93" s="211">
        <v>16</v>
      </c>
      <c r="F93" s="203" t="s">
        <v>442</v>
      </c>
      <c r="G93" s="212" t="s">
        <v>443</v>
      </c>
      <c r="H93" s="213">
        <v>41852</v>
      </c>
      <c r="I93" s="203" t="s">
        <v>65</v>
      </c>
    </row>
    <row r="94" spans="1:9" ht="15" customHeight="1">
      <c r="A94" s="209" t="s">
        <v>444</v>
      </c>
      <c r="B94" s="210" t="s">
        <v>445</v>
      </c>
      <c r="C94" s="210" t="s">
        <v>169</v>
      </c>
      <c r="D94" s="210" t="s">
        <v>446</v>
      </c>
      <c r="E94" s="211">
        <v>31</v>
      </c>
      <c r="F94" s="203" t="s">
        <v>78</v>
      </c>
      <c r="G94" s="212" t="s">
        <v>447</v>
      </c>
      <c r="H94" s="213">
        <v>42522</v>
      </c>
      <c r="I94" s="203" t="s">
        <v>65</v>
      </c>
    </row>
    <row r="95" spans="1:9" ht="15" customHeight="1">
      <c r="A95" s="209" t="s">
        <v>448</v>
      </c>
      <c r="B95" s="210" t="s">
        <v>1291</v>
      </c>
      <c r="C95" s="210" t="s">
        <v>169</v>
      </c>
      <c r="D95" s="210" t="s">
        <v>449</v>
      </c>
      <c r="E95" s="211">
        <v>48</v>
      </c>
      <c r="F95" s="203" t="s">
        <v>450</v>
      </c>
      <c r="G95" s="212" t="s">
        <v>1383</v>
      </c>
      <c r="H95" s="213">
        <v>41974</v>
      </c>
      <c r="I95" s="203" t="s">
        <v>65</v>
      </c>
    </row>
    <row r="96" spans="1:9" ht="15" customHeight="1">
      <c r="A96" s="209" t="s">
        <v>1292</v>
      </c>
      <c r="B96" s="210" t="s">
        <v>1293</v>
      </c>
      <c r="C96" s="210" t="s">
        <v>229</v>
      </c>
      <c r="D96" s="210" t="s">
        <v>1348</v>
      </c>
      <c r="E96" s="211">
        <v>47</v>
      </c>
      <c r="F96" s="203" t="s">
        <v>78</v>
      </c>
      <c r="G96" s="212" t="s">
        <v>1384</v>
      </c>
      <c r="H96" s="213">
        <v>41883</v>
      </c>
      <c r="I96" s="203" t="s">
        <v>65</v>
      </c>
    </row>
    <row r="97" spans="1:9" ht="15" customHeight="1">
      <c r="A97" s="209" t="s">
        <v>451</v>
      </c>
      <c r="B97" s="210" t="s">
        <v>452</v>
      </c>
      <c r="C97" s="210" t="s">
        <v>453</v>
      </c>
      <c r="D97" s="210" t="s">
        <v>454</v>
      </c>
      <c r="E97" s="211">
        <v>40</v>
      </c>
      <c r="F97" s="203" t="s">
        <v>285</v>
      </c>
      <c r="G97" s="212" t="s">
        <v>455</v>
      </c>
      <c r="H97" s="213">
        <v>41883</v>
      </c>
      <c r="I97" s="203" t="s">
        <v>65</v>
      </c>
    </row>
    <row r="98" spans="1:9" ht="15" customHeight="1">
      <c r="A98" s="209" t="s">
        <v>456</v>
      </c>
      <c r="B98" s="210" t="s">
        <v>457</v>
      </c>
      <c r="C98" s="210" t="s">
        <v>76</v>
      </c>
      <c r="D98" s="210" t="s">
        <v>77</v>
      </c>
      <c r="E98" s="211">
        <v>32</v>
      </c>
      <c r="F98" s="203" t="s">
        <v>458</v>
      </c>
      <c r="G98" s="212" t="s">
        <v>459</v>
      </c>
      <c r="H98" s="213">
        <v>42005</v>
      </c>
      <c r="I98" s="203" t="s">
        <v>65</v>
      </c>
    </row>
    <row r="99" spans="1:9" ht="15" customHeight="1">
      <c r="A99" s="209" t="s">
        <v>460</v>
      </c>
      <c r="B99" s="210" t="s">
        <v>461</v>
      </c>
      <c r="C99" s="210" t="s">
        <v>86</v>
      </c>
      <c r="D99" s="210" t="s">
        <v>462</v>
      </c>
      <c r="E99" s="211">
        <v>36</v>
      </c>
      <c r="F99" s="203" t="s">
        <v>78</v>
      </c>
      <c r="G99" s="212" t="s">
        <v>298</v>
      </c>
      <c r="H99" s="213">
        <v>41883</v>
      </c>
      <c r="I99" s="203" t="s">
        <v>65</v>
      </c>
    </row>
    <row r="100" spans="1:9" ht="15" customHeight="1">
      <c r="A100" s="209" t="s">
        <v>463</v>
      </c>
      <c r="B100" s="214" t="s">
        <v>464</v>
      </c>
      <c r="C100" s="210" t="s">
        <v>73</v>
      </c>
      <c r="D100" s="210" t="s">
        <v>465</v>
      </c>
      <c r="E100" s="211">
        <v>20</v>
      </c>
      <c r="F100" s="203" t="s">
        <v>466</v>
      </c>
      <c r="G100" s="212" t="s">
        <v>467</v>
      </c>
      <c r="H100" s="213">
        <v>41944</v>
      </c>
      <c r="I100" s="203" t="s">
        <v>65</v>
      </c>
    </row>
    <row r="101" spans="1:9" ht="15" customHeight="1">
      <c r="A101" s="209" t="s">
        <v>468</v>
      </c>
      <c r="B101" s="210" t="s">
        <v>1145</v>
      </c>
      <c r="C101" s="210" t="s">
        <v>128</v>
      </c>
      <c r="D101" s="210" t="s">
        <v>469</v>
      </c>
      <c r="E101" s="211">
        <v>26</v>
      </c>
      <c r="F101" s="203" t="s">
        <v>470</v>
      </c>
      <c r="G101" s="212" t="s">
        <v>471</v>
      </c>
      <c r="H101" s="213">
        <v>42036</v>
      </c>
      <c r="I101" s="203" t="s">
        <v>65</v>
      </c>
    </row>
    <row r="102" spans="1:9" ht="15" customHeight="1">
      <c r="A102" s="209" t="s">
        <v>472</v>
      </c>
      <c r="B102" s="210" t="s">
        <v>473</v>
      </c>
      <c r="C102" s="210" t="s">
        <v>219</v>
      </c>
      <c r="D102" s="210" t="s">
        <v>474</v>
      </c>
      <c r="E102" s="211">
        <v>40</v>
      </c>
      <c r="F102" s="203" t="s">
        <v>475</v>
      </c>
      <c r="G102" s="212" t="s">
        <v>476</v>
      </c>
      <c r="H102" s="213">
        <v>42124</v>
      </c>
      <c r="I102" s="203" t="s">
        <v>65</v>
      </c>
    </row>
    <row r="103" spans="1:9" ht="15" customHeight="1">
      <c r="A103" s="209" t="s">
        <v>477</v>
      </c>
      <c r="B103" s="210" t="s">
        <v>478</v>
      </c>
      <c r="C103" s="210" t="s">
        <v>479</v>
      </c>
      <c r="D103" s="210" t="s">
        <v>480</v>
      </c>
      <c r="E103" s="211">
        <v>30</v>
      </c>
      <c r="F103" s="203" t="s">
        <v>276</v>
      </c>
      <c r="G103" s="212" t="s">
        <v>88</v>
      </c>
      <c r="H103" s="213">
        <v>42036</v>
      </c>
      <c r="I103" s="203" t="s">
        <v>65</v>
      </c>
    </row>
    <row r="104" spans="1:9" ht="15" customHeight="1">
      <c r="A104" s="209" t="s">
        <v>481</v>
      </c>
      <c r="B104" s="210" t="s">
        <v>482</v>
      </c>
      <c r="C104" s="210" t="s">
        <v>391</v>
      </c>
      <c r="D104" s="210" t="s">
        <v>483</v>
      </c>
      <c r="E104" s="211">
        <v>30</v>
      </c>
      <c r="F104" s="203" t="s">
        <v>276</v>
      </c>
      <c r="G104" s="212" t="s">
        <v>88</v>
      </c>
      <c r="H104" s="213">
        <v>42036</v>
      </c>
      <c r="I104" s="203" t="s">
        <v>65</v>
      </c>
    </row>
    <row r="105" spans="1:9" ht="15" customHeight="1">
      <c r="A105" s="209" t="s">
        <v>484</v>
      </c>
      <c r="B105" s="210" t="s">
        <v>485</v>
      </c>
      <c r="C105" s="210" t="s">
        <v>219</v>
      </c>
      <c r="D105" s="210" t="s">
        <v>486</v>
      </c>
      <c r="E105" s="211">
        <v>51</v>
      </c>
      <c r="F105" s="203" t="s">
        <v>78</v>
      </c>
      <c r="G105" s="212" t="s">
        <v>487</v>
      </c>
      <c r="H105" s="213">
        <v>42036</v>
      </c>
      <c r="I105" s="203" t="s">
        <v>65</v>
      </c>
    </row>
    <row r="106" spans="1:9" ht="15" customHeight="1">
      <c r="A106" s="209" t="s">
        <v>488</v>
      </c>
      <c r="B106" s="210" t="s">
        <v>489</v>
      </c>
      <c r="C106" s="210" t="s">
        <v>128</v>
      </c>
      <c r="D106" s="210" t="s">
        <v>490</v>
      </c>
      <c r="E106" s="211">
        <v>29</v>
      </c>
      <c r="F106" s="203" t="s">
        <v>491</v>
      </c>
      <c r="G106" s="212" t="s">
        <v>492</v>
      </c>
      <c r="H106" s="213">
        <v>41913</v>
      </c>
      <c r="I106" s="203" t="s">
        <v>65</v>
      </c>
    </row>
    <row r="107" spans="1:9" ht="15" customHeight="1">
      <c r="A107" s="209" t="s">
        <v>493</v>
      </c>
      <c r="B107" s="210" t="s">
        <v>494</v>
      </c>
      <c r="C107" s="210" t="s">
        <v>103</v>
      </c>
      <c r="D107" s="210" t="s">
        <v>495</v>
      </c>
      <c r="E107" s="211">
        <v>36</v>
      </c>
      <c r="F107" s="203" t="s">
        <v>496</v>
      </c>
      <c r="G107" s="212" t="s">
        <v>497</v>
      </c>
      <c r="H107" s="213">
        <v>42058</v>
      </c>
      <c r="I107" s="203" t="s">
        <v>65</v>
      </c>
    </row>
    <row r="108" spans="1:9" ht="15" customHeight="1">
      <c r="A108" s="209" t="s">
        <v>498</v>
      </c>
      <c r="B108" s="210" t="s">
        <v>499</v>
      </c>
      <c r="C108" s="210" t="s">
        <v>154</v>
      </c>
      <c r="D108" s="210" t="s">
        <v>500</v>
      </c>
      <c r="E108" s="211">
        <v>26</v>
      </c>
      <c r="F108" s="203" t="s">
        <v>501</v>
      </c>
      <c r="G108" s="212" t="s">
        <v>502</v>
      </c>
      <c r="H108" s="213">
        <v>42036</v>
      </c>
      <c r="I108" s="203" t="s">
        <v>65</v>
      </c>
    </row>
    <row r="109" spans="1:9" ht="15" customHeight="1">
      <c r="A109" s="209" t="s">
        <v>503</v>
      </c>
      <c r="B109" s="210" t="s">
        <v>504</v>
      </c>
      <c r="C109" s="210" t="s">
        <v>154</v>
      </c>
      <c r="D109" s="210" t="s">
        <v>505</v>
      </c>
      <c r="E109" s="211">
        <v>24</v>
      </c>
      <c r="F109" s="203" t="s">
        <v>506</v>
      </c>
      <c r="G109" s="212" t="s">
        <v>507</v>
      </c>
      <c r="H109" s="213">
        <v>42064</v>
      </c>
      <c r="I109" s="203" t="s">
        <v>65</v>
      </c>
    </row>
    <row r="110" spans="1:9" ht="15" customHeight="1">
      <c r="A110" s="209" t="s">
        <v>508</v>
      </c>
      <c r="B110" s="210" t="s">
        <v>1294</v>
      </c>
      <c r="C110" s="210" t="s">
        <v>154</v>
      </c>
      <c r="D110" s="210" t="s">
        <v>509</v>
      </c>
      <c r="E110" s="211">
        <v>26</v>
      </c>
      <c r="F110" s="203" t="s">
        <v>78</v>
      </c>
      <c r="G110" s="212" t="s">
        <v>1385</v>
      </c>
      <c r="H110" s="213">
        <v>42095</v>
      </c>
      <c r="I110" s="203" t="s">
        <v>65</v>
      </c>
    </row>
    <row r="111" spans="1:9" ht="15" customHeight="1">
      <c r="A111" s="209" t="s">
        <v>510</v>
      </c>
      <c r="B111" s="210" t="s">
        <v>511</v>
      </c>
      <c r="C111" s="210" t="s">
        <v>251</v>
      </c>
      <c r="D111" s="210" t="s">
        <v>512</v>
      </c>
      <c r="E111" s="211">
        <v>29</v>
      </c>
      <c r="F111" s="203" t="s">
        <v>513</v>
      </c>
      <c r="G111" s="212" t="s">
        <v>514</v>
      </c>
      <c r="H111" s="213">
        <v>43313</v>
      </c>
      <c r="I111" s="203" t="s">
        <v>65</v>
      </c>
    </row>
    <row r="112" spans="1:9" ht="15" customHeight="1">
      <c r="A112" s="209" t="s">
        <v>515</v>
      </c>
      <c r="B112" s="210" t="s">
        <v>516</v>
      </c>
      <c r="C112" s="210" t="s">
        <v>117</v>
      </c>
      <c r="D112" s="210" t="s">
        <v>517</v>
      </c>
      <c r="E112" s="211">
        <v>30</v>
      </c>
      <c r="F112" s="203" t="s">
        <v>276</v>
      </c>
      <c r="G112" s="212" t="s">
        <v>88</v>
      </c>
      <c r="H112" s="213">
        <v>42125</v>
      </c>
      <c r="I112" s="203" t="s">
        <v>65</v>
      </c>
    </row>
    <row r="113" spans="1:9" ht="15" customHeight="1">
      <c r="A113" s="209" t="s">
        <v>518</v>
      </c>
      <c r="B113" s="210" t="s">
        <v>519</v>
      </c>
      <c r="C113" s="210" t="s">
        <v>520</v>
      </c>
      <c r="D113" s="210" t="s">
        <v>521</v>
      </c>
      <c r="E113" s="211">
        <v>30</v>
      </c>
      <c r="F113" s="203" t="s">
        <v>276</v>
      </c>
      <c r="G113" s="212" t="s">
        <v>88</v>
      </c>
      <c r="H113" s="213">
        <v>42095</v>
      </c>
      <c r="I113" s="203" t="s">
        <v>65</v>
      </c>
    </row>
    <row r="114" spans="1:9" ht="15" customHeight="1">
      <c r="A114" s="209" t="s">
        <v>522</v>
      </c>
      <c r="B114" s="210" t="s">
        <v>523</v>
      </c>
      <c r="C114" s="210" t="s">
        <v>169</v>
      </c>
      <c r="D114" s="210" t="s">
        <v>524</v>
      </c>
      <c r="E114" s="211">
        <v>43</v>
      </c>
      <c r="F114" s="203" t="s">
        <v>78</v>
      </c>
      <c r="G114" s="212" t="s">
        <v>161</v>
      </c>
      <c r="H114" s="213">
        <v>39355</v>
      </c>
      <c r="I114" s="203" t="s">
        <v>65</v>
      </c>
    </row>
    <row r="115" spans="1:9" ht="15" customHeight="1">
      <c r="A115" s="209" t="s">
        <v>525</v>
      </c>
      <c r="B115" s="210" t="s">
        <v>526</v>
      </c>
      <c r="C115" s="210" t="s">
        <v>139</v>
      </c>
      <c r="D115" s="210" t="s">
        <v>527</v>
      </c>
      <c r="E115" s="211">
        <v>43</v>
      </c>
      <c r="F115" s="203" t="s">
        <v>78</v>
      </c>
      <c r="G115" s="212" t="s">
        <v>528</v>
      </c>
      <c r="H115" s="213">
        <v>42177</v>
      </c>
      <c r="I115" s="203" t="s">
        <v>65</v>
      </c>
    </row>
    <row r="116" spans="1:9" ht="15" customHeight="1">
      <c r="A116" s="209" t="s">
        <v>529</v>
      </c>
      <c r="B116" s="214" t="s">
        <v>530</v>
      </c>
      <c r="C116" s="210" t="s">
        <v>169</v>
      </c>
      <c r="D116" s="210" t="s">
        <v>531</v>
      </c>
      <c r="E116" s="211">
        <v>20</v>
      </c>
      <c r="F116" s="203" t="s">
        <v>532</v>
      </c>
      <c r="G116" s="212" t="s">
        <v>533</v>
      </c>
      <c r="H116" s="213">
        <v>42125</v>
      </c>
      <c r="I116" s="203" t="s">
        <v>65</v>
      </c>
    </row>
    <row r="117" spans="1:9" ht="15" customHeight="1">
      <c r="A117" s="209" t="s">
        <v>534</v>
      </c>
      <c r="B117" s="210" t="s">
        <v>535</v>
      </c>
      <c r="C117" s="210" t="s">
        <v>128</v>
      </c>
      <c r="D117" s="210" t="s">
        <v>536</v>
      </c>
      <c r="E117" s="211">
        <v>34</v>
      </c>
      <c r="F117" s="203" t="s">
        <v>537</v>
      </c>
      <c r="G117" s="212" t="s">
        <v>1247</v>
      </c>
      <c r="H117" s="213">
        <v>42095</v>
      </c>
      <c r="I117" s="203" t="s">
        <v>65</v>
      </c>
    </row>
    <row r="118" spans="1:9" ht="15" customHeight="1">
      <c r="A118" s="209" t="s">
        <v>538</v>
      </c>
      <c r="B118" s="210" t="s">
        <v>539</v>
      </c>
      <c r="C118" s="210" t="s">
        <v>103</v>
      </c>
      <c r="D118" s="210" t="s">
        <v>540</v>
      </c>
      <c r="E118" s="211">
        <v>36</v>
      </c>
      <c r="F118" s="203" t="s">
        <v>541</v>
      </c>
      <c r="G118" s="212" t="s">
        <v>542</v>
      </c>
      <c r="H118" s="213">
        <v>42614</v>
      </c>
      <c r="I118" s="203" t="s">
        <v>65</v>
      </c>
    </row>
    <row r="119" spans="1:9" ht="15" customHeight="1">
      <c r="A119" s="209" t="s">
        <v>1295</v>
      </c>
      <c r="B119" s="210" t="s">
        <v>1296</v>
      </c>
      <c r="C119" s="210" t="s">
        <v>128</v>
      </c>
      <c r="D119" s="210" t="s">
        <v>1349</v>
      </c>
      <c r="E119" s="211">
        <v>34</v>
      </c>
      <c r="F119" s="203" t="s">
        <v>1386</v>
      </c>
      <c r="G119" s="212" t="s">
        <v>1387</v>
      </c>
      <c r="H119" s="213">
        <v>42125</v>
      </c>
      <c r="I119" s="203" t="s">
        <v>65</v>
      </c>
    </row>
    <row r="120" spans="1:9" ht="15" customHeight="1">
      <c r="A120" s="209" t="s">
        <v>543</v>
      </c>
      <c r="B120" s="210" t="s">
        <v>1297</v>
      </c>
      <c r="C120" s="210" t="s">
        <v>219</v>
      </c>
      <c r="D120" s="210" t="s">
        <v>544</v>
      </c>
      <c r="E120" s="211">
        <v>45</v>
      </c>
      <c r="F120" s="203" t="s">
        <v>545</v>
      </c>
      <c r="G120" s="212" t="s">
        <v>546</v>
      </c>
      <c r="H120" s="213">
        <v>42142</v>
      </c>
      <c r="I120" s="203" t="s">
        <v>65</v>
      </c>
    </row>
    <row r="121" spans="1:9" ht="15" customHeight="1">
      <c r="A121" s="209" t="s">
        <v>547</v>
      </c>
      <c r="B121" s="214" t="s">
        <v>548</v>
      </c>
      <c r="C121" s="210" t="s">
        <v>73</v>
      </c>
      <c r="D121" s="210" t="s">
        <v>549</v>
      </c>
      <c r="E121" s="211">
        <v>20</v>
      </c>
      <c r="F121" s="203" t="s">
        <v>78</v>
      </c>
      <c r="G121" s="212" t="s">
        <v>467</v>
      </c>
      <c r="H121" s="213">
        <v>42217</v>
      </c>
      <c r="I121" s="203" t="s">
        <v>65</v>
      </c>
    </row>
    <row r="122" spans="1:9" ht="15" customHeight="1">
      <c r="A122" s="209" t="s">
        <v>550</v>
      </c>
      <c r="B122" s="210" t="s">
        <v>551</v>
      </c>
      <c r="C122" s="210" t="s">
        <v>90</v>
      </c>
      <c r="D122" s="210" t="s">
        <v>319</v>
      </c>
      <c r="E122" s="211">
        <v>18</v>
      </c>
      <c r="F122" s="203" t="s">
        <v>552</v>
      </c>
      <c r="G122" s="212" t="s">
        <v>553</v>
      </c>
      <c r="H122" s="213">
        <v>43040</v>
      </c>
      <c r="I122" s="203" t="s">
        <v>65</v>
      </c>
    </row>
    <row r="123" spans="1:9" ht="15" customHeight="1">
      <c r="A123" s="209" t="s">
        <v>554</v>
      </c>
      <c r="B123" s="210" t="s">
        <v>555</v>
      </c>
      <c r="C123" s="210" t="s">
        <v>391</v>
      </c>
      <c r="D123" s="210" t="s">
        <v>556</v>
      </c>
      <c r="E123" s="211">
        <v>31</v>
      </c>
      <c r="F123" s="203" t="s">
        <v>557</v>
      </c>
      <c r="G123" s="212" t="s">
        <v>558</v>
      </c>
      <c r="H123" s="213">
        <v>42415</v>
      </c>
      <c r="I123" s="203" t="s">
        <v>65</v>
      </c>
    </row>
    <row r="124" spans="1:9" ht="15" customHeight="1">
      <c r="A124" s="209" t="s">
        <v>559</v>
      </c>
      <c r="B124" s="210" t="s">
        <v>560</v>
      </c>
      <c r="C124" s="210" t="s">
        <v>69</v>
      </c>
      <c r="D124" s="210" t="s">
        <v>561</v>
      </c>
      <c r="E124" s="211">
        <v>124</v>
      </c>
      <c r="F124" s="203" t="s">
        <v>562</v>
      </c>
      <c r="G124" s="212" t="s">
        <v>563</v>
      </c>
      <c r="H124" s="213">
        <v>42461</v>
      </c>
      <c r="I124" s="203" t="s">
        <v>65</v>
      </c>
    </row>
    <row r="125" spans="1:9" ht="15" customHeight="1">
      <c r="A125" s="209" t="s">
        <v>564</v>
      </c>
      <c r="B125" s="210" t="s">
        <v>565</v>
      </c>
      <c r="C125" s="210" t="s">
        <v>69</v>
      </c>
      <c r="D125" s="210" t="s">
        <v>566</v>
      </c>
      <c r="E125" s="211">
        <v>49</v>
      </c>
      <c r="F125" s="203" t="s">
        <v>78</v>
      </c>
      <c r="G125" s="212" t="s">
        <v>226</v>
      </c>
      <c r="H125" s="213">
        <v>42217</v>
      </c>
      <c r="I125" s="203" t="s">
        <v>65</v>
      </c>
    </row>
    <row r="126" spans="1:9" ht="15" customHeight="1">
      <c r="A126" s="209" t="s">
        <v>567</v>
      </c>
      <c r="B126" s="210" t="s">
        <v>568</v>
      </c>
      <c r="C126" s="210" t="s">
        <v>213</v>
      </c>
      <c r="D126" s="210" t="s">
        <v>569</v>
      </c>
      <c r="E126" s="211">
        <v>40</v>
      </c>
      <c r="F126" s="203" t="s">
        <v>570</v>
      </c>
      <c r="G126" s="212" t="s">
        <v>571</v>
      </c>
      <c r="H126" s="213">
        <v>42313</v>
      </c>
      <c r="I126" s="203" t="s">
        <v>65</v>
      </c>
    </row>
    <row r="127" spans="1:9" ht="15" customHeight="1">
      <c r="A127" s="209" t="s">
        <v>572</v>
      </c>
      <c r="B127" s="210" t="s">
        <v>573</v>
      </c>
      <c r="C127" s="210" t="s">
        <v>453</v>
      </c>
      <c r="D127" s="210" t="s">
        <v>574</v>
      </c>
      <c r="E127" s="211">
        <v>14</v>
      </c>
      <c r="F127" s="203" t="s">
        <v>575</v>
      </c>
      <c r="G127" s="212" t="s">
        <v>576</v>
      </c>
      <c r="H127" s="213">
        <v>42095</v>
      </c>
      <c r="I127" s="203" t="s">
        <v>65</v>
      </c>
    </row>
    <row r="128" spans="1:9" ht="15" customHeight="1">
      <c r="A128" s="209" t="s">
        <v>577</v>
      </c>
      <c r="B128" s="210" t="s">
        <v>578</v>
      </c>
      <c r="C128" s="210" t="s">
        <v>112</v>
      </c>
      <c r="D128" s="210" t="s">
        <v>579</v>
      </c>
      <c r="E128" s="211">
        <v>41</v>
      </c>
      <c r="F128" s="203" t="s">
        <v>580</v>
      </c>
      <c r="G128" s="212" t="s">
        <v>581</v>
      </c>
      <c r="H128" s="213">
        <v>42361</v>
      </c>
      <c r="I128" s="203" t="s">
        <v>65</v>
      </c>
    </row>
    <row r="129" spans="1:9" ht="15" customHeight="1">
      <c r="A129" s="209" t="s">
        <v>582</v>
      </c>
      <c r="B129" s="210" t="s">
        <v>1298</v>
      </c>
      <c r="C129" s="210" t="s">
        <v>112</v>
      </c>
      <c r="D129" s="210" t="s">
        <v>583</v>
      </c>
      <c r="E129" s="211">
        <v>74</v>
      </c>
      <c r="F129" s="203" t="s">
        <v>584</v>
      </c>
      <c r="G129" s="212" t="s">
        <v>1377</v>
      </c>
      <c r="H129" s="213">
        <v>42309</v>
      </c>
      <c r="I129" s="203" t="s">
        <v>65</v>
      </c>
    </row>
    <row r="130" spans="1:9" ht="15" customHeight="1">
      <c r="A130" s="209" t="s">
        <v>585</v>
      </c>
      <c r="B130" s="210" t="s">
        <v>586</v>
      </c>
      <c r="C130" s="210" t="s">
        <v>169</v>
      </c>
      <c r="D130" s="210" t="s">
        <v>587</v>
      </c>
      <c r="E130" s="211">
        <v>30</v>
      </c>
      <c r="F130" s="203" t="s">
        <v>276</v>
      </c>
      <c r="G130" s="212" t="s">
        <v>88</v>
      </c>
      <c r="H130" s="213">
        <v>42304</v>
      </c>
      <c r="I130" s="203" t="s">
        <v>65</v>
      </c>
    </row>
    <row r="131" spans="1:9" ht="15" customHeight="1">
      <c r="A131" s="209" t="s">
        <v>588</v>
      </c>
      <c r="B131" s="210" t="s">
        <v>589</v>
      </c>
      <c r="C131" s="210" t="s">
        <v>117</v>
      </c>
      <c r="D131" s="210" t="s">
        <v>117</v>
      </c>
      <c r="E131" s="211">
        <v>60</v>
      </c>
      <c r="F131" s="203" t="s">
        <v>590</v>
      </c>
      <c r="G131" s="212" t="s">
        <v>591</v>
      </c>
      <c r="H131" s="213">
        <v>42461</v>
      </c>
      <c r="I131" s="203" t="s">
        <v>65</v>
      </c>
    </row>
    <row r="132" spans="1:9" ht="15" customHeight="1">
      <c r="A132" s="209" t="s">
        <v>592</v>
      </c>
      <c r="B132" s="210" t="s">
        <v>593</v>
      </c>
      <c r="C132" s="210" t="s">
        <v>103</v>
      </c>
      <c r="D132" s="210" t="s">
        <v>594</v>
      </c>
      <c r="E132" s="211">
        <v>29</v>
      </c>
      <c r="F132" s="203" t="s">
        <v>595</v>
      </c>
      <c r="G132" s="212" t="s">
        <v>581</v>
      </c>
      <c r="H132" s="213">
        <v>42309</v>
      </c>
      <c r="I132" s="203" t="s">
        <v>65</v>
      </c>
    </row>
    <row r="133" spans="1:9" ht="15" customHeight="1">
      <c r="A133" s="209" t="s">
        <v>596</v>
      </c>
      <c r="B133" s="210" t="s">
        <v>597</v>
      </c>
      <c r="C133" s="210" t="s">
        <v>103</v>
      </c>
      <c r="D133" s="210" t="s">
        <v>598</v>
      </c>
      <c r="E133" s="211">
        <v>24</v>
      </c>
      <c r="F133" s="203" t="s">
        <v>599</v>
      </c>
      <c r="G133" s="212" t="s">
        <v>88</v>
      </c>
      <c r="H133" s="213">
        <v>42271</v>
      </c>
      <c r="I133" s="203" t="s">
        <v>65</v>
      </c>
    </row>
    <row r="134" spans="1:9" ht="15" customHeight="1">
      <c r="A134" s="209" t="s">
        <v>600</v>
      </c>
      <c r="B134" s="210" t="s">
        <v>601</v>
      </c>
      <c r="C134" s="210" t="s">
        <v>139</v>
      </c>
      <c r="D134" s="210" t="s">
        <v>602</v>
      </c>
      <c r="E134" s="211">
        <v>39</v>
      </c>
      <c r="F134" s="203" t="s">
        <v>603</v>
      </c>
      <c r="G134" s="212" t="s">
        <v>604</v>
      </c>
      <c r="H134" s="213">
        <v>42275</v>
      </c>
      <c r="I134" s="203" t="s">
        <v>65</v>
      </c>
    </row>
    <row r="135" spans="1:9" ht="15" customHeight="1">
      <c r="A135" s="209" t="s">
        <v>605</v>
      </c>
      <c r="B135" s="214" t="s">
        <v>606</v>
      </c>
      <c r="C135" s="210" t="s">
        <v>73</v>
      </c>
      <c r="D135" s="210" t="s">
        <v>607</v>
      </c>
      <c r="E135" s="211">
        <v>28</v>
      </c>
      <c r="F135" s="203" t="s">
        <v>608</v>
      </c>
      <c r="G135" s="212" t="s">
        <v>609</v>
      </c>
      <c r="H135" s="213">
        <v>42278</v>
      </c>
      <c r="I135" s="203" t="s">
        <v>65</v>
      </c>
    </row>
    <row r="136" spans="1:9" ht="15" customHeight="1">
      <c r="A136" s="209" t="s">
        <v>610</v>
      </c>
      <c r="B136" s="210" t="s">
        <v>611</v>
      </c>
      <c r="C136" s="210" t="s">
        <v>139</v>
      </c>
      <c r="D136" s="210" t="s">
        <v>612</v>
      </c>
      <c r="E136" s="211">
        <v>33</v>
      </c>
      <c r="F136" s="203" t="s">
        <v>613</v>
      </c>
      <c r="G136" s="212" t="s">
        <v>257</v>
      </c>
      <c r="H136" s="213">
        <v>42263</v>
      </c>
      <c r="I136" s="203" t="s">
        <v>65</v>
      </c>
    </row>
    <row r="137" spans="1:9" ht="15" customHeight="1">
      <c r="A137" s="209" t="s">
        <v>614</v>
      </c>
      <c r="B137" s="210" t="s">
        <v>615</v>
      </c>
      <c r="C137" s="210" t="s">
        <v>94</v>
      </c>
      <c r="D137" s="210" t="s">
        <v>616</v>
      </c>
      <c r="E137" s="211">
        <v>8</v>
      </c>
      <c r="F137" s="203" t="s">
        <v>617</v>
      </c>
      <c r="G137" s="212" t="s">
        <v>618</v>
      </c>
      <c r="H137" s="213">
        <v>42114</v>
      </c>
      <c r="I137" s="203" t="s">
        <v>65</v>
      </c>
    </row>
    <row r="138" spans="1:9" ht="15" customHeight="1">
      <c r="A138" s="209" t="s">
        <v>619</v>
      </c>
      <c r="B138" s="210" t="s">
        <v>1211</v>
      </c>
      <c r="C138" s="210" t="s">
        <v>241</v>
      </c>
      <c r="D138" s="210" t="s">
        <v>620</v>
      </c>
      <c r="E138" s="211">
        <v>29</v>
      </c>
      <c r="F138" s="203" t="s">
        <v>78</v>
      </c>
      <c r="G138" s="212" t="s">
        <v>621</v>
      </c>
      <c r="H138" s="213">
        <v>42401</v>
      </c>
      <c r="I138" s="203" t="s">
        <v>65</v>
      </c>
    </row>
    <row r="139" spans="1:9" ht="15" customHeight="1">
      <c r="A139" s="209" t="s">
        <v>622</v>
      </c>
      <c r="B139" s="210" t="s">
        <v>623</v>
      </c>
      <c r="C139" s="210" t="s">
        <v>139</v>
      </c>
      <c r="D139" s="210" t="s">
        <v>624</v>
      </c>
      <c r="E139" s="211">
        <v>30</v>
      </c>
      <c r="F139" s="203" t="s">
        <v>625</v>
      </c>
      <c r="G139" s="212" t="s">
        <v>626</v>
      </c>
      <c r="H139" s="213">
        <v>42309</v>
      </c>
      <c r="I139" s="203" t="s">
        <v>65</v>
      </c>
    </row>
    <row r="140" spans="1:9" ht="15" customHeight="1">
      <c r="A140" s="209" t="s">
        <v>627</v>
      </c>
      <c r="B140" s="210" t="s">
        <v>628</v>
      </c>
      <c r="C140" s="210" t="s">
        <v>61</v>
      </c>
      <c r="D140" s="210" t="s">
        <v>629</v>
      </c>
      <c r="E140" s="211">
        <v>25</v>
      </c>
      <c r="F140" s="203" t="s">
        <v>630</v>
      </c>
      <c r="G140" s="212" t="s">
        <v>631</v>
      </c>
      <c r="H140" s="213">
        <v>42358</v>
      </c>
      <c r="I140" s="203" t="s">
        <v>65</v>
      </c>
    </row>
    <row r="141" spans="1:9" ht="15" customHeight="1">
      <c r="A141" s="209" t="s">
        <v>632</v>
      </c>
      <c r="B141" s="210" t="s">
        <v>633</v>
      </c>
      <c r="C141" s="210" t="s">
        <v>520</v>
      </c>
      <c r="D141" s="210" t="s">
        <v>634</v>
      </c>
      <c r="E141" s="211">
        <v>25</v>
      </c>
      <c r="F141" s="203" t="s">
        <v>276</v>
      </c>
      <c r="G141" s="212" t="s">
        <v>88</v>
      </c>
      <c r="H141" s="213">
        <v>42454</v>
      </c>
      <c r="I141" s="203" t="s">
        <v>65</v>
      </c>
    </row>
    <row r="142" spans="1:9" ht="15" customHeight="1">
      <c r="A142" s="209" t="s">
        <v>635</v>
      </c>
      <c r="B142" s="210" t="s">
        <v>636</v>
      </c>
      <c r="C142" s="210" t="s">
        <v>69</v>
      </c>
      <c r="D142" s="210" t="s">
        <v>637</v>
      </c>
      <c r="E142" s="211">
        <v>38</v>
      </c>
      <c r="F142" s="203" t="s">
        <v>638</v>
      </c>
      <c r="G142" s="212" t="s">
        <v>639</v>
      </c>
      <c r="H142" s="213">
        <v>42370</v>
      </c>
      <c r="I142" s="203" t="s">
        <v>65</v>
      </c>
    </row>
    <row r="143" spans="1:9" ht="15" customHeight="1">
      <c r="A143" s="209" t="s">
        <v>640</v>
      </c>
      <c r="B143" s="210" t="s">
        <v>641</v>
      </c>
      <c r="C143" s="210" t="s">
        <v>219</v>
      </c>
      <c r="D143" s="210" t="s">
        <v>1134</v>
      </c>
      <c r="E143" s="211">
        <v>13</v>
      </c>
      <c r="F143" s="203" t="s">
        <v>642</v>
      </c>
      <c r="G143" s="212" t="s">
        <v>1137</v>
      </c>
      <c r="H143" s="213">
        <v>42552</v>
      </c>
      <c r="I143" s="203" t="s">
        <v>65</v>
      </c>
    </row>
    <row r="144" spans="1:9" ht="15" customHeight="1">
      <c r="A144" s="209" t="s">
        <v>643</v>
      </c>
      <c r="B144" s="210" t="s">
        <v>644</v>
      </c>
      <c r="C144" s="210" t="s">
        <v>139</v>
      </c>
      <c r="D144" s="210" t="s">
        <v>1146</v>
      </c>
      <c r="E144" s="211">
        <v>28</v>
      </c>
      <c r="F144" s="203" t="s">
        <v>625</v>
      </c>
      <c r="G144" s="212" t="s">
        <v>645</v>
      </c>
      <c r="H144" s="213">
        <v>40817</v>
      </c>
      <c r="I144" s="203" t="s">
        <v>65</v>
      </c>
    </row>
    <row r="145" spans="1:9" ht="15" customHeight="1">
      <c r="A145" s="209" t="s">
        <v>646</v>
      </c>
      <c r="B145" s="210" t="s">
        <v>647</v>
      </c>
      <c r="C145" s="210" t="s">
        <v>479</v>
      </c>
      <c r="D145" s="210" t="s">
        <v>648</v>
      </c>
      <c r="E145" s="211">
        <v>56</v>
      </c>
      <c r="F145" s="203" t="s">
        <v>649</v>
      </c>
      <c r="G145" s="212" t="s">
        <v>542</v>
      </c>
      <c r="H145" s="213">
        <v>42552</v>
      </c>
      <c r="I145" s="203" t="s">
        <v>65</v>
      </c>
    </row>
    <row r="146" spans="1:9" ht="15" customHeight="1">
      <c r="A146" s="209" t="s">
        <v>650</v>
      </c>
      <c r="B146" s="210" t="s">
        <v>651</v>
      </c>
      <c r="C146" s="210" t="s">
        <v>391</v>
      </c>
      <c r="D146" s="210" t="s">
        <v>1135</v>
      </c>
      <c r="E146" s="211">
        <v>31</v>
      </c>
      <c r="F146" s="203" t="s">
        <v>215</v>
      </c>
      <c r="G146" s="212" t="s">
        <v>652</v>
      </c>
      <c r="H146" s="213">
        <v>43191</v>
      </c>
      <c r="I146" s="203" t="s">
        <v>65</v>
      </c>
    </row>
    <row r="147" spans="1:9" ht="15" customHeight="1">
      <c r="A147" s="209" t="s">
        <v>653</v>
      </c>
      <c r="B147" s="214" t="s">
        <v>1147</v>
      </c>
      <c r="C147" s="210" t="s">
        <v>169</v>
      </c>
      <c r="D147" s="210" t="s">
        <v>654</v>
      </c>
      <c r="E147" s="211">
        <v>27</v>
      </c>
      <c r="F147" s="203" t="s">
        <v>655</v>
      </c>
      <c r="G147" s="212" t="s">
        <v>656</v>
      </c>
      <c r="H147" s="213">
        <v>42430</v>
      </c>
      <c r="I147" s="203" t="s">
        <v>65</v>
      </c>
    </row>
    <row r="148" spans="1:9" ht="15" customHeight="1">
      <c r="A148" s="209" t="s">
        <v>657</v>
      </c>
      <c r="B148" s="210" t="s">
        <v>658</v>
      </c>
      <c r="C148" s="210" t="s">
        <v>520</v>
      </c>
      <c r="D148" s="210" t="s">
        <v>659</v>
      </c>
      <c r="E148" s="211">
        <v>41</v>
      </c>
      <c r="F148" s="203" t="s">
        <v>660</v>
      </c>
      <c r="G148" s="212" t="s">
        <v>645</v>
      </c>
      <c r="H148" s="213">
        <v>40333</v>
      </c>
      <c r="I148" s="203" t="s">
        <v>65</v>
      </c>
    </row>
    <row r="149" spans="1:9" ht="15" customHeight="1">
      <c r="A149" s="209" t="s">
        <v>661</v>
      </c>
      <c r="B149" s="210" t="s">
        <v>662</v>
      </c>
      <c r="C149" s="210" t="s">
        <v>219</v>
      </c>
      <c r="D149" s="210" t="s">
        <v>663</v>
      </c>
      <c r="E149" s="211">
        <v>10</v>
      </c>
      <c r="F149" s="203" t="s">
        <v>664</v>
      </c>
      <c r="G149" s="212" t="s">
        <v>665</v>
      </c>
      <c r="H149" s="213">
        <v>42552</v>
      </c>
      <c r="I149" s="203" t="s">
        <v>65</v>
      </c>
    </row>
    <row r="150" spans="1:9" ht="15" customHeight="1">
      <c r="A150" s="209" t="s">
        <v>666</v>
      </c>
      <c r="B150" s="210" t="s">
        <v>667</v>
      </c>
      <c r="C150" s="210" t="s">
        <v>332</v>
      </c>
      <c r="D150" s="210" t="s">
        <v>668</v>
      </c>
      <c r="E150" s="211">
        <v>33</v>
      </c>
      <c r="F150" s="203" t="s">
        <v>669</v>
      </c>
      <c r="G150" s="212" t="s">
        <v>1388</v>
      </c>
      <c r="H150" s="213">
        <v>42461</v>
      </c>
      <c r="I150" s="203" t="s">
        <v>65</v>
      </c>
    </row>
    <row r="151" spans="1:9" ht="15" customHeight="1">
      <c r="A151" s="209" t="s">
        <v>670</v>
      </c>
      <c r="B151" s="210" t="s">
        <v>671</v>
      </c>
      <c r="C151" s="210" t="s">
        <v>73</v>
      </c>
      <c r="D151" s="210" t="s">
        <v>672</v>
      </c>
      <c r="E151" s="211">
        <v>49</v>
      </c>
      <c r="F151" s="203" t="s">
        <v>673</v>
      </c>
      <c r="G151" s="212" t="s">
        <v>674</v>
      </c>
      <c r="H151" s="213">
        <v>42644</v>
      </c>
      <c r="I151" s="203" t="s">
        <v>65</v>
      </c>
    </row>
    <row r="152" spans="1:9" ht="15" customHeight="1">
      <c r="A152" s="209" t="s">
        <v>675</v>
      </c>
      <c r="B152" s="210" t="s">
        <v>676</v>
      </c>
      <c r="C152" s="210" t="s">
        <v>76</v>
      </c>
      <c r="D152" s="210" t="s">
        <v>677</v>
      </c>
      <c r="E152" s="211">
        <v>39</v>
      </c>
      <c r="F152" s="203" t="s">
        <v>299</v>
      </c>
      <c r="G152" s="212" t="s">
        <v>678</v>
      </c>
      <c r="H152" s="213">
        <v>43344</v>
      </c>
      <c r="I152" s="203" t="s">
        <v>65</v>
      </c>
    </row>
    <row r="153" spans="1:9" ht="15" customHeight="1">
      <c r="A153" s="209" t="s">
        <v>679</v>
      </c>
      <c r="B153" s="210" t="s">
        <v>680</v>
      </c>
      <c r="C153" s="210" t="s">
        <v>241</v>
      </c>
      <c r="D153" s="210" t="s">
        <v>681</v>
      </c>
      <c r="E153" s="211">
        <v>30</v>
      </c>
      <c r="F153" s="203" t="s">
        <v>276</v>
      </c>
      <c r="G153" s="212" t="s">
        <v>88</v>
      </c>
      <c r="H153" s="213">
        <v>42583</v>
      </c>
      <c r="I153" s="203" t="s">
        <v>65</v>
      </c>
    </row>
    <row r="154" spans="1:9" ht="15" customHeight="1">
      <c r="A154" s="209" t="s">
        <v>682</v>
      </c>
      <c r="B154" s="210" t="s">
        <v>683</v>
      </c>
      <c r="C154" s="210" t="s">
        <v>128</v>
      </c>
      <c r="D154" s="210" t="s">
        <v>1148</v>
      </c>
      <c r="E154" s="211">
        <v>14</v>
      </c>
      <c r="F154" s="203" t="s">
        <v>684</v>
      </c>
      <c r="G154" s="212" t="s">
        <v>685</v>
      </c>
      <c r="H154" s="213">
        <v>42552</v>
      </c>
      <c r="I154" s="203" t="s">
        <v>65</v>
      </c>
    </row>
    <row r="155" spans="1:9" ht="15" customHeight="1">
      <c r="A155" s="209" t="s">
        <v>686</v>
      </c>
      <c r="B155" s="210" t="s">
        <v>687</v>
      </c>
      <c r="C155" s="210" t="s">
        <v>117</v>
      </c>
      <c r="D155" s="210" t="s">
        <v>688</v>
      </c>
      <c r="E155" s="211">
        <v>30</v>
      </c>
      <c r="F155" s="203" t="s">
        <v>689</v>
      </c>
      <c r="G155" s="212" t="s">
        <v>690</v>
      </c>
      <c r="H155" s="213">
        <v>42614</v>
      </c>
      <c r="I155" s="203" t="s">
        <v>65</v>
      </c>
    </row>
    <row r="156" spans="1:9" ht="15" customHeight="1">
      <c r="A156" s="209" t="s">
        <v>691</v>
      </c>
      <c r="B156" s="210" t="s">
        <v>692</v>
      </c>
      <c r="C156" s="210" t="s">
        <v>76</v>
      </c>
      <c r="D156" s="210" t="s">
        <v>693</v>
      </c>
      <c r="E156" s="211">
        <v>31</v>
      </c>
      <c r="F156" s="203" t="s">
        <v>694</v>
      </c>
      <c r="G156" s="212" t="s">
        <v>695</v>
      </c>
      <c r="H156" s="213">
        <v>42644</v>
      </c>
      <c r="I156" s="203" t="s">
        <v>65</v>
      </c>
    </row>
    <row r="157" spans="1:9" ht="15" customHeight="1">
      <c r="A157" s="209" t="s">
        <v>696</v>
      </c>
      <c r="B157" s="210" t="s">
        <v>697</v>
      </c>
      <c r="C157" s="210" t="s">
        <v>241</v>
      </c>
      <c r="D157" s="210" t="s">
        <v>698</v>
      </c>
      <c r="E157" s="211">
        <v>30</v>
      </c>
      <c r="F157" s="203" t="s">
        <v>276</v>
      </c>
      <c r="G157" s="212" t="s">
        <v>88</v>
      </c>
      <c r="H157" s="213">
        <v>42705</v>
      </c>
      <c r="I157" s="203" t="s">
        <v>65</v>
      </c>
    </row>
    <row r="158" spans="1:9" ht="15" customHeight="1">
      <c r="A158" s="209" t="s">
        <v>699</v>
      </c>
      <c r="B158" s="210" t="s">
        <v>700</v>
      </c>
      <c r="C158" s="210" t="s">
        <v>76</v>
      </c>
      <c r="D158" s="210" t="s">
        <v>701</v>
      </c>
      <c r="E158" s="211">
        <v>29</v>
      </c>
      <c r="F158" s="203" t="s">
        <v>702</v>
      </c>
      <c r="G158" s="212" t="s">
        <v>703</v>
      </c>
      <c r="H158" s="213">
        <v>42709</v>
      </c>
      <c r="I158" s="203" t="s">
        <v>65</v>
      </c>
    </row>
    <row r="159" spans="1:9" ht="15" customHeight="1">
      <c r="A159" s="209" t="s">
        <v>704</v>
      </c>
      <c r="B159" s="210" t="s">
        <v>705</v>
      </c>
      <c r="C159" s="210" t="s">
        <v>169</v>
      </c>
      <c r="D159" s="210" t="s">
        <v>706</v>
      </c>
      <c r="E159" s="211">
        <v>19</v>
      </c>
      <c r="F159" s="203" t="s">
        <v>707</v>
      </c>
      <c r="G159" s="212" t="s">
        <v>708</v>
      </c>
      <c r="H159" s="213">
        <v>42809</v>
      </c>
      <c r="I159" s="203" t="s">
        <v>65</v>
      </c>
    </row>
    <row r="160" spans="1:9" ht="15" customHeight="1">
      <c r="A160" s="209" t="s">
        <v>709</v>
      </c>
      <c r="B160" s="210" t="s">
        <v>1299</v>
      </c>
      <c r="C160" s="210" t="s">
        <v>76</v>
      </c>
      <c r="D160" s="210" t="s">
        <v>710</v>
      </c>
      <c r="E160" s="211">
        <v>17</v>
      </c>
      <c r="F160" s="203" t="s">
        <v>78</v>
      </c>
      <c r="G160" s="212" t="s">
        <v>1389</v>
      </c>
      <c r="H160" s="213">
        <v>42686</v>
      </c>
      <c r="I160" s="203" t="s">
        <v>65</v>
      </c>
    </row>
    <row r="161" spans="1:9" ht="15" customHeight="1">
      <c r="A161" s="209" t="s">
        <v>711</v>
      </c>
      <c r="B161" s="210" t="s">
        <v>712</v>
      </c>
      <c r="C161" s="210" t="s">
        <v>169</v>
      </c>
      <c r="D161" s="210" t="s">
        <v>1149</v>
      </c>
      <c r="E161" s="211">
        <v>42</v>
      </c>
      <c r="F161" s="203" t="s">
        <v>713</v>
      </c>
      <c r="G161" s="212" t="s">
        <v>714</v>
      </c>
      <c r="H161" s="213">
        <v>42709</v>
      </c>
      <c r="I161" s="203" t="s">
        <v>65</v>
      </c>
    </row>
    <row r="162" spans="1:9" ht="15" customHeight="1">
      <c r="A162" s="209" t="s">
        <v>715</v>
      </c>
      <c r="B162" s="210" t="s">
        <v>716</v>
      </c>
      <c r="C162" s="210" t="s">
        <v>69</v>
      </c>
      <c r="D162" s="210" t="s">
        <v>717</v>
      </c>
      <c r="E162" s="211">
        <v>30</v>
      </c>
      <c r="F162" s="203" t="s">
        <v>215</v>
      </c>
      <c r="G162" s="212" t="s">
        <v>718</v>
      </c>
      <c r="H162" s="213">
        <v>42689</v>
      </c>
      <c r="I162" s="203" t="s">
        <v>65</v>
      </c>
    </row>
    <row r="163" spans="1:9" ht="15" customHeight="1">
      <c r="A163" s="209" t="s">
        <v>719</v>
      </c>
      <c r="B163" s="210" t="s">
        <v>720</v>
      </c>
      <c r="C163" s="210" t="s">
        <v>251</v>
      </c>
      <c r="D163" s="210" t="s">
        <v>721</v>
      </c>
      <c r="E163" s="211">
        <v>28</v>
      </c>
      <c r="F163" s="203" t="s">
        <v>722</v>
      </c>
      <c r="G163" s="212" t="s">
        <v>88</v>
      </c>
      <c r="H163" s="213">
        <v>42826</v>
      </c>
      <c r="I163" s="203" t="s">
        <v>65</v>
      </c>
    </row>
    <row r="164" spans="1:9" ht="15" customHeight="1">
      <c r="A164" s="209" t="s">
        <v>723</v>
      </c>
      <c r="B164" s="214" t="s">
        <v>724</v>
      </c>
      <c r="C164" s="210" t="s">
        <v>73</v>
      </c>
      <c r="D164" s="210" t="s">
        <v>725</v>
      </c>
      <c r="E164" s="211">
        <v>20</v>
      </c>
      <c r="F164" s="203" t="s">
        <v>726</v>
      </c>
      <c r="G164" s="212" t="s">
        <v>467</v>
      </c>
      <c r="H164" s="213">
        <v>42856</v>
      </c>
      <c r="I164" s="203" t="s">
        <v>65</v>
      </c>
    </row>
    <row r="165" spans="1:9" ht="15" customHeight="1">
      <c r="A165" s="209" t="s">
        <v>727</v>
      </c>
      <c r="B165" s="210" t="s">
        <v>728</v>
      </c>
      <c r="C165" s="210" t="s">
        <v>112</v>
      </c>
      <c r="D165" s="210" t="s">
        <v>729</v>
      </c>
      <c r="E165" s="211">
        <v>58</v>
      </c>
      <c r="F165" s="203" t="s">
        <v>730</v>
      </c>
      <c r="G165" s="212" t="s">
        <v>731</v>
      </c>
      <c r="H165" s="213">
        <v>42917</v>
      </c>
      <c r="I165" s="203" t="s">
        <v>65</v>
      </c>
    </row>
    <row r="166" spans="1:9" ht="15" customHeight="1">
      <c r="A166" s="209" t="s">
        <v>732</v>
      </c>
      <c r="B166" s="210" t="s">
        <v>733</v>
      </c>
      <c r="C166" s="210" t="s">
        <v>219</v>
      </c>
      <c r="D166" s="210" t="s">
        <v>734</v>
      </c>
      <c r="E166" s="211">
        <v>30</v>
      </c>
      <c r="F166" s="203" t="s">
        <v>78</v>
      </c>
      <c r="G166" s="212" t="s">
        <v>226</v>
      </c>
      <c r="H166" s="213">
        <v>42870</v>
      </c>
      <c r="I166" s="203" t="s">
        <v>65</v>
      </c>
    </row>
    <row r="167" spans="1:9" ht="15" customHeight="1">
      <c r="A167" s="209" t="s">
        <v>735</v>
      </c>
      <c r="B167" s="210" t="s">
        <v>736</v>
      </c>
      <c r="C167" s="210" t="s">
        <v>332</v>
      </c>
      <c r="D167" s="210" t="s">
        <v>737</v>
      </c>
      <c r="E167" s="211">
        <v>30</v>
      </c>
      <c r="F167" s="203" t="s">
        <v>276</v>
      </c>
      <c r="G167" s="212" t="s">
        <v>88</v>
      </c>
      <c r="H167" s="213">
        <v>42923</v>
      </c>
      <c r="I167" s="203" t="s">
        <v>65</v>
      </c>
    </row>
    <row r="168" spans="1:9" ht="15" customHeight="1">
      <c r="A168" s="209" t="s">
        <v>738</v>
      </c>
      <c r="B168" s="210" t="s">
        <v>739</v>
      </c>
      <c r="C168" s="210" t="s">
        <v>72</v>
      </c>
      <c r="D168" s="210" t="s">
        <v>740</v>
      </c>
      <c r="E168" s="211">
        <v>30</v>
      </c>
      <c r="F168" s="203" t="s">
        <v>78</v>
      </c>
      <c r="G168" s="212" t="s">
        <v>741</v>
      </c>
      <c r="H168" s="213">
        <v>42826</v>
      </c>
      <c r="I168" s="203" t="s">
        <v>65</v>
      </c>
    </row>
    <row r="169" spans="1:9" ht="15" customHeight="1">
      <c r="A169" s="209" t="s">
        <v>742</v>
      </c>
      <c r="B169" s="210" t="s">
        <v>1212</v>
      </c>
      <c r="C169" s="210" t="s">
        <v>154</v>
      </c>
      <c r="D169" s="210" t="s">
        <v>743</v>
      </c>
      <c r="E169" s="211">
        <v>30</v>
      </c>
      <c r="F169" s="203" t="s">
        <v>276</v>
      </c>
      <c r="G169" s="212" t="s">
        <v>257</v>
      </c>
      <c r="H169" s="213">
        <v>42887</v>
      </c>
      <c r="I169" s="203" t="s">
        <v>65</v>
      </c>
    </row>
    <row r="170" spans="1:9" ht="15" customHeight="1">
      <c r="A170" s="209" t="s">
        <v>744</v>
      </c>
      <c r="B170" s="210" t="s">
        <v>745</v>
      </c>
      <c r="C170" s="210" t="s">
        <v>139</v>
      </c>
      <c r="D170" s="210" t="s">
        <v>746</v>
      </c>
      <c r="E170" s="211">
        <v>50</v>
      </c>
      <c r="F170" s="203" t="s">
        <v>276</v>
      </c>
      <c r="G170" s="212" t="s">
        <v>88</v>
      </c>
      <c r="H170" s="213">
        <v>42948</v>
      </c>
      <c r="I170" s="203" t="s">
        <v>65</v>
      </c>
    </row>
    <row r="171" spans="1:9" ht="15" customHeight="1">
      <c r="A171" s="209" t="s">
        <v>747</v>
      </c>
      <c r="B171" s="210" t="s">
        <v>748</v>
      </c>
      <c r="C171" s="210" t="s">
        <v>94</v>
      </c>
      <c r="D171" s="210" t="s">
        <v>749</v>
      </c>
      <c r="E171" s="211">
        <v>30</v>
      </c>
      <c r="F171" s="203" t="s">
        <v>276</v>
      </c>
      <c r="G171" s="212" t="s">
        <v>750</v>
      </c>
      <c r="H171" s="213">
        <v>42917</v>
      </c>
      <c r="I171" s="203" t="s">
        <v>65</v>
      </c>
    </row>
    <row r="172" spans="1:9" ht="15" customHeight="1">
      <c r="A172" s="209" t="s">
        <v>751</v>
      </c>
      <c r="B172" s="210" t="s">
        <v>752</v>
      </c>
      <c r="C172" s="210" t="s">
        <v>90</v>
      </c>
      <c r="D172" s="210" t="s">
        <v>753</v>
      </c>
      <c r="E172" s="211">
        <v>30</v>
      </c>
      <c r="F172" s="203" t="s">
        <v>754</v>
      </c>
      <c r="G172" s="212" t="s">
        <v>755</v>
      </c>
      <c r="H172" s="213">
        <v>42767</v>
      </c>
      <c r="I172" s="203" t="s">
        <v>65</v>
      </c>
    </row>
    <row r="173" spans="1:9" ht="15" customHeight="1">
      <c r="A173" s="209" t="s">
        <v>758</v>
      </c>
      <c r="B173" s="210" t="s">
        <v>759</v>
      </c>
      <c r="C173" s="210" t="s">
        <v>128</v>
      </c>
      <c r="D173" s="210" t="s">
        <v>760</v>
      </c>
      <c r="E173" s="211">
        <v>31</v>
      </c>
      <c r="F173" s="203" t="s">
        <v>761</v>
      </c>
      <c r="G173" s="212" t="s">
        <v>762</v>
      </c>
      <c r="H173" s="213">
        <v>42842</v>
      </c>
      <c r="I173" s="203" t="s">
        <v>65</v>
      </c>
    </row>
    <row r="174" spans="1:9" ht="15" customHeight="1">
      <c r="A174" s="209" t="s">
        <v>763</v>
      </c>
      <c r="B174" s="210" t="s">
        <v>1300</v>
      </c>
      <c r="C174" s="210" t="s">
        <v>764</v>
      </c>
      <c r="D174" s="210" t="s">
        <v>765</v>
      </c>
      <c r="E174" s="211">
        <v>49</v>
      </c>
      <c r="F174" s="203" t="s">
        <v>78</v>
      </c>
      <c r="G174" s="212" t="s">
        <v>1377</v>
      </c>
      <c r="H174" s="213">
        <v>42856</v>
      </c>
      <c r="I174" s="203" t="s">
        <v>65</v>
      </c>
    </row>
    <row r="175" spans="1:9" ht="15" customHeight="1">
      <c r="A175" s="209" t="s">
        <v>766</v>
      </c>
      <c r="B175" s="210" t="s">
        <v>1301</v>
      </c>
      <c r="C175" s="210" t="s">
        <v>112</v>
      </c>
      <c r="D175" s="210" t="s">
        <v>767</v>
      </c>
      <c r="E175" s="211">
        <v>20</v>
      </c>
      <c r="F175" s="203" t="s">
        <v>768</v>
      </c>
      <c r="G175" s="212" t="s">
        <v>1377</v>
      </c>
      <c r="H175" s="213">
        <v>42948</v>
      </c>
      <c r="I175" s="203" t="s">
        <v>65</v>
      </c>
    </row>
    <row r="176" spans="1:9" ht="15" customHeight="1">
      <c r="A176" s="209" t="s">
        <v>769</v>
      </c>
      <c r="B176" s="210" t="s">
        <v>770</v>
      </c>
      <c r="C176" s="210" t="s">
        <v>103</v>
      </c>
      <c r="D176" s="210" t="s">
        <v>771</v>
      </c>
      <c r="E176" s="211">
        <v>45</v>
      </c>
      <c r="F176" s="203" t="s">
        <v>772</v>
      </c>
      <c r="G176" s="212" t="s">
        <v>773</v>
      </c>
      <c r="H176" s="213">
        <v>42917</v>
      </c>
      <c r="I176" s="203" t="s">
        <v>65</v>
      </c>
    </row>
    <row r="177" spans="1:9" ht="15" customHeight="1">
      <c r="A177" s="209" t="s">
        <v>774</v>
      </c>
      <c r="B177" s="210" t="s">
        <v>775</v>
      </c>
      <c r="C177" s="210" t="s">
        <v>73</v>
      </c>
      <c r="D177" s="210" t="s">
        <v>776</v>
      </c>
      <c r="E177" s="211">
        <v>47</v>
      </c>
      <c r="F177" s="203" t="s">
        <v>777</v>
      </c>
      <c r="G177" s="212" t="s">
        <v>778</v>
      </c>
      <c r="H177" s="213">
        <v>43009</v>
      </c>
      <c r="I177" s="203" t="s">
        <v>65</v>
      </c>
    </row>
    <row r="178" spans="1:9" ht="15" customHeight="1">
      <c r="A178" s="209" t="s">
        <v>779</v>
      </c>
      <c r="B178" s="210" t="s">
        <v>780</v>
      </c>
      <c r="C178" s="210" t="s">
        <v>76</v>
      </c>
      <c r="D178" s="210" t="s">
        <v>279</v>
      </c>
      <c r="E178" s="211">
        <v>6</v>
      </c>
      <c r="F178" s="203" t="s">
        <v>781</v>
      </c>
      <c r="G178" s="212" t="s">
        <v>782</v>
      </c>
      <c r="H178" s="213">
        <v>42979</v>
      </c>
      <c r="I178" s="203" t="s">
        <v>65</v>
      </c>
    </row>
    <row r="179" spans="1:9" ht="15" customHeight="1">
      <c r="A179" s="209" t="s">
        <v>783</v>
      </c>
      <c r="B179" s="210" t="s">
        <v>784</v>
      </c>
      <c r="C179" s="210" t="s">
        <v>128</v>
      </c>
      <c r="D179" s="210" t="s">
        <v>785</v>
      </c>
      <c r="E179" s="211">
        <v>50</v>
      </c>
      <c r="F179" s="203" t="s">
        <v>786</v>
      </c>
      <c r="G179" s="212" t="s">
        <v>492</v>
      </c>
      <c r="H179" s="213">
        <v>43009</v>
      </c>
      <c r="I179" s="203" t="s">
        <v>65</v>
      </c>
    </row>
    <row r="180" spans="1:9" ht="15" customHeight="1">
      <c r="A180" s="209" t="s">
        <v>787</v>
      </c>
      <c r="B180" s="214" t="s">
        <v>788</v>
      </c>
      <c r="C180" s="210" t="s">
        <v>69</v>
      </c>
      <c r="D180" s="210" t="s">
        <v>1213</v>
      </c>
      <c r="E180" s="211">
        <v>112</v>
      </c>
      <c r="F180" s="203" t="s">
        <v>789</v>
      </c>
      <c r="G180" s="212" t="s">
        <v>331</v>
      </c>
      <c r="H180" s="213">
        <v>43435</v>
      </c>
      <c r="I180" s="203" t="s">
        <v>65</v>
      </c>
    </row>
    <row r="181" spans="1:9" ht="15" customHeight="1">
      <c r="A181" s="209" t="s">
        <v>790</v>
      </c>
      <c r="B181" s="210" t="s">
        <v>791</v>
      </c>
      <c r="C181" s="210" t="s">
        <v>169</v>
      </c>
      <c r="D181" s="210" t="s">
        <v>792</v>
      </c>
      <c r="E181" s="211">
        <v>40</v>
      </c>
      <c r="F181" s="203" t="s">
        <v>793</v>
      </c>
      <c r="G181" s="212" t="s">
        <v>794</v>
      </c>
      <c r="H181" s="213">
        <v>43160</v>
      </c>
      <c r="I181" s="203" t="s">
        <v>65</v>
      </c>
    </row>
    <row r="182" spans="1:9" ht="15" customHeight="1">
      <c r="A182" s="209" t="s">
        <v>795</v>
      </c>
      <c r="B182" s="210" t="s">
        <v>796</v>
      </c>
      <c r="C182" s="210" t="s">
        <v>169</v>
      </c>
      <c r="D182" s="210" t="s">
        <v>1214</v>
      </c>
      <c r="E182" s="211">
        <v>31</v>
      </c>
      <c r="F182" s="203" t="s">
        <v>797</v>
      </c>
      <c r="G182" s="212" t="s">
        <v>798</v>
      </c>
      <c r="H182" s="213">
        <v>43101</v>
      </c>
      <c r="I182" s="203" t="s">
        <v>65</v>
      </c>
    </row>
    <row r="183" spans="1:9" ht="15" customHeight="1">
      <c r="A183" s="209" t="s">
        <v>799</v>
      </c>
      <c r="B183" s="210" t="s">
        <v>800</v>
      </c>
      <c r="C183" s="210" t="s">
        <v>139</v>
      </c>
      <c r="D183" s="210" t="s">
        <v>1248</v>
      </c>
      <c r="E183" s="211">
        <v>36</v>
      </c>
      <c r="F183" s="203" t="s">
        <v>801</v>
      </c>
      <c r="G183" s="212" t="s">
        <v>254</v>
      </c>
      <c r="H183" s="213">
        <v>42980</v>
      </c>
      <c r="I183" s="203" t="s">
        <v>65</v>
      </c>
    </row>
    <row r="184" spans="1:9" ht="15" customHeight="1">
      <c r="A184" s="209" t="s">
        <v>802</v>
      </c>
      <c r="B184" s="210" t="s">
        <v>803</v>
      </c>
      <c r="C184" s="210" t="s">
        <v>117</v>
      </c>
      <c r="D184" s="210" t="s">
        <v>804</v>
      </c>
      <c r="E184" s="211">
        <v>40</v>
      </c>
      <c r="F184" s="203" t="s">
        <v>805</v>
      </c>
      <c r="G184" s="212" t="s">
        <v>88</v>
      </c>
      <c r="H184" s="213">
        <v>43192</v>
      </c>
      <c r="I184" s="203" t="s">
        <v>65</v>
      </c>
    </row>
    <row r="185" spans="1:9" ht="15" customHeight="1">
      <c r="A185" s="209" t="s">
        <v>806</v>
      </c>
      <c r="B185" s="210" t="s">
        <v>807</v>
      </c>
      <c r="C185" s="210" t="s">
        <v>103</v>
      </c>
      <c r="D185" s="210" t="s">
        <v>808</v>
      </c>
      <c r="E185" s="211">
        <v>30</v>
      </c>
      <c r="F185" s="203" t="s">
        <v>82</v>
      </c>
      <c r="G185" s="212" t="s">
        <v>581</v>
      </c>
      <c r="H185" s="213">
        <v>43221</v>
      </c>
      <c r="I185" s="203" t="s">
        <v>65</v>
      </c>
    </row>
    <row r="186" spans="1:9" ht="15" customHeight="1">
      <c r="A186" s="209" t="s">
        <v>809</v>
      </c>
      <c r="B186" s="214" t="s">
        <v>1150</v>
      </c>
      <c r="C186" s="210" t="s">
        <v>69</v>
      </c>
      <c r="D186" s="210" t="s">
        <v>810</v>
      </c>
      <c r="E186" s="211">
        <v>38</v>
      </c>
      <c r="F186" s="203" t="s">
        <v>811</v>
      </c>
      <c r="G186" s="212" t="s">
        <v>656</v>
      </c>
      <c r="H186" s="213">
        <v>43160</v>
      </c>
      <c r="I186" s="203" t="s">
        <v>65</v>
      </c>
    </row>
    <row r="187" spans="1:9" ht="15" customHeight="1">
      <c r="A187" s="209" t="s">
        <v>812</v>
      </c>
      <c r="B187" s="210" t="s">
        <v>813</v>
      </c>
      <c r="C187" s="210" t="s">
        <v>520</v>
      </c>
      <c r="D187" s="210" t="s">
        <v>814</v>
      </c>
      <c r="E187" s="211">
        <v>30</v>
      </c>
      <c r="F187" s="203" t="s">
        <v>276</v>
      </c>
      <c r="G187" s="212" t="s">
        <v>88</v>
      </c>
      <c r="H187" s="213">
        <v>43228</v>
      </c>
      <c r="I187" s="203" t="s">
        <v>65</v>
      </c>
    </row>
    <row r="188" spans="1:9" ht="15" customHeight="1">
      <c r="A188" s="209" t="s">
        <v>815</v>
      </c>
      <c r="B188" s="210" t="s">
        <v>816</v>
      </c>
      <c r="C188" s="210" t="s">
        <v>154</v>
      </c>
      <c r="D188" s="210" t="s">
        <v>817</v>
      </c>
      <c r="E188" s="211">
        <v>43</v>
      </c>
      <c r="F188" s="203" t="s">
        <v>276</v>
      </c>
      <c r="G188" s="212" t="s">
        <v>88</v>
      </c>
      <c r="H188" s="213">
        <v>43254</v>
      </c>
      <c r="I188" s="203" t="s">
        <v>65</v>
      </c>
    </row>
    <row r="189" spans="1:9" ht="15" customHeight="1">
      <c r="A189" s="209" t="s">
        <v>818</v>
      </c>
      <c r="B189" s="210" t="s">
        <v>819</v>
      </c>
      <c r="C189" s="210" t="s">
        <v>69</v>
      </c>
      <c r="D189" s="210" t="s">
        <v>820</v>
      </c>
      <c r="E189" s="211">
        <v>27</v>
      </c>
      <c r="F189" s="203" t="s">
        <v>660</v>
      </c>
      <c r="G189" s="212" t="s">
        <v>70</v>
      </c>
      <c r="H189" s="213">
        <v>43191</v>
      </c>
      <c r="I189" s="203" t="s">
        <v>65</v>
      </c>
    </row>
    <row r="190" spans="1:9" ht="15" customHeight="1">
      <c r="A190" s="209" t="s">
        <v>821</v>
      </c>
      <c r="B190" s="210" t="s">
        <v>822</v>
      </c>
      <c r="C190" s="210" t="s">
        <v>94</v>
      </c>
      <c r="D190" s="210" t="s">
        <v>823</v>
      </c>
      <c r="E190" s="211">
        <v>26</v>
      </c>
      <c r="F190" s="203" t="s">
        <v>82</v>
      </c>
      <c r="G190" s="212" t="s">
        <v>824</v>
      </c>
      <c r="H190" s="213">
        <v>43235</v>
      </c>
      <c r="I190" s="203" t="s">
        <v>65</v>
      </c>
    </row>
    <row r="191" spans="1:9" ht="15" customHeight="1">
      <c r="A191" s="209" t="s">
        <v>825</v>
      </c>
      <c r="B191" s="210" t="s">
        <v>826</v>
      </c>
      <c r="C191" s="210" t="s">
        <v>520</v>
      </c>
      <c r="D191" s="210" t="s">
        <v>827</v>
      </c>
      <c r="E191" s="211">
        <v>34</v>
      </c>
      <c r="F191" s="203" t="s">
        <v>828</v>
      </c>
      <c r="G191" s="212" t="s">
        <v>829</v>
      </c>
      <c r="H191" s="213">
        <v>43332</v>
      </c>
      <c r="I191" s="203" t="s">
        <v>65</v>
      </c>
    </row>
    <row r="192" spans="1:9" ht="15" customHeight="1">
      <c r="A192" s="209" t="s">
        <v>830</v>
      </c>
      <c r="B192" s="210" t="s">
        <v>1302</v>
      </c>
      <c r="C192" s="210" t="s">
        <v>103</v>
      </c>
      <c r="D192" s="210" t="s">
        <v>831</v>
      </c>
      <c r="E192" s="211">
        <v>90</v>
      </c>
      <c r="F192" s="203" t="s">
        <v>832</v>
      </c>
      <c r="G192" s="212" t="s">
        <v>1377</v>
      </c>
      <c r="H192" s="213">
        <v>43313</v>
      </c>
      <c r="I192" s="203" t="s">
        <v>65</v>
      </c>
    </row>
    <row r="193" spans="1:9" ht="15" customHeight="1">
      <c r="A193" s="209" t="s">
        <v>833</v>
      </c>
      <c r="B193" s="210" t="s">
        <v>834</v>
      </c>
      <c r="C193" s="210" t="s">
        <v>112</v>
      </c>
      <c r="D193" s="210" t="s">
        <v>835</v>
      </c>
      <c r="E193" s="211">
        <v>40</v>
      </c>
      <c r="F193" s="203" t="s">
        <v>836</v>
      </c>
      <c r="G193" s="212" t="s">
        <v>695</v>
      </c>
      <c r="H193" s="213">
        <v>43344</v>
      </c>
      <c r="I193" s="203" t="s">
        <v>65</v>
      </c>
    </row>
    <row r="194" spans="1:9" ht="15" customHeight="1">
      <c r="A194" s="209" t="s">
        <v>837</v>
      </c>
      <c r="B194" s="210" t="s">
        <v>838</v>
      </c>
      <c r="C194" s="210" t="s">
        <v>332</v>
      </c>
      <c r="D194" s="210" t="s">
        <v>839</v>
      </c>
      <c r="E194" s="211">
        <v>28</v>
      </c>
      <c r="F194" s="203" t="s">
        <v>840</v>
      </c>
      <c r="G194" s="212" t="s">
        <v>841</v>
      </c>
      <c r="H194" s="213">
        <v>43556</v>
      </c>
      <c r="I194" s="203" t="s">
        <v>65</v>
      </c>
    </row>
    <row r="195" spans="1:9" ht="15" customHeight="1">
      <c r="A195" s="209" t="s">
        <v>842</v>
      </c>
      <c r="B195" s="210" t="s">
        <v>843</v>
      </c>
      <c r="C195" s="210" t="s">
        <v>73</v>
      </c>
      <c r="D195" s="210" t="s">
        <v>1249</v>
      </c>
      <c r="E195" s="211">
        <v>38</v>
      </c>
      <c r="F195" s="203" t="s">
        <v>844</v>
      </c>
      <c r="G195" s="212" t="s">
        <v>1215</v>
      </c>
      <c r="H195" s="213">
        <v>43709</v>
      </c>
      <c r="I195" s="203" t="s">
        <v>65</v>
      </c>
    </row>
    <row r="196" spans="1:9" ht="15" customHeight="1">
      <c r="A196" s="209" t="s">
        <v>845</v>
      </c>
      <c r="B196" s="210" t="s">
        <v>846</v>
      </c>
      <c r="C196" s="210" t="s">
        <v>73</v>
      </c>
      <c r="D196" s="210" t="s">
        <v>847</v>
      </c>
      <c r="E196" s="211">
        <v>50</v>
      </c>
      <c r="F196" s="203" t="s">
        <v>276</v>
      </c>
      <c r="G196" s="212" t="s">
        <v>88</v>
      </c>
      <c r="H196" s="213">
        <v>43459</v>
      </c>
      <c r="I196" s="203" t="s">
        <v>65</v>
      </c>
    </row>
    <row r="197" spans="1:9" ht="15" customHeight="1">
      <c r="A197" s="209" t="s">
        <v>848</v>
      </c>
      <c r="B197" s="210" t="s">
        <v>849</v>
      </c>
      <c r="C197" s="210" t="s">
        <v>128</v>
      </c>
      <c r="D197" s="210" t="s">
        <v>850</v>
      </c>
      <c r="E197" s="211">
        <v>20</v>
      </c>
      <c r="F197" s="203" t="s">
        <v>78</v>
      </c>
      <c r="G197" s="212" t="s">
        <v>1216</v>
      </c>
      <c r="H197" s="213">
        <v>43344</v>
      </c>
      <c r="I197" s="203" t="s">
        <v>65</v>
      </c>
    </row>
    <row r="198" spans="1:9" ht="15" customHeight="1">
      <c r="A198" s="209" t="s">
        <v>851</v>
      </c>
      <c r="B198" s="210" t="s">
        <v>852</v>
      </c>
      <c r="C198" s="210" t="s">
        <v>103</v>
      </c>
      <c r="D198" s="210" t="s">
        <v>853</v>
      </c>
      <c r="E198" s="211">
        <v>38</v>
      </c>
      <c r="F198" s="203" t="s">
        <v>854</v>
      </c>
      <c r="G198" s="212" t="s">
        <v>855</v>
      </c>
      <c r="H198" s="213">
        <v>43497</v>
      </c>
      <c r="I198" s="203" t="s">
        <v>65</v>
      </c>
    </row>
    <row r="199" spans="1:9" ht="15" customHeight="1">
      <c r="A199" s="209" t="s">
        <v>856</v>
      </c>
      <c r="B199" s="210" t="s">
        <v>857</v>
      </c>
      <c r="C199" s="210" t="s">
        <v>139</v>
      </c>
      <c r="D199" s="210" t="s">
        <v>858</v>
      </c>
      <c r="E199" s="211">
        <v>28</v>
      </c>
      <c r="F199" s="203" t="s">
        <v>276</v>
      </c>
      <c r="G199" s="212" t="s">
        <v>88</v>
      </c>
      <c r="H199" s="213">
        <v>43562</v>
      </c>
      <c r="I199" s="203" t="s">
        <v>65</v>
      </c>
    </row>
    <row r="200" spans="1:9" ht="15" customHeight="1">
      <c r="A200" s="209" t="s">
        <v>859</v>
      </c>
      <c r="B200" s="210" t="s">
        <v>860</v>
      </c>
      <c r="C200" s="210" t="s">
        <v>73</v>
      </c>
      <c r="D200" s="210" t="s">
        <v>861</v>
      </c>
      <c r="E200" s="211">
        <v>30</v>
      </c>
      <c r="F200" s="203" t="s">
        <v>276</v>
      </c>
      <c r="G200" s="212" t="s">
        <v>88</v>
      </c>
      <c r="H200" s="213">
        <v>43542</v>
      </c>
      <c r="I200" s="203" t="s">
        <v>65</v>
      </c>
    </row>
    <row r="201" spans="1:9" ht="15" customHeight="1">
      <c r="A201" s="209" t="s">
        <v>862</v>
      </c>
      <c r="B201" s="210" t="s">
        <v>863</v>
      </c>
      <c r="C201" s="210" t="s">
        <v>112</v>
      </c>
      <c r="D201" s="210" t="s">
        <v>864</v>
      </c>
      <c r="E201" s="211">
        <v>30</v>
      </c>
      <c r="F201" s="203" t="s">
        <v>276</v>
      </c>
      <c r="G201" s="212" t="s">
        <v>88</v>
      </c>
      <c r="H201" s="213">
        <v>43563</v>
      </c>
      <c r="I201" s="203" t="s">
        <v>65</v>
      </c>
    </row>
    <row r="202" spans="1:9" ht="15" customHeight="1">
      <c r="A202" s="209" t="s">
        <v>865</v>
      </c>
      <c r="B202" s="210" t="s">
        <v>866</v>
      </c>
      <c r="C202" s="210" t="s">
        <v>94</v>
      </c>
      <c r="D202" s="210" t="s">
        <v>867</v>
      </c>
      <c r="E202" s="211">
        <v>19</v>
      </c>
      <c r="F202" s="203" t="s">
        <v>868</v>
      </c>
      <c r="G202" s="212" t="s">
        <v>869</v>
      </c>
      <c r="H202" s="213">
        <v>43709</v>
      </c>
      <c r="I202" s="203" t="s">
        <v>65</v>
      </c>
    </row>
    <row r="203" spans="1:9" ht="15" customHeight="1">
      <c r="A203" s="209" t="s">
        <v>870</v>
      </c>
      <c r="B203" s="210" t="s">
        <v>871</v>
      </c>
      <c r="C203" s="210" t="s">
        <v>73</v>
      </c>
      <c r="D203" s="210" t="s">
        <v>872</v>
      </c>
      <c r="E203" s="211">
        <v>50</v>
      </c>
      <c r="F203" s="203" t="s">
        <v>873</v>
      </c>
      <c r="G203" s="212" t="s">
        <v>874</v>
      </c>
      <c r="H203" s="213">
        <v>43525</v>
      </c>
      <c r="I203" s="203" t="s">
        <v>65</v>
      </c>
    </row>
    <row r="204" spans="1:9" ht="15" customHeight="1">
      <c r="A204" s="209" t="s">
        <v>875</v>
      </c>
      <c r="B204" s="210" t="s">
        <v>876</v>
      </c>
      <c r="C204" s="210" t="s">
        <v>128</v>
      </c>
      <c r="D204" s="210" t="s">
        <v>877</v>
      </c>
      <c r="E204" s="211">
        <v>18</v>
      </c>
      <c r="F204" s="203" t="s">
        <v>878</v>
      </c>
      <c r="G204" s="212" t="s">
        <v>879</v>
      </c>
      <c r="H204" s="213">
        <v>43435</v>
      </c>
      <c r="I204" s="203" t="s">
        <v>65</v>
      </c>
    </row>
    <row r="205" spans="1:9" ht="15" customHeight="1">
      <c r="A205" s="209" t="s">
        <v>880</v>
      </c>
      <c r="B205" s="210" t="s">
        <v>881</v>
      </c>
      <c r="C205" s="210" t="s">
        <v>117</v>
      </c>
      <c r="D205" s="210" t="s">
        <v>882</v>
      </c>
      <c r="E205" s="211">
        <v>27</v>
      </c>
      <c r="F205" s="203" t="s">
        <v>215</v>
      </c>
      <c r="G205" s="212" t="s">
        <v>883</v>
      </c>
      <c r="H205" s="213">
        <v>43678</v>
      </c>
      <c r="I205" s="203" t="s">
        <v>65</v>
      </c>
    </row>
    <row r="206" spans="1:9" ht="15" customHeight="1">
      <c r="A206" s="209" t="s">
        <v>884</v>
      </c>
      <c r="B206" s="210" t="s">
        <v>885</v>
      </c>
      <c r="C206" s="210" t="s">
        <v>229</v>
      </c>
      <c r="D206" s="210" t="s">
        <v>886</v>
      </c>
      <c r="E206" s="211">
        <v>21</v>
      </c>
      <c r="F206" s="203" t="s">
        <v>887</v>
      </c>
      <c r="G206" s="212" t="s">
        <v>888</v>
      </c>
      <c r="H206" s="213">
        <v>43770</v>
      </c>
      <c r="I206" s="203" t="s">
        <v>65</v>
      </c>
    </row>
    <row r="207" spans="1:9" ht="15" customHeight="1">
      <c r="A207" s="209" t="s">
        <v>889</v>
      </c>
      <c r="B207" s="210" t="s">
        <v>890</v>
      </c>
      <c r="C207" s="210" t="s">
        <v>61</v>
      </c>
      <c r="D207" s="210" t="s">
        <v>891</v>
      </c>
      <c r="E207" s="211">
        <v>24</v>
      </c>
      <c r="F207" s="203" t="s">
        <v>892</v>
      </c>
      <c r="G207" s="212" t="s">
        <v>893</v>
      </c>
      <c r="H207" s="213">
        <v>43556</v>
      </c>
      <c r="I207" s="203" t="s">
        <v>65</v>
      </c>
    </row>
    <row r="208" spans="1:9" ht="15" customHeight="1">
      <c r="A208" s="209" t="s">
        <v>894</v>
      </c>
      <c r="B208" s="210" t="s">
        <v>895</v>
      </c>
      <c r="C208" s="210" t="s">
        <v>154</v>
      </c>
      <c r="D208" s="210" t="s">
        <v>896</v>
      </c>
      <c r="E208" s="211">
        <v>34</v>
      </c>
      <c r="F208" s="203" t="s">
        <v>897</v>
      </c>
      <c r="G208" s="212" t="s">
        <v>898</v>
      </c>
      <c r="H208" s="213">
        <v>43647</v>
      </c>
      <c r="I208" s="203" t="s">
        <v>65</v>
      </c>
    </row>
    <row r="209" spans="1:9" ht="15" customHeight="1">
      <c r="A209" s="209" t="s">
        <v>899</v>
      </c>
      <c r="B209" s="210" t="s">
        <v>900</v>
      </c>
      <c r="C209" s="210" t="s">
        <v>154</v>
      </c>
      <c r="D209" s="210" t="s">
        <v>901</v>
      </c>
      <c r="E209" s="211">
        <v>49</v>
      </c>
      <c r="F209" s="203" t="s">
        <v>902</v>
      </c>
      <c r="G209" s="212" t="s">
        <v>903</v>
      </c>
      <c r="H209" s="213">
        <v>43770</v>
      </c>
      <c r="I209" s="203" t="s">
        <v>65</v>
      </c>
    </row>
    <row r="210" spans="1:9" ht="15" customHeight="1">
      <c r="A210" s="209" t="s">
        <v>904</v>
      </c>
      <c r="B210" s="210" t="s">
        <v>905</v>
      </c>
      <c r="C210" s="210" t="s">
        <v>69</v>
      </c>
      <c r="D210" s="210" t="s">
        <v>1350</v>
      </c>
      <c r="E210" s="211">
        <v>26</v>
      </c>
      <c r="F210" s="203" t="s">
        <v>78</v>
      </c>
      <c r="G210" s="212" t="s">
        <v>70</v>
      </c>
      <c r="H210" s="213">
        <v>43710</v>
      </c>
      <c r="I210" s="203" t="s">
        <v>65</v>
      </c>
    </row>
    <row r="211" spans="1:9" ht="15" customHeight="1">
      <c r="A211" s="209" t="s">
        <v>906</v>
      </c>
      <c r="B211" s="210" t="s">
        <v>907</v>
      </c>
      <c r="C211" s="210" t="s">
        <v>128</v>
      </c>
      <c r="D211" s="210" t="s">
        <v>908</v>
      </c>
      <c r="E211" s="211">
        <v>30</v>
      </c>
      <c r="F211" s="203" t="s">
        <v>276</v>
      </c>
      <c r="G211" s="212" t="s">
        <v>88</v>
      </c>
      <c r="H211" s="213">
        <v>43626</v>
      </c>
      <c r="I211" s="203" t="s">
        <v>65</v>
      </c>
    </row>
    <row r="212" spans="1:9" ht="15" customHeight="1">
      <c r="A212" s="209" t="s">
        <v>909</v>
      </c>
      <c r="B212" s="214" t="s">
        <v>910</v>
      </c>
      <c r="C212" s="210" t="s">
        <v>764</v>
      </c>
      <c r="D212" s="210" t="s">
        <v>911</v>
      </c>
      <c r="E212" s="211">
        <v>27</v>
      </c>
      <c r="F212" s="203" t="s">
        <v>912</v>
      </c>
      <c r="G212" s="212" t="s">
        <v>913</v>
      </c>
      <c r="H212" s="213">
        <v>43678</v>
      </c>
      <c r="I212" s="203" t="s">
        <v>65</v>
      </c>
    </row>
    <row r="213" spans="1:9" ht="15" customHeight="1">
      <c r="A213" s="209" t="s">
        <v>914</v>
      </c>
      <c r="B213" s="210" t="s">
        <v>915</v>
      </c>
      <c r="C213" s="210" t="s">
        <v>69</v>
      </c>
      <c r="D213" s="210" t="s">
        <v>916</v>
      </c>
      <c r="E213" s="211">
        <v>30</v>
      </c>
      <c r="F213" s="203" t="s">
        <v>276</v>
      </c>
      <c r="G213" s="212" t="s">
        <v>88</v>
      </c>
      <c r="H213" s="213">
        <v>43718</v>
      </c>
      <c r="I213" s="203" t="s">
        <v>65</v>
      </c>
    </row>
    <row r="214" spans="1:9" ht="15" customHeight="1">
      <c r="A214" s="209" t="s">
        <v>917</v>
      </c>
      <c r="B214" s="210" t="s">
        <v>918</v>
      </c>
      <c r="C214" s="210" t="s">
        <v>154</v>
      </c>
      <c r="D214" s="210" t="s">
        <v>919</v>
      </c>
      <c r="E214" s="211">
        <v>30</v>
      </c>
      <c r="F214" s="203" t="s">
        <v>276</v>
      </c>
      <c r="G214" s="212" t="s">
        <v>88</v>
      </c>
      <c r="H214" s="213">
        <v>43700</v>
      </c>
      <c r="I214" s="203" t="s">
        <v>65</v>
      </c>
    </row>
    <row r="215" spans="1:9" ht="15" customHeight="1">
      <c r="A215" s="209" t="s">
        <v>920</v>
      </c>
      <c r="B215" s="210" t="s">
        <v>921</v>
      </c>
      <c r="C215" s="210" t="s">
        <v>332</v>
      </c>
      <c r="D215" s="210" t="s">
        <v>922</v>
      </c>
      <c r="E215" s="211">
        <v>30</v>
      </c>
      <c r="F215" s="203" t="s">
        <v>276</v>
      </c>
      <c r="G215" s="212" t="s">
        <v>88</v>
      </c>
      <c r="H215" s="213">
        <v>43709</v>
      </c>
      <c r="I215" s="203" t="s">
        <v>65</v>
      </c>
    </row>
    <row r="216" spans="1:9" ht="15" customHeight="1">
      <c r="A216" s="209" t="s">
        <v>923</v>
      </c>
      <c r="B216" s="210" t="s">
        <v>924</v>
      </c>
      <c r="C216" s="210" t="s">
        <v>90</v>
      </c>
      <c r="D216" s="210" t="s">
        <v>319</v>
      </c>
      <c r="E216" s="211">
        <v>11</v>
      </c>
      <c r="F216" s="203" t="s">
        <v>925</v>
      </c>
      <c r="G216" s="212" t="s">
        <v>553</v>
      </c>
      <c r="H216" s="213">
        <v>43556</v>
      </c>
      <c r="I216" s="203" t="s">
        <v>65</v>
      </c>
    </row>
    <row r="217" spans="1:9" ht="15" customHeight="1">
      <c r="A217" s="209" t="s">
        <v>926</v>
      </c>
      <c r="B217" s="210" t="s">
        <v>927</v>
      </c>
      <c r="C217" s="210" t="s">
        <v>213</v>
      </c>
      <c r="D217" s="210" t="s">
        <v>928</v>
      </c>
      <c r="E217" s="211">
        <v>30</v>
      </c>
      <c r="F217" s="203" t="s">
        <v>78</v>
      </c>
      <c r="G217" s="212" t="s">
        <v>929</v>
      </c>
      <c r="H217" s="213">
        <v>43678</v>
      </c>
      <c r="I217" s="203" t="s">
        <v>65</v>
      </c>
    </row>
    <row r="218" spans="1:9" ht="15" customHeight="1">
      <c r="A218" s="209" t="s">
        <v>930</v>
      </c>
      <c r="B218" s="210" t="s">
        <v>931</v>
      </c>
      <c r="C218" s="210" t="s">
        <v>219</v>
      </c>
      <c r="D218" s="210" t="s">
        <v>932</v>
      </c>
      <c r="E218" s="211">
        <v>40</v>
      </c>
      <c r="F218" s="203" t="s">
        <v>78</v>
      </c>
      <c r="G218" s="212" t="s">
        <v>778</v>
      </c>
      <c r="H218" s="213">
        <v>43666</v>
      </c>
      <c r="I218" s="203" t="s">
        <v>65</v>
      </c>
    </row>
    <row r="219" spans="1:9" ht="15" customHeight="1">
      <c r="A219" s="209" t="s">
        <v>933</v>
      </c>
      <c r="B219" s="210" t="s">
        <v>934</v>
      </c>
      <c r="C219" s="210" t="s">
        <v>61</v>
      </c>
      <c r="D219" s="210" t="s">
        <v>935</v>
      </c>
      <c r="E219" s="211">
        <v>22</v>
      </c>
      <c r="F219" s="203" t="s">
        <v>936</v>
      </c>
      <c r="G219" s="212" t="s">
        <v>937</v>
      </c>
      <c r="H219" s="213">
        <v>43709</v>
      </c>
      <c r="I219" s="203" t="s">
        <v>65</v>
      </c>
    </row>
    <row r="220" spans="1:9" ht="15" customHeight="1">
      <c r="A220" s="209" t="s">
        <v>938</v>
      </c>
      <c r="B220" s="210" t="s">
        <v>939</v>
      </c>
      <c r="C220" s="210" t="s">
        <v>128</v>
      </c>
      <c r="D220" s="210" t="s">
        <v>940</v>
      </c>
      <c r="E220" s="211">
        <v>25</v>
      </c>
      <c r="F220" s="203" t="s">
        <v>941</v>
      </c>
      <c r="G220" s="212" t="s">
        <v>337</v>
      </c>
      <c r="H220" s="213">
        <v>43716</v>
      </c>
      <c r="I220" s="203" t="s">
        <v>65</v>
      </c>
    </row>
    <row r="221" spans="1:9" ht="15" customHeight="1">
      <c r="A221" s="209" t="s">
        <v>942</v>
      </c>
      <c r="B221" s="210" t="s">
        <v>943</v>
      </c>
      <c r="C221" s="210" t="s">
        <v>241</v>
      </c>
      <c r="D221" s="210" t="s">
        <v>944</v>
      </c>
      <c r="E221" s="211">
        <v>30</v>
      </c>
      <c r="F221" s="203" t="s">
        <v>276</v>
      </c>
      <c r="G221" s="212" t="s">
        <v>88</v>
      </c>
      <c r="H221" s="213">
        <v>43821</v>
      </c>
      <c r="I221" s="203" t="s">
        <v>65</v>
      </c>
    </row>
    <row r="222" spans="1:9" ht="15" customHeight="1">
      <c r="A222" s="209" t="s">
        <v>945</v>
      </c>
      <c r="B222" s="210" t="s">
        <v>946</v>
      </c>
      <c r="C222" s="210" t="s">
        <v>154</v>
      </c>
      <c r="D222" s="210" t="s">
        <v>947</v>
      </c>
      <c r="E222" s="211">
        <v>50</v>
      </c>
      <c r="F222" s="203" t="s">
        <v>276</v>
      </c>
      <c r="G222" s="212" t="s">
        <v>88</v>
      </c>
      <c r="H222" s="213">
        <v>43873</v>
      </c>
      <c r="I222" s="203" t="s">
        <v>65</v>
      </c>
    </row>
    <row r="223" spans="1:9" ht="15" customHeight="1">
      <c r="A223" s="209" t="s">
        <v>948</v>
      </c>
      <c r="B223" s="210" t="s">
        <v>949</v>
      </c>
      <c r="C223" s="210" t="s">
        <v>72</v>
      </c>
      <c r="D223" s="210" t="s">
        <v>950</v>
      </c>
      <c r="E223" s="211">
        <v>10</v>
      </c>
      <c r="F223" s="203" t="s">
        <v>951</v>
      </c>
      <c r="G223" s="212" t="s">
        <v>952</v>
      </c>
      <c r="H223" s="213">
        <v>43831</v>
      </c>
      <c r="I223" s="203" t="s">
        <v>65</v>
      </c>
    </row>
    <row r="224" spans="1:9" ht="15" customHeight="1">
      <c r="A224" s="209" t="s">
        <v>953</v>
      </c>
      <c r="B224" s="210" t="s">
        <v>954</v>
      </c>
      <c r="C224" s="210" t="s">
        <v>73</v>
      </c>
      <c r="D224" s="210" t="s">
        <v>955</v>
      </c>
      <c r="E224" s="211">
        <v>47</v>
      </c>
      <c r="F224" s="203" t="s">
        <v>956</v>
      </c>
      <c r="G224" s="212" t="s">
        <v>957</v>
      </c>
      <c r="H224" s="213">
        <v>43862</v>
      </c>
      <c r="I224" s="203" t="s">
        <v>65</v>
      </c>
    </row>
    <row r="225" spans="1:9" ht="15" customHeight="1">
      <c r="A225" s="209" t="s">
        <v>958</v>
      </c>
      <c r="B225" s="210" t="s">
        <v>959</v>
      </c>
      <c r="C225" s="210" t="s">
        <v>128</v>
      </c>
      <c r="D225" s="210" t="s">
        <v>960</v>
      </c>
      <c r="E225" s="211">
        <v>30</v>
      </c>
      <c r="F225" s="203" t="s">
        <v>78</v>
      </c>
      <c r="G225" s="212" t="s">
        <v>961</v>
      </c>
      <c r="H225" s="213">
        <v>43739</v>
      </c>
      <c r="I225" s="203" t="s">
        <v>65</v>
      </c>
    </row>
    <row r="226" spans="1:9" ht="15" customHeight="1">
      <c r="A226" s="209" t="s">
        <v>962</v>
      </c>
      <c r="B226" s="210" t="s">
        <v>963</v>
      </c>
      <c r="C226" s="210" t="s">
        <v>76</v>
      </c>
      <c r="D226" s="210" t="s">
        <v>1351</v>
      </c>
      <c r="E226" s="211">
        <v>35</v>
      </c>
      <c r="F226" s="203" t="s">
        <v>964</v>
      </c>
      <c r="G226" s="212" t="s">
        <v>965</v>
      </c>
      <c r="H226" s="213">
        <v>43800</v>
      </c>
      <c r="I226" s="203" t="s">
        <v>65</v>
      </c>
    </row>
    <row r="227" spans="1:9" ht="15" customHeight="1">
      <c r="A227" s="209" t="s">
        <v>966</v>
      </c>
      <c r="B227" s="210" t="s">
        <v>967</v>
      </c>
      <c r="C227" s="210" t="s">
        <v>117</v>
      </c>
      <c r="D227" s="210" t="s">
        <v>968</v>
      </c>
      <c r="E227" s="211">
        <v>30</v>
      </c>
      <c r="F227" s="203" t="s">
        <v>276</v>
      </c>
      <c r="G227" s="212" t="s">
        <v>88</v>
      </c>
      <c r="H227" s="213">
        <v>43891</v>
      </c>
      <c r="I227" s="203" t="s">
        <v>65</v>
      </c>
    </row>
    <row r="228" spans="1:9" ht="15" customHeight="1">
      <c r="A228" s="209" t="s">
        <v>969</v>
      </c>
      <c r="B228" s="210" t="s">
        <v>970</v>
      </c>
      <c r="C228" s="210" t="s">
        <v>479</v>
      </c>
      <c r="D228" s="210" t="s">
        <v>971</v>
      </c>
      <c r="E228" s="211">
        <v>30</v>
      </c>
      <c r="F228" s="203" t="s">
        <v>276</v>
      </c>
      <c r="G228" s="212" t="s">
        <v>88</v>
      </c>
      <c r="H228" s="213">
        <v>43922</v>
      </c>
      <c r="I228" s="203" t="s">
        <v>65</v>
      </c>
    </row>
    <row r="229" spans="1:9" ht="15" customHeight="1">
      <c r="A229" s="209" t="s">
        <v>972</v>
      </c>
      <c r="B229" s="210" t="s">
        <v>973</v>
      </c>
      <c r="C229" s="210" t="s">
        <v>103</v>
      </c>
      <c r="D229" s="210" t="s">
        <v>1151</v>
      </c>
      <c r="E229" s="211">
        <v>36</v>
      </c>
      <c r="F229" s="203" t="s">
        <v>974</v>
      </c>
      <c r="G229" s="212" t="s">
        <v>975</v>
      </c>
      <c r="H229" s="213">
        <v>44013</v>
      </c>
      <c r="I229" s="203" t="s">
        <v>65</v>
      </c>
    </row>
    <row r="230" spans="1:9" ht="15" customHeight="1">
      <c r="A230" s="209" t="s">
        <v>976</v>
      </c>
      <c r="B230" s="210" t="s">
        <v>977</v>
      </c>
      <c r="C230" s="210" t="s">
        <v>251</v>
      </c>
      <c r="D230" s="210" t="s">
        <v>978</v>
      </c>
      <c r="E230" s="211">
        <v>30</v>
      </c>
      <c r="F230" s="203" t="s">
        <v>276</v>
      </c>
      <c r="G230" s="212" t="s">
        <v>88</v>
      </c>
      <c r="H230" s="213">
        <v>43983</v>
      </c>
      <c r="I230" s="203" t="s">
        <v>65</v>
      </c>
    </row>
    <row r="231" spans="1:9" ht="15" customHeight="1">
      <c r="A231" s="209" t="s">
        <v>979</v>
      </c>
      <c r="B231" s="210" t="s">
        <v>980</v>
      </c>
      <c r="C231" s="210" t="s">
        <v>90</v>
      </c>
      <c r="D231" s="210" t="s">
        <v>1250</v>
      </c>
      <c r="E231" s="211">
        <v>44</v>
      </c>
      <c r="F231" s="203" t="s">
        <v>981</v>
      </c>
      <c r="G231" s="212" t="s">
        <v>982</v>
      </c>
      <c r="H231" s="213">
        <v>43647</v>
      </c>
      <c r="I231" s="203" t="s">
        <v>65</v>
      </c>
    </row>
    <row r="232" spans="1:9" ht="15" customHeight="1">
      <c r="A232" s="209" t="s">
        <v>983</v>
      </c>
      <c r="B232" s="210" t="s">
        <v>984</v>
      </c>
      <c r="C232" s="210" t="s">
        <v>128</v>
      </c>
      <c r="D232" s="210" t="s">
        <v>1152</v>
      </c>
      <c r="E232" s="211">
        <v>29</v>
      </c>
      <c r="F232" s="203" t="s">
        <v>985</v>
      </c>
      <c r="G232" s="212" t="s">
        <v>986</v>
      </c>
      <c r="H232" s="213">
        <v>43983</v>
      </c>
      <c r="I232" s="203" t="s">
        <v>65</v>
      </c>
    </row>
    <row r="233" spans="1:9" ht="15" customHeight="1">
      <c r="A233" s="209" t="s">
        <v>987</v>
      </c>
      <c r="B233" s="210" t="s">
        <v>1153</v>
      </c>
      <c r="C233" s="210" t="s">
        <v>332</v>
      </c>
      <c r="D233" s="210" t="s">
        <v>1154</v>
      </c>
      <c r="E233" s="211">
        <v>42</v>
      </c>
      <c r="F233" s="203" t="s">
        <v>276</v>
      </c>
      <c r="G233" s="212" t="s">
        <v>88</v>
      </c>
      <c r="H233" s="213">
        <v>44132</v>
      </c>
      <c r="I233" s="203" t="s">
        <v>65</v>
      </c>
    </row>
    <row r="234" spans="1:9" ht="15" customHeight="1">
      <c r="A234" s="209" t="s">
        <v>989</v>
      </c>
      <c r="B234" s="210" t="s">
        <v>990</v>
      </c>
      <c r="C234" s="210" t="s">
        <v>86</v>
      </c>
      <c r="D234" s="210" t="s">
        <v>991</v>
      </c>
      <c r="E234" s="211">
        <v>51</v>
      </c>
      <c r="F234" s="203" t="s">
        <v>992</v>
      </c>
      <c r="G234" s="212" t="s">
        <v>993</v>
      </c>
      <c r="H234" s="213">
        <v>44044</v>
      </c>
      <c r="I234" s="203" t="s">
        <v>65</v>
      </c>
    </row>
    <row r="235" spans="1:9" ht="15" customHeight="1">
      <c r="A235" s="209" t="s">
        <v>994</v>
      </c>
      <c r="B235" s="210" t="s">
        <v>1251</v>
      </c>
      <c r="C235" s="210" t="s">
        <v>219</v>
      </c>
      <c r="D235" s="210" t="s">
        <v>1155</v>
      </c>
      <c r="E235" s="211">
        <v>30</v>
      </c>
      <c r="F235" s="203" t="s">
        <v>276</v>
      </c>
      <c r="G235" s="212" t="s">
        <v>88</v>
      </c>
      <c r="H235" s="213">
        <v>44090</v>
      </c>
      <c r="I235" s="203" t="s">
        <v>65</v>
      </c>
    </row>
    <row r="236" spans="1:9" ht="15" customHeight="1">
      <c r="A236" s="209" t="s">
        <v>995</v>
      </c>
      <c r="B236" s="210" t="s">
        <v>1156</v>
      </c>
      <c r="C236" s="210" t="s">
        <v>69</v>
      </c>
      <c r="D236" s="210" t="s">
        <v>1157</v>
      </c>
      <c r="E236" s="211">
        <v>30</v>
      </c>
      <c r="F236" s="203" t="s">
        <v>276</v>
      </c>
      <c r="G236" s="212" t="s">
        <v>88</v>
      </c>
      <c r="H236" s="213">
        <v>44121</v>
      </c>
      <c r="I236" s="203" t="s">
        <v>65</v>
      </c>
    </row>
    <row r="237" spans="1:9" ht="15" customHeight="1">
      <c r="A237" s="209" t="s">
        <v>996</v>
      </c>
      <c r="B237" s="210" t="s">
        <v>1158</v>
      </c>
      <c r="C237" s="210" t="s">
        <v>139</v>
      </c>
      <c r="D237" s="210" t="s">
        <v>1159</v>
      </c>
      <c r="E237" s="211">
        <v>50</v>
      </c>
      <c r="F237" s="203" t="s">
        <v>276</v>
      </c>
      <c r="G237" s="212" t="s">
        <v>88</v>
      </c>
      <c r="H237" s="213">
        <v>44274</v>
      </c>
      <c r="I237" s="203" t="s">
        <v>65</v>
      </c>
    </row>
    <row r="238" spans="1:9" ht="15" customHeight="1">
      <c r="A238" s="209" t="s">
        <v>997</v>
      </c>
      <c r="B238" s="210" t="s">
        <v>1160</v>
      </c>
      <c r="C238" s="210" t="s">
        <v>73</v>
      </c>
      <c r="D238" s="210" t="s">
        <v>1161</v>
      </c>
      <c r="E238" s="211">
        <v>30</v>
      </c>
      <c r="F238" s="203" t="s">
        <v>276</v>
      </c>
      <c r="G238" s="212" t="s">
        <v>88</v>
      </c>
      <c r="H238" s="213">
        <v>44149</v>
      </c>
      <c r="I238" s="203" t="s">
        <v>65</v>
      </c>
    </row>
    <row r="239" spans="1:9" ht="15" customHeight="1">
      <c r="A239" s="209" t="s">
        <v>998</v>
      </c>
      <c r="B239" s="210" t="s">
        <v>1162</v>
      </c>
      <c r="C239" s="210" t="s">
        <v>69</v>
      </c>
      <c r="D239" s="210" t="s">
        <v>1163</v>
      </c>
      <c r="E239" s="211">
        <v>49</v>
      </c>
      <c r="F239" s="203" t="s">
        <v>999</v>
      </c>
      <c r="G239" s="212" t="s">
        <v>1000</v>
      </c>
      <c r="H239" s="213">
        <v>44286</v>
      </c>
      <c r="I239" s="203" t="s">
        <v>65</v>
      </c>
    </row>
    <row r="240" spans="1:9" ht="15" customHeight="1">
      <c r="A240" s="209" t="s">
        <v>1001</v>
      </c>
      <c r="B240" s="210" t="s">
        <v>1164</v>
      </c>
      <c r="C240" s="210" t="s">
        <v>154</v>
      </c>
      <c r="D240" s="210" t="s">
        <v>1165</v>
      </c>
      <c r="E240" s="211">
        <v>30</v>
      </c>
      <c r="F240" s="203" t="s">
        <v>276</v>
      </c>
      <c r="G240" s="212" t="s">
        <v>88</v>
      </c>
      <c r="H240" s="213">
        <v>44179</v>
      </c>
      <c r="I240" s="203" t="s">
        <v>65</v>
      </c>
    </row>
    <row r="241" spans="1:9" ht="15" customHeight="1">
      <c r="A241" s="209" t="s">
        <v>1002</v>
      </c>
      <c r="B241" s="210" t="s">
        <v>1166</v>
      </c>
      <c r="C241" s="210" t="s">
        <v>86</v>
      </c>
      <c r="D241" s="210" t="s">
        <v>1003</v>
      </c>
      <c r="E241" s="211">
        <v>40</v>
      </c>
      <c r="F241" s="203" t="s">
        <v>1004</v>
      </c>
      <c r="G241" s="212" t="s">
        <v>1005</v>
      </c>
      <c r="H241" s="213">
        <v>44136</v>
      </c>
      <c r="I241" s="203" t="s">
        <v>65</v>
      </c>
    </row>
    <row r="242" spans="1:9" ht="15" customHeight="1">
      <c r="A242" s="209" t="s">
        <v>1006</v>
      </c>
      <c r="B242" s="210" t="s">
        <v>1007</v>
      </c>
      <c r="C242" s="210" t="s">
        <v>391</v>
      </c>
      <c r="D242" s="210" t="s">
        <v>1008</v>
      </c>
      <c r="E242" s="211">
        <v>30</v>
      </c>
      <c r="F242" s="203" t="s">
        <v>78</v>
      </c>
      <c r="G242" s="212" t="s">
        <v>1009</v>
      </c>
      <c r="H242" s="213">
        <v>44084</v>
      </c>
      <c r="I242" s="203" t="s">
        <v>65</v>
      </c>
    </row>
    <row r="243" spans="1:9" ht="15" customHeight="1">
      <c r="A243" s="209" t="s">
        <v>1010</v>
      </c>
      <c r="B243" s="210" t="s">
        <v>1011</v>
      </c>
      <c r="C243" s="210" t="s">
        <v>73</v>
      </c>
      <c r="D243" s="210" t="s">
        <v>1167</v>
      </c>
      <c r="E243" s="211">
        <v>30</v>
      </c>
      <c r="F243" s="203" t="s">
        <v>1012</v>
      </c>
      <c r="G243" s="212" t="s">
        <v>898</v>
      </c>
      <c r="H243" s="213">
        <v>44287</v>
      </c>
      <c r="I243" s="203" t="s">
        <v>65</v>
      </c>
    </row>
    <row r="244" spans="1:9" ht="15" customHeight="1">
      <c r="A244" s="209" t="s">
        <v>1013</v>
      </c>
      <c r="B244" s="210" t="s">
        <v>1168</v>
      </c>
      <c r="C244" s="210" t="s">
        <v>219</v>
      </c>
      <c r="D244" s="210" t="s">
        <v>1169</v>
      </c>
      <c r="E244" s="211">
        <v>27</v>
      </c>
      <c r="F244" s="203" t="s">
        <v>276</v>
      </c>
      <c r="G244" s="212" t="s">
        <v>88</v>
      </c>
      <c r="H244" s="213">
        <v>44363</v>
      </c>
      <c r="I244" s="203" t="s">
        <v>65</v>
      </c>
    </row>
    <row r="245" spans="1:9" ht="15" customHeight="1">
      <c r="A245" s="209" t="s">
        <v>1014</v>
      </c>
      <c r="B245" s="210" t="s">
        <v>1170</v>
      </c>
      <c r="C245" s="210" t="s">
        <v>169</v>
      </c>
      <c r="D245" s="210" t="s">
        <v>1171</v>
      </c>
      <c r="E245" s="211">
        <v>29</v>
      </c>
      <c r="F245" s="203" t="s">
        <v>276</v>
      </c>
      <c r="G245" s="212" t="s">
        <v>88</v>
      </c>
      <c r="H245" s="213">
        <v>44287</v>
      </c>
      <c r="I245" s="203" t="s">
        <v>65</v>
      </c>
    </row>
    <row r="246" spans="1:9" ht="15" customHeight="1">
      <c r="A246" s="209" t="s">
        <v>1015</v>
      </c>
      <c r="B246" s="210" t="s">
        <v>1172</v>
      </c>
      <c r="C246" s="210" t="s">
        <v>90</v>
      </c>
      <c r="D246" s="210" t="s">
        <v>1173</v>
      </c>
      <c r="E246" s="211">
        <v>30</v>
      </c>
      <c r="F246" s="203" t="s">
        <v>276</v>
      </c>
      <c r="G246" s="212" t="s">
        <v>88</v>
      </c>
      <c r="H246" s="213">
        <v>44378</v>
      </c>
      <c r="I246" s="203" t="s">
        <v>65</v>
      </c>
    </row>
    <row r="247" spans="1:9" ht="15" customHeight="1">
      <c r="A247" s="209" t="s">
        <v>1016</v>
      </c>
      <c r="B247" s="210" t="s">
        <v>1217</v>
      </c>
      <c r="C247" s="210" t="s">
        <v>128</v>
      </c>
      <c r="D247" s="210" t="s">
        <v>1218</v>
      </c>
      <c r="E247" s="211">
        <v>27</v>
      </c>
      <c r="F247" s="203" t="s">
        <v>276</v>
      </c>
      <c r="G247" s="212" t="s">
        <v>88</v>
      </c>
      <c r="H247" s="213">
        <v>44440</v>
      </c>
      <c r="I247" s="203" t="s">
        <v>65</v>
      </c>
    </row>
    <row r="248" spans="1:9" ht="15" customHeight="1">
      <c r="A248" s="209" t="s">
        <v>1017</v>
      </c>
      <c r="B248" s="210" t="s">
        <v>1174</v>
      </c>
      <c r="C248" s="210" t="s">
        <v>86</v>
      </c>
      <c r="D248" s="210" t="s">
        <v>1175</v>
      </c>
      <c r="E248" s="211">
        <v>30</v>
      </c>
      <c r="F248" s="203" t="s">
        <v>276</v>
      </c>
      <c r="G248" s="212" t="s">
        <v>88</v>
      </c>
      <c r="H248" s="213">
        <v>44270</v>
      </c>
      <c r="I248" s="203" t="s">
        <v>65</v>
      </c>
    </row>
    <row r="249" spans="1:9" ht="15" customHeight="1">
      <c r="A249" s="209" t="s">
        <v>1176</v>
      </c>
      <c r="B249" s="210" t="s">
        <v>1177</v>
      </c>
      <c r="C249" s="210" t="s">
        <v>112</v>
      </c>
      <c r="D249" s="210" t="s">
        <v>1178</v>
      </c>
      <c r="E249" s="211">
        <v>60</v>
      </c>
      <c r="F249" s="203" t="s">
        <v>1179</v>
      </c>
      <c r="G249" s="212" t="s">
        <v>957</v>
      </c>
      <c r="H249" s="213">
        <v>44440</v>
      </c>
      <c r="I249" s="203" t="s">
        <v>65</v>
      </c>
    </row>
    <row r="250" spans="1:9" ht="15" customHeight="1">
      <c r="A250" s="209" t="s">
        <v>1180</v>
      </c>
      <c r="B250" s="210" t="s">
        <v>1219</v>
      </c>
      <c r="C250" s="210" t="s">
        <v>154</v>
      </c>
      <c r="D250" s="210" t="s">
        <v>1220</v>
      </c>
      <c r="E250" s="211">
        <v>30</v>
      </c>
      <c r="F250" s="203" t="s">
        <v>276</v>
      </c>
      <c r="G250" s="212" t="s">
        <v>88</v>
      </c>
      <c r="H250" s="213">
        <v>44484</v>
      </c>
      <c r="I250" s="203" t="s">
        <v>65</v>
      </c>
    </row>
    <row r="251" spans="1:9" ht="15" customHeight="1">
      <c r="A251" s="209" t="s">
        <v>1181</v>
      </c>
      <c r="B251" s="210" t="s">
        <v>1221</v>
      </c>
      <c r="C251" s="210" t="s">
        <v>73</v>
      </c>
      <c r="D251" s="210" t="s">
        <v>1222</v>
      </c>
      <c r="E251" s="211">
        <v>36</v>
      </c>
      <c r="F251" s="203" t="s">
        <v>276</v>
      </c>
      <c r="G251" s="212" t="s">
        <v>88</v>
      </c>
      <c r="H251" s="213">
        <v>44602</v>
      </c>
      <c r="I251" s="203" t="s">
        <v>65</v>
      </c>
    </row>
    <row r="252" spans="1:9" ht="15" customHeight="1">
      <c r="A252" s="209" t="s">
        <v>1182</v>
      </c>
      <c r="B252" s="210" t="s">
        <v>1223</v>
      </c>
      <c r="C252" s="210" t="s">
        <v>103</v>
      </c>
      <c r="D252" s="210" t="s">
        <v>1224</v>
      </c>
      <c r="E252" s="211">
        <v>24</v>
      </c>
      <c r="F252" s="203" t="s">
        <v>276</v>
      </c>
      <c r="G252" s="212" t="s">
        <v>88</v>
      </c>
      <c r="H252" s="213">
        <v>44490</v>
      </c>
      <c r="I252" s="203" t="s">
        <v>65</v>
      </c>
    </row>
    <row r="253" spans="1:9" ht="15" customHeight="1">
      <c r="A253" s="209" t="s">
        <v>1183</v>
      </c>
      <c r="B253" s="210" t="s">
        <v>1184</v>
      </c>
      <c r="C253" s="210" t="s">
        <v>117</v>
      </c>
      <c r="D253" s="210" t="s">
        <v>688</v>
      </c>
      <c r="E253" s="211">
        <v>56</v>
      </c>
      <c r="F253" s="203" t="s">
        <v>613</v>
      </c>
      <c r="G253" s="212" t="s">
        <v>492</v>
      </c>
      <c r="H253" s="213">
        <v>44501</v>
      </c>
      <c r="I253" s="203" t="s">
        <v>65</v>
      </c>
    </row>
    <row r="254" spans="1:9" ht="15" customHeight="1">
      <c r="A254" s="209" t="s">
        <v>1185</v>
      </c>
      <c r="B254" s="210" t="s">
        <v>1186</v>
      </c>
      <c r="C254" s="210" t="s">
        <v>128</v>
      </c>
      <c r="D254" s="210" t="s">
        <v>1225</v>
      </c>
      <c r="E254" s="211">
        <v>50</v>
      </c>
      <c r="F254" s="203" t="s">
        <v>78</v>
      </c>
      <c r="G254" s="212" t="s">
        <v>1226</v>
      </c>
      <c r="H254" s="213">
        <v>44470</v>
      </c>
      <c r="I254" s="203" t="s">
        <v>65</v>
      </c>
    </row>
    <row r="255" spans="1:9" ht="15" customHeight="1">
      <c r="A255" s="209" t="s">
        <v>1187</v>
      </c>
      <c r="B255" s="210" t="s">
        <v>1303</v>
      </c>
      <c r="C255" s="210" t="s">
        <v>69</v>
      </c>
      <c r="D255" s="210" t="s">
        <v>1188</v>
      </c>
      <c r="E255" s="211">
        <v>23</v>
      </c>
      <c r="F255" s="203" t="s">
        <v>78</v>
      </c>
      <c r="G255" s="212" t="s">
        <v>226</v>
      </c>
      <c r="H255" s="213">
        <v>0</v>
      </c>
      <c r="I255" s="203" t="s">
        <v>988</v>
      </c>
    </row>
    <row r="256" spans="1:9" ht="15" customHeight="1">
      <c r="A256" s="209" t="s">
        <v>1189</v>
      </c>
      <c r="B256" s="210" t="s">
        <v>1227</v>
      </c>
      <c r="C256" s="210" t="s">
        <v>139</v>
      </c>
      <c r="D256" s="210" t="s">
        <v>1228</v>
      </c>
      <c r="E256" s="211">
        <v>30</v>
      </c>
      <c r="F256" s="203" t="s">
        <v>276</v>
      </c>
      <c r="G256" s="212" t="s">
        <v>88</v>
      </c>
      <c r="H256" s="213">
        <v>44617</v>
      </c>
      <c r="I256" s="203" t="s">
        <v>65</v>
      </c>
    </row>
    <row r="257" spans="1:9" ht="15" customHeight="1">
      <c r="A257" s="209" t="s">
        <v>1190</v>
      </c>
      <c r="B257" s="210" t="s">
        <v>1191</v>
      </c>
      <c r="C257" s="210" t="s">
        <v>76</v>
      </c>
      <c r="D257" s="210" t="s">
        <v>1192</v>
      </c>
      <c r="E257" s="211">
        <v>40</v>
      </c>
      <c r="F257" s="203" t="s">
        <v>78</v>
      </c>
      <c r="G257" s="212" t="s">
        <v>1193</v>
      </c>
      <c r="H257" s="213">
        <v>44593</v>
      </c>
      <c r="I257" s="203" t="s">
        <v>65</v>
      </c>
    </row>
    <row r="258" spans="1:9" ht="15" customHeight="1">
      <c r="A258" s="209" t="s">
        <v>1194</v>
      </c>
      <c r="B258" s="210" t="s">
        <v>1195</v>
      </c>
      <c r="C258" s="210" t="s">
        <v>90</v>
      </c>
      <c r="D258" s="210" t="s">
        <v>1229</v>
      </c>
      <c r="E258" s="211">
        <v>25</v>
      </c>
      <c r="F258" s="203" t="s">
        <v>1196</v>
      </c>
      <c r="G258" s="212" t="s">
        <v>1197</v>
      </c>
      <c r="H258" s="213">
        <v>44470</v>
      </c>
      <c r="I258" s="203" t="s">
        <v>65</v>
      </c>
    </row>
    <row r="259" spans="1:9" ht="15" customHeight="1">
      <c r="A259" s="209" t="s">
        <v>1198</v>
      </c>
      <c r="B259" s="210" t="s">
        <v>1199</v>
      </c>
      <c r="C259" s="210" t="s">
        <v>241</v>
      </c>
      <c r="D259" s="210" t="s">
        <v>1230</v>
      </c>
      <c r="E259" s="211">
        <v>49</v>
      </c>
      <c r="F259" s="203" t="s">
        <v>1200</v>
      </c>
      <c r="G259" s="212" t="s">
        <v>621</v>
      </c>
      <c r="H259" s="213">
        <v>44621</v>
      </c>
      <c r="I259" s="203" t="s">
        <v>65</v>
      </c>
    </row>
    <row r="260" spans="1:9" ht="15" customHeight="1">
      <c r="A260" s="209" t="s">
        <v>1201</v>
      </c>
      <c r="B260" s="210" t="s">
        <v>1202</v>
      </c>
      <c r="C260" s="210" t="s">
        <v>71</v>
      </c>
      <c r="D260" s="210" t="s">
        <v>1203</v>
      </c>
      <c r="E260" s="211">
        <v>92</v>
      </c>
      <c r="F260" s="203" t="s">
        <v>1204</v>
      </c>
      <c r="G260" s="212" t="s">
        <v>1205</v>
      </c>
      <c r="H260" s="213">
        <v>44774</v>
      </c>
      <c r="I260" s="203" t="s">
        <v>65</v>
      </c>
    </row>
    <row r="261" spans="1:9" ht="15" customHeight="1">
      <c r="A261" s="209" t="s">
        <v>1206</v>
      </c>
      <c r="B261" s="210" t="s">
        <v>1304</v>
      </c>
      <c r="C261" s="210" t="s">
        <v>103</v>
      </c>
      <c r="D261" s="210" t="s">
        <v>1252</v>
      </c>
      <c r="E261" s="211">
        <v>64</v>
      </c>
      <c r="F261" s="203" t="s">
        <v>1207</v>
      </c>
      <c r="G261" s="212" t="s">
        <v>1377</v>
      </c>
      <c r="H261" s="213">
        <v>45017</v>
      </c>
      <c r="I261" s="203" t="s">
        <v>65</v>
      </c>
    </row>
    <row r="262" spans="1:9" ht="15" customHeight="1">
      <c r="A262" s="209" t="s">
        <v>1231</v>
      </c>
      <c r="B262" s="210" t="s">
        <v>1232</v>
      </c>
      <c r="C262" s="210" t="s">
        <v>1233</v>
      </c>
      <c r="D262" s="210" t="s">
        <v>1234</v>
      </c>
      <c r="E262" s="211">
        <v>6</v>
      </c>
      <c r="F262" s="203" t="s">
        <v>1235</v>
      </c>
      <c r="G262" s="212" t="s">
        <v>1236</v>
      </c>
      <c r="H262" s="213">
        <v>44774</v>
      </c>
      <c r="I262" s="203" t="s">
        <v>65</v>
      </c>
    </row>
    <row r="263" spans="1:9" ht="15" customHeight="1">
      <c r="A263" s="209" t="s">
        <v>1237</v>
      </c>
      <c r="B263" s="210" t="s">
        <v>1253</v>
      </c>
      <c r="C263" s="210" t="s">
        <v>169</v>
      </c>
      <c r="D263" s="210" t="s">
        <v>1254</v>
      </c>
      <c r="E263" s="211">
        <v>30</v>
      </c>
      <c r="F263" s="203" t="s">
        <v>276</v>
      </c>
      <c r="G263" s="212" t="s">
        <v>88</v>
      </c>
      <c r="H263" s="213">
        <v>44934</v>
      </c>
      <c r="I263" s="203" t="s">
        <v>65</v>
      </c>
    </row>
    <row r="264" spans="1:9" ht="15" customHeight="1">
      <c r="A264" s="209" t="s">
        <v>1238</v>
      </c>
      <c r="B264" s="210" t="s">
        <v>1255</v>
      </c>
      <c r="C264" s="210" t="s">
        <v>76</v>
      </c>
      <c r="D264" s="210" t="s">
        <v>1256</v>
      </c>
      <c r="E264" s="211">
        <v>30</v>
      </c>
      <c r="F264" s="203" t="s">
        <v>276</v>
      </c>
      <c r="G264" s="212" t="s">
        <v>88</v>
      </c>
      <c r="H264" s="213">
        <v>44967</v>
      </c>
      <c r="I264" s="203" t="s">
        <v>65</v>
      </c>
    </row>
    <row r="265" spans="1:9" ht="15" customHeight="1">
      <c r="A265" s="209" t="s">
        <v>1239</v>
      </c>
      <c r="B265" s="210" t="s">
        <v>1257</v>
      </c>
      <c r="C265" s="210" t="s">
        <v>169</v>
      </c>
      <c r="D265" s="210" t="s">
        <v>1258</v>
      </c>
      <c r="E265" s="211">
        <v>30</v>
      </c>
      <c r="F265" s="203" t="s">
        <v>276</v>
      </c>
      <c r="G265" s="212" t="s">
        <v>88</v>
      </c>
      <c r="H265" s="213">
        <v>44891</v>
      </c>
      <c r="I265" s="203" t="s">
        <v>65</v>
      </c>
    </row>
    <row r="266" spans="1:9" ht="15" customHeight="1">
      <c r="A266" s="209" t="s">
        <v>1240</v>
      </c>
      <c r="B266" s="210" t="s">
        <v>756</v>
      </c>
      <c r="C266" s="210" t="s">
        <v>90</v>
      </c>
      <c r="D266" s="210" t="s">
        <v>319</v>
      </c>
      <c r="E266" s="211">
        <v>20</v>
      </c>
      <c r="F266" s="203" t="s">
        <v>757</v>
      </c>
      <c r="G266" s="212" t="s">
        <v>553</v>
      </c>
      <c r="H266" s="213">
        <v>42826</v>
      </c>
      <c r="I266" s="203" t="s">
        <v>65</v>
      </c>
    </row>
    <row r="267" spans="1:9" ht="15" customHeight="1">
      <c r="A267" s="209" t="s">
        <v>1259</v>
      </c>
      <c r="B267" s="210" t="s">
        <v>1260</v>
      </c>
      <c r="C267" s="210" t="s">
        <v>128</v>
      </c>
      <c r="D267" s="210" t="s">
        <v>1261</v>
      </c>
      <c r="E267" s="211">
        <v>16</v>
      </c>
      <c r="F267" s="203" t="s">
        <v>1262</v>
      </c>
      <c r="G267" s="212" t="s">
        <v>1263</v>
      </c>
      <c r="H267" s="213">
        <v>44805</v>
      </c>
      <c r="I267" s="203" t="s">
        <v>65</v>
      </c>
    </row>
    <row r="268" spans="1:9" ht="15" customHeight="1">
      <c r="A268" s="209" t="s">
        <v>1264</v>
      </c>
      <c r="B268" s="210" t="s">
        <v>1265</v>
      </c>
      <c r="C268" s="210" t="s">
        <v>117</v>
      </c>
      <c r="D268" s="210" t="s">
        <v>1266</v>
      </c>
      <c r="E268" s="211">
        <v>50</v>
      </c>
      <c r="F268" s="203" t="s">
        <v>276</v>
      </c>
      <c r="G268" s="212" t="s">
        <v>88</v>
      </c>
      <c r="H268" s="213">
        <v>45080</v>
      </c>
      <c r="I268" s="203" t="s">
        <v>65</v>
      </c>
    </row>
    <row r="269" spans="1:9" ht="15" customHeight="1">
      <c r="A269" s="209" t="s">
        <v>1267</v>
      </c>
      <c r="B269" s="210" t="s">
        <v>1268</v>
      </c>
      <c r="C269" s="210" t="s">
        <v>61</v>
      </c>
      <c r="D269" s="210" t="s">
        <v>1269</v>
      </c>
      <c r="E269" s="211">
        <v>17</v>
      </c>
      <c r="F269" s="203" t="s">
        <v>660</v>
      </c>
      <c r="G269" s="212" t="s">
        <v>1270</v>
      </c>
      <c r="H269" s="213">
        <v>44866</v>
      </c>
      <c r="I269" s="203" t="s">
        <v>65</v>
      </c>
    </row>
    <row r="270" spans="1:9" ht="15" customHeight="1">
      <c r="A270" s="209" t="s">
        <v>1271</v>
      </c>
      <c r="B270" s="210" t="s">
        <v>1272</v>
      </c>
      <c r="C270" s="210" t="s">
        <v>479</v>
      </c>
      <c r="D270" s="210" t="s">
        <v>1273</v>
      </c>
      <c r="E270" s="211">
        <v>30</v>
      </c>
      <c r="F270" s="203" t="s">
        <v>276</v>
      </c>
      <c r="G270" s="212" t="s">
        <v>88</v>
      </c>
      <c r="H270" s="213">
        <v>45093</v>
      </c>
      <c r="I270" s="203" t="s">
        <v>65</v>
      </c>
    </row>
    <row r="271" spans="1:9" ht="15" customHeight="1">
      <c r="A271" s="209" t="s">
        <v>1284</v>
      </c>
      <c r="B271" s="210" t="s">
        <v>1305</v>
      </c>
      <c r="C271" s="210" t="s">
        <v>94</v>
      </c>
      <c r="D271" s="210" t="s">
        <v>1352</v>
      </c>
      <c r="E271" s="211">
        <v>30</v>
      </c>
      <c r="F271" s="203" t="s">
        <v>276</v>
      </c>
      <c r="G271" s="212" t="s">
        <v>88</v>
      </c>
      <c r="H271" s="213">
        <v>45139</v>
      </c>
      <c r="I271" s="203" t="s">
        <v>65</v>
      </c>
    </row>
    <row r="272" spans="1:9" ht="24" customHeight="1">
      <c r="A272" s="209" t="s">
        <v>1274</v>
      </c>
      <c r="B272" s="210" t="s">
        <v>1275</v>
      </c>
      <c r="C272" s="210" t="s">
        <v>128</v>
      </c>
      <c r="D272" s="210" t="s">
        <v>1353</v>
      </c>
      <c r="E272" s="211">
        <v>25</v>
      </c>
      <c r="F272" s="203" t="s">
        <v>78</v>
      </c>
      <c r="G272" s="212" t="s">
        <v>685</v>
      </c>
      <c r="H272" s="213">
        <v>45108</v>
      </c>
      <c r="I272" s="203" t="s">
        <v>65</v>
      </c>
    </row>
    <row r="273" spans="1:9" ht="24" customHeight="1">
      <c r="A273" s="209" t="s">
        <v>1276</v>
      </c>
      <c r="B273" s="210" t="s">
        <v>1277</v>
      </c>
      <c r="C273" s="210" t="s">
        <v>1233</v>
      </c>
      <c r="D273" s="210" t="s">
        <v>1354</v>
      </c>
      <c r="E273" s="211">
        <v>32</v>
      </c>
      <c r="F273" s="203" t="s">
        <v>1278</v>
      </c>
      <c r="G273" s="212" t="s">
        <v>1279</v>
      </c>
      <c r="H273" s="213">
        <v>45047</v>
      </c>
      <c r="I273" s="203" t="s">
        <v>65</v>
      </c>
    </row>
    <row r="274" spans="1:9" ht="24" customHeight="1">
      <c r="A274" s="209" t="s">
        <v>1285</v>
      </c>
      <c r="B274" s="210" t="s">
        <v>1306</v>
      </c>
      <c r="C274" s="210" t="s">
        <v>112</v>
      </c>
      <c r="D274" s="210" t="s">
        <v>1355</v>
      </c>
      <c r="E274" s="211">
        <v>50</v>
      </c>
      <c r="F274" s="203" t="s">
        <v>276</v>
      </c>
      <c r="G274" s="212" t="s">
        <v>88</v>
      </c>
      <c r="H274" s="213">
        <v>45237</v>
      </c>
      <c r="I274" s="203" t="s">
        <v>65</v>
      </c>
    </row>
    <row r="275" spans="1:9" ht="24" customHeight="1">
      <c r="A275" s="209" t="s">
        <v>1280</v>
      </c>
      <c r="B275" s="210" t="s">
        <v>1281</v>
      </c>
      <c r="C275" s="215" t="s">
        <v>71</v>
      </c>
      <c r="D275" s="215" t="s">
        <v>1282</v>
      </c>
      <c r="E275" s="211">
        <v>68</v>
      </c>
      <c r="F275" s="203" t="s">
        <v>78</v>
      </c>
      <c r="G275" s="212" t="s">
        <v>1283</v>
      </c>
      <c r="H275" s="213">
        <v>41426</v>
      </c>
      <c r="I275" s="203" t="s">
        <v>65</v>
      </c>
    </row>
    <row r="276" spans="1:9" ht="24" customHeight="1">
      <c r="A276" s="209" t="s">
        <v>1307</v>
      </c>
      <c r="B276" s="210" t="s">
        <v>1308</v>
      </c>
      <c r="C276" s="215" t="s">
        <v>479</v>
      </c>
      <c r="D276" s="215" t="s">
        <v>1356</v>
      </c>
      <c r="E276" s="211">
        <v>85</v>
      </c>
      <c r="F276" s="203" t="s">
        <v>1390</v>
      </c>
      <c r="G276" s="212" t="s">
        <v>1391</v>
      </c>
      <c r="H276" s="213">
        <v>45292</v>
      </c>
      <c r="I276" s="203" t="s">
        <v>65</v>
      </c>
    </row>
    <row r="277" spans="1:9" ht="24" customHeight="1">
      <c r="A277" s="209" t="s">
        <v>1309</v>
      </c>
      <c r="B277" s="210" t="s">
        <v>1310</v>
      </c>
      <c r="C277" s="215" t="s">
        <v>69</v>
      </c>
      <c r="D277" s="215" t="s">
        <v>1357</v>
      </c>
      <c r="E277" s="211">
        <v>40</v>
      </c>
      <c r="F277" s="203" t="s">
        <v>1392</v>
      </c>
      <c r="G277" s="212" t="s">
        <v>1393</v>
      </c>
      <c r="H277" s="213">
        <v>45231</v>
      </c>
      <c r="I277" s="203" t="s">
        <v>65</v>
      </c>
    </row>
    <row r="278" spans="1:9" ht="24" customHeight="1">
      <c r="A278" s="209" t="s">
        <v>1311</v>
      </c>
      <c r="B278" s="210" t="s">
        <v>1312</v>
      </c>
      <c r="C278" s="215" t="s">
        <v>219</v>
      </c>
      <c r="D278" s="215" t="s">
        <v>1358</v>
      </c>
      <c r="E278" s="211">
        <v>30</v>
      </c>
      <c r="F278" s="203" t="s">
        <v>276</v>
      </c>
      <c r="G278" s="212" t="s">
        <v>88</v>
      </c>
      <c r="H278" s="213">
        <v>45278</v>
      </c>
      <c r="I278" s="203" t="s">
        <v>65</v>
      </c>
    </row>
    <row r="279" spans="1:9" ht="24" customHeight="1">
      <c r="A279" s="209" t="s">
        <v>1313</v>
      </c>
      <c r="B279" s="210" t="s">
        <v>1314</v>
      </c>
      <c r="C279" s="215" t="s">
        <v>479</v>
      </c>
      <c r="D279" s="215" t="s">
        <v>1359</v>
      </c>
      <c r="E279" s="211">
        <v>73</v>
      </c>
      <c r="F279" s="203" t="s">
        <v>1394</v>
      </c>
      <c r="G279" s="212" t="s">
        <v>1395</v>
      </c>
      <c r="H279" s="213">
        <v>45261</v>
      </c>
      <c r="I279" s="203" t="s">
        <v>65</v>
      </c>
    </row>
    <row r="280" spans="1:9" ht="24" customHeight="1">
      <c r="A280" s="209" t="s">
        <v>1315</v>
      </c>
      <c r="B280" s="210" t="s">
        <v>1316</v>
      </c>
      <c r="C280" s="215" t="s">
        <v>128</v>
      </c>
      <c r="D280" s="215" t="s">
        <v>1360</v>
      </c>
      <c r="E280" s="211">
        <v>30</v>
      </c>
      <c r="F280" s="203" t="s">
        <v>276</v>
      </c>
      <c r="G280" s="212" t="s">
        <v>88</v>
      </c>
      <c r="H280" s="213">
        <v>45323</v>
      </c>
      <c r="I280" s="203" t="s">
        <v>65</v>
      </c>
    </row>
    <row r="281" spans="1:9" ht="24" customHeight="1">
      <c r="A281" s="209" t="s">
        <v>1317</v>
      </c>
      <c r="B281" s="210" t="s">
        <v>1318</v>
      </c>
      <c r="C281" s="215" t="s">
        <v>520</v>
      </c>
      <c r="D281" s="215" t="s">
        <v>1361</v>
      </c>
      <c r="E281" s="211">
        <v>77</v>
      </c>
      <c r="F281" s="203" t="s">
        <v>1396</v>
      </c>
      <c r="G281" s="212" t="s">
        <v>1397</v>
      </c>
      <c r="H281" s="213">
        <v>45352</v>
      </c>
      <c r="I281" s="203" t="s">
        <v>65</v>
      </c>
    </row>
    <row r="282" spans="1:9" ht="24" customHeight="1">
      <c r="A282" s="209" t="s">
        <v>1319</v>
      </c>
      <c r="B282" s="210" t="s">
        <v>1320</v>
      </c>
      <c r="C282" s="215" t="s">
        <v>229</v>
      </c>
      <c r="D282" s="215" t="s">
        <v>1362</v>
      </c>
      <c r="E282" s="211">
        <v>13</v>
      </c>
      <c r="F282" s="203" t="s">
        <v>1398</v>
      </c>
      <c r="G282" s="212" t="s">
        <v>1399</v>
      </c>
      <c r="H282" s="213">
        <v>45139</v>
      </c>
      <c r="I282" s="203" t="s">
        <v>65</v>
      </c>
    </row>
    <row r="283" spans="1:9" ht="24" customHeight="1">
      <c r="A283" s="209" t="s">
        <v>1321</v>
      </c>
      <c r="B283" s="210" t="s">
        <v>1322</v>
      </c>
      <c r="C283" s="215" t="s">
        <v>69</v>
      </c>
      <c r="D283" s="215" t="s">
        <v>1363</v>
      </c>
      <c r="E283" s="211">
        <v>30</v>
      </c>
      <c r="F283" s="203" t="s">
        <v>276</v>
      </c>
      <c r="G283" s="212" t="s">
        <v>88</v>
      </c>
      <c r="H283" s="213">
        <v>45784</v>
      </c>
      <c r="I283" s="203" t="s">
        <v>988</v>
      </c>
    </row>
    <row r="284" spans="1:9" ht="24" customHeight="1">
      <c r="A284" s="209" t="s">
        <v>1323</v>
      </c>
      <c r="B284" s="210" t="s">
        <v>1324</v>
      </c>
      <c r="C284" s="215" t="s">
        <v>112</v>
      </c>
      <c r="D284" s="215" t="s">
        <v>1364</v>
      </c>
      <c r="E284" s="211">
        <v>30</v>
      </c>
      <c r="F284" s="203" t="s">
        <v>276</v>
      </c>
      <c r="G284" s="212" t="s">
        <v>88</v>
      </c>
      <c r="H284" s="213">
        <v>45564</v>
      </c>
      <c r="I284" s="203" t="s">
        <v>988</v>
      </c>
    </row>
    <row r="285" spans="1:9" ht="24" customHeight="1">
      <c r="A285" s="209" t="s">
        <v>1325</v>
      </c>
      <c r="B285" s="210" t="s">
        <v>1326</v>
      </c>
      <c r="C285" s="215" t="s">
        <v>61</v>
      </c>
      <c r="D285" s="215" t="s">
        <v>1365</v>
      </c>
      <c r="E285" s="211">
        <v>30</v>
      </c>
      <c r="F285" s="203" t="s">
        <v>660</v>
      </c>
      <c r="G285" s="212" t="s">
        <v>937</v>
      </c>
      <c r="H285" s="213">
        <v>45505</v>
      </c>
      <c r="I285" s="203" t="s">
        <v>988</v>
      </c>
    </row>
    <row r="286" spans="1:9" ht="24" customHeight="1">
      <c r="A286" s="209" t="s">
        <v>1327</v>
      </c>
      <c r="B286" s="210" t="s">
        <v>1328</v>
      </c>
      <c r="C286" s="215" t="s">
        <v>128</v>
      </c>
      <c r="D286" s="215" t="s">
        <v>1366</v>
      </c>
      <c r="E286" s="211">
        <v>30</v>
      </c>
      <c r="F286" s="203" t="s">
        <v>276</v>
      </c>
      <c r="G286" s="212" t="s">
        <v>88</v>
      </c>
      <c r="H286" s="213">
        <v>45634</v>
      </c>
      <c r="I286" s="203" t="s">
        <v>988</v>
      </c>
    </row>
    <row r="287" spans="1:9" ht="24" customHeight="1">
      <c r="A287" s="209" t="s">
        <v>1329</v>
      </c>
      <c r="B287" s="210" t="s">
        <v>1330</v>
      </c>
      <c r="C287" s="215" t="s">
        <v>251</v>
      </c>
      <c r="D287" s="215" t="s">
        <v>1367</v>
      </c>
      <c r="E287" s="211">
        <v>44</v>
      </c>
      <c r="F287" s="203" t="s">
        <v>276</v>
      </c>
      <c r="G287" s="212" t="s">
        <v>88</v>
      </c>
      <c r="H287" s="213">
        <v>45777</v>
      </c>
      <c r="I287" s="203" t="s">
        <v>988</v>
      </c>
    </row>
    <row r="288" spans="1:9" ht="24" customHeight="1">
      <c r="A288" s="209" t="s">
        <v>1331</v>
      </c>
      <c r="B288" s="210" t="s">
        <v>1332</v>
      </c>
      <c r="C288" s="215" t="s">
        <v>520</v>
      </c>
      <c r="D288" s="215" t="s">
        <v>1368</v>
      </c>
      <c r="E288" s="211">
        <v>30</v>
      </c>
      <c r="F288" s="203" t="s">
        <v>276</v>
      </c>
      <c r="G288" s="212" t="s">
        <v>88</v>
      </c>
      <c r="H288" s="213">
        <v>45648</v>
      </c>
      <c r="I288" s="203" t="s">
        <v>988</v>
      </c>
    </row>
    <row r="289" spans="1:9" ht="24" customHeight="1">
      <c r="A289" s="209" t="s">
        <v>1333</v>
      </c>
      <c r="B289" s="210" t="s">
        <v>1334</v>
      </c>
      <c r="C289" s="215" t="s">
        <v>520</v>
      </c>
      <c r="D289" s="215" t="s">
        <v>1369</v>
      </c>
      <c r="E289" s="211">
        <v>40</v>
      </c>
      <c r="F289" s="203" t="s">
        <v>276</v>
      </c>
      <c r="G289" s="212" t="s">
        <v>88</v>
      </c>
      <c r="H289" s="213">
        <v>45786</v>
      </c>
      <c r="I289" s="203" t="s">
        <v>988</v>
      </c>
    </row>
    <row r="290" spans="1:9" ht="24" customHeight="1">
      <c r="A290" s="209" t="s">
        <v>1335</v>
      </c>
      <c r="B290" s="210" t="s">
        <v>1336</v>
      </c>
      <c r="C290" s="215" t="s">
        <v>154</v>
      </c>
      <c r="D290" s="215" t="s">
        <v>1370</v>
      </c>
      <c r="E290" s="211">
        <v>77</v>
      </c>
      <c r="F290" s="203" t="s">
        <v>1400</v>
      </c>
      <c r="G290" s="212" t="s">
        <v>88</v>
      </c>
      <c r="H290" s="213">
        <v>45681</v>
      </c>
      <c r="I290" s="203" t="s">
        <v>988</v>
      </c>
    </row>
    <row r="291" spans="1:9" ht="24" customHeight="1">
      <c r="A291" s="209" t="s">
        <v>1337</v>
      </c>
      <c r="B291" s="210" t="s">
        <v>1338</v>
      </c>
      <c r="C291" s="215" t="s">
        <v>69</v>
      </c>
      <c r="D291" s="215" t="s">
        <v>1371</v>
      </c>
      <c r="E291" s="211">
        <v>60</v>
      </c>
      <c r="F291" s="203" t="s">
        <v>1401</v>
      </c>
      <c r="G291" s="212" t="s">
        <v>1397</v>
      </c>
      <c r="H291" s="213">
        <v>45383</v>
      </c>
      <c r="I291" s="203" t="s">
        <v>65</v>
      </c>
    </row>
    <row r="292" spans="1:9" ht="24" customHeight="1">
      <c r="A292" s="209" t="s">
        <v>1339</v>
      </c>
      <c r="B292" s="210" t="s">
        <v>1340</v>
      </c>
      <c r="C292" s="215" t="s">
        <v>128</v>
      </c>
      <c r="D292" s="215" t="s">
        <v>1372</v>
      </c>
      <c r="E292" s="211">
        <v>16</v>
      </c>
      <c r="F292" s="203" t="s">
        <v>781</v>
      </c>
      <c r="G292" s="212" t="s">
        <v>1402</v>
      </c>
      <c r="H292" s="213">
        <v>45597</v>
      </c>
      <c r="I292" s="203" t="s">
        <v>988</v>
      </c>
    </row>
    <row r="293" spans="1:9" ht="24" customHeight="1">
      <c r="A293" s="209" t="s">
        <v>1341</v>
      </c>
      <c r="B293" s="210" t="s">
        <v>1342</v>
      </c>
      <c r="C293" s="215" t="s">
        <v>169</v>
      </c>
      <c r="D293" s="215" t="s">
        <v>1373</v>
      </c>
      <c r="E293" s="211">
        <v>27</v>
      </c>
      <c r="F293" s="203" t="s">
        <v>78</v>
      </c>
      <c r="G293" s="212" t="s">
        <v>1403</v>
      </c>
      <c r="H293" s="213">
        <v>45383</v>
      </c>
      <c r="I293" s="203" t="s">
        <v>65</v>
      </c>
    </row>
    <row r="294" spans="1:9" ht="24" customHeight="1">
      <c r="A294" s="209" t="s">
        <v>1343</v>
      </c>
      <c r="B294" s="210" t="s">
        <v>1344</v>
      </c>
      <c r="C294" s="215" t="s">
        <v>332</v>
      </c>
      <c r="D294" s="215" t="s">
        <v>1374</v>
      </c>
      <c r="E294" s="211">
        <v>22</v>
      </c>
      <c r="F294" s="203" t="s">
        <v>781</v>
      </c>
      <c r="G294" s="212" t="s">
        <v>1404</v>
      </c>
      <c r="H294" s="213">
        <v>45651</v>
      </c>
      <c r="I294" s="203" t="s">
        <v>988</v>
      </c>
    </row>
    <row r="295" spans="1:9" ht="24" customHeight="1">
      <c r="A295" s="209" t="s">
        <v>1345</v>
      </c>
      <c r="B295" s="210" t="s">
        <v>1346</v>
      </c>
      <c r="C295" s="215" t="s">
        <v>73</v>
      </c>
      <c r="D295" s="215" t="s">
        <v>1375</v>
      </c>
      <c r="E295" s="211">
        <v>68</v>
      </c>
      <c r="F295" s="203" t="s">
        <v>1405</v>
      </c>
      <c r="G295" s="212" t="s">
        <v>110</v>
      </c>
      <c r="H295" s="213">
        <v>45901</v>
      </c>
      <c r="I295" s="203" t="s">
        <v>988</v>
      </c>
    </row>
  </sheetData>
  <sheetProtection algorithmName="SHA-512" hashValue="sBPRl+2Z5za2BriljVHRMr0QAW26W+IZLO1O0kwdc5EqKMlfMP6RoCV48g0W1r8Ydp7i5JOm+H9kz692I3I4FA==" saltValue="YtWTQnpPNc08FKTscTlySA==" spinCount="100000" sheet="1" objects="1" scenarios="1"/>
  <phoneticPr fontId="43"/>
  <pageMargins left="0.196850393700787" right="0.196850393700787" top="0.75" bottom="0.75" header="0.59055118110236204" footer="0.511811023622047"/>
  <pageSetup paperSize="9" scale="51"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vt:lpstr>
      <vt:lpstr>集計表</vt:lpstr>
      <vt:lpstr>住宅リスト</vt:lpstr>
      <vt:lpstr>住宅リスト!Print_Area</vt:lpstr>
      <vt:lpstr>様式１!Print_Area</vt:lpstr>
      <vt:lpstr>住宅リスト!Print_Titles</vt:lpstr>
      <vt:lpstr>様式１!Print_Titles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大坪　康彦</cp:lastModifiedBy>
  <cp:lastPrinted>2022-05-31T04:57:12Z</cp:lastPrinted>
  <dcterms:created xsi:type="dcterms:W3CDTF">2012-07-04T02:31:03Z</dcterms:created>
  <dcterms:modified xsi:type="dcterms:W3CDTF">2024-07-23T04:36:38Z</dcterms:modified>
</cp:coreProperties>
</file>