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決算統計★\R1決算統計\110_公表資料\5.公表用資料\"/>
    </mc:Choice>
  </mc:AlternateContent>
  <bookViews>
    <workbookView xWindow="10230" yWindow="-15" windowWidth="10275" windowHeight="7560"/>
  </bookViews>
  <sheets>
    <sheet name="府債の状況" sheetId="6" r:id="rId1"/>
    <sheet name="基金の状況" sheetId="17" r:id="rId2"/>
    <sheet name="臨財債等について" sheetId="15" r:id="rId3"/>
    <sheet name="別紙 " sheetId="16" r:id="rId4"/>
  </sheets>
  <definedNames>
    <definedName name="_xlnm.Print_Area" localSheetId="1">基金の状況!$A$1:$AF$55</definedName>
    <definedName name="_xlnm.Print_Area" localSheetId="0">府債の状況!$A$1:$AJ$85</definedName>
    <definedName name="_xlnm.Print_Area" localSheetId="3">'別紙 '!$A$1:$K$90</definedName>
    <definedName name="_xlnm.Print_Area" localSheetId="2">臨財債等について!$A$1:$AP$52</definedName>
  </definedNames>
  <calcPr calcId="162913"/>
</workbook>
</file>

<file path=xl/calcChain.xml><?xml version="1.0" encoding="utf-8"?>
<calcChain xmlns="http://schemas.openxmlformats.org/spreadsheetml/2006/main">
  <c r="BZ65" i="17" l="1"/>
  <c r="BZ64" i="17"/>
  <c r="BZ63" i="17"/>
  <c r="BZ62" i="17"/>
  <c r="BZ60" i="17"/>
  <c r="G90" i="16" l="1"/>
  <c r="G89" i="16"/>
  <c r="I80" i="16"/>
  <c r="G80" i="16"/>
  <c r="I79" i="16"/>
  <c r="G79" i="16"/>
  <c r="I78" i="16"/>
  <c r="G78" i="16"/>
  <c r="I77" i="16"/>
  <c r="G77" i="16"/>
  <c r="I65" i="16"/>
  <c r="G65" i="16"/>
  <c r="I64" i="16"/>
  <c r="G64" i="16"/>
  <c r="I63" i="16"/>
  <c r="G63" i="16"/>
  <c r="I62" i="16"/>
  <c r="G62" i="16"/>
  <c r="I61" i="16"/>
  <c r="G61" i="16"/>
  <c r="I60" i="16"/>
  <c r="G60" i="16"/>
  <c r="I59" i="16"/>
  <c r="G59" i="16"/>
  <c r="I58" i="16"/>
  <c r="G58" i="16"/>
  <c r="I57" i="16"/>
  <c r="G57" i="16"/>
  <c r="I56" i="16"/>
  <c r="G56" i="16"/>
  <c r="I55" i="16"/>
  <c r="G55" i="16"/>
  <c r="I54" i="16"/>
  <c r="G54" i="16"/>
  <c r="I53" i="16"/>
  <c r="G53" i="16"/>
  <c r="I52" i="16"/>
  <c r="G52" i="16"/>
  <c r="I51" i="16"/>
  <c r="G51" i="16"/>
  <c r="I50" i="16"/>
  <c r="G50" i="16"/>
  <c r="I49" i="16"/>
  <c r="G49" i="16"/>
  <c r="I48" i="16"/>
  <c r="G48" i="16"/>
  <c r="I47" i="16"/>
  <c r="G47" i="16"/>
  <c r="I46" i="16"/>
  <c r="G46" i="16"/>
  <c r="I45" i="16"/>
  <c r="G45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CD38" i="15" l="1"/>
  <c r="CD39" i="15" s="1"/>
  <c r="CC37" i="15"/>
  <c r="CC39" i="15" s="1"/>
  <c r="CD20" i="15"/>
  <c r="CD21" i="15" s="1"/>
  <c r="CC20" i="15"/>
  <c r="CC19" i="15"/>
  <c r="CC21" i="15" s="1"/>
  <c r="X43" i="6" l="1"/>
  <c r="R43" i="6"/>
  <c r="L39" i="6" l="1"/>
  <c r="AD43" i="6" l="1"/>
  <c r="AD39" i="6"/>
  <c r="AD46" i="6" l="1"/>
  <c r="AC46" i="6" l="1"/>
  <c r="W46" i="6"/>
  <c r="X39" i="6"/>
  <c r="R39" i="6"/>
  <c r="R46" i="6" l="1"/>
  <c r="X46" i="6"/>
  <c r="L43" i="6"/>
  <c r="L46" i="6" s="1"/>
</calcChain>
</file>

<file path=xl/sharedStrings.xml><?xml version="1.0" encoding="utf-8"?>
<sst xmlns="http://schemas.openxmlformats.org/spreadsheetml/2006/main" count="240" uniqueCount="179">
  <si>
    <t>グラフ元データ</t>
    <rPh sb="3" eb="4">
      <t>モト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</si>
  <si>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</si>
  <si>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</si>
  <si>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</si>
  <si>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</si>
  <si>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</si>
  <si>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</si>
  <si>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</si>
  <si>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</si>
  <si>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</si>
  <si>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</si>
  <si>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</si>
  <si>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</si>
  <si>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</si>
  <si>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</si>
  <si>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</si>
  <si>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</si>
  <si>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</si>
  <si>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</si>
  <si>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</si>
  <si>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</si>
  <si>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</si>
  <si>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</si>
  <si>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</si>
  <si>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</si>
  <si>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</si>
  <si>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</si>
  <si>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</si>
  <si>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</si>
  <si>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</si>
  <si>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</si>
  <si>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</si>
  <si>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</si>
  <si>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</si>
  <si>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</si>
  <si>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</si>
  <si>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</si>
  <si>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</si>
  <si>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</si>
  <si>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</si>
  <si>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</si>
  <si>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</si>
  <si>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</si>
  <si>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</si>
  <si>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</si>
  <si>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</si>
  <si>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</si>
  <si>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</si>
  <si>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</si>
  <si>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r>
      <t>　　・償還年限10年の場合…当初発行後4年目から当初発行額の</t>
    </r>
    <r>
      <rPr>
        <sz val="11"/>
        <rFont val="ＭＳ Ｐゴシック"/>
        <family val="3"/>
        <charset val="128"/>
      </rPr>
      <t>3.7%×7年積立、満期時に74.1%借換え</t>
    </r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6" eb="37">
      <t>ネン</t>
    </rPh>
    <rPh sb="49" eb="51">
      <t>カリカエ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</si>
  <si>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</si>
  <si>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</si>
  <si>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</si>
  <si>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</si>
  <si>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</si>
  <si>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ダイヤルイン　06-6944-6964</t>
    <phoneticPr fontId="2"/>
  </si>
  <si>
    <t>○</t>
    <phoneticPr fontId="2"/>
  </si>
  <si>
    <t>（Ｄ）</t>
    <phoneticPr fontId="2"/>
  </si>
  <si>
    <t>(Ｅ)=（Ａ+Ｂ+Ｃ-Ｄ）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</si>
  <si>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</si>
  <si>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</si>
  <si>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</si>
  <si>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</si>
  <si>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</si>
  <si>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</si>
  <si>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</si>
  <si>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　</t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</si>
  <si>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</si>
  <si>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</si>
  <si>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(Ｆ)=(Ｅ-Ａ)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</si>
  <si>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</si>
  <si>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</si>
  <si>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</si>
  <si>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－</t>
    <phoneticPr fontId="2"/>
  </si>
  <si>
    <t>流域下水道事業
減債基金の状況</t>
    <rPh sb="0" eb="2">
      <t>リュウイキ</t>
    </rPh>
    <rPh sb="2" eb="5">
      <t>ゲスイドウ</t>
    </rPh>
    <rPh sb="5" eb="7">
      <t>ジギョウ</t>
    </rPh>
    <rPh sb="8" eb="10">
      <t>ゲンサイ</t>
    </rPh>
    <rPh sb="10" eb="12">
      <t>キキン</t>
    </rPh>
    <rPh sb="13" eb="15">
      <t>ジョウキョウ</t>
    </rPh>
    <phoneticPr fontId="2"/>
  </si>
  <si>
    <t>(Ｆ)/(Ａ)</t>
    <phoneticPr fontId="2"/>
  </si>
  <si>
    <t>▲0.1%</t>
    <phoneticPr fontId="2"/>
  </si>
  <si>
    <t>第１回証書借入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</si>
  <si>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　　・償還年限5年の場合…当初発行後、据置なしで当初発行額の3.3%×5年積立、満期時に82.5%借換え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rPh sb="49" eb="51">
      <t>カリカエ</t>
    </rPh>
    <phoneticPr fontId="2"/>
  </si>
  <si>
    <t>区　　分</t>
    <rPh sb="0" eb="1">
      <t>ク</t>
    </rPh>
    <rPh sb="3" eb="4">
      <t>ブン</t>
    </rPh>
    <phoneticPr fontId="2"/>
  </si>
  <si>
    <t>臨財債等</t>
    <phoneticPr fontId="2"/>
  </si>
  <si>
    <t>その他</t>
    <rPh sb="2" eb="3">
      <t>タ</t>
    </rPh>
    <phoneticPr fontId="2"/>
  </si>
  <si>
    <t>○特定財源（分譲収入等）をもって償還する。（地域開発事業債）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phoneticPr fontId="2"/>
  </si>
  <si>
    <t>（減債基金へ積立を行っている会計の内訳：一般・府営住宅・港湾・関空・箕面・不動産・市町村）</t>
    <rPh sb="17" eb="19">
      <t>ウチワケ</t>
    </rPh>
    <rPh sb="23" eb="25">
      <t>フエイ</t>
    </rPh>
    <rPh sb="25" eb="27">
      <t>ジュウタク</t>
    </rPh>
    <phoneticPr fontId="2"/>
  </si>
  <si>
    <t>▲0.5%</t>
    <phoneticPr fontId="2"/>
  </si>
  <si>
    <t>～0.5%</t>
    <phoneticPr fontId="2"/>
  </si>
  <si>
    <t>～1.0%</t>
    <phoneticPr fontId="2"/>
  </si>
  <si>
    <t>1.0%超え</t>
    <rPh sb="4" eb="5">
      <t>コ</t>
    </rPh>
    <phoneticPr fontId="2"/>
  </si>
  <si>
    <t>末残高</t>
    <phoneticPr fontId="2"/>
  </si>
  <si>
    <t>（Ａ）</t>
    <phoneticPr fontId="2"/>
  </si>
  <si>
    <t>発行額</t>
    <phoneticPr fontId="2"/>
  </si>
  <si>
    <t>元金償還額</t>
    <phoneticPr fontId="2"/>
  </si>
  <si>
    <t>末残高</t>
    <phoneticPr fontId="2"/>
  </si>
  <si>
    <t>平成30年度</t>
    <rPh sb="0" eb="2">
      <t>ヘイセイ</t>
    </rPh>
    <rPh sb="4" eb="6">
      <t>ネンド</t>
    </rPh>
    <phoneticPr fontId="2"/>
  </si>
  <si>
    <t>利子支払額</t>
    <rPh sb="0" eb="2">
      <t>リシ</t>
    </rPh>
    <rPh sb="2" eb="4">
      <t>シハラ</t>
    </rPh>
    <rPh sb="4" eb="5">
      <t>ガク</t>
    </rPh>
    <phoneticPr fontId="2"/>
  </si>
  <si>
    <t>（参考）</t>
    <phoneticPr fontId="2"/>
  </si>
  <si>
    <t>（参考）流域下水道事業減債基金（平成３０年３月設置）</t>
    <rPh sb="1" eb="3">
      <t>サンコウ</t>
    </rPh>
    <rPh sb="4" eb="6">
      <t>リュウイキ</t>
    </rPh>
    <rPh sb="6" eb="9">
      <t>ゲスイドウ</t>
    </rPh>
    <rPh sb="9" eb="11">
      <t>ジギョウ</t>
    </rPh>
    <rPh sb="11" eb="13">
      <t>ゲンサイ</t>
    </rPh>
    <rPh sb="13" eb="15">
      <t>キキン</t>
    </rPh>
    <rPh sb="16" eb="18">
      <t>ヘイセイ</t>
    </rPh>
    <rPh sb="20" eb="21">
      <t>ネン</t>
    </rPh>
    <rPh sb="22" eb="23">
      <t>ガツ</t>
    </rPh>
    <rPh sb="23" eb="25">
      <t>セッチ</t>
    </rPh>
    <phoneticPr fontId="2"/>
  </si>
  <si>
    <t>基金残高（Ａ+Ｂ-Ｃ）</t>
    <phoneticPr fontId="2"/>
  </si>
  <si>
    <t>第２回証書借入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</si>
  <si>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第３回証書借入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</si>
  <si>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</si>
  <si>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▲5,091</t>
    <phoneticPr fontId="2"/>
  </si>
  <si>
    <t>▲28,572</t>
    <phoneticPr fontId="2"/>
  </si>
  <si>
    <t>▲3.7%</t>
    <phoneticPr fontId="2"/>
  </si>
  <si>
    <t>▲33,663</t>
    <phoneticPr fontId="2"/>
  </si>
  <si>
    <t>▲49,155</t>
    <phoneticPr fontId="2"/>
  </si>
  <si>
    <t>▲1.7%</t>
    <phoneticPr fontId="2"/>
  </si>
  <si>
    <t>令和元年度における府債（地方債）の発行額・元金償還額・残高の状況は、次のとおりです。</t>
    <rPh sb="0" eb="2">
      <t>レイワ</t>
    </rPh>
    <rPh sb="2" eb="3">
      <t>ガン</t>
    </rPh>
    <rPh sb="3" eb="5">
      <t>ネンド</t>
    </rPh>
    <rPh sb="9" eb="10">
      <t>フ</t>
    </rPh>
    <rPh sb="10" eb="11">
      <t>サイ</t>
    </rPh>
    <rPh sb="12" eb="15">
      <t>チホウサイ</t>
    </rPh>
    <rPh sb="17" eb="20">
      <t>ハッコウガク</t>
    </rPh>
    <rPh sb="21" eb="23">
      <t>ガンキン</t>
    </rPh>
    <rPh sb="23" eb="25">
      <t>ショウカン</t>
    </rPh>
    <rPh sb="25" eb="26">
      <t>ガク</t>
    </rPh>
    <rPh sb="27" eb="29">
      <t>ザンダカ</t>
    </rPh>
    <rPh sb="30" eb="32">
      <t>ジョウキョウ</t>
    </rPh>
    <rPh sb="34" eb="35">
      <t>ツギ</t>
    </rPh>
    <phoneticPr fontId="2"/>
  </si>
  <si>
    <t>令和元年度に発行した府債（地方債）の金利は、次のとおりです。</t>
    <rPh sb="0" eb="2">
      <t>レイワ</t>
    </rPh>
    <rPh sb="2" eb="4">
      <t>ガンネン</t>
    </rPh>
    <rPh sb="4" eb="5">
      <t>ド</t>
    </rPh>
    <rPh sb="6" eb="8">
      <t>ハッコウ</t>
    </rPh>
    <rPh sb="10" eb="11">
      <t>フ</t>
    </rPh>
    <rPh sb="11" eb="12">
      <t>サイ</t>
    </rPh>
    <rPh sb="13" eb="16">
      <t>チホウサイ</t>
    </rPh>
    <rPh sb="18" eb="20">
      <t>キンリ</t>
    </rPh>
    <rPh sb="22" eb="23">
      <t>ツギ</t>
    </rPh>
    <phoneticPr fontId="2"/>
  </si>
  <si>
    <t>令和元年度における減債基金の積立・取崩等の状況は、次のとおりです。</t>
    <rPh sb="0" eb="3">
      <t>レイワガン</t>
    </rPh>
    <rPh sb="3" eb="5">
      <t>ネンド</t>
    </rPh>
    <rPh sb="9" eb="11">
      <t>ゲンサイ</t>
    </rPh>
    <rPh sb="11" eb="13">
      <t>キキン</t>
    </rPh>
    <rPh sb="14" eb="16">
      <t>ツミタテ</t>
    </rPh>
    <rPh sb="17" eb="19">
      <t>トリクズシ</t>
    </rPh>
    <rPh sb="19" eb="20">
      <t>トウ</t>
    </rPh>
    <rPh sb="21" eb="23">
      <t>ジョウキョウ</t>
    </rPh>
    <rPh sb="25" eb="26">
      <t>ツギ</t>
    </rPh>
    <phoneticPr fontId="2"/>
  </si>
  <si>
    <t>平成30年度末
基金残高（Ａ）</t>
    <rPh sb="0" eb="2">
      <t>ヘイセイ</t>
    </rPh>
    <rPh sb="4" eb="7">
      <t>ネンドマツ</t>
    </rPh>
    <rPh sb="8" eb="10">
      <t>キキン</t>
    </rPh>
    <rPh sb="10" eb="12">
      <t>ザンダカ</t>
    </rPh>
    <phoneticPr fontId="2"/>
  </si>
  <si>
    <t>令和元年度
積立金（Ｂ）</t>
    <rPh sb="0" eb="3">
      <t>レイワモト</t>
    </rPh>
    <rPh sb="3" eb="5">
      <t>ネンド</t>
    </rPh>
    <rPh sb="6" eb="8">
      <t>ツミタテ</t>
    </rPh>
    <rPh sb="8" eb="9">
      <t>キン</t>
    </rPh>
    <phoneticPr fontId="2"/>
  </si>
  <si>
    <t>令和元年度
取崩額（Ｃ）</t>
    <rPh sb="0" eb="3">
      <t>レイワモト</t>
    </rPh>
    <rPh sb="3" eb="5">
      <t>ネンド</t>
    </rPh>
    <rPh sb="6" eb="8">
      <t>トリクズシ</t>
    </rPh>
    <rPh sb="8" eb="9">
      <t>ガク</t>
    </rPh>
    <phoneticPr fontId="2"/>
  </si>
  <si>
    <t>令和元年度末</t>
    <rPh sb="0" eb="3">
      <t>レイワモト</t>
    </rPh>
    <rPh sb="3" eb="5">
      <t>ネンド</t>
    </rPh>
    <rPh sb="5" eb="6">
      <t>マツ</t>
    </rPh>
    <phoneticPr fontId="2"/>
  </si>
  <si>
    <t>平成30年度末
積立不足額（Ａ）</t>
    <rPh sb="0" eb="2">
      <t>ヘイセイ</t>
    </rPh>
    <rPh sb="4" eb="7">
      <t>ネンドマツ</t>
    </rPh>
    <rPh sb="10" eb="12">
      <t>フソク</t>
    </rPh>
    <rPh sb="12" eb="13">
      <t>ガク</t>
    </rPh>
    <phoneticPr fontId="2"/>
  </si>
  <si>
    <t>令和元年度
復元額（Ｂ）</t>
    <rPh sb="0" eb="3">
      <t>レイワモト</t>
    </rPh>
    <rPh sb="3" eb="5">
      <t>ネンド</t>
    </rPh>
    <rPh sb="6" eb="8">
      <t>フクゲン</t>
    </rPh>
    <rPh sb="8" eb="9">
      <t>ガク</t>
    </rPh>
    <phoneticPr fontId="2"/>
  </si>
  <si>
    <t>令和元年度末
積立不足額（Ａ-Ｂ）</t>
    <rPh sb="0" eb="3">
      <t>レイワモト</t>
    </rPh>
    <rPh sb="3" eb="6">
      <t>ネンドマツ</t>
    </rPh>
    <rPh sb="9" eb="11">
      <t>フソク</t>
    </rPh>
    <rPh sb="11" eb="12">
      <t>ガク</t>
    </rPh>
    <phoneticPr fontId="2"/>
  </si>
  <si>
    <t>R1末残高</t>
    <rPh sb="2" eb="3">
      <t>マツ</t>
    </rPh>
    <rPh sb="3" eb="5">
      <t>ザンダカ</t>
    </rPh>
    <phoneticPr fontId="2"/>
  </si>
  <si>
    <t>　</t>
    <phoneticPr fontId="2"/>
  </si>
  <si>
    <t>　</t>
    <phoneticPr fontId="2"/>
  </si>
  <si>
    <t>　</t>
    <phoneticPr fontId="2"/>
  </si>
  <si>
    <t xml:space="preserve">
</t>
    <phoneticPr fontId="2"/>
  </si>
  <si>
    <t>（b/a）</t>
    <phoneticPr fontId="2"/>
  </si>
  <si>
    <t>第３２５回大阪府公募公債</t>
    <rPh sb="4" eb="5">
      <t>カイ</t>
    </rPh>
    <phoneticPr fontId="2"/>
  </si>
  <si>
    <t>第３２７回大阪府公募公債</t>
    <rPh sb="4" eb="5">
      <t>カイ</t>
    </rPh>
    <phoneticPr fontId="2"/>
  </si>
  <si>
    <t>第３２８回大阪府公募公債</t>
    <rPh sb="4" eb="5">
      <t>カイ</t>
    </rPh>
    <phoneticPr fontId="2"/>
  </si>
  <si>
    <t>第３２９回大阪府公募公債</t>
    <rPh sb="4" eb="5">
      <t>カイ</t>
    </rPh>
    <phoneticPr fontId="2"/>
  </si>
  <si>
    <t>第３３０回大阪府公募公債</t>
    <rPh sb="4" eb="5">
      <t>カイ</t>
    </rPh>
    <phoneticPr fontId="2"/>
  </si>
  <si>
    <t>第３３１回大阪府公募公債</t>
    <rPh sb="4" eb="5">
      <t>カイ</t>
    </rPh>
    <phoneticPr fontId="2"/>
  </si>
  <si>
    <t>第３３２回大阪府公募公債</t>
    <rPh sb="4" eb="5">
      <t>カイ</t>
    </rPh>
    <phoneticPr fontId="2"/>
  </si>
  <si>
    <t>第３３５回大阪府公募公債</t>
    <rPh sb="4" eb="5">
      <t>カイ</t>
    </rPh>
    <phoneticPr fontId="2"/>
  </si>
  <si>
    <t>第７３回共同発行市場公募地方債</t>
    <rPh sb="3" eb="4">
      <t>カイ</t>
    </rPh>
    <phoneticPr fontId="2"/>
  </si>
  <si>
    <t>第７４回共同発行市場公募地方債</t>
    <rPh sb="3" eb="4">
      <t>カイ</t>
    </rPh>
    <phoneticPr fontId="2"/>
  </si>
  <si>
    <t>第７５回共同発行市場公募地方債</t>
    <rPh sb="3" eb="4">
      <t>カイ</t>
    </rPh>
    <phoneticPr fontId="2"/>
  </si>
  <si>
    <t>第７６回共同発行市場公募地方債</t>
    <rPh sb="3" eb="4">
      <t>カイ</t>
    </rPh>
    <phoneticPr fontId="2"/>
  </si>
  <si>
    <t>第７７回共同発行市場公募地方債</t>
    <rPh sb="3" eb="4">
      <t>カイ</t>
    </rPh>
    <phoneticPr fontId="2"/>
  </si>
  <si>
    <t>第７８回共同発行市場公募地方債</t>
    <rPh sb="3" eb="4">
      <t>カイ</t>
    </rPh>
    <phoneticPr fontId="2"/>
  </si>
  <si>
    <t>第７９回共同発行市場公募地方債</t>
    <rPh sb="3" eb="4">
      <t>カイ</t>
    </rPh>
    <phoneticPr fontId="2"/>
  </si>
  <si>
    <t>第５回証書借入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</si>
  <si>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第１０５回大阪府公募公債</t>
    <rPh sb="4" eb="5">
      <t>カイ</t>
    </rPh>
    <phoneticPr fontId="2"/>
  </si>
  <si>
    <t>第１０６回大阪府公募公債</t>
    <rPh sb="4" eb="5">
      <t>カイ</t>
    </rPh>
    <phoneticPr fontId="2"/>
  </si>
  <si>
    <t>第１０７回大阪府公募公債</t>
    <rPh sb="4" eb="5">
      <t>カイ</t>
    </rPh>
    <phoneticPr fontId="2"/>
  </si>
  <si>
    <t>第１０８回大阪府公募公債</t>
    <rPh sb="4" eb="5">
      <t>カイ</t>
    </rPh>
    <phoneticPr fontId="2"/>
  </si>
  <si>
    <t>第１１０回大阪府公募公債</t>
    <rPh sb="4" eb="5">
      <t>カイ</t>
    </rPh>
    <phoneticPr fontId="2"/>
  </si>
  <si>
    <t>第３３回大阪府公債</t>
    <rPh sb="0" eb="1">
      <t>ダイ</t>
    </rPh>
    <rPh sb="3" eb="4">
      <t>カイ</t>
    </rPh>
    <rPh sb="4" eb="7">
      <t>オオサカフ</t>
    </rPh>
    <rPh sb="7" eb="9">
      <t>コウサイ</t>
    </rPh>
    <phoneticPr fontId="2"/>
  </si>
  <si>
    <t>第３４回大阪府公債</t>
    <rPh sb="0" eb="1">
      <t>ダイ</t>
    </rPh>
    <rPh sb="3" eb="4">
      <t>カイ</t>
    </rPh>
    <rPh sb="4" eb="7">
      <t>オオサカフ</t>
    </rPh>
    <rPh sb="7" eb="9">
      <t>コウサイ</t>
    </rPh>
    <phoneticPr fontId="2"/>
  </si>
  <si>
    <t>　　・償還年限5年の場合…当初発行後4年目から当初発行額の3.7%を積立、満期時に残年数に応じ、74.1%または55.6%借換え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rPh sb="34" eb="36">
      <t>ツミタテ</t>
    </rPh>
    <rPh sb="41" eb="42">
      <t>ザン</t>
    </rPh>
    <rPh sb="42" eb="44">
      <t>ネンスウ</t>
    </rPh>
    <rPh sb="45" eb="46">
      <t>オウ</t>
    </rPh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</si>
  <si>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</si>
  <si>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</si>
  <si>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</si>
  <si>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第３２６回大阪府公募公債</t>
    <rPh sb="4" eb="5">
      <t>カイ</t>
    </rPh>
    <phoneticPr fontId="2"/>
  </si>
  <si>
    <t>第３３３回大阪府公募公債</t>
    <rPh sb="4" eb="5">
      <t>カイ</t>
    </rPh>
    <phoneticPr fontId="2"/>
  </si>
  <si>
    <t>第３３４回大阪府公募公債</t>
    <rPh sb="4" eb="5">
      <t>カイ</t>
    </rPh>
    <phoneticPr fontId="2"/>
  </si>
  <si>
    <t>第３３６回大阪府公募公債</t>
    <rPh sb="4" eb="5">
      <t>カイ</t>
    </rPh>
    <phoneticPr fontId="2"/>
  </si>
  <si>
    <t>第８０回共同発行市場公募地方債</t>
    <rPh sb="3" eb="4">
      <t>カイ</t>
    </rPh>
    <phoneticPr fontId="2"/>
  </si>
  <si>
    <t>第８１回共同発行市場公募地方債</t>
    <rPh sb="3" eb="4">
      <t>カイ</t>
    </rPh>
    <phoneticPr fontId="2"/>
  </si>
  <si>
    <t>第８２回共同発行市場公募地方債</t>
    <rPh sb="3" eb="4">
      <t>カイ</t>
    </rPh>
    <phoneticPr fontId="2"/>
  </si>
  <si>
    <t>第８３回共同発行市場公募地方債</t>
    <rPh sb="3" eb="4">
      <t>カイ</t>
    </rPh>
    <phoneticPr fontId="2"/>
  </si>
  <si>
    <t>第８４回共同発行市場公募地方債</t>
    <rPh sb="3" eb="4">
      <t>カイ</t>
    </rPh>
    <phoneticPr fontId="2"/>
  </si>
  <si>
    <t>第１１１回大阪府公募公債</t>
    <rPh sb="4" eb="5">
      <t>カイ</t>
    </rPh>
    <phoneticPr fontId="2"/>
  </si>
  <si>
    <t>第１１２回大阪府公募公債</t>
    <rPh sb="4" eb="5">
      <t>カイ</t>
    </rPh>
    <phoneticPr fontId="2"/>
  </si>
  <si>
    <t>第１１３回大阪府公募公債</t>
    <rPh sb="4" eb="5">
      <t>カイ</t>
    </rPh>
    <phoneticPr fontId="2"/>
  </si>
  <si>
    <t>第１１４回大阪府公募公債</t>
    <rPh sb="4" eb="5">
      <t>カイ</t>
    </rPh>
    <phoneticPr fontId="2"/>
  </si>
  <si>
    <t>第１１５回大阪府公募公債</t>
    <rPh sb="4" eb="5">
      <t>カイ</t>
    </rPh>
    <phoneticPr fontId="2"/>
  </si>
  <si>
    <t>第１１６回大阪府公募公債</t>
    <rPh sb="4" eb="5">
      <t>カイ</t>
    </rPh>
    <phoneticPr fontId="2"/>
  </si>
  <si>
    <t>第３６回大阪府公債</t>
    <rPh sb="3" eb="4">
      <t>カイ</t>
    </rPh>
    <phoneticPr fontId="2"/>
  </si>
  <si>
    <t>第３７回大阪府公債</t>
    <rPh sb="3" eb="4">
      <t>カイ</t>
    </rPh>
    <phoneticPr fontId="2"/>
  </si>
  <si>
    <t>※平成26年度第111回・第112回・第114回・第115回大阪府公募公債、平成26年度第36回大阪府公債の借換えについては、借換率の異なる借換が混在</t>
    <rPh sb="1" eb="3">
      <t>ヘイセイ</t>
    </rPh>
    <rPh sb="5" eb="7">
      <t>ネンド</t>
    </rPh>
    <rPh sb="7" eb="8">
      <t>ダイ</t>
    </rPh>
    <rPh sb="11" eb="12">
      <t>カイ</t>
    </rPh>
    <rPh sb="13" eb="14">
      <t>ダイ</t>
    </rPh>
    <rPh sb="17" eb="18">
      <t>カイ</t>
    </rPh>
    <rPh sb="19" eb="20">
      <t>ダイ</t>
    </rPh>
    <rPh sb="23" eb="24">
      <t>カイ</t>
    </rPh>
    <rPh sb="30" eb="33">
      <t>オオサカフ</t>
    </rPh>
    <rPh sb="33" eb="35">
      <t>コウボ</t>
    </rPh>
    <rPh sb="35" eb="37">
      <t>コウサイ</t>
    </rPh>
    <rPh sb="38" eb="40">
      <t>ヘイセイ</t>
    </rPh>
    <rPh sb="42" eb="44">
      <t>ネンド</t>
    </rPh>
    <rPh sb="44" eb="45">
      <t>ダイ</t>
    </rPh>
    <rPh sb="47" eb="48">
      <t>カイ</t>
    </rPh>
    <rPh sb="48" eb="51">
      <t>オオサカフ</t>
    </rPh>
    <rPh sb="51" eb="53">
      <t>コウサイ</t>
    </rPh>
    <rPh sb="54" eb="56">
      <t>カリカエ</t>
    </rPh>
    <rPh sb="63" eb="65">
      <t>カリカエ</t>
    </rPh>
    <rPh sb="65" eb="66">
      <t>リツ</t>
    </rPh>
    <rPh sb="67" eb="68">
      <t>コト</t>
    </rPh>
    <rPh sb="73" eb="75">
      <t>コンザイ</t>
    </rPh>
    <phoneticPr fontId="2"/>
  </si>
  <si>
    <t>（b/a）</t>
    <phoneticPr fontId="2"/>
  </si>
  <si>
    <t xml:space="preserve">
（c）</t>
    <phoneticPr fontId="2"/>
  </si>
  <si>
    <t>第３５回大阪府公債</t>
    <rPh sb="3" eb="4">
      <t>カイ</t>
    </rPh>
    <phoneticPr fontId="2"/>
  </si>
  <si>
    <t>※3.3%積立については、当初発行額に積立率を乗じるルールであるため、当初発行額に対する借換割合も表記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</si>
  <si>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15,491</t>
    <phoneticPr fontId="2"/>
  </si>
  <si>
    <t>0.5%</t>
    <phoneticPr fontId="2"/>
  </si>
  <si>
    <t>令和元年度における減債基金の積立不足額の状況は、次のとおりです。</t>
    <rPh sb="0" eb="3">
      <t>レイワガン</t>
    </rPh>
    <rPh sb="3" eb="5">
      <t>ネンド</t>
    </rPh>
    <rPh sb="9" eb="11">
      <t>ゲンサイ</t>
    </rPh>
    <rPh sb="11" eb="13">
      <t>キキン</t>
    </rPh>
    <rPh sb="14" eb="16">
      <t>ツミタテ</t>
    </rPh>
    <rPh sb="16" eb="18">
      <t>フソク</t>
    </rPh>
    <rPh sb="18" eb="19">
      <t>ガク</t>
    </rPh>
    <rPh sb="20" eb="22">
      <t>ジョウキョウ</t>
    </rPh>
    <rPh sb="24" eb="25">
      <t>ツギ</t>
    </rPh>
    <phoneticPr fontId="2"/>
  </si>
  <si>
    <t>（参考）中央卸売市場事業減債基金（平成３１年４月設置）</t>
    <rPh sb="1" eb="3">
      <t>サンコウ</t>
    </rPh>
    <rPh sb="4" eb="6">
      <t>チュウオウ</t>
    </rPh>
    <rPh sb="6" eb="8">
      <t>オロシウリ</t>
    </rPh>
    <rPh sb="8" eb="10">
      <t>シジョウ</t>
    </rPh>
    <rPh sb="10" eb="12">
      <t>ジギョウ</t>
    </rPh>
    <rPh sb="12" eb="14">
      <t>ゲンサイ</t>
    </rPh>
    <rPh sb="14" eb="16">
      <t>キキン</t>
    </rPh>
    <rPh sb="17" eb="19">
      <t>ヘイセイ</t>
    </rPh>
    <rPh sb="21" eb="22">
      <t>ネン</t>
    </rPh>
    <rPh sb="23" eb="24">
      <t>ガツ</t>
    </rPh>
    <rPh sb="24" eb="26">
      <t>セッチ</t>
    </rPh>
    <phoneticPr fontId="2"/>
  </si>
  <si>
    <t>中央卸売市場事業
減債基金の状況</t>
    <rPh sb="0" eb="2">
      <t>チュウオウ</t>
    </rPh>
    <rPh sb="2" eb="4">
      <t>オロシウリ</t>
    </rPh>
    <rPh sb="4" eb="6">
      <t>シジョウ</t>
    </rPh>
    <rPh sb="6" eb="8">
      <t>ジギョウ</t>
    </rPh>
    <rPh sb="9" eb="11">
      <t>ゲンサイ</t>
    </rPh>
    <rPh sb="11" eb="13">
      <t>キキン</t>
    </rPh>
    <rPh sb="14" eb="16">
      <t>ジョウキョウ</t>
    </rPh>
    <phoneticPr fontId="2"/>
  </si>
  <si>
    <t>－</t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</si>
  <si>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その元利償還金については、後年度の普通交付税の基準財政需要額に全額算入される。（減収補塡債については、一部が算入対象外。）
　 国の基準財政需要額算入における償還ペースと府の償還ペースには差があり、概ね国の方が府の償還ペースに比べ早くなっていた。（例えば、臨時財政対策債の国の償還ペースは据置期間を設けた上で、発行額の概ね半分を２０年償還、残りを３０年償還としている。これに対し、府は原則３０年償還としていた。）
　 そのため、平成２５年度新規発行分から、臨時財政対策債の府の償還ペースについては国の基準財政需要額算入の実態を踏まえ、据置期間無しで発行額の半分を２０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1" eb="123">
      <t>サンニュウ</t>
    </rPh>
    <rPh sb="123" eb="125">
      <t>タイショウ</t>
    </rPh>
    <rPh sb="125" eb="126">
      <t>ガイ</t>
    </rPh>
    <rPh sb="147" eb="149">
      <t>ショウカン</t>
    </rPh>
    <rPh sb="153" eb="154">
      <t>フ</t>
    </rPh>
    <rPh sb="155" eb="157">
      <t>ショウカン</t>
    </rPh>
    <rPh sb="169" eb="170">
      <t>クニ</t>
    </rPh>
    <rPh sb="171" eb="172">
      <t>ホウ</t>
    </rPh>
    <rPh sb="192" eb="193">
      <t>タト</t>
    </rPh>
    <rPh sb="196" eb="198">
      <t>リンジ</t>
    </rPh>
    <rPh sb="198" eb="200">
      <t>ザイセイ</t>
    </rPh>
    <rPh sb="200" eb="202">
      <t>タイサク</t>
    </rPh>
    <rPh sb="202" eb="203">
      <t>サイ</t>
    </rPh>
    <rPh sb="204" eb="205">
      <t>クニ</t>
    </rPh>
    <rPh sb="206" eb="208">
      <t>ショウカン</t>
    </rPh>
    <rPh sb="212" eb="214">
      <t>スエオキ</t>
    </rPh>
    <rPh sb="214" eb="216">
      <t>キカン</t>
    </rPh>
    <rPh sb="217" eb="218">
      <t>モウ</t>
    </rPh>
    <rPh sb="220" eb="221">
      <t>ウエ</t>
    </rPh>
    <rPh sb="223" eb="226">
      <t>ハッコウガク</t>
    </rPh>
    <rPh sb="227" eb="228">
      <t>オオム</t>
    </rPh>
    <rPh sb="229" eb="231">
      <t>ハンブン</t>
    </rPh>
    <rPh sb="234" eb="235">
      <t>ネン</t>
    </rPh>
    <rPh sb="238" eb="239">
      <t>ノコ</t>
    </rPh>
    <rPh sb="243" eb="244">
      <t>ネン</t>
    </rPh>
    <rPh sb="255" eb="256">
      <t>タイ</t>
    </rPh>
    <rPh sb="260" eb="262">
      <t>ゲンソク</t>
    </rPh>
    <rPh sb="264" eb="265">
      <t>ネン</t>
    </rPh>
    <rPh sb="283" eb="285">
      <t>ヘイセイ</t>
    </rPh>
    <rPh sb="287" eb="289">
      <t>ネンド</t>
    </rPh>
    <rPh sb="297" eb="304">
      <t>リンジザイセイタイサクサイ</t>
    </rPh>
    <rPh sb="317" eb="318">
      <t>クニ</t>
    </rPh>
    <rPh sb="336" eb="338">
      <t>スエオキ</t>
    </rPh>
    <rPh sb="338" eb="340">
      <t>キカン</t>
    </rPh>
    <rPh sb="340" eb="341">
      <t>ナ</t>
    </rPh>
    <rPh sb="352" eb="353">
      <t>ネン</t>
    </rPh>
    <rPh sb="377" eb="379">
      <t>ショウカン</t>
    </rPh>
    <rPh sb="383" eb="384">
      <t>ホウ</t>
    </rPh>
    <rPh sb="429" eb="430">
      <t>クニ</t>
    </rPh>
    <rPh sb="438" eb="439">
      <t>サ</t>
    </rPh>
    <rPh sb="440" eb="441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</si>
</sst>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&quot;満期一括償還地方債の借換えについて（令和&quot;&quot;元&quot;&quot;年度借換分）&quot;"/>
    <numFmt numFmtId="182" formatCode=";;;"/>
  </numFmts>
  <fonts count="37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9"/>
      <color rgb="FFFF0000"/>
      <name val="HGｺﾞｼｯｸM"/>
      <family val="3"/>
      <charset val="128"/>
    </font>
    <font>
      <sz val="8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4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39" xfId="0" applyFont="1" applyBorder="1">
      <alignment vertical="center"/>
    </xf>
    <xf numFmtId="0" fontId="3" fillId="0" borderId="3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8" fontId="1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9" fontId="5" fillId="0" borderId="1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176" fontId="5" fillId="0" borderId="29" xfId="0" applyNumberFormat="1" applyFont="1" applyBorder="1">
      <alignment vertical="center"/>
    </xf>
    <xf numFmtId="178" fontId="5" fillId="0" borderId="29" xfId="0" applyNumberFormat="1" applyFont="1" applyBorder="1">
      <alignment vertical="center"/>
    </xf>
    <xf numFmtId="0" fontId="0" fillId="0" borderId="3" xfId="0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180" fontId="0" fillId="0" borderId="0" xfId="0" applyNumberForma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Fill="1">
      <alignment vertical="center"/>
    </xf>
    <xf numFmtId="178" fontId="22" fillId="0" borderId="0" xfId="0" applyNumberFormat="1" applyFont="1" applyAlignment="1">
      <alignment horizontal="left" vertical="center" wrapText="1"/>
    </xf>
    <xf numFmtId="0" fontId="2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9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right" vertical="center"/>
    </xf>
    <xf numFmtId="176" fontId="30" fillId="0" borderId="0" xfId="0" applyNumberFormat="1" applyFont="1" applyFill="1">
      <alignment vertical="center"/>
    </xf>
    <xf numFmtId="0" fontId="3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Fill="1">
      <alignment vertical="center"/>
    </xf>
    <xf numFmtId="0" fontId="1" fillId="0" borderId="0" xfId="0" applyFont="1" applyBorder="1" applyAlignment="1">
      <alignment horizontal="distributed" vertical="center" shrinkToFit="1"/>
    </xf>
    <xf numFmtId="176" fontId="21" fillId="0" borderId="0" xfId="0" applyNumberFormat="1" applyFont="1" applyFill="1" applyBorder="1" applyAlignment="1">
      <alignment vertical="center"/>
    </xf>
    <xf numFmtId="0" fontId="1" fillId="0" borderId="40" xfId="0" applyFont="1" applyBorder="1">
      <alignment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distributed" vertical="center"/>
    </xf>
    <xf numFmtId="0" fontId="33" fillId="4" borderId="33" xfId="0" applyFont="1" applyFill="1" applyBorder="1" applyAlignment="1">
      <alignment vertical="center"/>
    </xf>
    <xf numFmtId="0" fontId="14" fillId="4" borderId="32" xfId="0" applyFont="1" applyFill="1" applyBorder="1">
      <alignment vertical="center"/>
    </xf>
    <xf numFmtId="0" fontId="14" fillId="4" borderId="33" xfId="0" applyFont="1" applyFill="1" applyBorder="1">
      <alignment vertical="center"/>
    </xf>
    <xf numFmtId="0" fontId="33" fillId="0" borderId="19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4" fillId="0" borderId="33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177" fontId="33" fillId="0" borderId="0" xfId="0" applyNumberFormat="1" applyFont="1" applyBorder="1" applyAlignment="1">
      <alignment horizontal="right" vertical="center"/>
    </xf>
    <xf numFmtId="177" fontId="33" fillId="0" borderId="0" xfId="0" applyNumberFormat="1" applyFont="1" applyFill="1" applyBorder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distributed" vertical="center" shrinkToFit="1"/>
    </xf>
    <xf numFmtId="176" fontId="3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29" xfId="0" applyNumberFormat="1" applyFont="1" applyFill="1" applyBorder="1">
      <alignment vertical="center"/>
    </xf>
    <xf numFmtId="0" fontId="32" fillId="0" borderId="0" xfId="0" applyFont="1">
      <alignment vertical="center"/>
    </xf>
    <xf numFmtId="176" fontId="35" fillId="0" borderId="0" xfId="0" applyNumberFormat="1" applyFont="1" applyFill="1" applyBorder="1" applyAlignment="1">
      <alignment horizontal="center" vertical="center" shrinkToFit="1"/>
    </xf>
    <xf numFmtId="176" fontId="35" fillId="0" borderId="0" xfId="0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179" fontId="0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82" fontId="32" fillId="0" borderId="0" xfId="0" applyNumberFormat="1" applyFont="1" applyFill="1" applyAlignment="1">
      <alignment vertical="center"/>
    </xf>
    <xf numFmtId="182" fontId="32" fillId="0" borderId="0" xfId="0" applyNumberFormat="1" applyFont="1" applyFill="1">
      <alignment vertical="center"/>
    </xf>
    <xf numFmtId="182" fontId="32" fillId="0" borderId="0" xfId="0" applyNumberFormat="1" applyFont="1" applyFill="1" applyBorder="1" applyAlignment="1">
      <alignment horizontal="center" vertical="center"/>
    </xf>
    <xf numFmtId="182" fontId="35" fillId="0" borderId="0" xfId="0" applyNumberFormat="1" applyFont="1" applyFill="1" applyBorder="1" applyAlignment="1">
      <alignment horizontal="center" vertical="center" shrinkToFit="1"/>
    </xf>
    <xf numFmtId="182" fontId="32" fillId="0" borderId="0" xfId="0" applyNumberFormat="1" applyFont="1" applyFill="1" applyBorder="1" applyAlignment="1">
      <alignment horizontal="right" vertical="center"/>
    </xf>
    <xf numFmtId="182" fontId="35" fillId="0" borderId="0" xfId="0" applyNumberFormat="1" applyFont="1" applyFill="1" applyBorder="1" applyAlignment="1">
      <alignment vertical="center" shrinkToFit="1"/>
    </xf>
    <xf numFmtId="182" fontId="32" fillId="0" borderId="0" xfId="0" applyNumberFormat="1" applyFont="1" applyFill="1" applyBorder="1" applyAlignment="1">
      <alignment vertical="center"/>
    </xf>
    <xf numFmtId="182" fontId="29" fillId="0" borderId="0" xfId="0" applyNumberFormat="1" applyFont="1" applyFill="1" applyAlignment="1">
      <alignment vertical="center" wrapText="1"/>
    </xf>
    <xf numFmtId="182" fontId="29" fillId="0" borderId="0" xfId="0" applyNumberFormat="1" applyFont="1" applyFill="1" applyAlignment="1">
      <alignment horizontal="center" vertical="center" wrapText="1"/>
    </xf>
    <xf numFmtId="182" fontId="30" fillId="0" borderId="0" xfId="0" applyNumberFormat="1" applyFont="1" applyFill="1" applyAlignment="1">
      <alignment horizontal="right" vertical="center"/>
    </xf>
    <xf numFmtId="182" fontId="36" fillId="0" borderId="0" xfId="0" applyNumberFormat="1" applyFont="1" applyFill="1">
      <alignment vertical="center"/>
    </xf>
    <xf numFmtId="182" fontId="9" fillId="0" borderId="0" xfId="0" applyNumberFormat="1" applyFont="1" applyFill="1">
      <alignment vertical="center"/>
    </xf>
    <xf numFmtId="182" fontId="30" fillId="0" borderId="0" xfId="0" applyNumberFormat="1" applyFont="1" applyFill="1">
      <alignment vertical="center"/>
    </xf>
    <xf numFmtId="0" fontId="33" fillId="4" borderId="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center" vertical="center" shrinkToFit="1"/>
    </xf>
    <xf numFmtId="38" fontId="1" fillId="0" borderId="0" xfId="2" applyFont="1" applyAlignment="1">
      <alignment horizontal="center" vertical="center"/>
    </xf>
    <xf numFmtId="176" fontId="33" fillId="0" borderId="20" xfId="0" applyNumberFormat="1" applyFont="1" applyFill="1" applyBorder="1" applyAlignment="1">
      <alignment vertical="center"/>
    </xf>
    <xf numFmtId="176" fontId="33" fillId="0" borderId="19" xfId="0" applyNumberFormat="1" applyFont="1" applyFill="1" applyBorder="1" applyAlignment="1">
      <alignment vertical="center"/>
    </xf>
    <xf numFmtId="176" fontId="33" fillId="0" borderId="22" xfId="0" applyNumberFormat="1" applyFont="1" applyFill="1" applyBorder="1" applyAlignment="1">
      <alignment vertical="center"/>
    </xf>
    <xf numFmtId="0" fontId="34" fillId="0" borderId="37" xfId="0" applyFont="1" applyBorder="1" applyAlignment="1">
      <alignment horizontal="distributed" vertical="center" shrinkToFit="1"/>
    </xf>
    <xf numFmtId="0" fontId="34" fillId="0" borderId="36" xfId="0" applyFont="1" applyBorder="1" applyAlignment="1">
      <alignment horizontal="distributed" vertical="center" shrinkToFit="1"/>
    </xf>
    <xf numFmtId="0" fontId="34" fillId="0" borderId="35" xfId="0" applyFont="1" applyBorder="1" applyAlignment="1">
      <alignment horizontal="distributed" vertical="center" shrinkToFit="1"/>
    </xf>
    <xf numFmtId="176" fontId="33" fillId="0" borderId="37" xfId="0" applyNumberFormat="1" applyFont="1" applyFill="1" applyBorder="1" applyAlignment="1">
      <alignment vertical="center"/>
    </xf>
    <xf numFmtId="176" fontId="33" fillId="0" borderId="36" xfId="0" applyNumberFormat="1" applyFont="1" applyFill="1" applyBorder="1" applyAlignment="1">
      <alignment vertical="center"/>
    </xf>
    <xf numFmtId="176" fontId="33" fillId="0" borderId="47" xfId="0" applyNumberFormat="1" applyFont="1" applyFill="1" applyBorder="1" applyAlignment="1">
      <alignment vertical="center"/>
    </xf>
    <xf numFmtId="0" fontId="34" fillId="0" borderId="39" xfId="0" applyFont="1" applyBorder="1" applyAlignment="1">
      <alignment horizontal="distributed" vertical="center"/>
    </xf>
    <xf numFmtId="0" fontId="34" fillId="0" borderId="38" xfId="0" applyFont="1" applyBorder="1" applyAlignment="1">
      <alignment horizontal="distributed" vertical="center"/>
    </xf>
    <xf numFmtId="0" fontId="34" fillId="0" borderId="9" xfId="0" applyFont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0" fontId="34" fillId="0" borderId="39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 shrinkToFit="1"/>
    </xf>
    <xf numFmtId="0" fontId="0" fillId="0" borderId="35" xfId="0" applyBorder="1" applyAlignment="1">
      <alignment horizontal="distributed" vertical="center" shrinkToFit="1"/>
    </xf>
    <xf numFmtId="176" fontId="33" fillId="0" borderId="51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76" fontId="33" fillId="0" borderId="13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176" fontId="33" fillId="4" borderId="34" xfId="0" applyNumberFormat="1" applyFont="1" applyFill="1" applyBorder="1" applyAlignment="1">
      <alignment vertical="center"/>
    </xf>
    <xf numFmtId="176" fontId="33" fillId="4" borderId="36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176" fontId="33" fillId="4" borderId="30" xfId="0" applyNumberFormat="1" applyFont="1" applyFill="1" applyBorder="1" applyAlignment="1">
      <alignment vertical="center"/>
    </xf>
    <xf numFmtId="176" fontId="33" fillId="0" borderId="12" xfId="0" applyNumberFormat="1" applyFont="1" applyBorder="1" applyAlignment="1">
      <alignment horizontal="right" vertical="center"/>
    </xf>
    <xf numFmtId="176" fontId="33" fillId="0" borderId="63" xfId="0" applyNumberFormat="1" applyFont="1" applyBorder="1" applyAlignment="1">
      <alignment horizontal="right" vertical="center"/>
    </xf>
    <xf numFmtId="0" fontId="33" fillId="0" borderId="34" xfId="0" applyFont="1" applyBorder="1" applyAlignment="1">
      <alignment horizontal="distributed" vertical="center"/>
    </xf>
    <xf numFmtId="0" fontId="33" fillId="0" borderId="36" xfId="0" applyFont="1" applyBorder="1" applyAlignment="1">
      <alignment horizontal="distributed" vertical="center"/>
    </xf>
    <xf numFmtId="0" fontId="33" fillId="0" borderId="35" xfId="0" applyFont="1" applyBorder="1" applyAlignment="1">
      <alignment horizontal="distributed" vertical="center"/>
    </xf>
    <xf numFmtId="176" fontId="33" fillId="0" borderId="34" xfId="0" applyNumberFormat="1" applyFont="1" applyBorder="1" applyAlignment="1">
      <alignment vertical="center"/>
    </xf>
    <xf numFmtId="176" fontId="33" fillId="0" borderId="36" xfId="0" applyNumberFormat="1" applyFont="1" applyBorder="1" applyAlignment="1">
      <alignment vertical="center"/>
    </xf>
    <xf numFmtId="176" fontId="33" fillId="0" borderId="47" xfId="0" applyNumberFormat="1" applyFont="1" applyBorder="1" applyAlignment="1">
      <alignment vertical="center"/>
    </xf>
    <xf numFmtId="176" fontId="33" fillId="0" borderId="13" xfId="0" applyNumberFormat="1" applyFont="1" applyBorder="1" applyAlignment="1">
      <alignment vertical="center"/>
    </xf>
    <xf numFmtId="176" fontId="33" fillId="4" borderId="13" xfId="0" applyNumberFormat="1" applyFont="1" applyFill="1" applyBorder="1" applyAlignment="1">
      <alignment vertical="center"/>
    </xf>
    <xf numFmtId="176" fontId="33" fillId="4" borderId="30" xfId="0" applyNumberFormat="1" applyFont="1" applyFill="1" applyBorder="1" applyAlignment="1">
      <alignment horizontal="right" vertical="center"/>
    </xf>
    <xf numFmtId="176" fontId="33" fillId="4" borderId="58" xfId="0" applyNumberFormat="1" applyFont="1" applyFill="1" applyBorder="1" applyAlignment="1">
      <alignment horizontal="right" vertical="center"/>
    </xf>
    <xf numFmtId="176" fontId="33" fillId="0" borderId="65" xfId="0" applyNumberFormat="1" applyFont="1" applyBorder="1" applyAlignment="1">
      <alignment horizontal="right" vertical="center"/>
    </xf>
    <xf numFmtId="176" fontId="33" fillId="0" borderId="66" xfId="0" applyNumberFormat="1" applyFont="1" applyBorder="1" applyAlignment="1">
      <alignment horizontal="right" vertical="center"/>
    </xf>
    <xf numFmtId="0" fontId="33" fillId="0" borderId="18" xfId="0" applyFont="1" applyFill="1" applyBorder="1" applyAlignment="1">
      <alignment horizontal="distributed" vertical="center"/>
    </xf>
    <xf numFmtId="0" fontId="33" fillId="0" borderId="19" xfId="0" applyFont="1" applyFill="1" applyBorder="1" applyAlignment="1">
      <alignment horizontal="distributed" vertical="center"/>
    </xf>
    <xf numFmtId="0" fontId="33" fillId="0" borderId="21" xfId="0" applyFont="1" applyFill="1" applyBorder="1" applyAlignment="1">
      <alignment horizontal="distributed" vertical="center"/>
    </xf>
    <xf numFmtId="176" fontId="33" fillId="0" borderId="18" xfId="0" applyNumberFormat="1" applyFont="1" applyBorder="1" applyAlignment="1">
      <alignment vertical="center"/>
    </xf>
    <xf numFmtId="176" fontId="33" fillId="0" borderId="19" xfId="0" applyNumberFormat="1" applyFont="1" applyBorder="1" applyAlignment="1">
      <alignment vertical="center"/>
    </xf>
    <xf numFmtId="176" fontId="33" fillId="0" borderId="22" xfId="0" applyNumberFormat="1" applyFont="1" applyBorder="1" applyAlignment="1">
      <alignment vertical="center"/>
    </xf>
    <xf numFmtId="176" fontId="33" fillId="0" borderId="7" xfId="0" applyNumberFormat="1" applyFont="1" applyBorder="1" applyAlignment="1">
      <alignment vertical="center"/>
    </xf>
    <xf numFmtId="49" fontId="33" fillId="4" borderId="31" xfId="3" applyNumberFormat="1" applyFont="1" applyFill="1" applyBorder="1" applyAlignment="1">
      <alignment horizontal="right" vertical="center"/>
    </xf>
    <xf numFmtId="49" fontId="33" fillId="4" borderId="2" xfId="3" applyNumberFormat="1" applyFont="1" applyFill="1" applyBorder="1" applyAlignment="1">
      <alignment horizontal="right" vertical="center"/>
    </xf>
    <xf numFmtId="49" fontId="33" fillId="0" borderId="20" xfId="3" applyNumberFormat="1" applyFont="1" applyFill="1" applyBorder="1" applyAlignment="1">
      <alignment horizontal="right" vertical="center"/>
    </xf>
    <xf numFmtId="49" fontId="33" fillId="0" borderId="19" xfId="3" applyNumberFormat="1" applyFont="1" applyFill="1" applyBorder="1" applyAlignment="1">
      <alignment horizontal="right" vertical="center"/>
    </xf>
    <xf numFmtId="49" fontId="33" fillId="0" borderId="37" xfId="3" applyNumberFormat="1" applyFont="1" applyFill="1" applyBorder="1" applyAlignment="1">
      <alignment horizontal="right" vertical="center"/>
    </xf>
    <xf numFmtId="49" fontId="33" fillId="0" borderId="36" xfId="3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distributed" vertical="center"/>
    </xf>
    <xf numFmtId="176" fontId="33" fillId="0" borderId="18" xfId="0" applyNumberFormat="1" applyFont="1" applyFill="1" applyBorder="1" applyAlignment="1">
      <alignment vertical="center"/>
    </xf>
    <xf numFmtId="176" fontId="33" fillId="0" borderId="7" xfId="0" applyNumberFormat="1" applyFont="1" applyFill="1" applyBorder="1" applyAlignment="1">
      <alignment vertical="center"/>
    </xf>
    <xf numFmtId="176" fontId="33" fillId="4" borderId="7" xfId="0" applyNumberFormat="1" applyFont="1" applyFill="1" applyBorder="1" applyAlignment="1">
      <alignment vertical="center"/>
    </xf>
    <xf numFmtId="0" fontId="33" fillId="0" borderId="23" xfId="0" applyFont="1" applyBorder="1" applyAlignment="1">
      <alignment horizontal="distributed" vertical="center"/>
    </xf>
    <xf numFmtId="176" fontId="33" fillId="0" borderId="34" xfId="0" applyNumberFormat="1" applyFont="1" applyFill="1" applyBorder="1" applyAlignment="1">
      <alignment vertical="center"/>
    </xf>
    <xf numFmtId="176" fontId="33" fillId="0" borderId="60" xfId="0" applyNumberFormat="1" applyFont="1" applyBorder="1" applyAlignment="1">
      <alignment horizontal="right" vertical="center"/>
    </xf>
    <xf numFmtId="176" fontId="33" fillId="0" borderId="64" xfId="0" applyNumberFormat="1" applyFont="1" applyBorder="1" applyAlignment="1">
      <alignment horizontal="right" vertical="center"/>
    </xf>
    <xf numFmtId="176" fontId="33" fillId="0" borderId="56" xfId="0" applyNumberFormat="1" applyFont="1" applyBorder="1" applyAlignment="1">
      <alignment horizontal="right" vertical="center"/>
    </xf>
    <xf numFmtId="176" fontId="33" fillId="0" borderId="57" xfId="0" applyNumberFormat="1" applyFont="1" applyBorder="1" applyAlignment="1">
      <alignment horizontal="right" vertical="center"/>
    </xf>
    <xf numFmtId="49" fontId="33" fillId="0" borderId="20" xfId="3" applyNumberFormat="1" applyFont="1" applyBorder="1" applyAlignment="1">
      <alignment horizontal="right" vertical="center"/>
    </xf>
    <xf numFmtId="49" fontId="33" fillId="0" borderId="19" xfId="3" applyNumberFormat="1" applyFont="1" applyBorder="1" applyAlignment="1">
      <alignment horizontal="right" vertical="center"/>
    </xf>
    <xf numFmtId="0" fontId="33" fillId="4" borderId="4" xfId="0" applyFont="1" applyFill="1" applyBorder="1" applyAlignment="1">
      <alignment horizontal="distributed" vertical="center"/>
    </xf>
    <xf numFmtId="0" fontId="33" fillId="4" borderId="29" xfId="0" applyFont="1" applyFill="1" applyBorder="1" applyAlignment="1">
      <alignment horizontal="distributed" vertical="center"/>
    </xf>
    <xf numFmtId="176" fontId="33" fillId="4" borderId="1" xfId="0" applyNumberFormat="1" applyFont="1" applyFill="1" applyBorder="1" applyAlignment="1">
      <alignment vertical="center"/>
    </xf>
    <xf numFmtId="176" fontId="33" fillId="4" borderId="2" xfId="0" applyNumberFormat="1" applyFont="1" applyFill="1" applyBorder="1" applyAlignment="1">
      <alignment vertical="center"/>
    </xf>
    <xf numFmtId="176" fontId="33" fillId="4" borderId="48" xfId="0" applyNumberFormat="1" applyFont="1" applyFill="1" applyBorder="1" applyAlignment="1">
      <alignment vertical="center"/>
    </xf>
    <xf numFmtId="49" fontId="33" fillId="0" borderId="20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33" fillId="0" borderId="37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33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3" fillId="0" borderId="56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33" fillId="4" borderId="56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3" fillId="4" borderId="12" xfId="0" applyFont="1" applyFill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56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9" xfId="0" applyBorder="1" applyAlignment="1">
      <alignment vertical="center"/>
    </xf>
    <xf numFmtId="0" fontId="33" fillId="0" borderId="39" xfId="0" applyFont="1" applyBorder="1" applyAlignment="1">
      <alignment horizontal="center" vertical="center" shrinkToFit="1"/>
    </xf>
    <xf numFmtId="0" fontId="33" fillId="0" borderId="38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177" fontId="33" fillId="4" borderId="18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177" fontId="33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177" fontId="33" fillId="0" borderId="43" xfId="0" applyNumberFormat="1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/>
    </xf>
    <xf numFmtId="177" fontId="33" fillId="0" borderId="1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33" fillId="4" borderId="50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7" fontId="33" fillId="0" borderId="53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177" fontId="33" fillId="4" borderId="18" xfId="0" applyNumberFormat="1" applyFont="1" applyFill="1" applyBorder="1" applyAlignment="1">
      <alignment horizontal="right" vertical="center"/>
    </xf>
    <xf numFmtId="177" fontId="33" fillId="4" borderId="19" xfId="0" applyNumberFormat="1" applyFont="1" applyFill="1" applyBorder="1" applyAlignment="1">
      <alignment horizontal="right" vertical="center"/>
    </xf>
    <xf numFmtId="177" fontId="33" fillId="4" borderId="22" xfId="0" applyNumberFormat="1" applyFont="1" applyFill="1" applyBorder="1" applyAlignment="1">
      <alignment horizontal="right" vertical="center"/>
    </xf>
    <xf numFmtId="177" fontId="33" fillId="0" borderId="55" xfId="0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177" fontId="33" fillId="0" borderId="49" xfId="0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7" fontId="33" fillId="0" borderId="30" xfId="0" applyNumberFormat="1" applyFont="1" applyBorder="1" applyAlignment="1">
      <alignment vertical="center"/>
    </xf>
    <xf numFmtId="0" fontId="0" fillId="0" borderId="58" xfId="0" applyBorder="1" applyAlignment="1">
      <alignment vertical="center"/>
    </xf>
    <xf numFmtId="177" fontId="33" fillId="4" borderId="7" xfId="0" applyNumberFormat="1" applyFont="1" applyFill="1" applyBorder="1" applyAlignment="1">
      <alignment vertical="center"/>
    </xf>
    <xf numFmtId="177" fontId="33" fillId="0" borderId="26" xfId="0" applyNumberFormat="1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2" xfId="0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7" fontId="33" fillId="0" borderId="56" xfId="0" applyNumberFormat="1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33" fillId="4" borderId="20" xfId="0" applyNumberFormat="1" applyFont="1" applyFill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33" fillId="0" borderId="39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176" fontId="33" fillId="0" borderId="50" xfId="0" applyNumberFormat="1" applyFont="1" applyFill="1" applyBorder="1" applyAlignment="1">
      <alignment vertical="center"/>
    </xf>
    <xf numFmtId="0" fontId="33" fillId="4" borderId="39" xfId="0" applyFont="1" applyFill="1" applyBorder="1" applyAlignment="1">
      <alignment horizontal="center" vertical="center" wrapText="1"/>
    </xf>
    <xf numFmtId="0" fontId="33" fillId="4" borderId="3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176" fontId="33" fillId="4" borderId="18" xfId="0" applyNumberFormat="1" applyFont="1" applyFill="1" applyBorder="1" applyAlignment="1">
      <alignment vertical="center"/>
    </xf>
    <xf numFmtId="176" fontId="33" fillId="4" borderId="19" xfId="0" applyNumberFormat="1" applyFont="1" applyFill="1" applyBorder="1" applyAlignment="1">
      <alignment vertical="center"/>
    </xf>
    <xf numFmtId="49" fontId="33" fillId="4" borderId="31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33" fillId="0" borderId="39" xfId="0" applyNumberFormat="1" applyFont="1" applyFill="1" applyBorder="1" applyAlignment="1">
      <alignment horizontal="right" vertical="center"/>
    </xf>
    <xf numFmtId="176" fontId="33" fillId="0" borderId="38" xfId="0" applyNumberFormat="1" applyFont="1" applyFill="1" applyBorder="1" applyAlignment="1">
      <alignment horizontal="right" vertical="center"/>
    </xf>
    <xf numFmtId="176" fontId="33" fillId="0" borderId="45" xfId="0" applyNumberFormat="1" applyFont="1" applyFill="1" applyBorder="1" applyAlignment="1">
      <alignment horizontal="right" vertical="center"/>
    </xf>
    <xf numFmtId="176" fontId="33" fillId="0" borderId="33" xfId="0" applyNumberFormat="1" applyFont="1" applyFill="1" applyBorder="1" applyAlignment="1">
      <alignment horizontal="right" vertical="center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46" xfId="0" applyNumberFormat="1" applyFont="1" applyFill="1" applyBorder="1" applyAlignment="1">
      <alignment horizontal="right" vertical="center"/>
    </xf>
    <xf numFmtId="176" fontId="33" fillId="4" borderId="20" xfId="0" applyNumberFormat="1" applyFont="1" applyFill="1" applyBorder="1" applyAlignment="1">
      <alignment vertical="center"/>
    </xf>
    <xf numFmtId="176" fontId="33" fillId="4" borderId="37" xfId="0" applyNumberFormat="1" applyFont="1" applyFill="1" applyBorder="1" applyAlignment="1">
      <alignment vertical="center"/>
    </xf>
    <xf numFmtId="176" fontId="33" fillId="4" borderId="8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4" fillId="4" borderId="39" xfId="0" applyFont="1" applyFill="1" applyBorder="1" applyAlignment="1">
      <alignment horizontal="distributed" vertical="center"/>
    </xf>
    <xf numFmtId="0" fontId="14" fillId="4" borderId="38" xfId="0" applyFont="1" applyFill="1" applyBorder="1" applyAlignment="1">
      <alignment horizontal="distributed" vertical="center"/>
    </xf>
    <xf numFmtId="0" fontId="14" fillId="0" borderId="2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distributed" vertical="center"/>
    </xf>
    <xf numFmtId="0" fontId="14" fillId="0" borderId="42" xfId="0" applyFont="1" applyBorder="1" applyAlignment="1">
      <alignment horizontal="distributed" vertical="center"/>
    </xf>
    <xf numFmtId="0" fontId="14" fillId="0" borderId="44" xfId="0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33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39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176" fontId="33" fillId="0" borderId="39" xfId="0" applyNumberFormat="1" applyFont="1" applyFill="1" applyBorder="1" applyAlignment="1">
      <alignment horizontal="center" vertical="center"/>
    </xf>
    <xf numFmtId="176" fontId="33" fillId="0" borderId="38" xfId="0" applyNumberFormat="1" applyFont="1" applyFill="1" applyBorder="1" applyAlignment="1">
      <alignment horizontal="center" vertical="center"/>
    </xf>
    <xf numFmtId="176" fontId="33" fillId="0" borderId="45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176" fontId="33" fillId="0" borderId="46" xfId="0" applyNumberFormat="1" applyFont="1" applyFill="1" applyBorder="1" applyAlignment="1">
      <alignment horizontal="center" vertical="center"/>
    </xf>
    <xf numFmtId="176" fontId="33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7" fillId="0" borderId="0" xfId="0" applyFont="1" applyAlignment="1">
      <alignment horizontal="justify" vertical="justify" wrapText="1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181" fontId="22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 shrinkToFit="1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40740740740744E-2"/>
          <c:y val="3.5772357723577237E-2"/>
          <c:w val="0.95925925925925926"/>
          <c:h val="0.928455284552845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FB-450F-A554-20389FFE7A1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 </a:t>
                    </a:r>
                  </a:p>
                  <a:p>
                    <a:r>
                      <a:rPr lang="ja-JP" altLang="en-US" sz="800"/>
                      <a:t>２，２０２</a:t>
                    </a:r>
                  </a:p>
                  <a:p>
                    <a:r>
                      <a:rPr lang="ja-JP" altLang="en-US" sz="800"/>
                      <a:t>（１，８９４）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FB-450F-A554-20389FFE7A15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基金の状況!$BZ$62</c:f>
              <c:numCache>
                <c:formatCode>;;;</c:formatCode>
                <c:ptCount val="1"/>
                <c:pt idx="0">
                  <c:v>-2422.2000000000003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B-450F-A554-20389FFE7A15}"/>
            </c:ext>
          </c:extLst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A1FB-450F-A554-20389FFE7A15}"/>
              </c:ext>
            </c:extLst>
          </c:dPt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基金の状況!$BZ$63</c:f>
              <c:numCache>
                <c:formatCode>;;;</c:formatCode>
                <c:ptCount val="1"/>
                <c:pt idx="0">
                  <c:v>-954.80000000000007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B-450F-A554-20389FFE7A15}"/>
            </c:ext>
          </c:extLst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FB-450F-A554-20389FFE7A1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３，５５５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（３，００５）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FB-450F-A554-20389FFE7A15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基金の状況!$BZ$64</c:f>
              <c:numCache>
                <c:formatCode>;;;</c:formatCode>
                <c:ptCount val="1"/>
                <c:pt idx="0">
                  <c:v>3910.5000000000005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B-450F-A554-20389FFE7A15}"/>
            </c:ext>
          </c:extLst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基金の状況!$BZ$65</c:f>
              <c:numCache>
                <c:formatCode>;;;</c:formatCode>
                <c:ptCount val="1"/>
                <c:pt idx="0">
                  <c:v>493.90000000000003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FB-450F-A554-20389FFE7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93280"/>
        <c:axId val="91794816"/>
      </c:barChart>
      <c:catAx>
        <c:axId val="9179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91794816"/>
        <c:crosses val="autoZero"/>
        <c:auto val="1"/>
        <c:lblAlgn val="ctr"/>
        <c:lblOffset val="100"/>
        <c:noMultiLvlLbl val="0"/>
      </c:catAx>
      <c:valAx>
        <c:axId val="9179481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;;;" sourceLinked="1"/>
        <c:majorTickMark val="out"/>
        <c:minorTickMark val="none"/>
        <c:tickLblPos val="nextTo"/>
        <c:crossAx val="917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964711714785E-2"/>
          <c:y val="3.269622141725952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基金の状況!$BY$60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基金の状況!$BZ$60</c:f>
              <c:numCache>
                <c:formatCode>;;;</c:formatCode>
                <c:ptCount val="1"/>
                <c:pt idx="0">
                  <c:v>-422.40000000000003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6-4673-AC5B-D8CA0B91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92146688"/>
        <c:axId val="92160768"/>
      </c:barChart>
      <c:catAx>
        <c:axId val="92146688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92160768"/>
        <c:crosses val="autoZero"/>
        <c:auto val="1"/>
        <c:lblAlgn val="ctr"/>
        <c:lblOffset val="100"/>
        <c:noMultiLvlLbl val="0"/>
      </c:catAx>
      <c:valAx>
        <c:axId val="92160768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921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522612910337703E-2"/>
          <c:y val="5.740377163735938E-2"/>
          <c:w val="0.95647738708966235"/>
          <c:h val="0.885192456725281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8F-4AF1-B6F4-A85330D455ED}"/>
              </c:ext>
            </c:extLst>
          </c:dPt>
          <c:dLbls>
            <c:dLbl>
              <c:idx val="0"/>
              <c:layout>
                <c:manualLayout>
                  <c:x val="8.9007565643079659E-3"/>
                  <c:y val="1.62141894425359E-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その他</a:t>
                    </a:r>
                  </a:p>
                  <a:p>
                    <a:r>
                      <a:rPr lang="ja-JP" altLang="en-US" sz="800"/>
                      <a:t>（臨財債等以外）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F-4AF1-B6F4-A85330D455ED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基金の状況!$BZ$62</c:f>
              <c:numCache>
                <c:formatCode>;;;</c:formatCode>
                <c:ptCount val="1"/>
                <c:pt idx="0">
                  <c:v>-2422.2000000000003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F-4AF1-B6F4-A85330D455ED}"/>
            </c:ext>
          </c:extLst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C48F-4AF1-B6F4-A85330D455ED}"/>
              </c:ext>
            </c:extLst>
          </c:dPt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基金の状況!$BZ$63</c:f>
              <c:numCache>
                <c:formatCode>;;;</c:formatCode>
                <c:ptCount val="1"/>
                <c:pt idx="0">
                  <c:v>-954.80000000000007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8F-4AF1-B6F4-A85330D455ED}"/>
            </c:ext>
          </c:extLst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48F-4AF1-B6F4-A85330D455E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8F-4AF1-B6F4-A85330D455ED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基金の状況!$BZ$64</c:f>
              <c:numCache>
                <c:formatCode>;;;</c:formatCode>
                <c:ptCount val="1"/>
                <c:pt idx="0">
                  <c:v>3910.5000000000005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8F-4AF1-B6F4-A85330D455ED}"/>
            </c:ext>
          </c:extLst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R1末残高</c:v>
                </c:pt>
              </c:strCache>
            </c:strRef>
          </c:cat>
          <c:val>
            <c:numRef>
              <c:f>基金の状況!$BZ$65</c:f>
              <c:numCache>
                <c:formatCode>;;;</c:formatCode>
                <c:ptCount val="1"/>
                <c:pt idx="0">
                  <c:v>493.90000000000003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8F-4AF1-B6F4-A85330D45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93362048"/>
        <c:axId val="93363584"/>
      </c:barChart>
      <c:catAx>
        <c:axId val="93362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363584"/>
        <c:crosses val="autoZero"/>
        <c:auto val="1"/>
        <c:lblAlgn val="ctr"/>
        <c:lblOffset val="100"/>
        <c:noMultiLvlLbl val="0"/>
      </c:catAx>
      <c:valAx>
        <c:axId val="93363584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;;;" sourceLinked="1"/>
        <c:majorTickMark val="out"/>
        <c:minorTickMark val="none"/>
        <c:tickLblPos val="nextTo"/>
        <c:crossAx val="9336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2604875299747E-3"/>
          <c:y val="7.0487204261067415E-2"/>
          <c:w val="0.97233421408312204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03-4CA1-86CC-1789CA61E0D2}"/>
              </c:ext>
            </c:extLst>
          </c:dPt>
          <c:dLbls>
            <c:dLbl>
              <c:idx val="0"/>
              <c:layout>
                <c:manualLayout>
                  <c:x val="-7.1624472707701734E-3"/>
                  <c:y val="-3.829866397854914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６，９４７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（６，５７４）</a:t>
                    </a:r>
                    <a:endParaRPr lang="ja-JP" altLang="en-US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03-4CA1-86CC-1789CA61E0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臨財債等について!$CC$18:$CD$18</c:f>
              <c:numCache>
                <c:formatCode>;;;</c:formatCode>
                <c:ptCount val="2"/>
                <c:pt idx="0">
                  <c:v>6947</c:v>
                </c:pt>
                <c:pt idx="1">
                  <c:v>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3-4CA1-86CC-1789CA61E0D2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03-4CA1-86CC-1789CA61E0D2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03-4CA1-86CC-1789CA61E0D2}"/>
              </c:ext>
            </c:extLst>
          </c:dPt>
          <c:val>
            <c:numRef>
              <c:f>臨財債等について!$CC$19:$CD$19</c:f>
              <c:numCache>
                <c:formatCode>;;;</c:formatCode>
                <c:ptCount val="2"/>
                <c:pt idx="0">
                  <c:v>14986</c:v>
                </c:pt>
                <c:pt idx="1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03-4CA1-86CC-1789CA61E0D2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6F03-4CA1-86CC-1789CA61E0D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F03-4CA1-86CC-1789CA61E0D2}"/>
              </c:ext>
            </c:extLst>
          </c:dPt>
          <c:dLbls>
            <c:dLbl>
              <c:idx val="0"/>
              <c:layout>
                <c:manualLayout>
                  <c:x val="-8.7462549670207071E-2"/>
                  <c:y val="-2.13682722870007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 算入対象外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　１，３１１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（１，４２８）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 </a:t>
                    </a:r>
                    <a:endParaRPr lang="ja-JP" altLang="en-US" sz="700"/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03-4CA1-86CC-1789CA61E0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臨財債等について!$CC$20:$CD$20</c:f>
              <c:numCache>
                <c:formatCode>;;;</c:formatCode>
                <c:ptCount val="2"/>
                <c:pt idx="0">
                  <c:v>1311</c:v>
                </c:pt>
                <c:pt idx="1">
                  <c:v>19240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03-4CA1-86CC-1789CA6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3638016"/>
        <c:axId val="93643904"/>
      </c:barChart>
      <c:catAx>
        <c:axId val="93638016"/>
        <c:scaling>
          <c:orientation val="minMax"/>
        </c:scaling>
        <c:delete val="1"/>
        <c:axPos val="l"/>
        <c:majorTickMark val="out"/>
        <c:minorTickMark val="none"/>
        <c:tickLblPos val="nextTo"/>
        <c:crossAx val="93643904"/>
        <c:crosses val="autoZero"/>
        <c:auto val="1"/>
        <c:lblAlgn val="ctr"/>
        <c:lblOffset val="100"/>
        <c:noMultiLvlLbl val="0"/>
      </c:catAx>
      <c:valAx>
        <c:axId val="93643904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9363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35</xdr:col>
      <xdr:colOff>0</xdr:colOff>
      <xdr:row>2</xdr:row>
      <xdr:rowOff>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14300" y="19050"/>
          <a:ext cx="712470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◆府債の状況（令和元年度決算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 editAs="oneCell">
    <xdr:from>
      <xdr:col>3</xdr:col>
      <xdr:colOff>1</xdr:colOff>
      <xdr:row>71</xdr:row>
      <xdr:rowOff>2</xdr:rowOff>
    </xdr:from>
    <xdr:to>
      <xdr:col>36</xdr:col>
      <xdr:colOff>152401</xdr:colOff>
      <xdr:row>84</xdr:row>
      <xdr:rowOff>9525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33401" y="10296527"/>
          <a:ext cx="6972300" cy="1866898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府では、財政再建団体転落回避のため、平成１３～１９年度の間に、減債基金から５２０，２００百万円の借入れを行ってきたが、平成２２年度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に財務マネジメントの適正化の観点から、基金からの借入れの見直しを行った（基金への償還を行うとともに、現金残高にあわせて基金の処分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を実施）。その結果、基金残高が積み立てておくべき額に比べて不足している。そのため、平成２１年度から減債基金への復元（返済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を実施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しており、平成２１～令和元年度合わせて３８８，４７２百万円を復元し、令和元年度末で１３１，７２８百万円の積立不足となっている。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「決算剰余金」とは、平成３０年度一般会計決算剰余金（１／２相当）の減債基金への編入額。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35</xdr:col>
      <xdr:colOff>0</xdr:colOff>
      <xdr:row>12</xdr:row>
      <xdr:rowOff>0</xdr:rowOff>
    </xdr:to>
    <xdr:sp macro="" textlink="">
      <xdr:nvSpPr>
        <xdr:cNvPr id="6" name="正方形/長方形 5"/>
        <xdr:cNvSpPr/>
      </xdr:nvSpPr>
      <xdr:spPr bwMode="auto">
        <a:xfrm>
          <a:off x="114300" y="428625"/>
          <a:ext cx="7124700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府債残高は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６兆１，０６５億円で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前年度に比べ３３７億円の減（▲０．５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３，２４４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前年度に比べ１５５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億円の増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（＋０．５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一方で、臨財債等を除いた残高は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７，８２２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前年度に比べ４９２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（▲１．７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過去に減債基金から５，２０２億円を借り入れたことにより生じた積立不足額は、復元積立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２６９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億円と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決算剰余金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２５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億円の積立により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１，３１７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億円となり、前年度に比べ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２９４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億円の減。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0</xdr:colOff>
      <xdr:row>25</xdr:row>
      <xdr:rowOff>1</xdr:rowOff>
    </xdr:from>
    <xdr:to>
      <xdr:col>35</xdr:col>
      <xdr:colOff>0</xdr:colOff>
      <xdr:row>32</xdr:row>
      <xdr:rowOff>0</xdr:rowOff>
    </xdr:to>
    <xdr:sp macro="" textlink="">
      <xdr:nvSpPr>
        <xdr:cNvPr id="9" name="AutoShape 9"/>
        <xdr:cNvSpPr>
          <a:spLocks noChangeArrowheads="1"/>
        </xdr:cNvSpPr>
      </xdr:nvSpPr>
      <xdr:spPr bwMode="auto">
        <a:xfrm>
          <a:off x="533400" y="3667126"/>
          <a:ext cx="6705600" cy="857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平成２１年４月１４日付総務省通知（総財地第１１５号）による満期一括償還地方債の借換については別紙のとおり。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５条に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基づき公共施設又は公用施設の</a:t>
          </a:r>
          <a:endParaRPr lang="ja-JP" altLang="ja-JP" sz="8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03" y="11204"/>
          <a:ext cx="5807297" cy="39416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484" y="9305925"/>
          <a:ext cx="6653891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繰上償還等とは、市場公募債等の流通を前提とした証券で発行した府債において、事業の中止など償還を行うべき事由が発生した場合に、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繰上償還に相当する部分を減債基金に積み立てた額等。 なお、繰上償還等には積立不足は生じていない。</a:t>
          </a: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4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5" name="テキスト ボックス 1"/>
        <xdr:cNvSpPr txBox="1"/>
      </xdr:nvSpPr>
      <xdr:spPr>
        <a:xfrm>
          <a:off x="351275" y="7436620"/>
          <a:ext cx="6068575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6" name="正方形/長方形 5"/>
        <xdr:cNvSpPr/>
      </xdr:nvSpPr>
      <xdr:spPr>
        <a:xfrm>
          <a:off x="123825" y="7038975"/>
          <a:ext cx="6734175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1</xdr:row>
      <xdr:rowOff>81645</xdr:rowOff>
    </xdr:from>
    <xdr:to>
      <xdr:col>30</xdr:col>
      <xdr:colOff>190500</xdr:colOff>
      <xdr:row>7</xdr:row>
      <xdr:rowOff>32770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04775" y="262620"/>
          <a:ext cx="6638925" cy="9703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平成２３年度決算より、府議会での議論を踏まえて、税や交付税の代替として発行した臨財債等とその他（臨財債等以外）の減債基金の内訳を示すこととした。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161925</xdr:colOff>
      <xdr:row>15</xdr:row>
      <xdr:rowOff>5442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0281" y="1327339"/>
          <a:ext cx="627529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平成２１年度から減債基金への復元（返済）を実施しており、令和元年度は復元積立２６９億円と平成３０年度決算剰余金の１／２相当額２５億円の合計２９４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令和元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年度末の積立不足額は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１，３１７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32</xdr:col>
      <xdr:colOff>0</xdr:colOff>
      <xdr:row>35</xdr:row>
      <xdr:rowOff>104775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119062</xdr:colOff>
      <xdr:row>12</xdr:row>
      <xdr:rowOff>142875</xdr:rowOff>
    </xdr:from>
    <xdr:to>
      <xdr:col>3</xdr:col>
      <xdr:colOff>547687</xdr:colOff>
      <xdr:row>37</xdr:row>
      <xdr:rowOff>161926</xdr:rowOff>
    </xdr:to>
    <xdr:graphicFrame macro="">
      <xdr:nvGraphicFramePr>
        <xdr:cNvPr id="10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473869</xdr:colOff>
      <xdr:row>23</xdr:row>
      <xdr:rowOff>38100</xdr:rowOff>
    </xdr:from>
    <xdr:to>
      <xdr:col>5</xdr:col>
      <xdr:colOff>142875</xdr:colOff>
      <xdr:row>26</xdr:row>
      <xdr:rowOff>59578</xdr:rowOff>
    </xdr:to>
    <xdr:sp macro="" textlink="">
      <xdr:nvSpPr>
        <xdr:cNvPr id="11" name="大かっこ 10"/>
        <xdr:cNvSpPr/>
      </xdr:nvSpPr>
      <xdr:spPr bwMode="auto">
        <a:xfrm>
          <a:off x="883444" y="4133850"/>
          <a:ext cx="621506" cy="564403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不足額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８６８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（１，０６１</a:t>
          </a:r>
          <a:r>
            <a:rPr lang="ja-JP" altLang="en-US" sz="700">
              <a:latin typeface="+mn-ea"/>
              <a:ea typeface="+mn-ea"/>
            </a:rPr>
            <a:t>）</a:t>
          </a:r>
          <a:endParaRPr lang="ja-JP" sz="700">
            <a:latin typeface="+mn-ea"/>
            <a:ea typeface="+mn-ea"/>
          </a:endParaRPr>
        </a:p>
      </xdr:txBody>
    </xdr:sp>
    <xdr:clientData/>
  </xdr:twoCellAnchor>
  <xdr:twoCellAnchor>
    <xdr:from>
      <xdr:col>28</xdr:col>
      <xdr:colOff>57150</xdr:colOff>
      <xdr:row>23</xdr:row>
      <xdr:rowOff>0</xdr:rowOff>
    </xdr:from>
    <xdr:to>
      <xdr:col>29</xdr:col>
      <xdr:colOff>171450</xdr:colOff>
      <xdr:row>26</xdr:row>
      <xdr:rowOff>102346</xdr:rowOff>
    </xdr:to>
    <xdr:sp macro="" textlink="">
      <xdr:nvSpPr>
        <xdr:cNvPr id="12" name="大かっこ 11"/>
        <xdr:cNvSpPr/>
      </xdr:nvSpPr>
      <xdr:spPr bwMode="auto">
        <a:xfrm>
          <a:off x="6191250" y="4095750"/>
          <a:ext cx="323850" cy="645271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600">
              <a:latin typeface="+mn-ea"/>
              <a:ea typeface="+mn-ea"/>
            </a:rPr>
            <a:t>積立</a:t>
          </a:r>
          <a:endParaRPr lang="en-US" altLang="ja-JP" sz="6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00">
              <a:latin typeface="+mn-ea"/>
              <a:ea typeface="+mn-ea"/>
            </a:rPr>
            <a:t>不足額</a:t>
          </a:r>
          <a:endParaRPr lang="en-US" altLang="ja-JP" sz="6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00">
              <a:latin typeface="+mn-ea"/>
              <a:ea typeface="+mn-ea"/>
            </a:rPr>
            <a:t>４４９</a:t>
          </a:r>
          <a:endParaRPr lang="en-US" altLang="ja-JP" sz="6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600">
              <a:latin typeface="+mn-ea"/>
              <a:ea typeface="+mn-ea"/>
            </a:rPr>
            <a:t>（５５０）</a:t>
          </a:r>
          <a:endParaRPr lang="en-US" altLang="ja-JP" sz="6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440531</xdr:colOff>
      <xdr:row>19</xdr:row>
      <xdr:rowOff>0</xdr:rowOff>
    </xdr:from>
    <xdr:to>
      <xdr:col>14</xdr:col>
      <xdr:colOff>83344</xdr:colOff>
      <xdr:row>19</xdr:row>
      <xdr:rowOff>11906</xdr:rowOff>
    </xdr:to>
    <xdr:cxnSp macro="">
      <xdr:nvCxnSpPr>
        <xdr:cNvPr id="13" name="直線矢印コネクタ 12"/>
        <xdr:cNvCxnSpPr/>
      </xdr:nvCxnSpPr>
      <xdr:spPr>
        <a:xfrm flipV="1">
          <a:off x="850106" y="3371850"/>
          <a:ext cx="2481263" cy="11906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19</xdr:row>
      <xdr:rowOff>0</xdr:rowOff>
    </xdr:from>
    <xdr:to>
      <xdr:col>30</xdr:col>
      <xdr:colOff>0</xdr:colOff>
      <xdr:row>19</xdr:row>
      <xdr:rowOff>11906</xdr:rowOff>
    </xdr:to>
    <xdr:cxnSp macro="">
      <xdr:nvCxnSpPr>
        <xdr:cNvPr id="14" name="直線矢印コネクタ 13"/>
        <xdr:cNvCxnSpPr/>
      </xdr:nvCxnSpPr>
      <xdr:spPr>
        <a:xfrm>
          <a:off x="3343275" y="3371850"/>
          <a:ext cx="3209925" cy="11906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18762</xdr:rowOff>
    </xdr:from>
    <xdr:to>
      <xdr:col>20</xdr:col>
      <xdr:colOff>142875</xdr:colOff>
      <xdr:row>17</xdr:row>
      <xdr:rowOff>0</xdr:rowOff>
    </xdr:to>
    <xdr:sp macro="" textlink="">
      <xdr:nvSpPr>
        <xdr:cNvPr id="15" name="角丸四角形 14"/>
        <xdr:cNvSpPr/>
      </xdr:nvSpPr>
      <xdr:spPr bwMode="auto">
        <a:xfrm>
          <a:off x="2200275" y="2666712"/>
          <a:ext cx="2400300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７，０７４　　　　　　　　　　　　　　　　　　　</a:t>
          </a:r>
          <a:r>
            <a:rPr kumimoji="1" lang="ja-JP" altLang="en-US" sz="800" baseline="0"/>
            <a:t>  　　　　　　　　　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 </a:t>
          </a:r>
          <a:r>
            <a:rPr kumimoji="1" lang="ja-JP" altLang="en-US" sz="800" baseline="0"/>
            <a:t>　　　　　　　　　　　　　　　　　　　 </a:t>
          </a:r>
          <a:r>
            <a:rPr kumimoji="1" lang="ja-JP" altLang="en-US" sz="800"/>
            <a:t>（６，５１０）</a:t>
          </a:r>
          <a:endParaRPr kumimoji="1" lang="en-US" altLang="ja-JP" sz="700"/>
        </a:p>
      </xdr:txBody>
    </xdr:sp>
    <xdr:clientData/>
  </xdr:twoCellAnchor>
  <xdr:twoCellAnchor>
    <xdr:from>
      <xdr:col>3</xdr:col>
      <xdr:colOff>742950</xdr:colOff>
      <xdr:row>18</xdr:row>
      <xdr:rowOff>0</xdr:rowOff>
    </xdr:from>
    <xdr:to>
      <xdr:col>13</xdr:col>
      <xdr:colOff>66675</xdr:colOff>
      <xdr:row>19</xdr:row>
      <xdr:rowOff>171938</xdr:rowOff>
    </xdr:to>
    <xdr:sp macro="" textlink="">
      <xdr:nvSpPr>
        <xdr:cNvPr id="16" name="角丸四角形 15"/>
        <xdr:cNvSpPr/>
      </xdr:nvSpPr>
      <xdr:spPr bwMode="auto">
        <a:xfrm>
          <a:off x="1152525" y="3190875"/>
          <a:ext cx="1952625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３，０６９　　　　　　　　　　　　　　　</a:t>
          </a:r>
          <a:r>
            <a:rPr kumimoji="1" lang="ja-JP" altLang="en-US" sz="800" baseline="0"/>
            <a:t>     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                                              </a:t>
          </a:r>
          <a:r>
            <a:rPr kumimoji="1" lang="ja-JP" altLang="en-US" sz="800"/>
            <a:t>（２，９５６）</a:t>
          </a:r>
        </a:p>
      </xdr:txBody>
    </xdr:sp>
    <xdr:clientData/>
  </xdr:twoCellAnchor>
  <xdr:twoCellAnchor>
    <xdr:from>
      <xdr:col>19</xdr:col>
      <xdr:colOff>95250</xdr:colOff>
      <xdr:row>18</xdr:row>
      <xdr:rowOff>0</xdr:rowOff>
    </xdr:from>
    <xdr:to>
      <xdr:col>25</xdr:col>
      <xdr:colOff>0</xdr:colOff>
      <xdr:row>19</xdr:row>
      <xdr:rowOff>147746</xdr:rowOff>
    </xdr:to>
    <xdr:sp macro="" textlink="">
      <xdr:nvSpPr>
        <xdr:cNvPr id="17" name="角丸四角形 16"/>
        <xdr:cNvSpPr/>
      </xdr:nvSpPr>
      <xdr:spPr bwMode="auto">
        <a:xfrm>
          <a:off x="4343400" y="3190875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４，００５　　　　　　　</a:t>
          </a:r>
          <a:endParaRPr kumimoji="1" lang="en-US" altLang="ja-JP" sz="800"/>
        </a:p>
        <a:p>
          <a:pPr algn="ctr"/>
          <a:r>
            <a:rPr kumimoji="1" lang="en-US" altLang="ja-JP" sz="800"/>
            <a:t>                     </a:t>
          </a:r>
          <a:r>
            <a:rPr kumimoji="1" lang="ja-JP" altLang="en-US" sz="800"/>
            <a:t>（３，５５５）</a:t>
          </a:r>
          <a:endParaRPr kumimoji="1" lang="en-US" altLang="ja-JP" sz="800"/>
        </a:p>
      </xdr:txBody>
    </xdr:sp>
    <xdr:clientData/>
  </xdr:twoCellAnchor>
  <xdr:twoCellAnchor>
    <xdr:from>
      <xdr:col>6</xdr:col>
      <xdr:colOff>0</xdr:colOff>
      <xdr:row>29</xdr:row>
      <xdr:rowOff>57149</xdr:rowOff>
    </xdr:from>
    <xdr:to>
      <xdr:col>25</xdr:col>
      <xdr:colOff>152401</xdr:colOff>
      <xdr:row>34</xdr:row>
      <xdr:rowOff>104775</xdr:rowOff>
    </xdr:to>
    <xdr:sp macro="" textlink="">
      <xdr:nvSpPr>
        <xdr:cNvPr id="18" name="左矢印 17"/>
        <xdr:cNvSpPr/>
      </xdr:nvSpPr>
      <xdr:spPr>
        <a:xfrm>
          <a:off x="1571625" y="5238749"/>
          <a:ext cx="4086226" cy="952501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85726</xdr:colOff>
      <xdr:row>29</xdr:row>
      <xdr:rowOff>57150</xdr:rowOff>
    </xdr:from>
    <xdr:to>
      <xdr:col>28</xdr:col>
      <xdr:colOff>23813</xdr:colOff>
      <xdr:row>34</xdr:row>
      <xdr:rowOff>114300</xdr:rowOff>
    </xdr:to>
    <xdr:sp macro="" textlink="">
      <xdr:nvSpPr>
        <xdr:cNvPr id="19" name="右矢印 18"/>
        <xdr:cNvSpPr/>
      </xdr:nvSpPr>
      <xdr:spPr>
        <a:xfrm>
          <a:off x="3333751" y="5238750"/>
          <a:ext cx="2824162" cy="962025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39</xdr:row>
      <xdr:rowOff>76200</xdr:rowOff>
    </xdr:from>
    <xdr:to>
      <xdr:col>33</xdr:col>
      <xdr:colOff>0</xdr:colOff>
      <xdr:row>53</xdr:row>
      <xdr:rowOff>9525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59532</xdr:colOff>
      <xdr:row>44</xdr:row>
      <xdr:rowOff>4762</xdr:rowOff>
    </xdr:from>
    <xdr:to>
      <xdr:col>3</xdr:col>
      <xdr:colOff>369094</xdr:colOff>
      <xdr:row>48</xdr:row>
      <xdr:rowOff>59531</xdr:rowOff>
    </xdr:to>
    <xdr:sp macro="" textlink="">
      <xdr:nvSpPr>
        <xdr:cNvPr id="21" name="正方形/長方形 20"/>
        <xdr:cNvSpPr/>
      </xdr:nvSpPr>
      <xdr:spPr>
        <a:xfrm>
          <a:off x="469107" y="7900987"/>
          <a:ext cx="309562" cy="778669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</a:rPr>
            <a:t>繰上</a:t>
          </a:r>
          <a:endParaRPr kumimoji="1" lang="en-US" altLang="ja-JP" sz="700">
            <a:solidFill>
              <a:schemeClr val="tx1"/>
            </a:solidFill>
          </a:endParaRPr>
        </a:p>
        <a:p>
          <a:pPr algn="ctr"/>
          <a:r>
            <a:rPr kumimoji="1" lang="ja-JP" altLang="en-US" sz="700">
              <a:solidFill>
                <a:schemeClr val="tx1"/>
              </a:solidFill>
            </a:rPr>
            <a:t>償還等</a:t>
          </a:r>
        </a:p>
      </xdr:txBody>
    </xdr:sp>
    <xdr:clientData/>
  </xdr:twoCellAnchor>
  <xdr:twoCellAnchor>
    <xdr:from>
      <xdr:col>5</xdr:col>
      <xdr:colOff>185735</xdr:colOff>
      <xdr:row>44</xdr:row>
      <xdr:rowOff>23812</xdr:rowOff>
    </xdr:from>
    <xdr:to>
      <xdr:col>6</xdr:col>
      <xdr:colOff>190497</xdr:colOff>
      <xdr:row>48</xdr:row>
      <xdr:rowOff>76199</xdr:rowOff>
    </xdr:to>
    <xdr:sp macro="" textlink="">
      <xdr:nvSpPr>
        <xdr:cNvPr id="22" name="正方形/長方形 21"/>
        <xdr:cNvSpPr/>
      </xdr:nvSpPr>
      <xdr:spPr>
        <a:xfrm>
          <a:off x="1547810" y="7920037"/>
          <a:ext cx="214312" cy="776287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47621</xdr:colOff>
      <xdr:row>44</xdr:row>
      <xdr:rowOff>11906</xdr:rowOff>
    </xdr:from>
    <xdr:to>
      <xdr:col>28</xdr:col>
      <xdr:colOff>47622</xdr:colOff>
      <xdr:row>48</xdr:row>
      <xdr:rowOff>76201</xdr:rowOff>
    </xdr:to>
    <xdr:sp macro="" textlink="">
      <xdr:nvSpPr>
        <xdr:cNvPr id="23" name="正方形/長方形 22"/>
        <xdr:cNvSpPr/>
      </xdr:nvSpPr>
      <xdr:spPr>
        <a:xfrm>
          <a:off x="5972171" y="7908131"/>
          <a:ext cx="209551" cy="788195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162907</xdr:colOff>
      <xdr:row>44</xdr:row>
      <xdr:rowOff>57149</xdr:rowOff>
    </xdr:from>
    <xdr:to>
      <xdr:col>29</xdr:col>
      <xdr:colOff>124990</xdr:colOff>
      <xdr:row>48</xdr:row>
      <xdr:rowOff>38100</xdr:rowOff>
    </xdr:to>
    <xdr:sp macro="" textlink="">
      <xdr:nvSpPr>
        <xdr:cNvPr id="24" name="右矢印 23"/>
        <xdr:cNvSpPr/>
      </xdr:nvSpPr>
      <xdr:spPr>
        <a:xfrm>
          <a:off x="6087457" y="7953374"/>
          <a:ext cx="381183" cy="704851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4</xdr:col>
      <xdr:colOff>19046</xdr:colOff>
      <xdr:row>44</xdr:row>
      <xdr:rowOff>19049</xdr:rowOff>
    </xdr:from>
    <xdr:to>
      <xdr:col>6</xdr:col>
      <xdr:colOff>81535</xdr:colOff>
      <xdr:row>48</xdr:row>
      <xdr:rowOff>47624</xdr:rowOff>
    </xdr:to>
    <xdr:sp macro="" textlink="">
      <xdr:nvSpPr>
        <xdr:cNvPr id="25" name="左矢印 24"/>
        <xdr:cNvSpPr/>
      </xdr:nvSpPr>
      <xdr:spPr>
        <a:xfrm>
          <a:off x="1276346" y="7915274"/>
          <a:ext cx="376814" cy="752475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26" name="テキスト ボックス 1"/>
        <xdr:cNvSpPr txBox="1"/>
      </xdr:nvSpPr>
      <xdr:spPr>
        <a:xfrm>
          <a:off x="5667375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27" name="正方形/長方形 26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28" name="正方形/長方形 27"/>
        <xdr:cNvSpPr/>
      </xdr:nvSpPr>
      <xdr:spPr>
        <a:xfrm>
          <a:off x="95250" y="1333500"/>
          <a:ext cx="6810375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29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令和元年度末残高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28575</xdr:colOff>
      <xdr:row>30</xdr:row>
      <xdr:rowOff>152400</xdr:rowOff>
    </xdr:from>
    <xdr:to>
      <xdr:col>17</xdr:col>
      <xdr:colOff>0</xdr:colOff>
      <xdr:row>33</xdr:row>
      <xdr:rowOff>9524</xdr:rowOff>
    </xdr:to>
    <xdr:sp macro="" textlink="">
      <xdr:nvSpPr>
        <xdr:cNvPr id="30" name="正方形/長方形 29"/>
        <xdr:cNvSpPr/>
      </xdr:nvSpPr>
      <xdr:spPr>
        <a:xfrm>
          <a:off x="2857500" y="5514975"/>
          <a:ext cx="971550" cy="40004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残高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５，７５７</a:t>
          </a:r>
          <a:endParaRPr lang="en-US" altLang="ja-JP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４，８９９</a:t>
          </a:r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0.10733</cdr:x>
      <cdr:y>0.08956</cdr:y>
    </cdr:from>
    <cdr:to>
      <cdr:x>0.93867</cdr:x>
      <cdr:y>0.09265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750093" y="345281"/>
          <a:ext cx="5810250" cy="11907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0.28086</cdr:x>
      <cdr:y>0.41477</cdr:y>
    </cdr:from>
    <cdr:to>
      <cdr:x>0.57224</cdr:x>
      <cdr:y>0.54154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170546" y="1859785"/>
          <a:ext cx="176931" cy="568423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700" b="0">
              <a:latin typeface="+mn-ea"/>
              <a:ea typeface="+mn-ea"/>
            </a:rPr>
            <a:t>繰上</a:t>
          </a:r>
          <a:endParaRPr lang="en-US" altLang="ja-JP" sz="7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700" b="0">
              <a:latin typeface="+mn-ea"/>
              <a:ea typeface="+mn-ea"/>
            </a:rPr>
            <a:t>償還等</a:t>
          </a:r>
          <a:endParaRPr lang="en-US" altLang="ja-JP" sz="7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700" b="0">
              <a:latin typeface="+mn-ea"/>
              <a:ea typeface="+mn-ea"/>
            </a:rPr>
            <a:t>３８４</a:t>
          </a:r>
          <a:endParaRPr lang="en-US" altLang="ja-JP" sz="7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700" b="0">
              <a:latin typeface="+mn-ea"/>
              <a:ea typeface="+mn-ea"/>
            </a:rPr>
            <a:t>（２９８）</a:t>
          </a:r>
          <a:endParaRPr lang="en-US" altLang="ja-JP" sz="7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0.18864</cdr:x>
      <cdr:y>0.65817</cdr:y>
    </cdr:from>
    <cdr:to>
      <cdr:x>0.68383</cdr:x>
      <cdr:y>0.86562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114546" y="2951165"/>
          <a:ext cx="300689" cy="930184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700" b="0">
              <a:latin typeface="+mn-ea"/>
              <a:ea typeface="+mn-ea"/>
            </a:rPr>
            <a:t>残高３８４</a:t>
          </a:r>
          <a:endParaRPr lang="en-US" altLang="ja-JP" sz="700" b="0">
            <a:latin typeface="+mn-ea"/>
            <a:ea typeface="+mn-ea"/>
          </a:endParaRPr>
        </a:p>
        <a:p xmlns:a="http://schemas.openxmlformats.org/drawingml/2006/main">
          <a:r>
            <a:rPr lang="ja-JP" altLang="en-US" sz="700" b="0">
              <a:latin typeface="+mn-ea"/>
              <a:ea typeface="+mn-ea"/>
            </a:rPr>
            <a:t>   （２９８）</a:t>
          </a:r>
          <a:endParaRPr lang="en-US" altLang="ja-JP" sz="7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44</xdr:row>
      <xdr:rowOff>170718</xdr:rowOff>
    </xdr:from>
    <xdr:to>
      <xdr:col>41</xdr:col>
      <xdr:colOff>55634</xdr:colOff>
      <xdr:row>50</xdr:row>
      <xdr:rowOff>361249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8975" y="8543193"/>
          <a:ext cx="6567009" cy="75250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２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算入対象外とは、減収補塡債の２５％分（平成１４年度以前は２０％）及び、平成９年度不動産取得税、平成１９年度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73570</xdr:colOff>
      <xdr:row>17</xdr:row>
      <xdr:rowOff>95619</xdr:rowOff>
    </xdr:from>
    <xdr:to>
      <xdr:col>43</xdr:col>
      <xdr:colOff>150283</xdr:colOff>
      <xdr:row>38</xdr:row>
      <xdr:rowOff>130957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4" name="グループ化 3"/>
        <xdr:cNvGrpSpPr/>
      </xdr:nvGrpSpPr>
      <xdr:grpSpPr>
        <a:xfrm>
          <a:off x="564871" y="7258470"/>
          <a:ext cx="5878999" cy="911911"/>
          <a:chOff x="8057917" y="4128668"/>
          <a:chExt cx="3802026" cy="1055346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（エ）　＝　　　　　　　　　３，３９１億円　（３，５６８億円）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４４９億円　（　　５５０億円）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　　　　　　　　　</a:t>
            </a:r>
            <a:r>
              <a:rPr kumimoji="1" lang="ja-JP" altLang="en-US" sz="1000" baseline="0"/>
              <a:t>  ２，９４２</a:t>
            </a:r>
            <a:r>
              <a:rPr kumimoji="1" lang="ja-JP" altLang="en-US" sz="1000"/>
              <a:t>億円　（３，０１９億円）</a:t>
            </a:r>
          </a:p>
        </xdr:txBody>
      </xdr:sp>
      <xdr:sp macro="" textlink="">
        <xdr:nvSpPr>
          <xdr:cNvPr id="6" name="大かっこ 5"/>
          <xdr:cNvSpPr/>
        </xdr:nvSpPr>
        <xdr:spPr>
          <a:xfrm>
            <a:off x="8085691" y="4327957"/>
            <a:ext cx="3276742" cy="634079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7" name="正方形/長方形 6"/>
        <xdr:cNvSpPr/>
      </xdr:nvSpPr>
      <xdr:spPr>
        <a:xfrm>
          <a:off x="53423" y="2787097"/>
          <a:ext cx="6706015" cy="5618506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/>
        <xdr:cNvSpPr/>
      </xdr:nvSpPr>
      <xdr:spPr bwMode="auto">
        <a:xfrm>
          <a:off x="136907" y="2642811"/>
          <a:ext cx="1439956" cy="30124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令和元年度末</a:t>
          </a:r>
        </a:p>
      </xdr:txBody>
    </xdr:sp>
    <xdr:clientData/>
  </xdr:twoCellAnchor>
  <xdr:twoCellAnchor>
    <xdr:from>
      <xdr:col>34</xdr:col>
      <xdr:colOff>0</xdr:colOff>
      <xdr:row>34</xdr:row>
      <xdr:rowOff>0</xdr:rowOff>
    </xdr:from>
    <xdr:to>
      <xdr:col>36</xdr:col>
      <xdr:colOff>94837</xdr:colOff>
      <xdr:row>35</xdr:row>
      <xdr:rowOff>0</xdr:rowOff>
    </xdr:to>
    <xdr:sp macro="" textlink="">
      <xdr:nvSpPr>
        <xdr:cNvPr id="9" name="正方形/長方形 8"/>
        <xdr:cNvSpPr/>
      </xdr:nvSpPr>
      <xdr:spPr>
        <a:xfrm>
          <a:off x="5476875" y="6229350"/>
          <a:ext cx="418687" cy="18097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</a:t>
          </a:r>
          <a:r>
            <a:rPr kumimoji="1" lang="ja-JP" altLang="en-US" sz="800"/>
            <a:t>２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10" name="正方形/長方形 9"/>
        <xdr:cNvSpPr/>
      </xdr:nvSpPr>
      <xdr:spPr>
        <a:xfrm>
          <a:off x="329647" y="8112401"/>
          <a:ext cx="3747880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115954</xdr:colOff>
      <xdr:row>35</xdr:row>
      <xdr:rowOff>24848</xdr:rowOff>
    </xdr:from>
    <xdr:to>
      <xdr:col>19</xdr:col>
      <xdr:colOff>124238</xdr:colOff>
      <xdr:row>36</xdr:row>
      <xdr:rowOff>91109</xdr:rowOff>
    </xdr:to>
    <xdr:sp macro="" textlink="">
      <xdr:nvSpPr>
        <xdr:cNvPr id="11" name="正方形/長方形 10"/>
        <xdr:cNvSpPr/>
      </xdr:nvSpPr>
      <xdr:spPr>
        <a:xfrm>
          <a:off x="2678179" y="6435173"/>
          <a:ext cx="494059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59790</xdr:colOff>
      <xdr:row>33</xdr:row>
      <xdr:rowOff>16575</xdr:rowOff>
    </xdr:from>
    <xdr:to>
      <xdr:col>38</xdr:col>
      <xdr:colOff>59806</xdr:colOff>
      <xdr:row>33</xdr:row>
      <xdr:rowOff>16575</xdr:rowOff>
    </xdr:to>
    <xdr:cxnSp macro="">
      <xdr:nvCxnSpPr>
        <xdr:cNvPr id="12" name="直線コネクタ 11"/>
        <xdr:cNvCxnSpPr/>
      </xdr:nvCxnSpPr>
      <xdr:spPr bwMode="auto">
        <a:xfrm>
          <a:off x="5860515" y="6122100"/>
          <a:ext cx="323866" cy="0"/>
        </a:xfrm>
        <a:prstGeom prst="line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0.0597</cdr:x>
      <cdr:y>0.20572</cdr:y>
    </cdr:from>
    <cdr:to>
      <cdr:x>0.17157</cdr:x>
      <cdr:y>0.20596</cdr:y>
    </cdr:to>
    <cdr:cxnSp macro="">
      <cdr:nvCxnSpPr>
        <cdr:cNvPr id="13" name="直線コネクタ 12"/>
        <cdr:cNvCxnSpPr/>
      </cdr:nvCxnSpPr>
      <cdr:spPr bwMode="auto">
        <a:xfrm xmlns:a="http://schemas.openxmlformats.org/drawingml/2006/main" flipH="1" flipV="1">
          <a:off x="415266" y="817189"/>
          <a:ext cx="778154" cy="9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0.17155</cdr:x>
      <cdr:y>0.16482</cdr:y>
    </cdr:from>
    <cdr:to>
      <cdr:x>0.40433</cdr:x>
      <cdr:y>0.27752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1193281" y="654721"/>
          <a:ext cx="1619224" cy="44768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減債基金残高　３，５５５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　　　　　　　　　（３，００５）</a:t>
          </a:r>
        </a:p>
      </cdr:txBody>
    </cdr:sp>
  </cdr:relSizeAnchor>
  <cdr:relSizeAnchor xmlns:cdr="http://schemas.openxmlformats.org/drawingml/2006/chartDrawing">
    <cdr:from>
      <cdr:x>0.17155</cdr:x>
      <cdr:y>0.31349</cdr:y>
    </cdr:from>
    <cdr:to>
      <cdr:x>0.35778</cdr:x>
      <cdr:y>0.42619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1193281" y="1245288"/>
          <a:ext cx="1295374" cy="4476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　４４９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  　　（５５０）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0.0082</cdr:x>
      <cdr:y>0.45007</cdr:y>
    </cdr:from>
    <cdr:to>
      <cdr:x>0.0082</cdr:x>
      <cdr:y>0.61921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57038" y="1787844"/>
          <a:ext cx="0" cy="671881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0.27971</cdr:x>
      <cdr:y>0.53491</cdr:y>
    </cdr:from>
    <cdr:to>
      <cdr:x>0.52682</cdr:x>
      <cdr:y>0.60719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1983739" y="2136369"/>
          <a:ext cx="1752536" cy="288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２，９４２ （３，０１９）</a:t>
          </a:r>
        </a:p>
      </cdr:txBody>
    </cdr:sp>
  </cdr:relSizeAnchor>
  <cdr:relSizeAnchor xmlns:cdr="http://schemas.openxmlformats.org/drawingml/2006/chartDrawing">
    <cdr:from>
      <cdr:x>0.01133</cdr:x>
      <cdr:y>0.10248</cdr:y>
    </cdr:from>
    <cdr:to>
      <cdr:x>0.16196</cdr:x>
      <cdr:y>0.13845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531254" y="-45360"/>
          <a:ext cx="142879" cy="1047770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0.16333</cdr:x>
      <cdr:y>0.55327</cdr:y>
    </cdr:from>
    <cdr:to>
      <cdr:x>0.27972</cdr:x>
      <cdr:y>0.55327</cdr:y>
    </cdr:to>
    <cdr:cxnSp macro="">
      <cdr:nvCxnSpPr>
        <cdr:cNvPr id="27" name="直線矢印コネクタ 26"/>
        <cdr:cNvCxnSpPr/>
      </cdr:nvCxnSpPr>
      <cdr:spPr>
        <a:xfrm xmlns:a="http://schemas.openxmlformats.org/drawingml/2006/main">
          <a:off x="1136132" y="2197793"/>
          <a:ext cx="809595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0.27914</cdr:x>
      <cdr:y>0.46293</cdr:y>
    </cdr:from>
    <cdr:to>
      <cdr:x>0.51981</cdr:x>
      <cdr:y>0.5402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1979746" y="1902548"/>
          <a:ext cx="1706987" cy="31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３，３９１ （３，５６８）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２４，９８６　（ウ）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 ２５，０８８）</a:t>
          </a:r>
        </a:p>
      </cdr:txBody>
    </cdr:sp>
  </cdr:relSizeAnchor>
  <cdr:relSizeAnchor xmlns:cdr="http://schemas.openxmlformats.org/drawingml/2006/chartDrawing">
    <cdr:from>
      <cdr:x>0.01298</cdr:x>
      <cdr:y>0.05039</cdr:y>
    </cdr:from>
    <cdr:to>
      <cdr:x>0.90962</cdr:x>
      <cdr:y>0.05452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90287" y="200166"/>
          <a:ext cx="6236943" cy="1642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0.36482</cdr:x>
      <cdr:y>0.01056</cdr:y>
    </cdr:from>
    <cdr:to>
      <cdr:x>0.61739</cdr:x>
      <cdr:y>0.09351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587376" y="42169"/>
          <a:ext cx="1791259" cy="33129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３３，２４４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（３３，０８９）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0.02762</cdr:x>
      <cdr:y>0.06061</cdr:y>
    </cdr:from>
    <cdr:to>
      <cdr:x>0.29871</cdr:x>
      <cdr:y>0.14198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195890" y="242054"/>
          <a:ext cx="1922605" cy="324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　　 　４，００５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　　　   （３，５５５）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0.14416</cdr:x>
      <cdr:y>0.44776</cdr:y>
    </cdr:from>
    <cdr:to>
      <cdr:x>0.14416</cdr:x>
      <cdr:y>0.62041</cdr:y>
    </cdr:to>
    <cdr:cxnSp macro="">
      <cdr:nvCxnSpPr>
        <cdr:cNvPr id="26" name="直線コネクタ 25"/>
        <cdr:cNvCxnSpPr/>
      </cdr:nvCxnSpPr>
      <cdr:spPr>
        <a:xfrm xmlns:a="http://schemas.openxmlformats.org/drawingml/2006/main">
          <a:off x="1002784" y="1778663"/>
          <a:ext cx="0" cy="685824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0.16196</cdr:x>
      <cdr:y>0.45017</cdr:y>
    </cdr:from>
    <cdr:to>
      <cdr:x>0.16196</cdr:x>
      <cdr:y>0.62281</cdr:y>
    </cdr:to>
    <cdr:cxnSp macro="">
      <cdr:nvCxnSpPr>
        <cdr:cNvPr id="29" name="直線コネクタ 28"/>
        <cdr:cNvCxnSpPr/>
      </cdr:nvCxnSpPr>
      <cdr:spPr>
        <a:xfrm xmlns:a="http://schemas.openxmlformats.org/drawingml/2006/main">
          <a:off x="1126607" y="1788227"/>
          <a:ext cx="0" cy="68578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0.27506</cdr:x>
      <cdr:y>0.444</cdr:y>
    </cdr:from>
    <cdr:to>
      <cdr:x>0.27506</cdr:x>
      <cdr:y>0.62224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1913257" y="1763727"/>
          <a:ext cx="0" cy="70802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0.85896</cdr:x>
      <cdr:y>0.44537</cdr:y>
    </cdr:from>
    <cdr:to>
      <cdr:x>0.85896</cdr:x>
      <cdr:y>0.66118</cdr:y>
    </cdr:to>
    <cdr:cxnSp macro="">
      <cdr:nvCxnSpPr>
        <cdr:cNvPr id="35" name="直線コネクタ 34"/>
        <cdr:cNvCxnSpPr/>
      </cdr:nvCxnSpPr>
      <cdr:spPr>
        <a:xfrm xmlns:a="http://schemas.openxmlformats.org/drawingml/2006/main">
          <a:off x="5974809" y="1769160"/>
          <a:ext cx="0" cy="85727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0.91099</cdr:x>
      <cdr:y>0.44537</cdr:y>
    </cdr:from>
    <cdr:to>
      <cdr:x>0.91099</cdr:x>
      <cdr:y>0.61801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336755" y="1769164"/>
          <a:ext cx="0" cy="68580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0.62022</cdr:x>
      <cdr:y>0.07246</cdr:y>
    </cdr:from>
    <cdr:to>
      <cdr:x>0.70437</cdr:x>
      <cdr:y>0.97723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401477" y="289676"/>
          <a:ext cx="597182" cy="3617034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9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4"/>
            <a:ext cx="569274" cy="1258319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0.01133</cdr:x>
      <cdr:y>0.95611</cdr:y>
    </cdr:from>
    <cdr:to>
      <cdr:x>0.85447</cdr:x>
      <cdr:y>0.95851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 flipV="1">
          <a:off x="78830" y="3797989"/>
          <a:ext cx="5864770" cy="952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0.30377</cdr:x>
      <cdr:y>0.9214</cdr:y>
    </cdr:from>
    <cdr:to>
      <cdr:x>0.54448</cdr:x>
      <cdr:y>0.99793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154346" y="3679955"/>
          <a:ext cx="1707147" cy="3056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３１，９３３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（３１，６６１）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0.14416</cdr:x>
      <cdr:y>0.49093</cdr:y>
    </cdr:from>
    <cdr:to>
      <cdr:x>0.27698</cdr:x>
      <cdr:y>0.49093</cdr:y>
    </cdr:to>
    <cdr:cxnSp macro="">
      <cdr:nvCxnSpPr>
        <cdr:cNvPr id="43" name="直線矢印コネクタ 42"/>
        <cdr:cNvCxnSpPr/>
      </cdr:nvCxnSpPr>
      <cdr:spPr>
        <a:xfrm xmlns:a="http://schemas.openxmlformats.org/drawingml/2006/main">
          <a:off x="1002788" y="1950140"/>
          <a:ext cx="923880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0.15101</cdr:x>
      <cdr:y>0.38303</cdr:y>
    </cdr:from>
    <cdr:to>
      <cdr:x>0.17155</cdr:x>
      <cdr:y>0.38303</cdr:y>
    </cdr:to>
    <cdr:cxnSp macro="">
      <cdr:nvCxnSpPr>
        <cdr:cNvPr id="42" name="直線コネクタ 41"/>
        <cdr:cNvCxnSpPr/>
      </cdr:nvCxnSpPr>
      <cdr:spPr bwMode="auto">
        <a:xfrm xmlns:a="http://schemas.openxmlformats.org/drawingml/2006/main" flipH="1" flipV="1">
          <a:off x="1050380" y="1521514"/>
          <a:ext cx="142901" cy="1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9"/>
  <sheetViews>
    <sheetView tabSelected="1" view="pageBreakPreview" zoomScaleNormal="100" zoomScaleSheetLayoutView="100" workbookViewId="0">
      <selection activeCell="AL79" sqref="AL79"/>
    </sheetView>
  </sheetViews>
  <sheetFormatPr defaultRowHeight="14.25" customHeight="1"/>
  <cols>
    <col min="1" max="1" width="1.5" style="4" customWidth="1"/>
    <col min="2" max="35" width="2.75" style="4" customWidth="1"/>
    <col min="36" max="36" width="1.5" style="4" customWidth="1"/>
    <col min="37" max="224" width="9" style="4"/>
    <col min="225" max="226" width="1.5" style="4" customWidth="1"/>
    <col min="227" max="227" width="2.375" style="4" customWidth="1"/>
    <col min="228" max="228" width="11.125" style="4" customWidth="1"/>
    <col min="229" max="229" width="1.375" style="4" customWidth="1"/>
    <col min="230" max="255" width="2.75" style="4" customWidth="1"/>
    <col min="256" max="256" width="9" style="4"/>
    <col min="257" max="268" width="2.875" style="4" customWidth="1"/>
    <col min="269" max="269" width="14.375" style="4" bestFit="1" customWidth="1"/>
    <col min="270" max="278" width="2.875" style="4" customWidth="1"/>
    <col min="279" max="480" width="9" style="4"/>
    <col min="481" max="482" width="1.5" style="4" customWidth="1"/>
    <col min="483" max="483" width="2.375" style="4" customWidth="1"/>
    <col min="484" max="484" width="11.125" style="4" customWidth="1"/>
    <col min="485" max="485" width="1.375" style="4" customWidth="1"/>
    <col min="486" max="511" width="2.75" style="4" customWidth="1"/>
    <col min="512" max="512" width="9" style="4"/>
    <col min="513" max="524" width="2.875" style="4" customWidth="1"/>
    <col min="525" max="525" width="14.375" style="4" bestFit="1" customWidth="1"/>
    <col min="526" max="534" width="2.875" style="4" customWidth="1"/>
    <col min="535" max="736" width="9" style="4"/>
    <col min="737" max="738" width="1.5" style="4" customWidth="1"/>
    <col min="739" max="739" width="2.375" style="4" customWidth="1"/>
    <col min="740" max="740" width="11.125" style="4" customWidth="1"/>
    <col min="741" max="741" width="1.375" style="4" customWidth="1"/>
    <col min="742" max="767" width="2.75" style="4" customWidth="1"/>
    <col min="768" max="768" width="9" style="4"/>
    <col min="769" max="780" width="2.875" style="4" customWidth="1"/>
    <col min="781" max="781" width="14.375" style="4" bestFit="1" customWidth="1"/>
    <col min="782" max="790" width="2.875" style="4" customWidth="1"/>
    <col min="791" max="992" width="9" style="4"/>
    <col min="993" max="994" width="1.5" style="4" customWidth="1"/>
    <col min="995" max="995" width="2.375" style="4" customWidth="1"/>
    <col min="996" max="996" width="11.125" style="4" customWidth="1"/>
    <col min="997" max="997" width="1.375" style="4" customWidth="1"/>
    <col min="998" max="1023" width="2.75" style="4" customWidth="1"/>
    <col min="1024" max="1024" width="9" style="4"/>
    <col min="1025" max="1036" width="2.875" style="4" customWidth="1"/>
    <col min="1037" max="1037" width="14.375" style="4" bestFit="1" customWidth="1"/>
    <col min="1038" max="1046" width="2.875" style="4" customWidth="1"/>
    <col min="1047" max="1248" width="9" style="4"/>
    <col min="1249" max="1250" width="1.5" style="4" customWidth="1"/>
    <col min="1251" max="1251" width="2.375" style="4" customWidth="1"/>
    <col min="1252" max="1252" width="11.125" style="4" customWidth="1"/>
    <col min="1253" max="1253" width="1.375" style="4" customWidth="1"/>
    <col min="1254" max="1279" width="2.75" style="4" customWidth="1"/>
    <col min="1280" max="1280" width="9" style="4"/>
    <col min="1281" max="1292" width="2.875" style="4" customWidth="1"/>
    <col min="1293" max="1293" width="14.375" style="4" bestFit="1" customWidth="1"/>
    <col min="1294" max="1302" width="2.875" style="4" customWidth="1"/>
    <col min="1303" max="1504" width="9" style="4"/>
    <col min="1505" max="1506" width="1.5" style="4" customWidth="1"/>
    <col min="1507" max="1507" width="2.375" style="4" customWidth="1"/>
    <col min="1508" max="1508" width="11.125" style="4" customWidth="1"/>
    <col min="1509" max="1509" width="1.375" style="4" customWidth="1"/>
    <col min="1510" max="1535" width="2.75" style="4" customWidth="1"/>
    <col min="1536" max="1536" width="9" style="4"/>
    <col min="1537" max="1548" width="2.875" style="4" customWidth="1"/>
    <col min="1549" max="1549" width="14.375" style="4" bestFit="1" customWidth="1"/>
    <col min="1550" max="1558" width="2.875" style="4" customWidth="1"/>
    <col min="1559" max="1760" width="9" style="4"/>
    <col min="1761" max="1762" width="1.5" style="4" customWidth="1"/>
    <col min="1763" max="1763" width="2.375" style="4" customWidth="1"/>
    <col min="1764" max="1764" width="11.125" style="4" customWidth="1"/>
    <col min="1765" max="1765" width="1.375" style="4" customWidth="1"/>
    <col min="1766" max="1791" width="2.75" style="4" customWidth="1"/>
    <col min="1792" max="1792" width="9" style="4"/>
    <col min="1793" max="1804" width="2.875" style="4" customWidth="1"/>
    <col min="1805" max="1805" width="14.375" style="4" bestFit="1" customWidth="1"/>
    <col min="1806" max="1814" width="2.875" style="4" customWidth="1"/>
    <col min="1815" max="2016" width="9" style="4"/>
    <col min="2017" max="2018" width="1.5" style="4" customWidth="1"/>
    <col min="2019" max="2019" width="2.375" style="4" customWidth="1"/>
    <col min="2020" max="2020" width="11.125" style="4" customWidth="1"/>
    <col min="2021" max="2021" width="1.375" style="4" customWidth="1"/>
    <col min="2022" max="2047" width="2.75" style="4" customWidth="1"/>
    <col min="2048" max="2048" width="9" style="4"/>
    <col min="2049" max="2060" width="2.875" style="4" customWidth="1"/>
    <col min="2061" max="2061" width="14.375" style="4" bestFit="1" customWidth="1"/>
    <col min="2062" max="2070" width="2.875" style="4" customWidth="1"/>
    <col min="2071" max="2272" width="9" style="4"/>
    <col min="2273" max="2274" width="1.5" style="4" customWidth="1"/>
    <col min="2275" max="2275" width="2.375" style="4" customWidth="1"/>
    <col min="2276" max="2276" width="11.125" style="4" customWidth="1"/>
    <col min="2277" max="2277" width="1.375" style="4" customWidth="1"/>
    <col min="2278" max="2303" width="2.75" style="4" customWidth="1"/>
    <col min="2304" max="2304" width="9" style="4"/>
    <col min="2305" max="2316" width="2.875" style="4" customWidth="1"/>
    <col min="2317" max="2317" width="14.375" style="4" bestFit="1" customWidth="1"/>
    <col min="2318" max="2326" width="2.875" style="4" customWidth="1"/>
    <col min="2327" max="2528" width="9" style="4"/>
    <col min="2529" max="2530" width="1.5" style="4" customWidth="1"/>
    <col min="2531" max="2531" width="2.375" style="4" customWidth="1"/>
    <col min="2532" max="2532" width="11.125" style="4" customWidth="1"/>
    <col min="2533" max="2533" width="1.375" style="4" customWidth="1"/>
    <col min="2534" max="2559" width="2.75" style="4" customWidth="1"/>
    <col min="2560" max="2560" width="9" style="4"/>
    <col min="2561" max="2572" width="2.875" style="4" customWidth="1"/>
    <col min="2573" max="2573" width="14.375" style="4" bestFit="1" customWidth="1"/>
    <col min="2574" max="2582" width="2.875" style="4" customWidth="1"/>
    <col min="2583" max="2784" width="9" style="4"/>
    <col min="2785" max="2786" width="1.5" style="4" customWidth="1"/>
    <col min="2787" max="2787" width="2.375" style="4" customWidth="1"/>
    <col min="2788" max="2788" width="11.125" style="4" customWidth="1"/>
    <col min="2789" max="2789" width="1.375" style="4" customWidth="1"/>
    <col min="2790" max="2815" width="2.75" style="4" customWidth="1"/>
    <col min="2816" max="2816" width="9" style="4"/>
    <col min="2817" max="2828" width="2.875" style="4" customWidth="1"/>
    <col min="2829" max="2829" width="14.375" style="4" bestFit="1" customWidth="1"/>
    <col min="2830" max="2838" width="2.875" style="4" customWidth="1"/>
    <col min="2839" max="3040" width="9" style="4"/>
    <col min="3041" max="3042" width="1.5" style="4" customWidth="1"/>
    <col min="3043" max="3043" width="2.375" style="4" customWidth="1"/>
    <col min="3044" max="3044" width="11.125" style="4" customWidth="1"/>
    <col min="3045" max="3045" width="1.375" style="4" customWidth="1"/>
    <col min="3046" max="3071" width="2.75" style="4" customWidth="1"/>
    <col min="3072" max="3072" width="9" style="4"/>
    <col min="3073" max="3084" width="2.875" style="4" customWidth="1"/>
    <col min="3085" max="3085" width="14.375" style="4" bestFit="1" customWidth="1"/>
    <col min="3086" max="3094" width="2.875" style="4" customWidth="1"/>
    <col min="3095" max="3296" width="9" style="4"/>
    <col min="3297" max="3298" width="1.5" style="4" customWidth="1"/>
    <col min="3299" max="3299" width="2.375" style="4" customWidth="1"/>
    <col min="3300" max="3300" width="11.125" style="4" customWidth="1"/>
    <col min="3301" max="3301" width="1.375" style="4" customWidth="1"/>
    <col min="3302" max="3327" width="2.75" style="4" customWidth="1"/>
    <col min="3328" max="3328" width="9" style="4"/>
    <col min="3329" max="3340" width="2.875" style="4" customWidth="1"/>
    <col min="3341" max="3341" width="14.375" style="4" bestFit="1" customWidth="1"/>
    <col min="3342" max="3350" width="2.875" style="4" customWidth="1"/>
    <col min="3351" max="3552" width="9" style="4"/>
    <col min="3553" max="3554" width="1.5" style="4" customWidth="1"/>
    <col min="3555" max="3555" width="2.375" style="4" customWidth="1"/>
    <col min="3556" max="3556" width="11.125" style="4" customWidth="1"/>
    <col min="3557" max="3557" width="1.375" style="4" customWidth="1"/>
    <col min="3558" max="3583" width="2.75" style="4" customWidth="1"/>
    <col min="3584" max="3584" width="9" style="4"/>
    <col min="3585" max="3596" width="2.875" style="4" customWidth="1"/>
    <col min="3597" max="3597" width="14.375" style="4" bestFit="1" customWidth="1"/>
    <col min="3598" max="3606" width="2.875" style="4" customWidth="1"/>
    <col min="3607" max="3808" width="9" style="4"/>
    <col min="3809" max="3810" width="1.5" style="4" customWidth="1"/>
    <col min="3811" max="3811" width="2.375" style="4" customWidth="1"/>
    <col min="3812" max="3812" width="11.125" style="4" customWidth="1"/>
    <col min="3813" max="3813" width="1.375" style="4" customWidth="1"/>
    <col min="3814" max="3839" width="2.75" style="4" customWidth="1"/>
    <col min="3840" max="3840" width="9" style="4"/>
    <col min="3841" max="3852" width="2.875" style="4" customWidth="1"/>
    <col min="3853" max="3853" width="14.375" style="4" bestFit="1" customWidth="1"/>
    <col min="3854" max="3862" width="2.875" style="4" customWidth="1"/>
    <col min="3863" max="4064" width="9" style="4"/>
    <col min="4065" max="4066" width="1.5" style="4" customWidth="1"/>
    <col min="4067" max="4067" width="2.375" style="4" customWidth="1"/>
    <col min="4068" max="4068" width="11.125" style="4" customWidth="1"/>
    <col min="4069" max="4069" width="1.375" style="4" customWidth="1"/>
    <col min="4070" max="4095" width="2.75" style="4" customWidth="1"/>
    <col min="4096" max="4096" width="9" style="4"/>
    <col min="4097" max="4108" width="2.875" style="4" customWidth="1"/>
    <col min="4109" max="4109" width="14.375" style="4" bestFit="1" customWidth="1"/>
    <col min="4110" max="4118" width="2.875" style="4" customWidth="1"/>
    <col min="4119" max="4320" width="9" style="4"/>
    <col min="4321" max="4322" width="1.5" style="4" customWidth="1"/>
    <col min="4323" max="4323" width="2.375" style="4" customWidth="1"/>
    <col min="4324" max="4324" width="11.125" style="4" customWidth="1"/>
    <col min="4325" max="4325" width="1.375" style="4" customWidth="1"/>
    <col min="4326" max="4351" width="2.75" style="4" customWidth="1"/>
    <col min="4352" max="4352" width="9" style="4"/>
    <col min="4353" max="4364" width="2.875" style="4" customWidth="1"/>
    <col min="4365" max="4365" width="14.375" style="4" bestFit="1" customWidth="1"/>
    <col min="4366" max="4374" width="2.875" style="4" customWidth="1"/>
    <col min="4375" max="4576" width="9" style="4"/>
    <col min="4577" max="4578" width="1.5" style="4" customWidth="1"/>
    <col min="4579" max="4579" width="2.375" style="4" customWidth="1"/>
    <col min="4580" max="4580" width="11.125" style="4" customWidth="1"/>
    <col min="4581" max="4581" width="1.375" style="4" customWidth="1"/>
    <col min="4582" max="4607" width="2.75" style="4" customWidth="1"/>
    <col min="4608" max="4608" width="9" style="4"/>
    <col min="4609" max="4620" width="2.875" style="4" customWidth="1"/>
    <col min="4621" max="4621" width="14.375" style="4" bestFit="1" customWidth="1"/>
    <col min="4622" max="4630" width="2.875" style="4" customWidth="1"/>
    <col min="4631" max="4832" width="9" style="4"/>
    <col min="4833" max="4834" width="1.5" style="4" customWidth="1"/>
    <col min="4835" max="4835" width="2.375" style="4" customWidth="1"/>
    <col min="4836" max="4836" width="11.125" style="4" customWidth="1"/>
    <col min="4837" max="4837" width="1.375" style="4" customWidth="1"/>
    <col min="4838" max="4863" width="2.75" style="4" customWidth="1"/>
    <col min="4864" max="4864" width="9" style="4"/>
    <col min="4865" max="4876" width="2.875" style="4" customWidth="1"/>
    <col min="4877" max="4877" width="14.375" style="4" bestFit="1" customWidth="1"/>
    <col min="4878" max="4886" width="2.875" style="4" customWidth="1"/>
    <col min="4887" max="5088" width="9" style="4"/>
    <col min="5089" max="5090" width="1.5" style="4" customWidth="1"/>
    <col min="5091" max="5091" width="2.375" style="4" customWidth="1"/>
    <col min="5092" max="5092" width="11.125" style="4" customWidth="1"/>
    <col min="5093" max="5093" width="1.375" style="4" customWidth="1"/>
    <col min="5094" max="5119" width="2.75" style="4" customWidth="1"/>
    <col min="5120" max="5120" width="9" style="4"/>
    <col min="5121" max="5132" width="2.875" style="4" customWidth="1"/>
    <col min="5133" max="5133" width="14.375" style="4" bestFit="1" customWidth="1"/>
    <col min="5134" max="5142" width="2.875" style="4" customWidth="1"/>
    <col min="5143" max="5344" width="9" style="4"/>
    <col min="5345" max="5346" width="1.5" style="4" customWidth="1"/>
    <col min="5347" max="5347" width="2.375" style="4" customWidth="1"/>
    <col min="5348" max="5348" width="11.125" style="4" customWidth="1"/>
    <col min="5349" max="5349" width="1.375" style="4" customWidth="1"/>
    <col min="5350" max="5375" width="2.75" style="4" customWidth="1"/>
    <col min="5376" max="5376" width="9" style="4"/>
    <col min="5377" max="5388" width="2.875" style="4" customWidth="1"/>
    <col min="5389" max="5389" width="14.375" style="4" bestFit="1" customWidth="1"/>
    <col min="5390" max="5398" width="2.875" style="4" customWidth="1"/>
    <col min="5399" max="5600" width="9" style="4"/>
    <col min="5601" max="5602" width="1.5" style="4" customWidth="1"/>
    <col min="5603" max="5603" width="2.375" style="4" customWidth="1"/>
    <col min="5604" max="5604" width="11.125" style="4" customWidth="1"/>
    <col min="5605" max="5605" width="1.375" style="4" customWidth="1"/>
    <col min="5606" max="5631" width="2.75" style="4" customWidth="1"/>
    <col min="5632" max="5632" width="9" style="4"/>
    <col min="5633" max="5644" width="2.875" style="4" customWidth="1"/>
    <col min="5645" max="5645" width="14.375" style="4" bestFit="1" customWidth="1"/>
    <col min="5646" max="5654" width="2.875" style="4" customWidth="1"/>
    <col min="5655" max="5856" width="9" style="4"/>
    <col min="5857" max="5858" width="1.5" style="4" customWidth="1"/>
    <col min="5859" max="5859" width="2.375" style="4" customWidth="1"/>
    <col min="5860" max="5860" width="11.125" style="4" customWidth="1"/>
    <col min="5861" max="5861" width="1.375" style="4" customWidth="1"/>
    <col min="5862" max="5887" width="2.75" style="4" customWidth="1"/>
    <col min="5888" max="5888" width="9" style="4"/>
    <col min="5889" max="5900" width="2.875" style="4" customWidth="1"/>
    <col min="5901" max="5901" width="14.375" style="4" bestFit="1" customWidth="1"/>
    <col min="5902" max="5910" width="2.875" style="4" customWidth="1"/>
    <col min="5911" max="6112" width="9" style="4"/>
    <col min="6113" max="6114" width="1.5" style="4" customWidth="1"/>
    <col min="6115" max="6115" width="2.375" style="4" customWidth="1"/>
    <col min="6116" max="6116" width="11.125" style="4" customWidth="1"/>
    <col min="6117" max="6117" width="1.375" style="4" customWidth="1"/>
    <col min="6118" max="6143" width="2.75" style="4" customWidth="1"/>
    <col min="6144" max="6144" width="9" style="4"/>
    <col min="6145" max="6156" width="2.875" style="4" customWidth="1"/>
    <col min="6157" max="6157" width="14.375" style="4" bestFit="1" customWidth="1"/>
    <col min="6158" max="6166" width="2.875" style="4" customWidth="1"/>
    <col min="6167" max="6368" width="9" style="4"/>
    <col min="6369" max="6370" width="1.5" style="4" customWidth="1"/>
    <col min="6371" max="6371" width="2.375" style="4" customWidth="1"/>
    <col min="6372" max="6372" width="11.125" style="4" customWidth="1"/>
    <col min="6373" max="6373" width="1.375" style="4" customWidth="1"/>
    <col min="6374" max="6399" width="2.75" style="4" customWidth="1"/>
    <col min="6400" max="6400" width="9" style="4"/>
    <col min="6401" max="6412" width="2.875" style="4" customWidth="1"/>
    <col min="6413" max="6413" width="14.375" style="4" bestFit="1" customWidth="1"/>
    <col min="6414" max="6422" width="2.875" style="4" customWidth="1"/>
    <col min="6423" max="6624" width="9" style="4"/>
    <col min="6625" max="6626" width="1.5" style="4" customWidth="1"/>
    <col min="6627" max="6627" width="2.375" style="4" customWidth="1"/>
    <col min="6628" max="6628" width="11.125" style="4" customWidth="1"/>
    <col min="6629" max="6629" width="1.375" style="4" customWidth="1"/>
    <col min="6630" max="6655" width="2.75" style="4" customWidth="1"/>
    <col min="6656" max="6656" width="9" style="4"/>
    <col min="6657" max="6668" width="2.875" style="4" customWidth="1"/>
    <col min="6669" max="6669" width="14.375" style="4" bestFit="1" customWidth="1"/>
    <col min="6670" max="6678" width="2.875" style="4" customWidth="1"/>
    <col min="6679" max="6880" width="9" style="4"/>
    <col min="6881" max="6882" width="1.5" style="4" customWidth="1"/>
    <col min="6883" max="6883" width="2.375" style="4" customWidth="1"/>
    <col min="6884" max="6884" width="11.125" style="4" customWidth="1"/>
    <col min="6885" max="6885" width="1.375" style="4" customWidth="1"/>
    <col min="6886" max="6911" width="2.75" style="4" customWidth="1"/>
    <col min="6912" max="6912" width="9" style="4"/>
    <col min="6913" max="6924" width="2.875" style="4" customWidth="1"/>
    <col min="6925" max="6925" width="14.375" style="4" bestFit="1" customWidth="1"/>
    <col min="6926" max="6934" width="2.875" style="4" customWidth="1"/>
    <col min="6935" max="7136" width="9" style="4"/>
    <col min="7137" max="7138" width="1.5" style="4" customWidth="1"/>
    <col min="7139" max="7139" width="2.375" style="4" customWidth="1"/>
    <col min="7140" max="7140" width="11.125" style="4" customWidth="1"/>
    <col min="7141" max="7141" width="1.375" style="4" customWidth="1"/>
    <col min="7142" max="7167" width="2.75" style="4" customWidth="1"/>
    <col min="7168" max="7168" width="9" style="4"/>
    <col min="7169" max="7180" width="2.875" style="4" customWidth="1"/>
    <col min="7181" max="7181" width="14.375" style="4" bestFit="1" customWidth="1"/>
    <col min="7182" max="7190" width="2.875" style="4" customWidth="1"/>
    <col min="7191" max="7392" width="9" style="4"/>
    <col min="7393" max="7394" width="1.5" style="4" customWidth="1"/>
    <col min="7395" max="7395" width="2.375" style="4" customWidth="1"/>
    <col min="7396" max="7396" width="11.125" style="4" customWidth="1"/>
    <col min="7397" max="7397" width="1.375" style="4" customWidth="1"/>
    <col min="7398" max="7423" width="2.75" style="4" customWidth="1"/>
    <col min="7424" max="7424" width="9" style="4"/>
    <col min="7425" max="7436" width="2.875" style="4" customWidth="1"/>
    <col min="7437" max="7437" width="14.375" style="4" bestFit="1" customWidth="1"/>
    <col min="7438" max="7446" width="2.875" style="4" customWidth="1"/>
    <col min="7447" max="7648" width="9" style="4"/>
    <col min="7649" max="7650" width="1.5" style="4" customWidth="1"/>
    <col min="7651" max="7651" width="2.375" style="4" customWidth="1"/>
    <col min="7652" max="7652" width="11.125" style="4" customWidth="1"/>
    <col min="7653" max="7653" width="1.375" style="4" customWidth="1"/>
    <col min="7654" max="7679" width="2.75" style="4" customWidth="1"/>
    <col min="7680" max="7680" width="9" style="4"/>
    <col min="7681" max="7692" width="2.875" style="4" customWidth="1"/>
    <col min="7693" max="7693" width="14.375" style="4" bestFit="1" customWidth="1"/>
    <col min="7694" max="7702" width="2.875" style="4" customWidth="1"/>
    <col min="7703" max="7904" width="9" style="4"/>
    <col min="7905" max="7906" width="1.5" style="4" customWidth="1"/>
    <col min="7907" max="7907" width="2.375" style="4" customWidth="1"/>
    <col min="7908" max="7908" width="11.125" style="4" customWidth="1"/>
    <col min="7909" max="7909" width="1.375" style="4" customWidth="1"/>
    <col min="7910" max="7935" width="2.75" style="4" customWidth="1"/>
    <col min="7936" max="7936" width="9" style="4"/>
    <col min="7937" max="7948" width="2.875" style="4" customWidth="1"/>
    <col min="7949" max="7949" width="14.375" style="4" bestFit="1" customWidth="1"/>
    <col min="7950" max="7958" width="2.875" style="4" customWidth="1"/>
    <col min="7959" max="8160" width="9" style="4"/>
    <col min="8161" max="8162" width="1.5" style="4" customWidth="1"/>
    <col min="8163" max="8163" width="2.375" style="4" customWidth="1"/>
    <col min="8164" max="8164" width="11.125" style="4" customWidth="1"/>
    <col min="8165" max="8165" width="1.375" style="4" customWidth="1"/>
    <col min="8166" max="8191" width="2.75" style="4" customWidth="1"/>
    <col min="8192" max="8192" width="9" style="4"/>
    <col min="8193" max="8204" width="2.875" style="4" customWidth="1"/>
    <col min="8205" max="8205" width="14.375" style="4" bestFit="1" customWidth="1"/>
    <col min="8206" max="8214" width="2.875" style="4" customWidth="1"/>
    <col min="8215" max="8416" width="9" style="4"/>
    <col min="8417" max="8418" width="1.5" style="4" customWidth="1"/>
    <col min="8419" max="8419" width="2.375" style="4" customWidth="1"/>
    <col min="8420" max="8420" width="11.125" style="4" customWidth="1"/>
    <col min="8421" max="8421" width="1.375" style="4" customWidth="1"/>
    <col min="8422" max="8447" width="2.75" style="4" customWidth="1"/>
    <col min="8448" max="8448" width="9" style="4"/>
    <col min="8449" max="8460" width="2.875" style="4" customWidth="1"/>
    <col min="8461" max="8461" width="14.375" style="4" bestFit="1" customWidth="1"/>
    <col min="8462" max="8470" width="2.875" style="4" customWidth="1"/>
    <col min="8471" max="8672" width="9" style="4"/>
    <col min="8673" max="8674" width="1.5" style="4" customWidth="1"/>
    <col min="8675" max="8675" width="2.375" style="4" customWidth="1"/>
    <col min="8676" max="8676" width="11.125" style="4" customWidth="1"/>
    <col min="8677" max="8677" width="1.375" style="4" customWidth="1"/>
    <col min="8678" max="8703" width="2.75" style="4" customWidth="1"/>
    <col min="8704" max="8704" width="9" style="4"/>
    <col min="8705" max="8716" width="2.875" style="4" customWidth="1"/>
    <col min="8717" max="8717" width="14.375" style="4" bestFit="1" customWidth="1"/>
    <col min="8718" max="8726" width="2.875" style="4" customWidth="1"/>
    <col min="8727" max="8928" width="9" style="4"/>
    <col min="8929" max="8930" width="1.5" style="4" customWidth="1"/>
    <col min="8931" max="8931" width="2.375" style="4" customWidth="1"/>
    <col min="8932" max="8932" width="11.125" style="4" customWidth="1"/>
    <col min="8933" max="8933" width="1.375" style="4" customWidth="1"/>
    <col min="8934" max="8959" width="2.75" style="4" customWidth="1"/>
    <col min="8960" max="8960" width="9" style="4"/>
    <col min="8961" max="8972" width="2.875" style="4" customWidth="1"/>
    <col min="8973" max="8973" width="14.375" style="4" bestFit="1" customWidth="1"/>
    <col min="8974" max="8982" width="2.875" style="4" customWidth="1"/>
    <col min="8983" max="9184" width="9" style="4"/>
    <col min="9185" max="9186" width="1.5" style="4" customWidth="1"/>
    <col min="9187" max="9187" width="2.375" style="4" customWidth="1"/>
    <col min="9188" max="9188" width="11.125" style="4" customWidth="1"/>
    <col min="9189" max="9189" width="1.375" style="4" customWidth="1"/>
    <col min="9190" max="9215" width="2.75" style="4" customWidth="1"/>
    <col min="9216" max="9216" width="9" style="4"/>
    <col min="9217" max="9228" width="2.875" style="4" customWidth="1"/>
    <col min="9229" max="9229" width="14.375" style="4" bestFit="1" customWidth="1"/>
    <col min="9230" max="9238" width="2.875" style="4" customWidth="1"/>
    <col min="9239" max="9440" width="9" style="4"/>
    <col min="9441" max="9442" width="1.5" style="4" customWidth="1"/>
    <col min="9443" max="9443" width="2.375" style="4" customWidth="1"/>
    <col min="9444" max="9444" width="11.125" style="4" customWidth="1"/>
    <col min="9445" max="9445" width="1.375" style="4" customWidth="1"/>
    <col min="9446" max="9471" width="2.75" style="4" customWidth="1"/>
    <col min="9472" max="9472" width="9" style="4"/>
    <col min="9473" max="9484" width="2.875" style="4" customWidth="1"/>
    <col min="9485" max="9485" width="14.375" style="4" bestFit="1" customWidth="1"/>
    <col min="9486" max="9494" width="2.875" style="4" customWidth="1"/>
    <col min="9495" max="9696" width="9" style="4"/>
    <col min="9697" max="9698" width="1.5" style="4" customWidth="1"/>
    <col min="9699" max="9699" width="2.375" style="4" customWidth="1"/>
    <col min="9700" max="9700" width="11.125" style="4" customWidth="1"/>
    <col min="9701" max="9701" width="1.375" style="4" customWidth="1"/>
    <col min="9702" max="9727" width="2.75" style="4" customWidth="1"/>
    <col min="9728" max="9728" width="9" style="4"/>
    <col min="9729" max="9740" width="2.875" style="4" customWidth="1"/>
    <col min="9741" max="9741" width="14.375" style="4" bestFit="1" customWidth="1"/>
    <col min="9742" max="9750" width="2.875" style="4" customWidth="1"/>
    <col min="9751" max="9952" width="9" style="4"/>
    <col min="9953" max="9954" width="1.5" style="4" customWidth="1"/>
    <col min="9955" max="9955" width="2.375" style="4" customWidth="1"/>
    <col min="9956" max="9956" width="11.125" style="4" customWidth="1"/>
    <col min="9957" max="9957" width="1.375" style="4" customWidth="1"/>
    <col min="9958" max="9983" width="2.75" style="4" customWidth="1"/>
    <col min="9984" max="9984" width="9" style="4"/>
    <col min="9985" max="9996" width="2.875" style="4" customWidth="1"/>
    <col min="9997" max="9997" width="14.375" style="4" bestFit="1" customWidth="1"/>
    <col min="9998" max="10006" width="2.875" style="4" customWidth="1"/>
    <col min="10007" max="10208" width="9" style="4"/>
    <col min="10209" max="10210" width="1.5" style="4" customWidth="1"/>
    <col min="10211" max="10211" width="2.375" style="4" customWidth="1"/>
    <col min="10212" max="10212" width="11.125" style="4" customWidth="1"/>
    <col min="10213" max="10213" width="1.375" style="4" customWidth="1"/>
    <col min="10214" max="10239" width="2.75" style="4" customWidth="1"/>
    <col min="10240" max="10240" width="9" style="4"/>
    <col min="10241" max="10252" width="2.875" style="4" customWidth="1"/>
    <col min="10253" max="10253" width="14.375" style="4" bestFit="1" customWidth="1"/>
    <col min="10254" max="10262" width="2.875" style="4" customWidth="1"/>
    <col min="10263" max="10464" width="9" style="4"/>
    <col min="10465" max="10466" width="1.5" style="4" customWidth="1"/>
    <col min="10467" max="10467" width="2.375" style="4" customWidth="1"/>
    <col min="10468" max="10468" width="11.125" style="4" customWidth="1"/>
    <col min="10469" max="10469" width="1.375" style="4" customWidth="1"/>
    <col min="10470" max="10495" width="2.75" style="4" customWidth="1"/>
    <col min="10496" max="10496" width="9" style="4"/>
    <col min="10497" max="10508" width="2.875" style="4" customWidth="1"/>
    <col min="10509" max="10509" width="14.375" style="4" bestFit="1" customWidth="1"/>
    <col min="10510" max="10518" width="2.875" style="4" customWidth="1"/>
    <col min="10519" max="10720" width="9" style="4"/>
    <col min="10721" max="10722" width="1.5" style="4" customWidth="1"/>
    <col min="10723" max="10723" width="2.375" style="4" customWidth="1"/>
    <col min="10724" max="10724" width="11.125" style="4" customWidth="1"/>
    <col min="10725" max="10725" width="1.375" style="4" customWidth="1"/>
    <col min="10726" max="10751" width="2.75" style="4" customWidth="1"/>
    <col min="10752" max="10752" width="9" style="4"/>
    <col min="10753" max="10764" width="2.875" style="4" customWidth="1"/>
    <col min="10765" max="10765" width="14.375" style="4" bestFit="1" customWidth="1"/>
    <col min="10766" max="10774" width="2.875" style="4" customWidth="1"/>
    <col min="10775" max="10976" width="9" style="4"/>
    <col min="10977" max="10978" width="1.5" style="4" customWidth="1"/>
    <col min="10979" max="10979" width="2.375" style="4" customWidth="1"/>
    <col min="10980" max="10980" width="11.125" style="4" customWidth="1"/>
    <col min="10981" max="10981" width="1.375" style="4" customWidth="1"/>
    <col min="10982" max="11007" width="2.75" style="4" customWidth="1"/>
    <col min="11008" max="11008" width="9" style="4"/>
    <col min="11009" max="11020" width="2.875" style="4" customWidth="1"/>
    <col min="11021" max="11021" width="14.375" style="4" bestFit="1" customWidth="1"/>
    <col min="11022" max="11030" width="2.875" style="4" customWidth="1"/>
    <col min="11031" max="11232" width="9" style="4"/>
    <col min="11233" max="11234" width="1.5" style="4" customWidth="1"/>
    <col min="11235" max="11235" width="2.375" style="4" customWidth="1"/>
    <col min="11236" max="11236" width="11.125" style="4" customWidth="1"/>
    <col min="11237" max="11237" width="1.375" style="4" customWidth="1"/>
    <col min="11238" max="11263" width="2.75" style="4" customWidth="1"/>
    <col min="11264" max="11264" width="9" style="4"/>
    <col min="11265" max="11276" width="2.875" style="4" customWidth="1"/>
    <col min="11277" max="11277" width="14.375" style="4" bestFit="1" customWidth="1"/>
    <col min="11278" max="11286" width="2.875" style="4" customWidth="1"/>
    <col min="11287" max="11488" width="9" style="4"/>
    <col min="11489" max="11490" width="1.5" style="4" customWidth="1"/>
    <col min="11491" max="11491" width="2.375" style="4" customWidth="1"/>
    <col min="11492" max="11492" width="11.125" style="4" customWidth="1"/>
    <col min="11493" max="11493" width="1.375" style="4" customWidth="1"/>
    <col min="11494" max="11519" width="2.75" style="4" customWidth="1"/>
    <col min="11520" max="11520" width="9" style="4"/>
    <col min="11521" max="11532" width="2.875" style="4" customWidth="1"/>
    <col min="11533" max="11533" width="14.375" style="4" bestFit="1" customWidth="1"/>
    <col min="11534" max="11542" width="2.875" style="4" customWidth="1"/>
    <col min="11543" max="11744" width="9" style="4"/>
    <col min="11745" max="11746" width="1.5" style="4" customWidth="1"/>
    <col min="11747" max="11747" width="2.375" style="4" customWidth="1"/>
    <col min="11748" max="11748" width="11.125" style="4" customWidth="1"/>
    <col min="11749" max="11749" width="1.375" style="4" customWidth="1"/>
    <col min="11750" max="11775" width="2.75" style="4" customWidth="1"/>
    <col min="11776" max="11776" width="9" style="4"/>
    <col min="11777" max="11788" width="2.875" style="4" customWidth="1"/>
    <col min="11789" max="11789" width="14.375" style="4" bestFit="1" customWidth="1"/>
    <col min="11790" max="11798" width="2.875" style="4" customWidth="1"/>
    <col min="11799" max="12000" width="9" style="4"/>
    <col min="12001" max="12002" width="1.5" style="4" customWidth="1"/>
    <col min="12003" max="12003" width="2.375" style="4" customWidth="1"/>
    <col min="12004" max="12004" width="11.125" style="4" customWidth="1"/>
    <col min="12005" max="12005" width="1.375" style="4" customWidth="1"/>
    <col min="12006" max="12031" width="2.75" style="4" customWidth="1"/>
    <col min="12032" max="12032" width="9" style="4"/>
    <col min="12033" max="12044" width="2.875" style="4" customWidth="1"/>
    <col min="12045" max="12045" width="14.375" style="4" bestFit="1" customWidth="1"/>
    <col min="12046" max="12054" width="2.875" style="4" customWidth="1"/>
    <col min="12055" max="12256" width="9" style="4"/>
    <col min="12257" max="12258" width="1.5" style="4" customWidth="1"/>
    <col min="12259" max="12259" width="2.375" style="4" customWidth="1"/>
    <col min="12260" max="12260" width="11.125" style="4" customWidth="1"/>
    <col min="12261" max="12261" width="1.375" style="4" customWidth="1"/>
    <col min="12262" max="12287" width="2.75" style="4" customWidth="1"/>
    <col min="12288" max="12288" width="9" style="4"/>
    <col min="12289" max="12300" width="2.875" style="4" customWidth="1"/>
    <col min="12301" max="12301" width="14.375" style="4" bestFit="1" customWidth="1"/>
    <col min="12302" max="12310" width="2.875" style="4" customWidth="1"/>
    <col min="12311" max="12512" width="9" style="4"/>
    <col min="12513" max="12514" width="1.5" style="4" customWidth="1"/>
    <col min="12515" max="12515" width="2.375" style="4" customWidth="1"/>
    <col min="12516" max="12516" width="11.125" style="4" customWidth="1"/>
    <col min="12517" max="12517" width="1.375" style="4" customWidth="1"/>
    <col min="12518" max="12543" width="2.75" style="4" customWidth="1"/>
    <col min="12544" max="12544" width="9" style="4"/>
    <col min="12545" max="12556" width="2.875" style="4" customWidth="1"/>
    <col min="12557" max="12557" width="14.375" style="4" bestFit="1" customWidth="1"/>
    <col min="12558" max="12566" width="2.875" style="4" customWidth="1"/>
    <col min="12567" max="12768" width="9" style="4"/>
    <col min="12769" max="12770" width="1.5" style="4" customWidth="1"/>
    <col min="12771" max="12771" width="2.375" style="4" customWidth="1"/>
    <col min="12772" max="12772" width="11.125" style="4" customWidth="1"/>
    <col min="12773" max="12773" width="1.375" style="4" customWidth="1"/>
    <col min="12774" max="12799" width="2.75" style="4" customWidth="1"/>
    <col min="12800" max="12800" width="9" style="4"/>
    <col min="12801" max="12812" width="2.875" style="4" customWidth="1"/>
    <col min="12813" max="12813" width="14.375" style="4" bestFit="1" customWidth="1"/>
    <col min="12814" max="12822" width="2.875" style="4" customWidth="1"/>
    <col min="12823" max="13024" width="9" style="4"/>
    <col min="13025" max="13026" width="1.5" style="4" customWidth="1"/>
    <col min="13027" max="13027" width="2.375" style="4" customWidth="1"/>
    <col min="13028" max="13028" width="11.125" style="4" customWidth="1"/>
    <col min="13029" max="13029" width="1.375" style="4" customWidth="1"/>
    <col min="13030" max="13055" width="2.75" style="4" customWidth="1"/>
    <col min="13056" max="13056" width="9" style="4"/>
    <col min="13057" max="13068" width="2.875" style="4" customWidth="1"/>
    <col min="13069" max="13069" width="14.375" style="4" bestFit="1" customWidth="1"/>
    <col min="13070" max="13078" width="2.875" style="4" customWidth="1"/>
    <col min="13079" max="13280" width="9" style="4"/>
    <col min="13281" max="13282" width="1.5" style="4" customWidth="1"/>
    <col min="13283" max="13283" width="2.375" style="4" customWidth="1"/>
    <col min="13284" max="13284" width="11.125" style="4" customWidth="1"/>
    <col min="13285" max="13285" width="1.375" style="4" customWidth="1"/>
    <col min="13286" max="13311" width="2.75" style="4" customWidth="1"/>
    <col min="13312" max="13312" width="9" style="4"/>
    <col min="13313" max="13324" width="2.875" style="4" customWidth="1"/>
    <col min="13325" max="13325" width="14.375" style="4" bestFit="1" customWidth="1"/>
    <col min="13326" max="13334" width="2.875" style="4" customWidth="1"/>
    <col min="13335" max="13536" width="9" style="4"/>
    <col min="13537" max="13538" width="1.5" style="4" customWidth="1"/>
    <col min="13539" max="13539" width="2.375" style="4" customWidth="1"/>
    <col min="13540" max="13540" width="11.125" style="4" customWidth="1"/>
    <col min="13541" max="13541" width="1.375" style="4" customWidth="1"/>
    <col min="13542" max="13567" width="2.75" style="4" customWidth="1"/>
    <col min="13568" max="13568" width="9" style="4"/>
    <col min="13569" max="13580" width="2.875" style="4" customWidth="1"/>
    <col min="13581" max="13581" width="14.375" style="4" bestFit="1" customWidth="1"/>
    <col min="13582" max="13590" width="2.875" style="4" customWidth="1"/>
    <col min="13591" max="13792" width="9" style="4"/>
    <col min="13793" max="13794" width="1.5" style="4" customWidth="1"/>
    <col min="13795" max="13795" width="2.375" style="4" customWidth="1"/>
    <col min="13796" max="13796" width="11.125" style="4" customWidth="1"/>
    <col min="13797" max="13797" width="1.375" style="4" customWidth="1"/>
    <col min="13798" max="13823" width="2.75" style="4" customWidth="1"/>
    <col min="13824" max="13824" width="9" style="4"/>
    <col min="13825" max="13836" width="2.875" style="4" customWidth="1"/>
    <col min="13837" max="13837" width="14.375" style="4" bestFit="1" customWidth="1"/>
    <col min="13838" max="13846" width="2.875" style="4" customWidth="1"/>
    <col min="13847" max="14048" width="9" style="4"/>
    <col min="14049" max="14050" width="1.5" style="4" customWidth="1"/>
    <col min="14051" max="14051" width="2.375" style="4" customWidth="1"/>
    <col min="14052" max="14052" width="11.125" style="4" customWidth="1"/>
    <col min="14053" max="14053" width="1.375" style="4" customWidth="1"/>
    <col min="14054" max="14079" width="2.75" style="4" customWidth="1"/>
    <col min="14080" max="14080" width="9" style="4"/>
    <col min="14081" max="14092" width="2.875" style="4" customWidth="1"/>
    <col min="14093" max="14093" width="14.375" style="4" bestFit="1" customWidth="1"/>
    <col min="14094" max="14102" width="2.875" style="4" customWidth="1"/>
    <col min="14103" max="14304" width="9" style="4"/>
    <col min="14305" max="14306" width="1.5" style="4" customWidth="1"/>
    <col min="14307" max="14307" width="2.375" style="4" customWidth="1"/>
    <col min="14308" max="14308" width="11.125" style="4" customWidth="1"/>
    <col min="14309" max="14309" width="1.375" style="4" customWidth="1"/>
    <col min="14310" max="14335" width="2.75" style="4" customWidth="1"/>
    <col min="14336" max="14336" width="9" style="4"/>
    <col min="14337" max="14348" width="2.875" style="4" customWidth="1"/>
    <col min="14349" max="14349" width="14.375" style="4" bestFit="1" customWidth="1"/>
    <col min="14350" max="14358" width="2.875" style="4" customWidth="1"/>
    <col min="14359" max="14560" width="9" style="4"/>
    <col min="14561" max="14562" width="1.5" style="4" customWidth="1"/>
    <col min="14563" max="14563" width="2.375" style="4" customWidth="1"/>
    <col min="14564" max="14564" width="11.125" style="4" customWidth="1"/>
    <col min="14565" max="14565" width="1.375" style="4" customWidth="1"/>
    <col min="14566" max="14591" width="2.75" style="4" customWidth="1"/>
    <col min="14592" max="14592" width="9" style="4"/>
    <col min="14593" max="14604" width="2.875" style="4" customWidth="1"/>
    <col min="14605" max="14605" width="14.375" style="4" bestFit="1" customWidth="1"/>
    <col min="14606" max="14614" width="2.875" style="4" customWidth="1"/>
    <col min="14615" max="14816" width="9" style="4"/>
    <col min="14817" max="14818" width="1.5" style="4" customWidth="1"/>
    <col min="14819" max="14819" width="2.375" style="4" customWidth="1"/>
    <col min="14820" max="14820" width="11.125" style="4" customWidth="1"/>
    <col min="14821" max="14821" width="1.375" style="4" customWidth="1"/>
    <col min="14822" max="14847" width="2.75" style="4" customWidth="1"/>
    <col min="14848" max="14848" width="9" style="4"/>
    <col min="14849" max="14860" width="2.875" style="4" customWidth="1"/>
    <col min="14861" max="14861" width="14.375" style="4" bestFit="1" customWidth="1"/>
    <col min="14862" max="14870" width="2.875" style="4" customWidth="1"/>
    <col min="14871" max="15072" width="9" style="4"/>
    <col min="15073" max="15074" width="1.5" style="4" customWidth="1"/>
    <col min="15075" max="15075" width="2.375" style="4" customWidth="1"/>
    <col min="15076" max="15076" width="11.125" style="4" customWidth="1"/>
    <col min="15077" max="15077" width="1.375" style="4" customWidth="1"/>
    <col min="15078" max="15103" width="2.75" style="4" customWidth="1"/>
    <col min="15104" max="15104" width="9" style="4"/>
    <col min="15105" max="15116" width="2.875" style="4" customWidth="1"/>
    <col min="15117" max="15117" width="14.375" style="4" bestFit="1" customWidth="1"/>
    <col min="15118" max="15126" width="2.875" style="4" customWidth="1"/>
    <col min="15127" max="15328" width="9" style="4"/>
    <col min="15329" max="15330" width="1.5" style="4" customWidth="1"/>
    <col min="15331" max="15331" width="2.375" style="4" customWidth="1"/>
    <col min="15332" max="15332" width="11.125" style="4" customWidth="1"/>
    <col min="15333" max="15333" width="1.375" style="4" customWidth="1"/>
    <col min="15334" max="15359" width="2.75" style="4" customWidth="1"/>
    <col min="15360" max="15360" width="9" style="4"/>
    <col min="15361" max="15372" width="2.875" style="4" customWidth="1"/>
    <col min="15373" max="15373" width="14.375" style="4" bestFit="1" customWidth="1"/>
    <col min="15374" max="15382" width="2.875" style="4" customWidth="1"/>
    <col min="15383" max="15584" width="9" style="4"/>
    <col min="15585" max="15586" width="1.5" style="4" customWidth="1"/>
    <col min="15587" max="15587" width="2.375" style="4" customWidth="1"/>
    <col min="15588" max="15588" width="11.125" style="4" customWidth="1"/>
    <col min="15589" max="15589" width="1.375" style="4" customWidth="1"/>
    <col min="15590" max="15615" width="2.75" style="4" customWidth="1"/>
    <col min="15616" max="15616" width="9" style="4"/>
    <col min="15617" max="15628" width="2.875" style="4" customWidth="1"/>
    <col min="15629" max="15629" width="14.375" style="4" bestFit="1" customWidth="1"/>
    <col min="15630" max="15638" width="2.875" style="4" customWidth="1"/>
    <col min="15639" max="15840" width="9" style="4"/>
    <col min="15841" max="15842" width="1.5" style="4" customWidth="1"/>
    <col min="15843" max="15843" width="2.375" style="4" customWidth="1"/>
    <col min="15844" max="15844" width="11.125" style="4" customWidth="1"/>
    <col min="15845" max="15845" width="1.375" style="4" customWidth="1"/>
    <col min="15846" max="15871" width="2.75" style="4" customWidth="1"/>
    <col min="15872" max="15872" width="9" style="4"/>
    <col min="15873" max="15884" width="2.875" style="4" customWidth="1"/>
    <col min="15885" max="15885" width="14.375" style="4" bestFit="1" customWidth="1"/>
    <col min="15886" max="15894" width="2.875" style="4" customWidth="1"/>
    <col min="15895" max="16096" width="9" style="4"/>
    <col min="16097" max="16098" width="1.5" style="4" customWidth="1"/>
    <col min="16099" max="16099" width="2.375" style="4" customWidth="1"/>
    <col min="16100" max="16100" width="11.125" style="4" customWidth="1"/>
    <col min="16101" max="16101" width="1.375" style="4" customWidth="1"/>
    <col min="16102" max="16127" width="2.75" style="4" customWidth="1"/>
    <col min="16128" max="16128" width="9" style="4"/>
    <col min="16129" max="16140" width="2.875" style="4" customWidth="1"/>
    <col min="16141" max="16141" width="14.375" style="4" bestFit="1" customWidth="1"/>
    <col min="16142" max="16150" width="2.875" style="4" customWidth="1"/>
    <col min="16151" max="16384" width="9" style="4"/>
  </cols>
  <sheetData>
    <row r="1" spans="2:31" ht="11.25"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</row>
    <row r="2" spans="2:31" ht="11.25"/>
    <row r="3" spans="2:31" ht="11.25"/>
    <row r="4" spans="2:31" ht="11.25"/>
    <row r="5" spans="2:31" ht="11.25"/>
    <row r="6" spans="2:31" ht="11.25"/>
    <row r="7" spans="2:31" ht="11.25"/>
    <row r="8" spans="2:31" ht="11.25"/>
    <row r="9" spans="2:31" ht="11.25"/>
    <row r="10" spans="2:31" ht="11.25"/>
    <row r="11" spans="2:31" ht="11.25"/>
    <row r="12" spans="2:31" ht="11.25"/>
    <row r="13" spans="2:31" ht="11.25"/>
    <row r="14" spans="2:31">
      <c r="B14" s="32" t="s">
        <v>70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</row>
    <row r="15" spans="2:31" ht="11.25"/>
    <row r="16" spans="2:31" s="35" customFormat="1" ht="11.25">
      <c r="C16" s="36" t="s">
        <v>56</v>
      </c>
      <c r="D16" s="35" t="s">
        <v>107</v>
      </c>
    </row>
    <row r="17" spans="4:35" s="35" customFormat="1" ht="11.25">
      <c r="AG17" s="36"/>
      <c r="AH17" s="36"/>
      <c r="AI17" s="36" t="s">
        <v>14</v>
      </c>
    </row>
    <row r="18" spans="4:35" s="35" customFormat="1" ht="13.5">
      <c r="D18" s="278" t="s">
        <v>15</v>
      </c>
      <c r="E18" s="278"/>
      <c r="F18" s="278"/>
      <c r="G18" s="278"/>
      <c r="H18" s="278"/>
      <c r="I18" s="281" t="s">
        <v>93</v>
      </c>
      <c r="J18" s="282"/>
      <c r="K18" s="282"/>
      <c r="L18" s="282"/>
      <c r="M18" s="291" t="s">
        <v>100</v>
      </c>
      <c r="N18" s="292"/>
      <c r="O18" s="292"/>
      <c r="P18" s="292"/>
      <c r="Q18" s="292"/>
      <c r="R18" s="292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4"/>
      <c r="AD18" s="295" t="s">
        <v>67</v>
      </c>
      <c r="AE18" s="296"/>
      <c r="AF18" s="297"/>
      <c r="AG18" s="301" t="s">
        <v>68</v>
      </c>
      <c r="AH18" s="167"/>
      <c r="AI18" s="168"/>
    </row>
    <row r="19" spans="4:35" s="35" customFormat="1" ht="13.5">
      <c r="D19" s="279"/>
      <c r="E19" s="279"/>
      <c r="F19" s="279"/>
      <c r="G19" s="279"/>
      <c r="H19" s="279"/>
      <c r="I19" s="269" t="s">
        <v>88</v>
      </c>
      <c r="J19" s="270"/>
      <c r="K19" s="270"/>
      <c r="L19" s="271"/>
      <c r="M19" s="272" t="s">
        <v>90</v>
      </c>
      <c r="N19" s="273"/>
      <c r="O19" s="273"/>
      <c r="P19" s="273"/>
      <c r="Q19" s="273"/>
      <c r="R19" s="273"/>
      <c r="S19" s="274" t="s">
        <v>91</v>
      </c>
      <c r="T19" s="275"/>
      <c r="U19" s="275"/>
      <c r="V19" s="275"/>
      <c r="W19" s="276" t="s">
        <v>92</v>
      </c>
      <c r="X19" s="275"/>
      <c r="Y19" s="275"/>
      <c r="Z19" s="275"/>
      <c r="AA19" s="288" t="s">
        <v>95</v>
      </c>
      <c r="AB19" s="289"/>
      <c r="AC19" s="290"/>
      <c r="AD19" s="298"/>
      <c r="AE19" s="299"/>
      <c r="AF19" s="300"/>
      <c r="AG19" s="302"/>
      <c r="AH19" s="299"/>
      <c r="AI19" s="303"/>
    </row>
    <row r="20" spans="4:35" s="35" customFormat="1" ht="13.5">
      <c r="D20" s="280"/>
      <c r="E20" s="280"/>
      <c r="F20" s="280"/>
      <c r="G20" s="280"/>
      <c r="H20" s="280"/>
      <c r="I20" s="283" t="s">
        <v>89</v>
      </c>
      <c r="J20" s="284"/>
      <c r="K20" s="284"/>
      <c r="L20" s="284"/>
      <c r="M20" s="285" t="s">
        <v>16</v>
      </c>
      <c r="N20" s="285"/>
      <c r="O20" s="285"/>
      <c r="P20" s="285" t="s">
        <v>17</v>
      </c>
      <c r="Q20" s="285"/>
      <c r="R20" s="285"/>
      <c r="S20" s="284" t="s">
        <v>57</v>
      </c>
      <c r="T20" s="284"/>
      <c r="U20" s="284"/>
      <c r="V20" s="284"/>
      <c r="W20" s="286" t="s">
        <v>58</v>
      </c>
      <c r="X20" s="286"/>
      <c r="Y20" s="286"/>
      <c r="Z20" s="286"/>
      <c r="AA20" s="244" t="s">
        <v>94</v>
      </c>
      <c r="AB20" s="244"/>
      <c r="AC20" s="245"/>
      <c r="AD20" s="244" t="s">
        <v>69</v>
      </c>
      <c r="AE20" s="244"/>
      <c r="AF20" s="244"/>
      <c r="AG20" s="287" t="s">
        <v>75</v>
      </c>
      <c r="AH20" s="170"/>
      <c r="AI20" s="171"/>
    </row>
    <row r="21" spans="4:35" s="35" customFormat="1" ht="13.5">
      <c r="D21" s="246" t="s">
        <v>18</v>
      </c>
      <c r="E21" s="246"/>
      <c r="F21" s="246"/>
      <c r="G21" s="246"/>
      <c r="H21" s="246"/>
      <c r="I21" s="247">
        <v>5362553</v>
      </c>
      <c r="J21" s="189"/>
      <c r="K21" s="189"/>
      <c r="L21" s="190"/>
      <c r="M21" s="248">
        <v>231432</v>
      </c>
      <c r="N21" s="248"/>
      <c r="O21" s="248"/>
      <c r="P21" s="248">
        <v>387534</v>
      </c>
      <c r="Q21" s="248"/>
      <c r="R21" s="248"/>
      <c r="S21" s="248">
        <v>624057</v>
      </c>
      <c r="T21" s="248"/>
      <c r="U21" s="248"/>
      <c r="V21" s="248"/>
      <c r="W21" s="249">
        <v>5357461</v>
      </c>
      <c r="X21" s="249"/>
      <c r="Y21" s="249"/>
      <c r="Z21" s="249"/>
      <c r="AA21" s="252">
        <v>29954</v>
      </c>
      <c r="AB21" s="252"/>
      <c r="AC21" s="253"/>
      <c r="AD21" s="256" t="s">
        <v>101</v>
      </c>
      <c r="AE21" s="257"/>
      <c r="AF21" s="257"/>
      <c r="AG21" s="263" t="s">
        <v>76</v>
      </c>
      <c r="AH21" s="264"/>
      <c r="AI21" s="265"/>
    </row>
    <row r="22" spans="4:35" s="35" customFormat="1" ht="13.5">
      <c r="D22" s="250" t="s">
        <v>19</v>
      </c>
      <c r="E22" s="250"/>
      <c r="F22" s="250"/>
      <c r="G22" s="250"/>
      <c r="H22" s="250"/>
      <c r="I22" s="251">
        <v>777648</v>
      </c>
      <c r="J22" s="195"/>
      <c r="K22" s="195"/>
      <c r="L22" s="196"/>
      <c r="M22" s="211">
        <v>15526</v>
      </c>
      <c r="N22" s="211"/>
      <c r="O22" s="211"/>
      <c r="P22" s="211">
        <v>73261</v>
      </c>
      <c r="Q22" s="211"/>
      <c r="R22" s="211"/>
      <c r="S22" s="211">
        <v>117359</v>
      </c>
      <c r="T22" s="211"/>
      <c r="U22" s="211"/>
      <c r="V22" s="211"/>
      <c r="W22" s="226">
        <v>749076</v>
      </c>
      <c r="X22" s="226"/>
      <c r="Y22" s="226"/>
      <c r="Z22" s="226"/>
      <c r="AA22" s="254">
        <v>4528</v>
      </c>
      <c r="AB22" s="254"/>
      <c r="AC22" s="255"/>
      <c r="AD22" s="242" t="s">
        <v>102</v>
      </c>
      <c r="AE22" s="243"/>
      <c r="AF22" s="243"/>
      <c r="AG22" s="266" t="s">
        <v>103</v>
      </c>
      <c r="AH22" s="267"/>
      <c r="AI22" s="268"/>
    </row>
    <row r="23" spans="4:35" s="35" customFormat="1" ht="13.5">
      <c r="D23" s="258" t="s">
        <v>20</v>
      </c>
      <c r="E23" s="259"/>
      <c r="F23" s="259"/>
      <c r="G23" s="259"/>
      <c r="H23" s="259"/>
      <c r="I23" s="260">
        <v>6140201</v>
      </c>
      <c r="J23" s="261"/>
      <c r="K23" s="261"/>
      <c r="L23" s="262"/>
      <c r="M23" s="216">
        <v>246958</v>
      </c>
      <c r="N23" s="216"/>
      <c r="O23" s="216"/>
      <c r="P23" s="216">
        <v>460795</v>
      </c>
      <c r="Q23" s="216"/>
      <c r="R23" s="216"/>
      <c r="S23" s="216">
        <v>741416</v>
      </c>
      <c r="T23" s="216"/>
      <c r="U23" s="216"/>
      <c r="V23" s="216"/>
      <c r="W23" s="216">
        <v>6106537</v>
      </c>
      <c r="X23" s="216"/>
      <c r="Y23" s="216"/>
      <c r="Z23" s="216"/>
      <c r="AA23" s="227">
        <v>34482</v>
      </c>
      <c r="AB23" s="227"/>
      <c r="AC23" s="228"/>
      <c r="AD23" s="238" t="s">
        <v>104</v>
      </c>
      <c r="AE23" s="239"/>
      <c r="AF23" s="239"/>
      <c r="AG23" s="362" t="s">
        <v>84</v>
      </c>
      <c r="AH23" s="363"/>
      <c r="AI23" s="364"/>
    </row>
    <row r="24" spans="4:35" s="37" customFormat="1" ht="13.5">
      <c r="D24" s="118"/>
      <c r="E24" s="231" t="s">
        <v>80</v>
      </c>
      <c r="F24" s="232"/>
      <c r="G24" s="232"/>
      <c r="H24" s="233"/>
      <c r="I24" s="234">
        <v>3308881</v>
      </c>
      <c r="J24" s="235"/>
      <c r="K24" s="235"/>
      <c r="L24" s="236"/>
      <c r="M24" s="237">
        <v>148996</v>
      </c>
      <c r="N24" s="237"/>
      <c r="O24" s="237"/>
      <c r="P24" s="237">
        <v>182726</v>
      </c>
      <c r="Q24" s="237"/>
      <c r="R24" s="237"/>
      <c r="S24" s="237">
        <v>316231</v>
      </c>
      <c r="T24" s="237"/>
      <c r="U24" s="237"/>
      <c r="V24" s="237"/>
      <c r="W24" s="249">
        <v>3324372</v>
      </c>
      <c r="X24" s="249"/>
      <c r="Y24" s="249"/>
      <c r="Z24" s="249"/>
      <c r="AA24" s="229">
        <v>19095</v>
      </c>
      <c r="AB24" s="229"/>
      <c r="AC24" s="230"/>
      <c r="AD24" s="240" t="s">
        <v>172</v>
      </c>
      <c r="AE24" s="241"/>
      <c r="AF24" s="241"/>
      <c r="AG24" s="263" t="s">
        <v>173</v>
      </c>
      <c r="AH24" s="264"/>
      <c r="AI24" s="265"/>
    </row>
    <row r="25" spans="4:35" s="35" customFormat="1" ht="13.5">
      <c r="D25" s="119"/>
      <c r="E25" s="219" t="s">
        <v>81</v>
      </c>
      <c r="F25" s="220"/>
      <c r="G25" s="220"/>
      <c r="H25" s="221"/>
      <c r="I25" s="222">
        <v>2831320</v>
      </c>
      <c r="J25" s="223"/>
      <c r="K25" s="223"/>
      <c r="L25" s="224"/>
      <c r="M25" s="225">
        <v>97962</v>
      </c>
      <c r="N25" s="225"/>
      <c r="O25" s="225"/>
      <c r="P25" s="225">
        <v>278069</v>
      </c>
      <c r="Q25" s="225"/>
      <c r="R25" s="225"/>
      <c r="S25" s="225">
        <v>425185</v>
      </c>
      <c r="T25" s="225"/>
      <c r="U25" s="225"/>
      <c r="V25" s="225"/>
      <c r="W25" s="226">
        <v>2782165</v>
      </c>
      <c r="X25" s="226"/>
      <c r="Y25" s="226"/>
      <c r="Z25" s="226"/>
      <c r="AA25" s="217">
        <v>15387</v>
      </c>
      <c r="AB25" s="217"/>
      <c r="AC25" s="218"/>
      <c r="AD25" s="242" t="s">
        <v>105</v>
      </c>
      <c r="AE25" s="243"/>
      <c r="AF25" s="243"/>
      <c r="AG25" s="266" t="s">
        <v>106</v>
      </c>
      <c r="AH25" s="267"/>
      <c r="AI25" s="268"/>
    </row>
    <row r="26" spans="4:35" ht="11.25"/>
    <row r="27" spans="4:35" ht="11.25"/>
    <row r="28" spans="4:35" ht="11.25"/>
    <row r="29" spans="4:35" ht="11.25"/>
    <row r="30" spans="4:35" ht="11.25"/>
    <row r="31" spans="4:35" ht="11.25"/>
    <row r="32" spans="4:35" ht="11.25"/>
    <row r="33" spans="2:44">
      <c r="B33" s="32" t="s">
        <v>71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2:44" ht="11.25">
      <c r="H34" s="1"/>
      <c r="I34" s="1"/>
    </row>
    <row r="35" spans="2:44" s="39" customFormat="1" ht="11.25">
      <c r="C35" s="40" t="s">
        <v>54</v>
      </c>
      <c r="D35" s="39" t="s">
        <v>108</v>
      </c>
    </row>
    <row r="36" spans="2:44" s="39" customFormat="1" ht="11.25">
      <c r="AA36" s="108"/>
      <c r="AB36" s="108"/>
      <c r="AC36" s="108"/>
      <c r="AD36" s="108"/>
      <c r="AE36" s="109"/>
      <c r="AI36" s="38" t="s">
        <v>14</v>
      </c>
    </row>
    <row r="37" spans="2:44" s="39" customFormat="1" ht="13.5">
      <c r="D37" s="339" t="s">
        <v>21</v>
      </c>
      <c r="E37" s="340"/>
      <c r="F37" s="340"/>
      <c r="G37" s="340"/>
      <c r="H37" s="340"/>
      <c r="I37" s="340"/>
      <c r="J37" s="340"/>
      <c r="K37" s="341"/>
      <c r="L37" s="339" t="s">
        <v>22</v>
      </c>
      <c r="M37" s="340"/>
      <c r="N37" s="340"/>
      <c r="O37" s="340"/>
      <c r="P37" s="340"/>
      <c r="Q37" s="341"/>
      <c r="R37" s="346" t="s">
        <v>23</v>
      </c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8"/>
      <c r="AJ37" s="125"/>
      <c r="AK37" s="117"/>
      <c r="AL37" s="117"/>
      <c r="AM37" s="117"/>
      <c r="AN37" s="117"/>
      <c r="AO37" s="117"/>
      <c r="AP37" s="41"/>
      <c r="AQ37" s="41"/>
      <c r="AR37" s="41"/>
    </row>
    <row r="38" spans="2:44" s="39" customFormat="1" ht="13.5">
      <c r="D38" s="342"/>
      <c r="E38" s="343"/>
      <c r="F38" s="343"/>
      <c r="G38" s="343"/>
      <c r="H38" s="343"/>
      <c r="I38" s="343"/>
      <c r="J38" s="343"/>
      <c r="K38" s="344"/>
      <c r="L38" s="342"/>
      <c r="M38" s="343"/>
      <c r="N38" s="343"/>
      <c r="O38" s="343"/>
      <c r="P38" s="343"/>
      <c r="Q38" s="344"/>
      <c r="R38" s="391" t="s">
        <v>85</v>
      </c>
      <c r="S38" s="392"/>
      <c r="T38" s="392"/>
      <c r="U38" s="392"/>
      <c r="V38" s="392"/>
      <c r="W38" s="393"/>
      <c r="X38" s="394" t="s">
        <v>86</v>
      </c>
      <c r="Y38" s="392"/>
      <c r="Z38" s="392"/>
      <c r="AA38" s="392"/>
      <c r="AB38" s="392"/>
      <c r="AC38" s="393"/>
      <c r="AD38" s="394" t="s">
        <v>87</v>
      </c>
      <c r="AE38" s="392"/>
      <c r="AF38" s="392"/>
      <c r="AG38" s="392"/>
      <c r="AH38" s="392"/>
      <c r="AI38" s="395"/>
      <c r="AJ38" s="125"/>
      <c r="AK38" s="117"/>
      <c r="AL38" s="117"/>
      <c r="AM38" s="117"/>
      <c r="AN38" s="117"/>
      <c r="AO38" s="117"/>
      <c r="AP38" s="41"/>
      <c r="AQ38" s="41"/>
      <c r="AR38" s="41"/>
    </row>
    <row r="39" spans="2:44" s="39" customFormat="1" ht="13.5">
      <c r="D39" s="377" t="s">
        <v>24</v>
      </c>
      <c r="E39" s="378"/>
      <c r="F39" s="378"/>
      <c r="G39" s="378"/>
      <c r="H39" s="205"/>
      <c r="I39" s="205"/>
      <c r="J39" s="205"/>
      <c r="K39" s="206"/>
      <c r="L39" s="306">
        <f>SUM(L40:Q42)</f>
        <v>28695</v>
      </c>
      <c r="M39" s="304"/>
      <c r="N39" s="304"/>
      <c r="O39" s="304"/>
      <c r="P39" s="304"/>
      <c r="Q39" s="307"/>
      <c r="R39" s="317">
        <f>SUM(R40:W42)</f>
        <v>28695</v>
      </c>
      <c r="S39" s="318"/>
      <c r="T39" s="318"/>
      <c r="U39" s="318"/>
      <c r="V39" s="318"/>
      <c r="W39" s="318"/>
      <c r="X39" s="335">
        <f>SUM(X40:AC42)</f>
        <v>0</v>
      </c>
      <c r="Y39" s="318"/>
      <c r="Z39" s="318"/>
      <c r="AA39" s="318"/>
      <c r="AB39" s="318"/>
      <c r="AC39" s="318"/>
      <c r="AD39" s="335">
        <f>SUM(AD40:AI42)</f>
        <v>0</v>
      </c>
      <c r="AE39" s="318"/>
      <c r="AF39" s="318"/>
      <c r="AG39" s="318"/>
      <c r="AH39" s="318"/>
      <c r="AI39" s="338"/>
      <c r="AJ39" s="127"/>
      <c r="AK39" s="116"/>
      <c r="AL39" s="116"/>
      <c r="AM39" s="116"/>
      <c r="AN39" s="116"/>
      <c r="AO39" s="116"/>
      <c r="AP39" s="42"/>
      <c r="AQ39" s="42"/>
      <c r="AR39" s="42"/>
    </row>
    <row r="40" spans="2:44" s="39" customFormat="1" ht="13.5">
      <c r="D40" s="120"/>
      <c r="E40" s="379" t="s">
        <v>25</v>
      </c>
      <c r="F40" s="380"/>
      <c r="G40" s="380"/>
      <c r="H40" s="380"/>
      <c r="I40" s="381"/>
      <c r="J40" s="381"/>
      <c r="K40" s="382"/>
      <c r="L40" s="308">
        <v>4788</v>
      </c>
      <c r="M40" s="309"/>
      <c r="N40" s="309"/>
      <c r="O40" s="309"/>
      <c r="P40" s="309"/>
      <c r="Q40" s="310"/>
      <c r="R40" s="319">
        <v>4788</v>
      </c>
      <c r="S40" s="320"/>
      <c r="T40" s="320"/>
      <c r="U40" s="320"/>
      <c r="V40" s="320"/>
      <c r="W40" s="320"/>
      <c r="X40" s="336">
        <v>0</v>
      </c>
      <c r="Y40" s="320"/>
      <c r="Z40" s="320"/>
      <c r="AA40" s="320"/>
      <c r="AB40" s="320"/>
      <c r="AC40" s="320"/>
      <c r="AD40" s="336">
        <v>0</v>
      </c>
      <c r="AE40" s="320"/>
      <c r="AF40" s="320"/>
      <c r="AG40" s="320"/>
      <c r="AH40" s="320"/>
      <c r="AI40" s="337"/>
      <c r="AJ40" s="127"/>
      <c r="AK40" s="116"/>
      <c r="AL40" s="116"/>
      <c r="AM40" s="116"/>
      <c r="AN40" s="116"/>
      <c r="AO40" s="116"/>
      <c r="AP40" s="42"/>
      <c r="AQ40" s="42"/>
      <c r="AR40" s="42"/>
    </row>
    <row r="41" spans="2:44" s="39" customFormat="1" ht="13.5">
      <c r="D41" s="120"/>
      <c r="E41" s="383" t="s">
        <v>26</v>
      </c>
      <c r="F41" s="384"/>
      <c r="G41" s="384"/>
      <c r="H41" s="384"/>
      <c r="I41" s="384"/>
      <c r="J41" s="384"/>
      <c r="K41" s="385"/>
      <c r="L41" s="308">
        <v>22860</v>
      </c>
      <c r="M41" s="309"/>
      <c r="N41" s="309"/>
      <c r="O41" s="309"/>
      <c r="P41" s="309"/>
      <c r="Q41" s="310"/>
      <c r="R41" s="319">
        <v>22860</v>
      </c>
      <c r="S41" s="320"/>
      <c r="T41" s="320"/>
      <c r="U41" s="320"/>
      <c r="V41" s="320"/>
      <c r="W41" s="320"/>
      <c r="X41" s="336">
        <v>0</v>
      </c>
      <c r="Y41" s="320"/>
      <c r="Z41" s="320"/>
      <c r="AA41" s="320"/>
      <c r="AB41" s="320"/>
      <c r="AC41" s="320"/>
      <c r="AD41" s="336">
        <v>0</v>
      </c>
      <c r="AE41" s="320"/>
      <c r="AF41" s="320"/>
      <c r="AG41" s="320"/>
      <c r="AH41" s="320"/>
      <c r="AI41" s="337"/>
      <c r="AJ41" s="127"/>
      <c r="AK41" s="116"/>
      <c r="AL41" s="116"/>
      <c r="AM41" s="116"/>
      <c r="AN41" s="116"/>
      <c r="AO41" s="116"/>
      <c r="AP41" s="42"/>
      <c r="AQ41" s="42"/>
      <c r="AR41" s="42"/>
    </row>
    <row r="42" spans="2:44" s="39" customFormat="1" ht="13.5" customHeight="1">
      <c r="D42" s="121"/>
      <c r="E42" s="379" t="s">
        <v>27</v>
      </c>
      <c r="F42" s="380"/>
      <c r="G42" s="380"/>
      <c r="H42" s="380"/>
      <c r="I42" s="381"/>
      <c r="J42" s="381"/>
      <c r="K42" s="382"/>
      <c r="L42" s="308">
        <v>1047</v>
      </c>
      <c r="M42" s="309"/>
      <c r="N42" s="309"/>
      <c r="O42" s="309"/>
      <c r="P42" s="309"/>
      <c r="Q42" s="310"/>
      <c r="R42" s="319">
        <v>1047</v>
      </c>
      <c r="S42" s="320"/>
      <c r="T42" s="320"/>
      <c r="U42" s="320"/>
      <c r="V42" s="320"/>
      <c r="W42" s="320"/>
      <c r="X42" s="336">
        <v>0</v>
      </c>
      <c r="Y42" s="320"/>
      <c r="Z42" s="320"/>
      <c r="AA42" s="320"/>
      <c r="AB42" s="320"/>
      <c r="AC42" s="320"/>
      <c r="AD42" s="336">
        <v>0</v>
      </c>
      <c r="AE42" s="320"/>
      <c r="AF42" s="320"/>
      <c r="AG42" s="320"/>
      <c r="AH42" s="320"/>
      <c r="AI42" s="337"/>
      <c r="AJ42" s="127"/>
      <c r="AK42" s="116"/>
      <c r="AL42" s="116"/>
      <c r="AM42" s="116"/>
      <c r="AN42" s="116"/>
      <c r="AO42" s="116"/>
      <c r="AP42" s="42"/>
      <c r="AQ42" s="42"/>
      <c r="AR42" s="42"/>
    </row>
    <row r="43" spans="2:44" s="39" customFormat="1" ht="13.5">
      <c r="D43" s="377" t="s">
        <v>28</v>
      </c>
      <c r="E43" s="378"/>
      <c r="F43" s="378"/>
      <c r="G43" s="378"/>
      <c r="H43" s="205"/>
      <c r="I43" s="205"/>
      <c r="J43" s="205"/>
      <c r="K43" s="206"/>
      <c r="L43" s="306">
        <f>SUM(L44:Q45)</f>
        <v>679058</v>
      </c>
      <c r="M43" s="304"/>
      <c r="N43" s="304"/>
      <c r="O43" s="304"/>
      <c r="P43" s="304"/>
      <c r="Q43" s="307"/>
      <c r="R43" s="321">
        <f>SUM(R44:W45)</f>
        <v>679058</v>
      </c>
      <c r="S43" s="322"/>
      <c r="T43" s="322"/>
      <c r="U43" s="322"/>
      <c r="V43" s="322"/>
      <c r="W43" s="323"/>
      <c r="X43" s="349">
        <f>SUM(X44:AC45)</f>
        <v>0</v>
      </c>
      <c r="Y43" s="322"/>
      <c r="Z43" s="322"/>
      <c r="AA43" s="322"/>
      <c r="AB43" s="322"/>
      <c r="AC43" s="323"/>
      <c r="AD43" s="335">
        <f>SUM(AD44:AI45)</f>
        <v>0</v>
      </c>
      <c r="AE43" s="318"/>
      <c r="AF43" s="318"/>
      <c r="AG43" s="318"/>
      <c r="AH43" s="318"/>
      <c r="AI43" s="338"/>
      <c r="AJ43" s="127"/>
      <c r="AK43" s="116"/>
      <c r="AL43" s="116"/>
      <c r="AM43" s="116"/>
      <c r="AN43" s="116"/>
      <c r="AO43" s="116"/>
      <c r="AP43" s="42"/>
      <c r="AQ43" s="42"/>
      <c r="AR43" s="42"/>
    </row>
    <row r="44" spans="2:44" s="39" customFormat="1" ht="13.5" customHeight="1">
      <c r="D44" s="120"/>
      <c r="E44" s="379" t="s">
        <v>29</v>
      </c>
      <c r="F44" s="380"/>
      <c r="G44" s="380"/>
      <c r="H44" s="380"/>
      <c r="I44" s="381"/>
      <c r="J44" s="381"/>
      <c r="K44" s="382"/>
      <c r="L44" s="308">
        <v>554058</v>
      </c>
      <c r="M44" s="309"/>
      <c r="N44" s="309"/>
      <c r="O44" s="309"/>
      <c r="P44" s="309"/>
      <c r="Q44" s="310"/>
      <c r="R44" s="319">
        <v>554058</v>
      </c>
      <c r="S44" s="320"/>
      <c r="T44" s="320"/>
      <c r="U44" s="320"/>
      <c r="V44" s="320"/>
      <c r="W44" s="320"/>
      <c r="X44" s="336">
        <v>0</v>
      </c>
      <c r="Y44" s="320"/>
      <c r="Z44" s="320"/>
      <c r="AA44" s="320"/>
      <c r="AB44" s="320"/>
      <c r="AC44" s="320"/>
      <c r="AD44" s="336">
        <v>0</v>
      </c>
      <c r="AE44" s="320"/>
      <c r="AF44" s="320"/>
      <c r="AG44" s="320"/>
      <c r="AH44" s="320"/>
      <c r="AI44" s="337"/>
      <c r="AJ44" s="126"/>
      <c r="AK44" s="116"/>
      <c r="AL44" s="116"/>
      <c r="AM44" s="116"/>
      <c r="AN44" s="116"/>
      <c r="AO44" s="116"/>
      <c r="AP44" s="42"/>
      <c r="AQ44" s="42"/>
      <c r="AR44" s="42"/>
    </row>
    <row r="45" spans="2:44" s="39" customFormat="1" ht="13.5" customHeight="1">
      <c r="D45" s="120"/>
      <c r="E45" s="386" t="s">
        <v>30</v>
      </c>
      <c r="F45" s="387"/>
      <c r="G45" s="387"/>
      <c r="H45" s="387"/>
      <c r="I45" s="387"/>
      <c r="J45" s="387"/>
      <c r="K45" s="388"/>
      <c r="L45" s="311">
        <v>125000</v>
      </c>
      <c r="M45" s="312"/>
      <c r="N45" s="312"/>
      <c r="O45" s="312"/>
      <c r="P45" s="312"/>
      <c r="Q45" s="313"/>
      <c r="R45" s="324">
        <v>125000</v>
      </c>
      <c r="S45" s="325"/>
      <c r="T45" s="325"/>
      <c r="U45" s="325"/>
      <c r="V45" s="325"/>
      <c r="W45" s="325"/>
      <c r="X45" s="345">
        <v>0</v>
      </c>
      <c r="Y45" s="325"/>
      <c r="Z45" s="325"/>
      <c r="AA45" s="325"/>
      <c r="AB45" s="325"/>
      <c r="AC45" s="325"/>
      <c r="AD45" s="345">
        <v>0</v>
      </c>
      <c r="AE45" s="325"/>
      <c r="AF45" s="325"/>
      <c r="AG45" s="325"/>
      <c r="AH45" s="325"/>
      <c r="AI45" s="350"/>
      <c r="AJ45" s="126"/>
      <c r="AK45" s="116"/>
      <c r="AL45" s="116"/>
      <c r="AM45" s="116"/>
      <c r="AN45" s="116"/>
      <c r="AO45" s="116"/>
      <c r="AP45" s="42"/>
      <c r="AQ45" s="42"/>
      <c r="AR45" s="42"/>
    </row>
    <row r="46" spans="2:44" s="39" customFormat="1" ht="13.5">
      <c r="D46" s="389" t="s">
        <v>31</v>
      </c>
      <c r="E46" s="390"/>
      <c r="F46" s="390"/>
      <c r="G46" s="390"/>
      <c r="H46" s="390"/>
      <c r="I46" s="315"/>
      <c r="J46" s="315"/>
      <c r="K46" s="316"/>
      <c r="L46" s="314">
        <f>L39+L43</f>
        <v>707753</v>
      </c>
      <c r="M46" s="315"/>
      <c r="N46" s="315"/>
      <c r="O46" s="315"/>
      <c r="P46" s="315"/>
      <c r="Q46" s="316"/>
      <c r="R46" s="326">
        <f>R39+R43</f>
        <v>707753</v>
      </c>
      <c r="S46" s="327"/>
      <c r="T46" s="327"/>
      <c r="U46" s="327"/>
      <c r="V46" s="327"/>
      <c r="W46" s="327">
        <f>W39+W43</f>
        <v>0</v>
      </c>
      <c r="X46" s="333">
        <f>X39+X43</f>
        <v>0</v>
      </c>
      <c r="Y46" s="327"/>
      <c r="Z46" s="327"/>
      <c r="AA46" s="327"/>
      <c r="AB46" s="327"/>
      <c r="AC46" s="327">
        <f>AC39+AC43</f>
        <v>0</v>
      </c>
      <c r="AD46" s="333">
        <f>AD39+AD43</f>
        <v>0</v>
      </c>
      <c r="AE46" s="327"/>
      <c r="AF46" s="327"/>
      <c r="AG46" s="327"/>
      <c r="AH46" s="327"/>
      <c r="AI46" s="334"/>
      <c r="AJ46" s="126"/>
      <c r="AK46" s="116"/>
      <c r="AL46" s="116"/>
      <c r="AM46" s="116"/>
      <c r="AN46" s="116"/>
      <c r="AO46" s="116"/>
      <c r="AP46" s="42"/>
      <c r="AQ46" s="42"/>
      <c r="AR46" s="42"/>
    </row>
    <row r="47" spans="2:44" ht="11.25"/>
    <row r="48" spans="2:44">
      <c r="B48" s="32" t="s">
        <v>72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/>
      <c r="N48" s="1"/>
      <c r="O48" s="1"/>
    </row>
    <row r="49" spans="3:37" ht="11.25">
      <c r="N49" s="1"/>
      <c r="O49" s="1"/>
    </row>
    <row r="50" spans="3:37" ht="11.25">
      <c r="C50" s="38" t="s">
        <v>54</v>
      </c>
      <c r="D50" s="4" t="s">
        <v>109</v>
      </c>
      <c r="N50" s="1"/>
      <c r="O50" s="1"/>
    </row>
    <row r="51" spans="3:37" ht="11.25">
      <c r="C51" s="38"/>
      <c r="D51" s="4" t="s">
        <v>83</v>
      </c>
      <c r="N51" s="1"/>
      <c r="O51" s="1"/>
    </row>
    <row r="52" spans="3:37" ht="11.25">
      <c r="AD52" s="38"/>
      <c r="AI52" s="38" t="s">
        <v>14</v>
      </c>
      <c r="AJ52" s="43"/>
      <c r="AK52" s="43"/>
    </row>
    <row r="53" spans="3:37" ht="13.5" customHeight="1">
      <c r="D53" s="172" t="s">
        <v>79</v>
      </c>
      <c r="E53" s="173"/>
      <c r="F53" s="173"/>
      <c r="G53" s="173"/>
      <c r="H53" s="174"/>
      <c r="I53" s="351" t="s">
        <v>110</v>
      </c>
      <c r="J53" s="179"/>
      <c r="K53" s="179"/>
      <c r="L53" s="179"/>
      <c r="M53" s="180"/>
      <c r="N53" s="178" t="s">
        <v>111</v>
      </c>
      <c r="O53" s="328"/>
      <c r="P53" s="328"/>
      <c r="Q53" s="328"/>
      <c r="R53" s="122"/>
      <c r="S53" s="122"/>
      <c r="T53" s="122"/>
      <c r="U53" s="122"/>
      <c r="V53" s="122"/>
      <c r="W53" s="122"/>
      <c r="X53" s="122"/>
      <c r="Y53" s="122"/>
      <c r="Z53" s="123"/>
      <c r="AA53" s="178" t="s">
        <v>112</v>
      </c>
      <c r="AB53" s="179"/>
      <c r="AC53" s="179"/>
      <c r="AD53" s="180"/>
      <c r="AE53" s="166" t="s">
        <v>113</v>
      </c>
      <c r="AF53" s="167"/>
      <c r="AG53" s="167"/>
      <c r="AH53" s="167"/>
      <c r="AI53" s="168"/>
      <c r="AJ53" s="44"/>
      <c r="AK53" s="44"/>
    </row>
    <row r="54" spans="3:37" ht="13.5">
      <c r="D54" s="175"/>
      <c r="E54" s="176"/>
      <c r="F54" s="176"/>
      <c r="G54" s="176"/>
      <c r="H54" s="177"/>
      <c r="I54" s="352"/>
      <c r="J54" s="182"/>
      <c r="K54" s="182"/>
      <c r="L54" s="182"/>
      <c r="M54" s="183"/>
      <c r="N54" s="329"/>
      <c r="O54" s="330"/>
      <c r="P54" s="330"/>
      <c r="Q54" s="330"/>
      <c r="R54" s="184" t="s">
        <v>32</v>
      </c>
      <c r="S54" s="331"/>
      <c r="T54" s="332"/>
      <c r="U54" s="184" t="s">
        <v>33</v>
      </c>
      <c r="V54" s="185"/>
      <c r="W54" s="186"/>
      <c r="X54" s="184" t="s">
        <v>34</v>
      </c>
      <c r="Y54" s="185"/>
      <c r="Z54" s="186"/>
      <c r="AA54" s="181"/>
      <c r="AB54" s="182"/>
      <c r="AC54" s="182"/>
      <c r="AD54" s="183"/>
      <c r="AE54" s="169" t="s">
        <v>97</v>
      </c>
      <c r="AF54" s="170"/>
      <c r="AG54" s="170"/>
      <c r="AH54" s="170"/>
      <c r="AI54" s="171"/>
      <c r="AJ54" s="44"/>
      <c r="AK54" s="44"/>
    </row>
    <row r="55" spans="3:37" ht="13.5">
      <c r="D55" s="197" t="s">
        <v>35</v>
      </c>
      <c r="E55" s="198"/>
      <c r="F55" s="198"/>
      <c r="G55" s="198"/>
      <c r="H55" s="199"/>
      <c r="I55" s="247">
        <v>519738</v>
      </c>
      <c r="J55" s="304"/>
      <c r="K55" s="304"/>
      <c r="L55" s="304"/>
      <c r="M55" s="305"/>
      <c r="N55" s="188">
        <v>237561</v>
      </c>
      <c r="O55" s="304"/>
      <c r="P55" s="304"/>
      <c r="Q55" s="305"/>
      <c r="R55" s="188">
        <v>208197</v>
      </c>
      <c r="S55" s="304"/>
      <c r="T55" s="305"/>
      <c r="U55" s="188">
        <v>26900</v>
      </c>
      <c r="V55" s="189"/>
      <c r="W55" s="190"/>
      <c r="X55" s="188">
        <v>2464</v>
      </c>
      <c r="Y55" s="189"/>
      <c r="Z55" s="190"/>
      <c r="AA55" s="188">
        <v>143227</v>
      </c>
      <c r="AB55" s="189"/>
      <c r="AC55" s="189"/>
      <c r="AD55" s="190"/>
      <c r="AE55" s="371">
        <v>614072</v>
      </c>
      <c r="AF55" s="304"/>
      <c r="AG55" s="304"/>
      <c r="AH55" s="304"/>
      <c r="AI55" s="307"/>
      <c r="AJ55" s="45"/>
      <c r="AK55" s="45"/>
    </row>
    <row r="56" spans="3:37" ht="13.5">
      <c r="D56" s="124"/>
      <c r="E56" s="191" t="s">
        <v>36</v>
      </c>
      <c r="F56" s="192"/>
      <c r="G56" s="192"/>
      <c r="H56" s="193"/>
      <c r="I56" s="251">
        <v>300527</v>
      </c>
      <c r="J56" s="200"/>
      <c r="K56" s="200"/>
      <c r="L56" s="200"/>
      <c r="M56" s="212"/>
      <c r="N56" s="194">
        <v>116356</v>
      </c>
      <c r="O56" s="200"/>
      <c r="P56" s="200"/>
      <c r="Q56" s="212"/>
      <c r="R56" s="194">
        <v>106338</v>
      </c>
      <c r="S56" s="200"/>
      <c r="T56" s="212"/>
      <c r="U56" s="194">
        <v>9177</v>
      </c>
      <c r="V56" s="195"/>
      <c r="W56" s="196"/>
      <c r="X56" s="194">
        <v>841</v>
      </c>
      <c r="Y56" s="195"/>
      <c r="Z56" s="196"/>
      <c r="AA56" s="194">
        <v>61336</v>
      </c>
      <c r="AB56" s="195"/>
      <c r="AC56" s="195"/>
      <c r="AD56" s="196"/>
      <c r="AE56" s="372">
        <v>355547</v>
      </c>
      <c r="AF56" s="200"/>
      <c r="AG56" s="200"/>
      <c r="AH56" s="200"/>
      <c r="AI56" s="215"/>
      <c r="AJ56" s="45"/>
      <c r="AK56" s="45"/>
    </row>
    <row r="57" spans="3:37" ht="11.25" customHeight="1">
      <c r="D57" s="129"/>
      <c r="E57" s="130"/>
      <c r="F57" s="130"/>
      <c r="G57" s="130"/>
      <c r="H57" s="130"/>
      <c r="I57" s="131"/>
      <c r="J57" s="132"/>
      <c r="K57" s="132"/>
      <c r="L57" s="132"/>
      <c r="M57" s="132"/>
      <c r="N57" s="131"/>
      <c r="O57" s="132"/>
      <c r="P57" s="132"/>
      <c r="Q57" s="132"/>
      <c r="R57" s="131"/>
      <c r="S57" s="132"/>
      <c r="T57" s="132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2"/>
      <c r="AG57" s="132"/>
      <c r="AH57" s="132"/>
      <c r="AI57" s="132"/>
      <c r="AJ57" s="45"/>
      <c r="AK57" s="45"/>
    </row>
    <row r="58" spans="3:37" ht="11.25">
      <c r="C58" s="4" t="s">
        <v>96</v>
      </c>
      <c r="D58" s="1"/>
      <c r="E58" s="113"/>
      <c r="F58" s="113"/>
      <c r="G58" s="113"/>
      <c r="H58" s="113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45"/>
      <c r="AK58" s="45"/>
    </row>
    <row r="59" spans="3:37" ht="13.5" customHeight="1">
      <c r="D59" s="201" t="s">
        <v>74</v>
      </c>
      <c r="E59" s="198"/>
      <c r="F59" s="198"/>
      <c r="G59" s="198"/>
      <c r="H59" s="199"/>
      <c r="I59" s="365">
        <v>22306</v>
      </c>
      <c r="J59" s="366"/>
      <c r="K59" s="366"/>
      <c r="L59" s="366"/>
      <c r="M59" s="367"/>
      <c r="N59" s="396">
        <v>6219</v>
      </c>
      <c r="O59" s="397"/>
      <c r="P59" s="397"/>
      <c r="Q59" s="397"/>
      <c r="R59" s="396">
        <v>6219</v>
      </c>
      <c r="S59" s="397"/>
      <c r="T59" s="397"/>
      <c r="U59" s="411" t="s">
        <v>73</v>
      </c>
      <c r="V59" s="412"/>
      <c r="W59" s="412"/>
      <c r="X59" s="411" t="s">
        <v>73</v>
      </c>
      <c r="Y59" s="412"/>
      <c r="Z59" s="412"/>
      <c r="AA59" s="396">
        <v>3591</v>
      </c>
      <c r="AB59" s="397"/>
      <c r="AC59" s="397"/>
      <c r="AD59" s="397"/>
      <c r="AE59" s="373">
        <v>24934</v>
      </c>
      <c r="AF59" s="293"/>
      <c r="AG59" s="293"/>
      <c r="AH59" s="293"/>
      <c r="AI59" s="294"/>
      <c r="AJ59" s="45"/>
      <c r="AK59" s="45"/>
    </row>
    <row r="60" spans="3:37" ht="13.5" customHeight="1">
      <c r="D60" s="202"/>
      <c r="E60" s="203"/>
      <c r="F60" s="203"/>
      <c r="G60" s="203"/>
      <c r="H60" s="204"/>
      <c r="I60" s="368"/>
      <c r="J60" s="369"/>
      <c r="K60" s="369"/>
      <c r="L60" s="369"/>
      <c r="M60" s="370"/>
      <c r="N60" s="398"/>
      <c r="O60" s="398"/>
      <c r="P60" s="398"/>
      <c r="Q60" s="398"/>
      <c r="R60" s="398"/>
      <c r="S60" s="398"/>
      <c r="T60" s="398"/>
      <c r="U60" s="413"/>
      <c r="V60" s="413"/>
      <c r="W60" s="413"/>
      <c r="X60" s="413"/>
      <c r="Y60" s="413"/>
      <c r="Z60" s="413"/>
      <c r="AA60" s="398"/>
      <c r="AB60" s="398"/>
      <c r="AC60" s="398"/>
      <c r="AD60" s="398"/>
      <c r="AE60" s="374"/>
      <c r="AF60" s="375"/>
      <c r="AG60" s="375"/>
      <c r="AH60" s="375"/>
      <c r="AI60" s="376"/>
      <c r="AJ60" s="45"/>
      <c r="AK60" s="45"/>
    </row>
    <row r="61" spans="3:37" ht="11.25">
      <c r="D61" s="1"/>
      <c r="E61" s="113"/>
      <c r="F61" s="113"/>
      <c r="G61" s="113"/>
      <c r="H61" s="113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45"/>
      <c r="AG61" s="45"/>
    </row>
    <row r="62" spans="3:37" ht="11.25">
      <c r="C62" s="4" t="s">
        <v>175</v>
      </c>
      <c r="D62" s="1"/>
      <c r="E62" s="113"/>
      <c r="F62" s="113"/>
      <c r="G62" s="113"/>
      <c r="H62" s="113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45"/>
      <c r="AK62" s="45"/>
    </row>
    <row r="63" spans="3:37" ht="13.5" customHeight="1">
      <c r="D63" s="399" t="s">
        <v>176</v>
      </c>
      <c r="E63" s="400"/>
      <c r="F63" s="400"/>
      <c r="G63" s="400"/>
      <c r="H63" s="401"/>
      <c r="I63" s="405" t="s">
        <v>73</v>
      </c>
      <c r="J63" s="406"/>
      <c r="K63" s="406"/>
      <c r="L63" s="406"/>
      <c r="M63" s="407"/>
      <c r="N63" s="396">
        <v>11</v>
      </c>
      <c r="O63" s="397"/>
      <c r="P63" s="397"/>
      <c r="Q63" s="397"/>
      <c r="R63" s="396">
        <v>11</v>
      </c>
      <c r="S63" s="397"/>
      <c r="T63" s="397"/>
      <c r="U63" s="411" t="s">
        <v>177</v>
      </c>
      <c r="V63" s="412"/>
      <c r="W63" s="412"/>
      <c r="X63" s="411" t="s">
        <v>73</v>
      </c>
      <c r="Y63" s="412"/>
      <c r="Z63" s="412"/>
      <c r="AA63" s="396">
        <v>0</v>
      </c>
      <c r="AB63" s="397"/>
      <c r="AC63" s="397"/>
      <c r="AD63" s="397"/>
      <c r="AE63" s="373">
        <v>11</v>
      </c>
      <c r="AF63" s="293"/>
      <c r="AG63" s="293"/>
      <c r="AH63" s="293"/>
      <c r="AI63" s="294"/>
      <c r="AJ63" s="45"/>
      <c r="AK63" s="45"/>
    </row>
    <row r="64" spans="3:37" ht="13.5" customHeight="1">
      <c r="D64" s="402"/>
      <c r="E64" s="403"/>
      <c r="F64" s="403"/>
      <c r="G64" s="403"/>
      <c r="H64" s="404"/>
      <c r="I64" s="408"/>
      <c r="J64" s="409"/>
      <c r="K64" s="409"/>
      <c r="L64" s="409"/>
      <c r="M64" s="410"/>
      <c r="N64" s="398"/>
      <c r="O64" s="398"/>
      <c r="P64" s="398"/>
      <c r="Q64" s="398"/>
      <c r="R64" s="398"/>
      <c r="S64" s="398"/>
      <c r="T64" s="398"/>
      <c r="U64" s="413"/>
      <c r="V64" s="413"/>
      <c r="W64" s="413"/>
      <c r="X64" s="413"/>
      <c r="Y64" s="413"/>
      <c r="Z64" s="413"/>
      <c r="AA64" s="398"/>
      <c r="AB64" s="398"/>
      <c r="AC64" s="398"/>
      <c r="AD64" s="398"/>
      <c r="AE64" s="374"/>
      <c r="AF64" s="375"/>
      <c r="AG64" s="375"/>
      <c r="AH64" s="375"/>
      <c r="AI64" s="376"/>
      <c r="AJ64" s="45"/>
      <c r="AK64" s="45"/>
    </row>
    <row r="65" spans="3:42" ht="11.25">
      <c r="D65" s="1"/>
      <c r="E65" s="113"/>
      <c r="F65" s="113"/>
      <c r="G65" s="113"/>
      <c r="H65" s="113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45"/>
      <c r="AG65" s="45"/>
    </row>
    <row r="66" spans="3:42" ht="11.25">
      <c r="C66" s="38" t="s">
        <v>54</v>
      </c>
      <c r="D66" s="4" t="s">
        <v>174</v>
      </c>
      <c r="H66" s="113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45"/>
      <c r="AG66" s="45"/>
    </row>
    <row r="67" spans="3:42" s="1" customFormat="1" ht="11.25"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I67" s="38" t="s">
        <v>14</v>
      </c>
      <c r="AJ67" s="70"/>
      <c r="AK67" s="71"/>
      <c r="AL67" s="71"/>
      <c r="AM67" s="71"/>
      <c r="AN67" s="71"/>
      <c r="AO67" s="47"/>
      <c r="AP67" s="47"/>
    </row>
    <row r="68" spans="3:42" ht="12" customHeight="1">
      <c r="D68" s="172" t="s">
        <v>79</v>
      </c>
      <c r="E68" s="173"/>
      <c r="F68" s="173"/>
      <c r="G68" s="173"/>
      <c r="H68" s="173"/>
      <c r="I68" s="174"/>
      <c r="J68" s="351" t="s">
        <v>114</v>
      </c>
      <c r="K68" s="179"/>
      <c r="L68" s="179"/>
      <c r="M68" s="179"/>
      <c r="N68" s="179"/>
      <c r="O68" s="180"/>
      <c r="P68" s="178" t="s">
        <v>115</v>
      </c>
      <c r="Q68" s="328"/>
      <c r="R68" s="328"/>
      <c r="S68" s="328"/>
      <c r="T68" s="328"/>
      <c r="U68" s="328"/>
      <c r="V68" s="122"/>
      <c r="W68" s="122"/>
      <c r="X68" s="122"/>
      <c r="Y68" s="122"/>
      <c r="Z68" s="122"/>
      <c r="AA68" s="122"/>
      <c r="AB68" s="122"/>
      <c r="AC68" s="122"/>
      <c r="AD68" s="354" t="s">
        <v>116</v>
      </c>
      <c r="AE68" s="355"/>
      <c r="AF68" s="355"/>
      <c r="AG68" s="355"/>
      <c r="AH68" s="355"/>
      <c r="AI68" s="356"/>
    </row>
    <row r="69" spans="3:42" ht="13.5">
      <c r="D69" s="175"/>
      <c r="E69" s="176"/>
      <c r="F69" s="176"/>
      <c r="G69" s="176"/>
      <c r="H69" s="176"/>
      <c r="I69" s="177"/>
      <c r="J69" s="352"/>
      <c r="K69" s="182"/>
      <c r="L69" s="182"/>
      <c r="M69" s="182"/>
      <c r="N69" s="182"/>
      <c r="O69" s="183"/>
      <c r="P69" s="329"/>
      <c r="Q69" s="330"/>
      <c r="R69" s="330"/>
      <c r="S69" s="330"/>
      <c r="T69" s="330"/>
      <c r="U69" s="330"/>
      <c r="V69" s="184" t="s">
        <v>33</v>
      </c>
      <c r="W69" s="331"/>
      <c r="X69" s="331"/>
      <c r="Y69" s="332"/>
      <c r="Z69" s="184" t="s">
        <v>34</v>
      </c>
      <c r="AA69" s="331"/>
      <c r="AB69" s="331"/>
      <c r="AC69" s="331"/>
      <c r="AD69" s="357"/>
      <c r="AE69" s="358"/>
      <c r="AF69" s="358"/>
      <c r="AG69" s="358"/>
      <c r="AH69" s="358"/>
      <c r="AI69" s="359"/>
    </row>
    <row r="70" spans="3:42" ht="13.5">
      <c r="D70" s="197" t="s">
        <v>3</v>
      </c>
      <c r="E70" s="205"/>
      <c r="F70" s="205"/>
      <c r="G70" s="205"/>
      <c r="H70" s="205"/>
      <c r="I70" s="206"/>
      <c r="J70" s="353">
        <v>161092</v>
      </c>
      <c r="K70" s="318"/>
      <c r="L70" s="318"/>
      <c r="M70" s="318"/>
      <c r="N70" s="318"/>
      <c r="O70" s="318"/>
      <c r="P70" s="248">
        <v>29364</v>
      </c>
      <c r="Q70" s="318"/>
      <c r="R70" s="318"/>
      <c r="S70" s="318"/>
      <c r="T70" s="318"/>
      <c r="U70" s="318"/>
      <c r="V70" s="188">
        <v>26900</v>
      </c>
      <c r="W70" s="304"/>
      <c r="X70" s="304"/>
      <c r="Y70" s="305"/>
      <c r="Z70" s="188">
        <v>2464</v>
      </c>
      <c r="AA70" s="304"/>
      <c r="AB70" s="304"/>
      <c r="AC70" s="304"/>
      <c r="AD70" s="360">
        <v>131728</v>
      </c>
      <c r="AE70" s="361"/>
      <c r="AF70" s="361"/>
      <c r="AG70" s="361"/>
      <c r="AH70" s="304"/>
      <c r="AI70" s="307"/>
    </row>
    <row r="71" spans="3:42" ht="13.5" customHeight="1">
      <c r="D71" s="128"/>
      <c r="E71" s="191" t="s">
        <v>36</v>
      </c>
      <c r="F71" s="207"/>
      <c r="G71" s="207"/>
      <c r="H71" s="207"/>
      <c r="I71" s="208"/>
      <c r="J71" s="209">
        <v>54958</v>
      </c>
      <c r="K71" s="210"/>
      <c r="L71" s="210"/>
      <c r="M71" s="210"/>
      <c r="N71" s="210"/>
      <c r="O71" s="210"/>
      <c r="P71" s="211">
        <v>10018</v>
      </c>
      <c r="Q71" s="210"/>
      <c r="R71" s="210"/>
      <c r="S71" s="210"/>
      <c r="T71" s="210"/>
      <c r="U71" s="210"/>
      <c r="V71" s="194">
        <v>9177</v>
      </c>
      <c r="W71" s="200"/>
      <c r="X71" s="200"/>
      <c r="Y71" s="212"/>
      <c r="Z71" s="194">
        <v>841</v>
      </c>
      <c r="AA71" s="200"/>
      <c r="AB71" s="200"/>
      <c r="AC71" s="200"/>
      <c r="AD71" s="213">
        <v>44940</v>
      </c>
      <c r="AE71" s="214"/>
      <c r="AF71" s="214"/>
      <c r="AG71" s="214"/>
      <c r="AH71" s="200"/>
      <c r="AI71" s="215"/>
    </row>
    <row r="72" spans="3:42" ht="11.25"/>
    <row r="73" spans="3:42" ht="11.25"/>
    <row r="74" spans="3:42" ht="11.25"/>
    <row r="75" spans="3:42" ht="11.25"/>
    <row r="76" spans="3:42" ht="11.25"/>
    <row r="77" spans="3:42" ht="11.25"/>
    <row r="78" spans="3:42" ht="11.25"/>
    <row r="79" spans="3:42" ht="11.25"/>
    <row r="80" spans="3:42" ht="11.25"/>
    <row r="81" spans="4:35" ht="11.25"/>
    <row r="82" spans="4:35" ht="11.25"/>
    <row r="83" spans="4:35" ht="11.25">
      <c r="D83" s="95"/>
      <c r="W83" s="1"/>
      <c r="X83" s="115"/>
      <c r="Y83" s="48"/>
      <c r="Z83" s="51"/>
      <c r="AA83" s="49" t="s">
        <v>37</v>
      </c>
      <c r="AB83" s="50" t="s">
        <v>38</v>
      </c>
      <c r="AC83" s="51"/>
      <c r="AD83" s="51"/>
      <c r="AE83" s="51"/>
      <c r="AF83" s="51"/>
      <c r="AG83" s="51"/>
      <c r="AH83" s="51"/>
      <c r="AI83" s="52"/>
    </row>
    <row r="84" spans="4:35" ht="11.25">
      <c r="W84" s="1"/>
      <c r="X84" s="115"/>
      <c r="Y84" s="46"/>
      <c r="Z84" s="54"/>
      <c r="AA84" s="53"/>
      <c r="AB84" s="53" t="s">
        <v>55</v>
      </c>
      <c r="AC84" s="53"/>
      <c r="AD84" s="54"/>
      <c r="AE84" s="54"/>
      <c r="AF84" s="54"/>
      <c r="AG84" s="54"/>
      <c r="AH84" s="54"/>
      <c r="AI84" s="55"/>
    </row>
    <row r="85" spans="4:35" ht="11.25">
      <c r="I85" s="187"/>
      <c r="J85" s="187"/>
      <c r="K85" s="187"/>
      <c r="L85" s="187"/>
    </row>
    <row r="86" spans="4:35" ht="14.25" customHeight="1">
      <c r="E86" s="56"/>
      <c r="F86" s="56"/>
      <c r="G86" s="56"/>
    </row>
    <row r="87" spans="4:35" ht="14.25" customHeight="1">
      <c r="E87" s="56"/>
      <c r="F87" s="56"/>
      <c r="G87" s="56"/>
    </row>
    <row r="88" spans="4:35" ht="14.25" customHeight="1">
      <c r="E88" s="56"/>
      <c r="F88" s="56"/>
      <c r="G88" s="56"/>
    </row>
    <row r="89" spans="4:35" ht="14.25" customHeight="1">
      <c r="E89" s="56"/>
      <c r="F89" s="56"/>
      <c r="G89" s="56"/>
    </row>
  </sheetData>
  <mergeCells count="170">
    <mergeCell ref="D63:H64"/>
    <mergeCell ref="I63:M64"/>
    <mergeCell ref="N63:Q64"/>
    <mergeCell ref="R63:T64"/>
    <mergeCell ref="U63:W64"/>
    <mergeCell ref="X63:Z64"/>
    <mergeCell ref="AA63:AD64"/>
    <mergeCell ref="AE63:AI64"/>
    <mergeCell ref="R56:T56"/>
    <mergeCell ref="U59:W60"/>
    <mergeCell ref="X59:Z60"/>
    <mergeCell ref="AA59:AD60"/>
    <mergeCell ref="N56:Q56"/>
    <mergeCell ref="AG23:AI23"/>
    <mergeCell ref="AG24:AI24"/>
    <mergeCell ref="AG25:AI25"/>
    <mergeCell ref="I53:M54"/>
    <mergeCell ref="I55:M55"/>
    <mergeCell ref="I56:M56"/>
    <mergeCell ref="I59:M60"/>
    <mergeCell ref="AE55:AI55"/>
    <mergeCell ref="AE56:AI56"/>
    <mergeCell ref="AE59:AI60"/>
    <mergeCell ref="D37:K38"/>
    <mergeCell ref="D39:K39"/>
    <mergeCell ref="E40:K40"/>
    <mergeCell ref="E41:K41"/>
    <mergeCell ref="E42:K42"/>
    <mergeCell ref="D43:K43"/>
    <mergeCell ref="E44:K44"/>
    <mergeCell ref="E45:K45"/>
    <mergeCell ref="D46:K46"/>
    <mergeCell ref="R38:W38"/>
    <mergeCell ref="X38:AC38"/>
    <mergeCell ref="AD38:AI38"/>
    <mergeCell ref="N59:Q60"/>
    <mergeCell ref="R59:T60"/>
    <mergeCell ref="J68:O69"/>
    <mergeCell ref="J70:O70"/>
    <mergeCell ref="P68:U69"/>
    <mergeCell ref="P70:U70"/>
    <mergeCell ref="AD68:AI69"/>
    <mergeCell ref="V69:Y69"/>
    <mergeCell ref="V70:Y70"/>
    <mergeCell ref="Z69:AC69"/>
    <mergeCell ref="AD70:AI70"/>
    <mergeCell ref="Z70:AC70"/>
    <mergeCell ref="AD46:AI46"/>
    <mergeCell ref="X39:AC39"/>
    <mergeCell ref="X40:AC40"/>
    <mergeCell ref="X41:AC41"/>
    <mergeCell ref="X42:AC42"/>
    <mergeCell ref="AD41:AI41"/>
    <mergeCell ref="AD42:AI42"/>
    <mergeCell ref="AD43:AI43"/>
    <mergeCell ref="L37:Q38"/>
    <mergeCell ref="X44:AC44"/>
    <mergeCell ref="X45:AC45"/>
    <mergeCell ref="X46:AC46"/>
    <mergeCell ref="AD39:AI39"/>
    <mergeCell ref="AD40:AI40"/>
    <mergeCell ref="R37:AI37"/>
    <mergeCell ref="X43:AC43"/>
    <mergeCell ref="AD44:AI44"/>
    <mergeCell ref="AD45:AI45"/>
    <mergeCell ref="R55:T55"/>
    <mergeCell ref="L39:Q39"/>
    <mergeCell ref="L40:Q40"/>
    <mergeCell ref="L41:Q41"/>
    <mergeCell ref="L42:Q42"/>
    <mergeCell ref="L43:Q43"/>
    <mergeCell ref="L44:Q44"/>
    <mergeCell ref="L45:Q45"/>
    <mergeCell ref="L46:Q46"/>
    <mergeCell ref="R39:W39"/>
    <mergeCell ref="R40:W40"/>
    <mergeCell ref="R41:W41"/>
    <mergeCell ref="R42:W42"/>
    <mergeCell ref="R43:W43"/>
    <mergeCell ref="R44:W44"/>
    <mergeCell ref="R45:W45"/>
    <mergeCell ref="R46:W46"/>
    <mergeCell ref="N53:Q54"/>
    <mergeCell ref="N55:Q55"/>
    <mergeCell ref="R54:T54"/>
    <mergeCell ref="AG21:AI21"/>
    <mergeCell ref="AG22:AI22"/>
    <mergeCell ref="I19:L19"/>
    <mergeCell ref="M19:R19"/>
    <mergeCell ref="S19:V19"/>
    <mergeCell ref="W19:Z19"/>
    <mergeCell ref="B1:AE1"/>
    <mergeCell ref="D18:H20"/>
    <mergeCell ref="I18:L18"/>
    <mergeCell ref="I20:L20"/>
    <mergeCell ref="M20:O20"/>
    <mergeCell ref="P20:R20"/>
    <mergeCell ref="S20:V20"/>
    <mergeCell ref="W20:Z20"/>
    <mergeCell ref="AG20:AI20"/>
    <mergeCell ref="AD20:AF20"/>
    <mergeCell ref="AA19:AC19"/>
    <mergeCell ref="M18:AC18"/>
    <mergeCell ref="AD18:AF19"/>
    <mergeCell ref="AG18:AI19"/>
    <mergeCell ref="AD23:AF23"/>
    <mergeCell ref="AD24:AF24"/>
    <mergeCell ref="AD25:AF25"/>
    <mergeCell ref="AA20:AC20"/>
    <mergeCell ref="D21:H21"/>
    <mergeCell ref="I21:L21"/>
    <mergeCell ref="M21:O21"/>
    <mergeCell ref="P21:R21"/>
    <mergeCell ref="S21:V21"/>
    <mergeCell ref="W21:Z21"/>
    <mergeCell ref="D22:H22"/>
    <mergeCell ref="I22:L22"/>
    <mergeCell ref="M22:O22"/>
    <mergeCell ref="P22:R22"/>
    <mergeCell ref="S22:V22"/>
    <mergeCell ref="W22:Z22"/>
    <mergeCell ref="AA21:AC21"/>
    <mergeCell ref="AA22:AC22"/>
    <mergeCell ref="AD21:AF21"/>
    <mergeCell ref="AD22:AF22"/>
    <mergeCell ref="S24:V24"/>
    <mergeCell ref="W24:Z24"/>
    <mergeCell ref="D23:H23"/>
    <mergeCell ref="I23:L23"/>
    <mergeCell ref="M23:O23"/>
    <mergeCell ref="P23:R23"/>
    <mergeCell ref="S23:V23"/>
    <mergeCell ref="W23:Z23"/>
    <mergeCell ref="AA25:AC25"/>
    <mergeCell ref="E25:H25"/>
    <mergeCell ref="I25:L25"/>
    <mergeCell ref="M25:O25"/>
    <mergeCell ref="P25:R25"/>
    <mergeCell ref="S25:V25"/>
    <mergeCell ref="W25:Z25"/>
    <mergeCell ref="AA23:AC23"/>
    <mergeCell ref="AA24:AC24"/>
    <mergeCell ref="E24:H24"/>
    <mergeCell ref="I24:L24"/>
    <mergeCell ref="M24:O24"/>
    <mergeCell ref="P24:R24"/>
    <mergeCell ref="AE53:AI53"/>
    <mergeCell ref="AE54:AI54"/>
    <mergeCell ref="D53:H54"/>
    <mergeCell ref="AA53:AD54"/>
    <mergeCell ref="U54:W54"/>
    <mergeCell ref="X54:Z54"/>
    <mergeCell ref="I85:L85"/>
    <mergeCell ref="AA55:AD55"/>
    <mergeCell ref="E56:H56"/>
    <mergeCell ref="U56:W56"/>
    <mergeCell ref="X56:Z56"/>
    <mergeCell ref="AA56:AD56"/>
    <mergeCell ref="D55:H55"/>
    <mergeCell ref="U55:W55"/>
    <mergeCell ref="X55:Z55"/>
    <mergeCell ref="Z71:AC71"/>
    <mergeCell ref="D59:H60"/>
    <mergeCell ref="D68:I69"/>
    <mergeCell ref="D70:I70"/>
    <mergeCell ref="E71:I71"/>
    <mergeCell ref="J71:O71"/>
    <mergeCell ref="P71:U71"/>
    <mergeCell ref="V71:Y71"/>
    <mergeCell ref="AD71:AI71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81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C68"/>
  <sheetViews>
    <sheetView view="pageBreakPreview" zoomScaleNormal="100" zoomScaleSheetLayoutView="100" workbookViewId="0">
      <selection activeCell="BY53" sqref="BY53"/>
    </sheetView>
  </sheetViews>
  <sheetFormatPr defaultRowHeight="14.25" customHeight="1" outlineLevelCol="1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14" width="2.75" style="4" customWidth="1"/>
    <col min="15" max="15" width="2.125" style="4" customWidth="1"/>
    <col min="16" max="32" width="2.75" style="4" customWidth="1"/>
    <col min="33" max="33" width="6.875" style="96" hidden="1" customWidth="1"/>
    <col min="34" max="74" width="13.25" style="96" hidden="1" customWidth="1"/>
    <col min="75" max="75" width="13.25" style="96" customWidth="1"/>
    <col min="76" max="76" width="10.25" style="97" customWidth="1" outlineLevel="1"/>
    <col min="77" max="79" width="9" style="97" customWidth="1" outlineLevel="1"/>
    <col min="80" max="80" width="9" style="97"/>
    <col min="81" max="81" width="9" style="96"/>
    <col min="82" max="16384" width="9" style="4"/>
  </cols>
  <sheetData>
    <row r="2" ht="12" customHeight="1"/>
    <row r="3" ht="11.25" customHeight="1"/>
    <row r="46" spans="75:80" ht="14.25" customHeight="1">
      <c r="BW46" s="134"/>
      <c r="BX46" s="112"/>
      <c r="BY46" s="112"/>
      <c r="BZ46" s="112"/>
      <c r="CA46" s="112"/>
      <c r="CB46" s="112"/>
    </row>
    <row r="47" spans="75:80" ht="14.25" customHeight="1">
      <c r="BW47" s="134"/>
      <c r="BX47" s="112"/>
      <c r="BY47" s="112"/>
      <c r="BZ47" s="112"/>
      <c r="CA47" s="112"/>
      <c r="CB47" s="112"/>
    </row>
    <row r="48" spans="75:80" ht="14.25" customHeight="1">
      <c r="BW48" s="134"/>
      <c r="BX48" s="112"/>
      <c r="BY48" s="112"/>
      <c r="BZ48" s="112"/>
      <c r="CA48" s="112"/>
      <c r="CB48" s="112"/>
    </row>
    <row r="49" spans="3:80" ht="14.25" customHeight="1">
      <c r="BW49" s="134"/>
      <c r="BX49" s="112"/>
      <c r="BY49" s="112"/>
      <c r="BZ49" s="112"/>
      <c r="CA49" s="112"/>
      <c r="CB49" s="112"/>
    </row>
    <row r="50" spans="3:80" ht="14.25" customHeight="1">
      <c r="BW50" s="134"/>
      <c r="BX50" s="112"/>
      <c r="BY50" s="112"/>
      <c r="BZ50" s="112"/>
      <c r="CA50" s="112"/>
      <c r="CB50" s="112"/>
    </row>
    <row r="51" spans="3:80" ht="14.25" customHeight="1">
      <c r="BW51" s="134"/>
      <c r="BX51" s="112"/>
      <c r="BY51" s="112"/>
      <c r="BZ51" s="112"/>
      <c r="CA51" s="112"/>
      <c r="CB51" s="112"/>
    </row>
    <row r="52" spans="3:80" ht="14.25" customHeight="1">
      <c r="BW52" s="134"/>
      <c r="BX52" s="112"/>
      <c r="BY52" s="112"/>
      <c r="BZ52" s="112"/>
      <c r="CA52" s="112"/>
      <c r="CB52" s="112"/>
    </row>
    <row r="53" spans="3:80" ht="14.25" customHeight="1">
      <c r="BW53" s="134"/>
      <c r="BX53" s="112"/>
      <c r="BY53" s="112"/>
      <c r="BZ53" s="112"/>
      <c r="CA53" s="112"/>
      <c r="CB53" s="112"/>
    </row>
    <row r="54" spans="3:80" ht="45" customHeight="1">
      <c r="V54" s="1"/>
      <c r="W54" s="2"/>
      <c r="X54" s="3"/>
      <c r="Y54" s="152"/>
      <c r="Z54" s="1"/>
      <c r="AA54" s="152"/>
      <c r="AB54" s="152"/>
      <c r="AC54" s="152"/>
      <c r="AD54" s="152"/>
      <c r="AE54" s="1"/>
      <c r="BW54" s="134"/>
      <c r="BX54" s="112"/>
      <c r="BY54" s="112"/>
      <c r="BZ54" s="112"/>
      <c r="CA54" s="112"/>
      <c r="CB54" s="112"/>
    </row>
    <row r="55" spans="3:80" ht="27" customHeight="1">
      <c r="C55" s="72"/>
      <c r="V55" s="3"/>
      <c r="W55" s="152"/>
      <c r="X55" s="414"/>
      <c r="Y55" s="414"/>
      <c r="Z55" s="414"/>
      <c r="AA55" s="414"/>
      <c r="AB55" s="414"/>
      <c r="AC55" s="414"/>
      <c r="AD55" s="414"/>
      <c r="AE55" s="1"/>
      <c r="BW55" s="134"/>
      <c r="BX55" s="112"/>
      <c r="BY55" s="112"/>
      <c r="BZ55" s="112"/>
      <c r="CA55" s="112"/>
      <c r="CB55" s="112"/>
    </row>
    <row r="56" spans="3:80" ht="14.25" customHeight="1">
      <c r="BW56" s="134"/>
      <c r="BX56" s="112"/>
      <c r="BY56" s="112"/>
      <c r="BZ56" s="112"/>
      <c r="CA56" s="112"/>
      <c r="CB56" s="112"/>
    </row>
    <row r="57" spans="3:80" ht="14.25" customHeight="1">
      <c r="BW57" s="134"/>
      <c r="BX57" s="112"/>
      <c r="BY57" s="112"/>
      <c r="BZ57" s="112"/>
      <c r="CA57" s="112"/>
      <c r="CB57" s="112"/>
    </row>
    <row r="58" spans="3:80" ht="14.25" customHeight="1">
      <c r="BW58" s="134"/>
      <c r="BX58" s="153" t="s">
        <v>0</v>
      </c>
      <c r="BY58" s="153"/>
      <c r="BZ58" s="154"/>
      <c r="CA58" s="112"/>
      <c r="CB58" s="112"/>
    </row>
    <row r="59" spans="3:80" ht="14.25" customHeight="1">
      <c r="BW59" s="134"/>
      <c r="BX59" s="155"/>
      <c r="BY59" s="155"/>
      <c r="BZ59" s="156" t="s">
        <v>117</v>
      </c>
      <c r="CA59" s="135"/>
      <c r="CB59" s="112"/>
    </row>
    <row r="60" spans="3:80" ht="14.25" customHeight="1">
      <c r="BW60" s="134"/>
      <c r="BX60" s="155"/>
      <c r="BY60" s="157" t="s">
        <v>1</v>
      </c>
      <c r="BZ60" s="158">
        <f>-384*1.1</f>
        <v>-422.40000000000003</v>
      </c>
      <c r="CA60" s="136"/>
      <c r="CB60" s="112"/>
    </row>
    <row r="61" spans="3:80" ht="14.25" customHeight="1">
      <c r="BW61" s="134"/>
      <c r="BX61" s="159"/>
      <c r="BY61" s="157"/>
      <c r="BZ61" s="156"/>
      <c r="CA61" s="135"/>
      <c r="CB61" s="112"/>
    </row>
    <row r="62" spans="3:80" ht="14.25" customHeight="1">
      <c r="BW62" s="134"/>
      <c r="BX62" s="157"/>
      <c r="BY62" s="157" t="s">
        <v>2</v>
      </c>
      <c r="BZ62" s="158">
        <f>-2202*1.1</f>
        <v>-2422.2000000000003</v>
      </c>
      <c r="CA62" s="136"/>
      <c r="CB62" s="112"/>
    </row>
    <row r="63" spans="3:80" ht="14.25" customHeight="1">
      <c r="BW63" s="134"/>
      <c r="BX63" s="159"/>
      <c r="BY63" s="157" t="s">
        <v>3</v>
      </c>
      <c r="BZ63" s="158">
        <f>-868*1.1</f>
        <v>-954.80000000000007</v>
      </c>
      <c r="CA63" s="136"/>
      <c r="CB63" s="112"/>
    </row>
    <row r="64" spans="3:80" ht="14.25" customHeight="1">
      <c r="C64" s="72"/>
      <c r="BW64" s="134"/>
      <c r="BX64" s="159"/>
      <c r="BY64" s="157" t="s">
        <v>4</v>
      </c>
      <c r="BZ64" s="158">
        <f>3555*1.1</f>
        <v>3910.5000000000005</v>
      </c>
      <c r="CA64" s="136"/>
      <c r="CB64" s="112"/>
    </row>
    <row r="65" spans="75:80" ht="14.25" customHeight="1">
      <c r="BW65" s="134"/>
      <c r="BX65" s="159"/>
      <c r="BY65" s="157" t="s">
        <v>3</v>
      </c>
      <c r="BZ65" s="158">
        <f>449*1.1</f>
        <v>493.90000000000003</v>
      </c>
      <c r="CA65" s="136"/>
      <c r="CB65" s="112"/>
    </row>
    <row r="66" spans="75:80" ht="14.25" customHeight="1">
      <c r="BW66" s="134"/>
      <c r="BX66" s="112"/>
      <c r="BY66" s="112"/>
      <c r="BZ66" s="112"/>
      <c r="CA66" s="112"/>
      <c r="CB66" s="112"/>
    </row>
    <row r="67" spans="75:80" ht="14.25" customHeight="1">
      <c r="BY67" s="112"/>
      <c r="BZ67" s="112"/>
      <c r="CA67" s="112"/>
    </row>
    <row r="68" spans="75:80" ht="14.25" customHeight="1">
      <c r="BY68" s="112"/>
      <c r="BZ68" s="112"/>
      <c r="CA68" s="112"/>
    </row>
  </sheetData>
  <mergeCells count="1">
    <mergeCell ref="X55:AD55"/>
  </mergeCells>
  <phoneticPr fontId="2"/>
  <pageMargins left="0.65" right="0.35433070866141736" top="0.83" bottom="0.15748031496062992" header="0.51181102362204722" footer="0.4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view="pageBreakPreview" zoomScaleNormal="100" zoomScaleSheetLayoutView="100" workbookViewId="0">
      <selection activeCell="CB12" sqref="CB12"/>
    </sheetView>
  </sheetViews>
  <sheetFormatPr defaultRowHeight="13.5"/>
  <cols>
    <col min="1" max="3" width="2" customWidth="1"/>
    <col min="4" max="41" width="2.125" customWidth="1"/>
    <col min="42" max="42" width="3.25" customWidth="1"/>
    <col min="43" max="43" width="2.125" customWidth="1"/>
    <col min="44" max="44" width="11" customWidth="1"/>
    <col min="45" max="78" width="11" hidden="1" customWidth="1"/>
    <col min="79" max="79" width="11" style="13" hidden="1" customWidth="1"/>
    <col min="80" max="83" width="9" style="105"/>
    <col min="84" max="84" width="9" style="106"/>
    <col min="85" max="87" width="9" style="13"/>
  </cols>
  <sheetData>
    <row r="1" spans="1:117" s="6" customFormat="1" ht="19.5" customHeight="1">
      <c r="A1" s="73" t="s">
        <v>5</v>
      </c>
      <c r="CA1" s="7"/>
      <c r="CB1" s="99"/>
      <c r="CC1" s="99"/>
      <c r="CD1" s="99"/>
      <c r="CE1" s="99"/>
      <c r="CF1" s="100"/>
      <c r="CG1" s="7"/>
      <c r="CH1" s="7"/>
      <c r="CI1" s="7"/>
    </row>
    <row r="2" spans="1:117" s="6" customFormat="1" ht="17.25" customHeight="1">
      <c r="A2" s="415" t="s">
        <v>178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  <c r="AI2" s="416"/>
      <c r="AJ2" s="416"/>
      <c r="AK2" s="416"/>
      <c r="AL2" s="416"/>
      <c r="AM2" s="416"/>
      <c r="AN2" s="416"/>
      <c r="AO2" s="416"/>
      <c r="AP2" s="416"/>
      <c r="CA2" s="7"/>
      <c r="CB2" s="99"/>
      <c r="CC2" s="99"/>
      <c r="CD2" s="99"/>
      <c r="CE2" s="99"/>
      <c r="CF2" s="100"/>
      <c r="CG2" s="7"/>
      <c r="CH2" s="7"/>
      <c r="CI2" s="7"/>
    </row>
    <row r="3" spans="1:117" s="6" customFormat="1" ht="14.25" customHeight="1">
      <c r="A3" s="416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CA3" s="7"/>
      <c r="CB3" s="99"/>
      <c r="CC3" s="99"/>
      <c r="CD3" s="99"/>
      <c r="CE3" s="99"/>
      <c r="CF3" s="100"/>
      <c r="CG3" s="7"/>
      <c r="CH3" s="7"/>
      <c r="CI3" s="7"/>
    </row>
    <row r="4" spans="1:117" s="6" customFormat="1" ht="14.25" customHeight="1">
      <c r="A4" s="416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6"/>
      <c r="AN4" s="416"/>
      <c r="AO4" s="416"/>
      <c r="AP4" s="416"/>
      <c r="CA4" s="7"/>
      <c r="CB4" s="99"/>
      <c r="CC4" s="99"/>
      <c r="CD4" s="99"/>
      <c r="CE4" s="99"/>
      <c r="CF4" s="100"/>
      <c r="CG4" s="7"/>
      <c r="CH4" s="7"/>
      <c r="CI4" s="7"/>
    </row>
    <row r="5" spans="1:117" s="6" customFormat="1" ht="14.25" customHeight="1">
      <c r="A5" s="416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  <c r="AO5" s="416"/>
      <c r="AP5" s="416"/>
      <c r="CA5" s="7"/>
      <c r="CB5" s="99"/>
      <c r="CC5" s="99"/>
      <c r="CD5" s="99"/>
      <c r="CE5" s="99"/>
      <c r="CF5" s="100"/>
      <c r="CG5" s="7"/>
      <c r="CH5" s="7"/>
      <c r="CI5" s="7"/>
    </row>
    <row r="6" spans="1:117" s="6" customFormat="1" ht="14.25" customHeight="1">
      <c r="A6" s="416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CA6" s="9"/>
      <c r="CB6" s="101"/>
      <c r="CC6" s="101"/>
      <c r="CD6" s="101"/>
      <c r="CE6" s="101"/>
      <c r="CF6" s="102"/>
      <c r="CG6" s="9"/>
      <c r="CH6" s="9"/>
      <c r="CI6" s="9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6" customFormat="1" ht="14.25" customHeight="1">
      <c r="A7" s="416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CA7" s="9"/>
      <c r="CB7" s="101"/>
      <c r="CC7" s="101"/>
      <c r="CD7" s="101"/>
      <c r="CE7" s="101"/>
      <c r="CF7" s="102"/>
      <c r="CG7" s="9"/>
      <c r="CH7" s="9"/>
      <c r="CI7" s="9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6" customFormat="1" ht="14.25" customHeight="1">
      <c r="A8" s="416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6"/>
      <c r="AP8" s="416"/>
      <c r="CA8" s="9"/>
      <c r="CB8" s="101"/>
      <c r="CC8" s="101"/>
      <c r="CD8" s="101"/>
      <c r="CE8" s="101"/>
      <c r="CF8" s="102"/>
      <c r="CG8" s="9"/>
      <c r="CH8" s="9"/>
      <c r="CI8" s="9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6" customFormat="1" ht="14.25" customHeight="1">
      <c r="A9" s="416"/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6"/>
      <c r="CA9" s="9"/>
      <c r="CB9" s="101"/>
      <c r="CC9" s="101"/>
      <c r="CD9" s="101"/>
      <c r="CE9" s="101"/>
      <c r="CF9" s="102"/>
      <c r="CG9" s="9"/>
      <c r="CH9" s="9"/>
      <c r="CI9" s="9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6" customFormat="1" ht="14.25" customHeight="1">
      <c r="A10" s="416"/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  <c r="AL10" s="416"/>
      <c r="AM10" s="416"/>
      <c r="AN10" s="416"/>
      <c r="AO10" s="416"/>
      <c r="AP10" s="416"/>
      <c r="CA10" s="9"/>
      <c r="CB10" s="101"/>
      <c r="CC10" s="101"/>
      <c r="CD10" s="101"/>
      <c r="CE10" s="101"/>
      <c r="CF10" s="102"/>
      <c r="CG10" s="9"/>
      <c r="CH10" s="9"/>
      <c r="CI10" s="9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6" customFormat="1" ht="14.25" customHeight="1">
      <c r="A11" s="416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416"/>
      <c r="AI11" s="416"/>
      <c r="AJ11" s="416"/>
      <c r="AK11" s="416"/>
      <c r="AL11" s="416"/>
      <c r="AM11" s="416"/>
      <c r="AN11" s="416"/>
      <c r="AO11" s="416"/>
      <c r="AP11" s="416"/>
      <c r="CA11" s="9"/>
      <c r="CB11" s="101"/>
      <c r="CC11" s="101"/>
      <c r="CD11" s="101"/>
      <c r="CE11" s="101"/>
      <c r="CF11" s="102"/>
      <c r="CG11" s="9"/>
      <c r="CH11" s="9"/>
      <c r="CI11" s="9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6" customFormat="1" ht="14.25">
      <c r="A12" s="416"/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6"/>
      <c r="AD12" s="416"/>
      <c r="AE12" s="416"/>
      <c r="AF12" s="416"/>
      <c r="AG12" s="416"/>
      <c r="AH12" s="416"/>
      <c r="AI12" s="416"/>
      <c r="AJ12" s="416"/>
      <c r="AK12" s="416"/>
      <c r="AL12" s="416"/>
      <c r="AM12" s="416"/>
      <c r="AN12" s="416"/>
      <c r="AO12" s="416"/>
      <c r="AP12" s="416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9"/>
      <c r="CB12" s="101"/>
      <c r="CC12" s="101"/>
      <c r="CD12" s="101"/>
      <c r="CE12" s="101"/>
      <c r="CF12" s="102"/>
      <c r="CG12" s="9"/>
      <c r="CH12" s="9"/>
      <c r="CI12" s="9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ht="10.5" customHeight="1">
      <c r="A13" s="416"/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6"/>
      <c r="AL13" s="416"/>
      <c r="AM13" s="416"/>
      <c r="AN13" s="416"/>
      <c r="AO13" s="416"/>
      <c r="AP13" s="416"/>
      <c r="CB13" s="103"/>
      <c r="CC13" s="104"/>
      <c r="CD13" s="104"/>
    </row>
    <row r="14" spans="1:117" ht="18" customHeight="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CB14" s="103"/>
      <c r="CC14" s="104"/>
      <c r="CD14" s="104"/>
    </row>
    <row r="15" spans="1:117" s="6" customFormat="1" ht="9.75" customHeight="1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9"/>
      <c r="CB15" s="101"/>
      <c r="CC15" s="101"/>
      <c r="CD15" s="101"/>
      <c r="CE15" s="101"/>
      <c r="CF15" s="102"/>
      <c r="CG15" s="9"/>
      <c r="CH15" s="9"/>
      <c r="CI15" s="9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6" customFormat="1" ht="9.75" customHeight="1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9"/>
      <c r="CB16" s="101"/>
      <c r="CC16" s="101"/>
      <c r="CD16" s="101"/>
      <c r="CE16" s="101"/>
      <c r="CF16" s="102"/>
      <c r="CG16" s="9"/>
      <c r="CH16" s="9"/>
      <c r="CI16" s="9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6" customFormat="1" ht="14.25">
      <c r="A17" s="5" t="s">
        <v>66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 t="s">
        <v>6</v>
      </c>
      <c r="AM17" s="10"/>
      <c r="AN17" s="10"/>
      <c r="AO17" s="10"/>
      <c r="AP17" s="10"/>
      <c r="AQ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9"/>
      <c r="CB17" s="160"/>
      <c r="CC17" s="161" t="s">
        <v>7</v>
      </c>
      <c r="CD17" s="161" t="s">
        <v>8</v>
      </c>
      <c r="CE17" s="160"/>
      <c r="CF17" s="102"/>
      <c r="CG17" s="9"/>
      <c r="CH17" s="9"/>
      <c r="CI17" s="9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>
      <c r="CB18" s="162" t="s">
        <v>9</v>
      </c>
      <c r="CC18" s="163">
        <v>6947</v>
      </c>
      <c r="CD18" s="164">
        <v>3555</v>
      </c>
      <c r="CE18" s="165" t="s">
        <v>10</v>
      </c>
    </row>
    <row r="19" spans="1:117">
      <c r="CB19" s="162" t="s">
        <v>11</v>
      </c>
      <c r="CC19" s="163">
        <f>24986-10000</f>
        <v>14986</v>
      </c>
      <c r="CD19" s="164">
        <v>449</v>
      </c>
      <c r="CE19" s="165" t="s">
        <v>12</v>
      </c>
    </row>
    <row r="20" spans="1:117" ht="21.95" customHeight="1">
      <c r="B20" s="11"/>
      <c r="C20" s="11"/>
      <c r="D20" s="11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CB20" s="162" t="s">
        <v>13</v>
      </c>
      <c r="CC20" s="164">
        <f>1311</f>
        <v>1311</v>
      </c>
      <c r="CD20" s="164">
        <f>(33244-CD18-CD19)-10000</f>
        <v>19240</v>
      </c>
      <c r="CE20" s="165"/>
    </row>
    <row r="21" spans="1:117" ht="21.95" customHeight="1">
      <c r="B21" s="11"/>
      <c r="C21" s="11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CB21" s="165"/>
      <c r="CC21" s="165">
        <f>SUM(CC18:CC20)</f>
        <v>23244</v>
      </c>
      <c r="CD21" s="165">
        <f>SUM(CD18:CD20)</f>
        <v>23244</v>
      </c>
      <c r="CE21" s="165"/>
    </row>
    <row r="22" spans="1:117" ht="21.95" customHeight="1">
      <c r="B22" s="11"/>
      <c r="C22" s="11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CB22" s="165"/>
      <c r="CC22" s="165"/>
      <c r="CD22" s="165"/>
      <c r="CE22" s="165"/>
    </row>
    <row r="23" spans="1:117" ht="21.95" customHeight="1"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CB23" s="165"/>
      <c r="CC23" s="165"/>
      <c r="CD23" s="165"/>
      <c r="CE23" s="165"/>
    </row>
    <row r="24" spans="1:117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CB24" s="165"/>
      <c r="CC24" s="165"/>
      <c r="CD24" s="165"/>
      <c r="CE24" s="165"/>
    </row>
    <row r="25" spans="1:117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CB25" s="165"/>
      <c r="CC25" s="165"/>
      <c r="CD25" s="165"/>
      <c r="CE25" s="165"/>
    </row>
    <row r="26" spans="1:117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CB26" s="165"/>
      <c r="CC26" s="165"/>
      <c r="CD26" s="165"/>
      <c r="CE26" s="165"/>
    </row>
    <row r="27" spans="1:117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CB27" s="165"/>
      <c r="CC27" s="165"/>
      <c r="CD27" s="165"/>
      <c r="CE27" s="165"/>
    </row>
    <row r="28" spans="1:117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CB28" s="165"/>
      <c r="CC28" s="165"/>
      <c r="CD28" s="165"/>
      <c r="CE28" s="165"/>
    </row>
    <row r="29" spans="1:117">
      <c r="A29" s="17" t="s">
        <v>118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CB29" s="165"/>
      <c r="CC29" s="165"/>
      <c r="CD29" s="165"/>
      <c r="CE29" s="165"/>
    </row>
    <row r="30" spans="1:1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CB30" s="165"/>
      <c r="CC30" s="165"/>
      <c r="CD30" s="165"/>
      <c r="CE30" s="165"/>
    </row>
    <row r="31" spans="1:117" ht="9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CB31" s="165"/>
      <c r="CC31" s="165"/>
      <c r="CD31" s="165"/>
      <c r="CE31" s="165"/>
    </row>
    <row r="32" spans="1:117" s="6" customFormat="1" ht="7.5" customHeight="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1"/>
      <c r="AA32" s="20"/>
      <c r="AB32" s="20"/>
      <c r="AC32" s="22"/>
      <c r="AD32" s="20"/>
      <c r="AE32" s="20"/>
      <c r="AF32"/>
      <c r="AG32"/>
      <c r="AH32"/>
      <c r="AI32"/>
      <c r="AJ32"/>
      <c r="AK32"/>
      <c r="AL32"/>
      <c r="AM32"/>
      <c r="AN32"/>
      <c r="AO32"/>
      <c r="AP32"/>
      <c r="AQ32" s="10"/>
      <c r="CA32" s="9"/>
      <c r="CB32" s="160"/>
      <c r="CC32" s="160"/>
      <c r="CD32" s="160"/>
      <c r="CE32" s="160"/>
      <c r="CF32" s="102"/>
      <c r="CG32" s="9"/>
      <c r="CH32" s="9"/>
      <c r="CI32" s="9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:117" s="6" customFormat="1" ht="14.25">
      <c r="A33" s="23" t="s">
        <v>119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/>
      <c r="U33" s="24"/>
      <c r="V33" s="24"/>
      <c r="W33" s="24"/>
      <c r="X33" s="24"/>
      <c r="Y33" s="21"/>
      <c r="Z33" s="24"/>
      <c r="AA33" s="21"/>
      <c r="AB33" s="21"/>
      <c r="AC33" s="24"/>
      <c r="AD33" s="24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9"/>
      <c r="CB33" s="160"/>
      <c r="CC33" s="160"/>
      <c r="CD33" s="160"/>
      <c r="CE33" s="160"/>
      <c r="CF33" s="102"/>
      <c r="CG33" s="9"/>
      <c r="CH33" s="9"/>
      <c r="CI33" s="9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:117" s="6" customFormat="1" ht="9.75" customHeight="1">
      <c r="A34" s="23"/>
      <c r="B34" s="23"/>
      <c r="C34" s="23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1"/>
      <c r="Z34" s="24"/>
      <c r="AA34" s="21"/>
      <c r="AB34" s="21"/>
      <c r="AC34" s="24"/>
      <c r="AD34" s="24"/>
      <c r="AE34" s="24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9"/>
      <c r="CB34" s="160"/>
      <c r="CC34" s="160"/>
      <c r="CD34" s="160"/>
      <c r="CE34" s="160"/>
      <c r="CF34" s="102"/>
      <c r="CG34" s="9"/>
      <c r="CH34" s="9"/>
      <c r="CI34" s="9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</row>
    <row r="35" spans="1:117" s="6" customFormat="1" ht="14.25">
      <c r="A35" s="23"/>
      <c r="B35" s="23"/>
      <c r="C35" s="23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1"/>
      <c r="Z35" s="24"/>
      <c r="AA35" s="21"/>
      <c r="AB35" s="21"/>
      <c r="AC35" s="24"/>
      <c r="AD35" s="24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9"/>
      <c r="CB35" s="160"/>
      <c r="CC35" s="161" t="s">
        <v>7</v>
      </c>
      <c r="CD35" s="161" t="s">
        <v>8</v>
      </c>
      <c r="CE35" s="160"/>
      <c r="CF35" s="102"/>
      <c r="CG35" s="9"/>
      <c r="CH35" s="9"/>
      <c r="CI35" s="9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</row>
    <row r="36" spans="1:117">
      <c r="A36" s="23"/>
      <c r="B36" s="23"/>
      <c r="C36" s="23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CB36" s="162" t="s">
        <v>9</v>
      </c>
      <c r="CC36" s="165">
        <v>5440</v>
      </c>
      <c r="CD36" s="165">
        <v>847</v>
      </c>
      <c r="CE36" s="165" t="s">
        <v>10</v>
      </c>
    </row>
    <row r="37" spans="1:117" ht="21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  <c r="AK37" s="6"/>
      <c r="AL37" s="6"/>
      <c r="AM37" s="6"/>
      <c r="AN37" s="10"/>
      <c r="AO37" s="10"/>
      <c r="AP37" s="10"/>
      <c r="CB37" s="162" t="s">
        <v>11</v>
      </c>
      <c r="CC37" s="165">
        <f>22487-14000</f>
        <v>8487</v>
      </c>
      <c r="CD37" s="165">
        <v>1083</v>
      </c>
      <c r="CE37" s="165" t="s">
        <v>12</v>
      </c>
    </row>
    <row r="38" spans="1:117" ht="14.25" customHeight="1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2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L38" s="10"/>
      <c r="AM38" s="10"/>
      <c r="AN38" s="10"/>
      <c r="AO38" s="10"/>
      <c r="AP38" s="10"/>
      <c r="CB38" s="162" t="s">
        <v>13</v>
      </c>
      <c r="CC38" s="165">
        <v>1870</v>
      </c>
      <c r="CD38" s="165">
        <f>(29117-CD36-CD37)-14000</f>
        <v>13187</v>
      </c>
      <c r="CE38" s="165"/>
    </row>
    <row r="39" spans="1:117" ht="21.95" customHeight="1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2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CB39" s="165"/>
      <c r="CC39" s="165">
        <f>SUM(CC36:CC38)</f>
        <v>15797</v>
      </c>
      <c r="CD39" s="165">
        <f>SUM(CD36:CD38)</f>
        <v>15117</v>
      </c>
      <c r="CE39" s="165"/>
    </row>
    <row r="40" spans="1:117" ht="21.95" customHeight="1">
      <c r="A40" s="5" t="s">
        <v>120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2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117" ht="21.95" customHeight="1"/>
    <row r="43" spans="1:117">
      <c r="B43" s="11"/>
      <c r="C43" s="11"/>
      <c r="D43" s="11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117">
      <c r="B44" s="11"/>
      <c r="C44" s="11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117">
      <c r="B45" s="11"/>
      <c r="C45" s="11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117">
      <c r="B46" s="11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117" s="18" customFormat="1" ht="12.75">
      <c r="A47" s="23"/>
      <c r="B47" s="23"/>
      <c r="C47" s="23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1"/>
      <c r="Z47" s="24"/>
      <c r="AA47" s="21"/>
      <c r="AB47" s="21"/>
      <c r="AC47" s="24"/>
      <c r="AD47" s="24"/>
      <c r="AE47" s="24"/>
      <c r="CA47" s="25"/>
      <c r="CB47" s="105"/>
      <c r="CC47" s="105"/>
      <c r="CD47" s="105"/>
      <c r="CE47" s="105"/>
      <c r="CF47" s="107"/>
      <c r="CG47" s="25"/>
      <c r="CH47" s="25"/>
      <c r="CI47" s="25"/>
    </row>
    <row r="48" spans="1:117" s="18" customFormat="1" ht="12.75">
      <c r="A48" s="23"/>
      <c r="B48" s="23"/>
      <c r="C48" s="23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1"/>
      <c r="Z48" s="24"/>
      <c r="AA48" s="21"/>
      <c r="AB48" s="21"/>
      <c r="AC48" s="24"/>
      <c r="AD48" s="24"/>
      <c r="AE48" s="21"/>
      <c r="CA48" s="25"/>
      <c r="CB48" s="105"/>
      <c r="CC48" s="105"/>
      <c r="CD48" s="105"/>
      <c r="CE48" s="105"/>
      <c r="CF48" s="107"/>
      <c r="CG48" s="25"/>
      <c r="CH48" s="25"/>
      <c r="CI48" s="25"/>
    </row>
    <row r="49" spans="1:117" s="18" customFormat="1" ht="6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CA49" s="25"/>
      <c r="CB49" s="105"/>
      <c r="CC49" s="105"/>
      <c r="CD49" s="105"/>
      <c r="CE49" s="105"/>
      <c r="CF49" s="107"/>
      <c r="CG49" s="25"/>
      <c r="CH49" s="25"/>
      <c r="CI49" s="25"/>
    </row>
    <row r="50" spans="1:117" s="18" customFormat="1" ht="4.5" customHeight="1">
      <c r="A50" s="23"/>
      <c r="B50" s="23"/>
      <c r="C50" s="23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1"/>
      <c r="CA50" s="25"/>
      <c r="CB50" s="105"/>
      <c r="CC50" s="105"/>
      <c r="CD50" s="105"/>
      <c r="CE50" s="105"/>
      <c r="CF50" s="107"/>
      <c r="CG50" s="25"/>
      <c r="CH50" s="25"/>
      <c r="CI50" s="25"/>
    </row>
    <row r="51" spans="1:117" ht="9" customHeight="1">
      <c r="A51" s="26"/>
      <c r="B51" s="27" t="s">
        <v>121</v>
      </c>
      <c r="C51" s="28"/>
      <c r="D51" s="140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17"/>
      <c r="AM51" s="417"/>
      <c r="AN51" s="417"/>
      <c r="AO51" s="417"/>
      <c r="AP51" s="417"/>
    </row>
    <row r="52" spans="1:117" ht="13.5" customHeight="1">
      <c r="A52" s="26"/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418"/>
      <c r="AO52" s="418"/>
      <c r="AP52" s="140"/>
    </row>
    <row r="53" spans="1:117">
      <c r="A53" s="26"/>
      <c r="B53" s="27"/>
      <c r="C53" s="28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</row>
    <row r="54" spans="1:117" ht="13.5" customHeight="1">
      <c r="A54" s="26"/>
      <c r="B54" s="27"/>
      <c r="C54" s="28"/>
      <c r="D54" s="140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  <c r="AC54" s="419"/>
      <c r="AD54" s="419"/>
      <c r="AE54" s="419"/>
      <c r="AF54" s="419"/>
      <c r="AG54" s="419"/>
      <c r="AH54" s="419"/>
      <c r="AI54" s="419"/>
      <c r="AJ54" s="419"/>
      <c r="AK54" s="419"/>
      <c r="AL54" s="419"/>
      <c r="AM54" s="419"/>
      <c r="AN54" s="419"/>
      <c r="AO54" s="419"/>
      <c r="AP54" s="419"/>
    </row>
    <row r="55" spans="1:117">
      <c r="A55" s="26"/>
      <c r="B55" s="27"/>
      <c r="C55" s="28"/>
      <c r="D55" s="28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19"/>
      <c r="AI55" s="419"/>
      <c r="AJ55" s="419"/>
      <c r="AK55" s="419"/>
      <c r="AL55" s="419"/>
      <c r="AM55" s="419"/>
      <c r="AN55" s="419"/>
      <c r="AO55" s="419"/>
      <c r="AP55" s="419"/>
    </row>
    <row r="56" spans="1:117">
      <c r="A56" s="26"/>
      <c r="B56" s="27"/>
      <c r="C56" s="28"/>
      <c r="D56" s="28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</row>
    <row r="57" spans="1:117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117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117">
      <c r="C59" s="72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117"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30"/>
    </row>
    <row r="61" spans="1:117" s="31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30"/>
      <c r="CB61" s="105"/>
      <c r="CC61" s="105"/>
      <c r="CD61" s="105"/>
      <c r="CE61" s="105"/>
      <c r="CF61" s="106"/>
      <c r="CG61" s="13"/>
      <c r="CH61" s="13"/>
      <c r="CI61" s="13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1" customFormat="1">
      <c r="A62"/>
      <c r="B62"/>
      <c r="C62"/>
      <c r="D62"/>
      <c r="E62" t="s">
        <v>119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30"/>
      <c r="CB62" s="105"/>
      <c r="CC62" s="105"/>
      <c r="CD62" s="105"/>
      <c r="CE62" s="105"/>
      <c r="CF62" s="106"/>
      <c r="CG62" s="13"/>
      <c r="CH62" s="13"/>
      <c r="CI62" s="13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1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30"/>
      <c r="CB63" s="105"/>
      <c r="CC63" s="105"/>
      <c r="CD63" s="105"/>
      <c r="CE63" s="105"/>
      <c r="CF63" s="106"/>
      <c r="CG63" s="13"/>
      <c r="CH63" s="13"/>
      <c r="CI63" s="1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1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30"/>
      <c r="CB64" s="105"/>
      <c r="CC64" s="105"/>
      <c r="CD64" s="105"/>
      <c r="CE64" s="105"/>
      <c r="CF64" s="106"/>
      <c r="CG64" s="13"/>
      <c r="CH64" s="13"/>
      <c r="CI64" s="13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1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30"/>
      <c r="CB65" s="105"/>
      <c r="CC65" s="105"/>
      <c r="CD65" s="105"/>
      <c r="CE65" s="105"/>
      <c r="CF65" s="106"/>
      <c r="CG65" s="13"/>
      <c r="CH65" s="13"/>
      <c r="CI65" s="13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1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30"/>
      <c r="CB66" s="105"/>
      <c r="CC66" s="105"/>
      <c r="CD66" s="105"/>
      <c r="CE66" s="105"/>
      <c r="CF66" s="106"/>
      <c r="CG66" s="13"/>
      <c r="CH66" s="13"/>
      <c r="CI66" s="13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1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30"/>
      <c r="CB67" s="105"/>
      <c r="CC67" s="105"/>
      <c r="CD67" s="105"/>
      <c r="CE67" s="105"/>
      <c r="CF67" s="106"/>
      <c r="CG67" s="13"/>
      <c r="CH67" s="13"/>
      <c r="CI67" s="13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A2:AP13"/>
    <mergeCell ref="E51:AP51"/>
    <mergeCell ref="B52:AO52"/>
    <mergeCell ref="E54:AP55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view="pageBreakPreview" zoomScaleNormal="100" zoomScaleSheetLayoutView="100" workbookViewId="0">
      <selection activeCell="J25" sqref="J25"/>
    </sheetView>
  </sheetViews>
  <sheetFormatPr defaultRowHeight="13.5"/>
  <cols>
    <col min="1" max="1" width="3.5" bestFit="1" customWidth="1"/>
    <col min="2" max="2" width="12.5" bestFit="1" customWidth="1"/>
    <col min="3" max="3" width="30.2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1" width="6.375" customWidth="1"/>
    <col min="254" max="254" width="3.5" bestFit="1" customWidth="1"/>
    <col min="255" max="255" width="12.5" bestFit="1" customWidth="1"/>
    <col min="256" max="256" width="30.25" customWidth="1"/>
    <col min="257" max="258" width="10.625" customWidth="1"/>
    <col min="259" max="259" width="9.375" customWidth="1"/>
    <col min="260" max="261" width="10.625" customWidth="1"/>
    <col min="262" max="262" width="9.375" bestFit="1" customWidth="1"/>
    <col min="263" max="263" width="3.375" customWidth="1"/>
    <col min="267" max="267" width="4.75" customWidth="1"/>
    <col min="510" max="510" width="3.5" bestFit="1" customWidth="1"/>
    <col min="511" max="511" width="12.5" bestFit="1" customWidth="1"/>
    <col min="512" max="512" width="30.25" customWidth="1"/>
    <col min="513" max="514" width="10.625" customWidth="1"/>
    <col min="515" max="515" width="9.375" customWidth="1"/>
    <col min="516" max="517" width="10.625" customWidth="1"/>
    <col min="518" max="518" width="9.375" bestFit="1" customWidth="1"/>
    <col min="519" max="519" width="3.375" customWidth="1"/>
    <col min="523" max="523" width="4.75" customWidth="1"/>
    <col min="766" max="766" width="3.5" bestFit="1" customWidth="1"/>
    <col min="767" max="767" width="12.5" bestFit="1" customWidth="1"/>
    <col min="768" max="768" width="30.25" customWidth="1"/>
    <col min="769" max="770" width="10.625" customWidth="1"/>
    <col min="771" max="771" width="9.375" customWidth="1"/>
    <col min="772" max="773" width="10.625" customWidth="1"/>
    <col min="774" max="774" width="9.375" bestFit="1" customWidth="1"/>
    <col min="775" max="775" width="3.375" customWidth="1"/>
    <col min="779" max="779" width="4.75" customWidth="1"/>
    <col min="1022" max="1022" width="3.5" bestFit="1" customWidth="1"/>
    <col min="1023" max="1023" width="12.5" bestFit="1" customWidth="1"/>
    <col min="1024" max="1024" width="30.25" customWidth="1"/>
    <col min="1025" max="1026" width="10.625" customWidth="1"/>
    <col min="1027" max="1027" width="9.375" customWidth="1"/>
    <col min="1028" max="1029" width="10.625" customWidth="1"/>
    <col min="1030" max="1030" width="9.375" bestFit="1" customWidth="1"/>
    <col min="1031" max="1031" width="3.375" customWidth="1"/>
    <col min="1035" max="1035" width="4.75" customWidth="1"/>
    <col min="1278" max="1278" width="3.5" bestFit="1" customWidth="1"/>
    <col min="1279" max="1279" width="12.5" bestFit="1" customWidth="1"/>
    <col min="1280" max="1280" width="30.25" customWidth="1"/>
    <col min="1281" max="1282" width="10.625" customWidth="1"/>
    <col min="1283" max="1283" width="9.375" customWidth="1"/>
    <col min="1284" max="1285" width="10.625" customWidth="1"/>
    <col min="1286" max="1286" width="9.375" bestFit="1" customWidth="1"/>
    <col min="1287" max="1287" width="3.375" customWidth="1"/>
    <col min="1291" max="1291" width="4.75" customWidth="1"/>
    <col min="1534" max="1534" width="3.5" bestFit="1" customWidth="1"/>
    <col min="1535" max="1535" width="12.5" bestFit="1" customWidth="1"/>
    <col min="1536" max="1536" width="30.25" customWidth="1"/>
    <col min="1537" max="1538" width="10.625" customWidth="1"/>
    <col min="1539" max="1539" width="9.375" customWidth="1"/>
    <col min="1540" max="1541" width="10.625" customWidth="1"/>
    <col min="1542" max="1542" width="9.375" bestFit="1" customWidth="1"/>
    <col min="1543" max="1543" width="3.375" customWidth="1"/>
    <col min="1547" max="1547" width="4.75" customWidth="1"/>
    <col min="1790" max="1790" width="3.5" bestFit="1" customWidth="1"/>
    <col min="1791" max="1791" width="12.5" bestFit="1" customWidth="1"/>
    <col min="1792" max="1792" width="30.25" customWidth="1"/>
    <col min="1793" max="1794" width="10.625" customWidth="1"/>
    <col min="1795" max="1795" width="9.375" customWidth="1"/>
    <col min="1796" max="1797" width="10.625" customWidth="1"/>
    <col min="1798" max="1798" width="9.375" bestFit="1" customWidth="1"/>
    <col min="1799" max="1799" width="3.375" customWidth="1"/>
    <col min="1803" max="1803" width="4.75" customWidth="1"/>
    <col min="2046" max="2046" width="3.5" bestFit="1" customWidth="1"/>
    <col min="2047" max="2047" width="12.5" bestFit="1" customWidth="1"/>
    <col min="2048" max="2048" width="30.25" customWidth="1"/>
    <col min="2049" max="2050" width="10.625" customWidth="1"/>
    <col min="2051" max="2051" width="9.375" customWidth="1"/>
    <col min="2052" max="2053" width="10.625" customWidth="1"/>
    <col min="2054" max="2054" width="9.375" bestFit="1" customWidth="1"/>
    <col min="2055" max="2055" width="3.375" customWidth="1"/>
    <col min="2059" max="2059" width="4.75" customWidth="1"/>
    <col min="2302" max="2302" width="3.5" bestFit="1" customWidth="1"/>
    <col min="2303" max="2303" width="12.5" bestFit="1" customWidth="1"/>
    <col min="2304" max="2304" width="30.25" customWidth="1"/>
    <col min="2305" max="2306" width="10.625" customWidth="1"/>
    <col min="2307" max="2307" width="9.375" customWidth="1"/>
    <col min="2308" max="2309" width="10.625" customWidth="1"/>
    <col min="2310" max="2310" width="9.375" bestFit="1" customWidth="1"/>
    <col min="2311" max="2311" width="3.375" customWidth="1"/>
    <col min="2315" max="2315" width="4.75" customWidth="1"/>
    <col min="2558" max="2558" width="3.5" bestFit="1" customWidth="1"/>
    <col min="2559" max="2559" width="12.5" bestFit="1" customWidth="1"/>
    <col min="2560" max="2560" width="30.25" customWidth="1"/>
    <col min="2561" max="2562" width="10.625" customWidth="1"/>
    <col min="2563" max="2563" width="9.375" customWidth="1"/>
    <col min="2564" max="2565" width="10.625" customWidth="1"/>
    <col min="2566" max="2566" width="9.375" bestFit="1" customWidth="1"/>
    <col min="2567" max="2567" width="3.375" customWidth="1"/>
    <col min="2571" max="2571" width="4.75" customWidth="1"/>
    <col min="2814" max="2814" width="3.5" bestFit="1" customWidth="1"/>
    <col min="2815" max="2815" width="12.5" bestFit="1" customWidth="1"/>
    <col min="2816" max="2816" width="30.25" customWidth="1"/>
    <col min="2817" max="2818" width="10.625" customWidth="1"/>
    <col min="2819" max="2819" width="9.375" customWidth="1"/>
    <col min="2820" max="2821" width="10.625" customWidth="1"/>
    <col min="2822" max="2822" width="9.375" bestFit="1" customWidth="1"/>
    <col min="2823" max="2823" width="3.375" customWidth="1"/>
    <col min="2827" max="2827" width="4.75" customWidth="1"/>
    <col min="3070" max="3070" width="3.5" bestFit="1" customWidth="1"/>
    <col min="3071" max="3071" width="12.5" bestFit="1" customWidth="1"/>
    <col min="3072" max="3072" width="30.25" customWidth="1"/>
    <col min="3073" max="3074" width="10.625" customWidth="1"/>
    <col min="3075" max="3075" width="9.375" customWidth="1"/>
    <col min="3076" max="3077" width="10.625" customWidth="1"/>
    <col min="3078" max="3078" width="9.375" bestFit="1" customWidth="1"/>
    <col min="3079" max="3079" width="3.375" customWidth="1"/>
    <col min="3083" max="3083" width="4.75" customWidth="1"/>
    <col min="3326" max="3326" width="3.5" bestFit="1" customWidth="1"/>
    <col min="3327" max="3327" width="12.5" bestFit="1" customWidth="1"/>
    <col min="3328" max="3328" width="30.25" customWidth="1"/>
    <col min="3329" max="3330" width="10.625" customWidth="1"/>
    <col min="3331" max="3331" width="9.375" customWidth="1"/>
    <col min="3332" max="3333" width="10.625" customWidth="1"/>
    <col min="3334" max="3334" width="9.375" bestFit="1" customWidth="1"/>
    <col min="3335" max="3335" width="3.375" customWidth="1"/>
    <col min="3339" max="3339" width="4.75" customWidth="1"/>
    <col min="3582" max="3582" width="3.5" bestFit="1" customWidth="1"/>
    <col min="3583" max="3583" width="12.5" bestFit="1" customWidth="1"/>
    <col min="3584" max="3584" width="30.25" customWidth="1"/>
    <col min="3585" max="3586" width="10.625" customWidth="1"/>
    <col min="3587" max="3587" width="9.375" customWidth="1"/>
    <col min="3588" max="3589" width="10.625" customWidth="1"/>
    <col min="3590" max="3590" width="9.375" bestFit="1" customWidth="1"/>
    <col min="3591" max="3591" width="3.375" customWidth="1"/>
    <col min="3595" max="3595" width="4.75" customWidth="1"/>
    <col min="3838" max="3838" width="3.5" bestFit="1" customWidth="1"/>
    <col min="3839" max="3839" width="12.5" bestFit="1" customWidth="1"/>
    <col min="3840" max="3840" width="30.25" customWidth="1"/>
    <col min="3841" max="3842" width="10.625" customWidth="1"/>
    <col min="3843" max="3843" width="9.375" customWidth="1"/>
    <col min="3844" max="3845" width="10.625" customWidth="1"/>
    <col min="3846" max="3846" width="9.375" bestFit="1" customWidth="1"/>
    <col min="3847" max="3847" width="3.375" customWidth="1"/>
    <col min="3851" max="3851" width="4.75" customWidth="1"/>
    <col min="4094" max="4094" width="3.5" bestFit="1" customWidth="1"/>
    <col min="4095" max="4095" width="12.5" bestFit="1" customWidth="1"/>
    <col min="4096" max="4096" width="30.25" customWidth="1"/>
    <col min="4097" max="4098" width="10.625" customWidth="1"/>
    <col min="4099" max="4099" width="9.375" customWidth="1"/>
    <col min="4100" max="4101" width="10.625" customWidth="1"/>
    <col min="4102" max="4102" width="9.375" bestFit="1" customWidth="1"/>
    <col min="4103" max="4103" width="3.375" customWidth="1"/>
    <col min="4107" max="4107" width="4.75" customWidth="1"/>
    <col min="4350" max="4350" width="3.5" bestFit="1" customWidth="1"/>
    <col min="4351" max="4351" width="12.5" bestFit="1" customWidth="1"/>
    <col min="4352" max="4352" width="30.25" customWidth="1"/>
    <col min="4353" max="4354" width="10.625" customWidth="1"/>
    <col min="4355" max="4355" width="9.375" customWidth="1"/>
    <col min="4356" max="4357" width="10.625" customWidth="1"/>
    <col min="4358" max="4358" width="9.375" bestFit="1" customWidth="1"/>
    <col min="4359" max="4359" width="3.375" customWidth="1"/>
    <col min="4363" max="4363" width="4.75" customWidth="1"/>
    <col min="4606" max="4606" width="3.5" bestFit="1" customWidth="1"/>
    <col min="4607" max="4607" width="12.5" bestFit="1" customWidth="1"/>
    <col min="4608" max="4608" width="30.25" customWidth="1"/>
    <col min="4609" max="4610" width="10.625" customWidth="1"/>
    <col min="4611" max="4611" width="9.375" customWidth="1"/>
    <col min="4612" max="4613" width="10.625" customWidth="1"/>
    <col min="4614" max="4614" width="9.375" bestFit="1" customWidth="1"/>
    <col min="4615" max="4615" width="3.375" customWidth="1"/>
    <col min="4619" max="4619" width="4.75" customWidth="1"/>
    <col min="4862" max="4862" width="3.5" bestFit="1" customWidth="1"/>
    <col min="4863" max="4863" width="12.5" bestFit="1" customWidth="1"/>
    <col min="4864" max="4864" width="30.25" customWidth="1"/>
    <col min="4865" max="4866" width="10.625" customWidth="1"/>
    <col min="4867" max="4867" width="9.375" customWidth="1"/>
    <col min="4868" max="4869" width="10.625" customWidth="1"/>
    <col min="4870" max="4870" width="9.375" bestFit="1" customWidth="1"/>
    <col min="4871" max="4871" width="3.375" customWidth="1"/>
    <col min="4875" max="4875" width="4.75" customWidth="1"/>
    <col min="5118" max="5118" width="3.5" bestFit="1" customWidth="1"/>
    <col min="5119" max="5119" width="12.5" bestFit="1" customWidth="1"/>
    <col min="5120" max="5120" width="30.25" customWidth="1"/>
    <col min="5121" max="5122" width="10.625" customWidth="1"/>
    <col min="5123" max="5123" width="9.375" customWidth="1"/>
    <col min="5124" max="5125" width="10.625" customWidth="1"/>
    <col min="5126" max="5126" width="9.375" bestFit="1" customWidth="1"/>
    <col min="5127" max="5127" width="3.375" customWidth="1"/>
    <col min="5131" max="5131" width="4.75" customWidth="1"/>
    <col min="5374" max="5374" width="3.5" bestFit="1" customWidth="1"/>
    <col min="5375" max="5375" width="12.5" bestFit="1" customWidth="1"/>
    <col min="5376" max="5376" width="30.25" customWidth="1"/>
    <col min="5377" max="5378" width="10.625" customWidth="1"/>
    <col min="5379" max="5379" width="9.375" customWidth="1"/>
    <col min="5380" max="5381" width="10.625" customWidth="1"/>
    <col min="5382" max="5382" width="9.375" bestFit="1" customWidth="1"/>
    <col min="5383" max="5383" width="3.375" customWidth="1"/>
    <col min="5387" max="5387" width="4.75" customWidth="1"/>
    <col min="5630" max="5630" width="3.5" bestFit="1" customWidth="1"/>
    <col min="5631" max="5631" width="12.5" bestFit="1" customWidth="1"/>
    <col min="5632" max="5632" width="30.25" customWidth="1"/>
    <col min="5633" max="5634" width="10.625" customWidth="1"/>
    <col min="5635" max="5635" width="9.375" customWidth="1"/>
    <col min="5636" max="5637" width="10.625" customWidth="1"/>
    <col min="5638" max="5638" width="9.375" bestFit="1" customWidth="1"/>
    <col min="5639" max="5639" width="3.375" customWidth="1"/>
    <col min="5643" max="5643" width="4.75" customWidth="1"/>
    <col min="5886" max="5886" width="3.5" bestFit="1" customWidth="1"/>
    <col min="5887" max="5887" width="12.5" bestFit="1" customWidth="1"/>
    <col min="5888" max="5888" width="30.25" customWidth="1"/>
    <col min="5889" max="5890" width="10.625" customWidth="1"/>
    <col min="5891" max="5891" width="9.375" customWidth="1"/>
    <col min="5892" max="5893" width="10.625" customWidth="1"/>
    <col min="5894" max="5894" width="9.375" bestFit="1" customWidth="1"/>
    <col min="5895" max="5895" width="3.375" customWidth="1"/>
    <col min="5899" max="5899" width="4.75" customWidth="1"/>
    <col min="6142" max="6142" width="3.5" bestFit="1" customWidth="1"/>
    <col min="6143" max="6143" width="12.5" bestFit="1" customWidth="1"/>
    <col min="6144" max="6144" width="30.25" customWidth="1"/>
    <col min="6145" max="6146" width="10.625" customWidth="1"/>
    <col min="6147" max="6147" width="9.375" customWidth="1"/>
    <col min="6148" max="6149" width="10.625" customWidth="1"/>
    <col min="6150" max="6150" width="9.375" bestFit="1" customWidth="1"/>
    <col min="6151" max="6151" width="3.375" customWidth="1"/>
    <col min="6155" max="6155" width="4.75" customWidth="1"/>
    <col min="6398" max="6398" width="3.5" bestFit="1" customWidth="1"/>
    <col min="6399" max="6399" width="12.5" bestFit="1" customWidth="1"/>
    <col min="6400" max="6400" width="30.25" customWidth="1"/>
    <col min="6401" max="6402" width="10.625" customWidth="1"/>
    <col min="6403" max="6403" width="9.375" customWidth="1"/>
    <col min="6404" max="6405" width="10.625" customWidth="1"/>
    <col min="6406" max="6406" width="9.375" bestFit="1" customWidth="1"/>
    <col min="6407" max="6407" width="3.375" customWidth="1"/>
    <col min="6411" max="6411" width="4.75" customWidth="1"/>
    <col min="6654" max="6654" width="3.5" bestFit="1" customWidth="1"/>
    <col min="6655" max="6655" width="12.5" bestFit="1" customWidth="1"/>
    <col min="6656" max="6656" width="30.25" customWidth="1"/>
    <col min="6657" max="6658" width="10.625" customWidth="1"/>
    <col min="6659" max="6659" width="9.375" customWidth="1"/>
    <col min="6660" max="6661" width="10.625" customWidth="1"/>
    <col min="6662" max="6662" width="9.375" bestFit="1" customWidth="1"/>
    <col min="6663" max="6663" width="3.375" customWidth="1"/>
    <col min="6667" max="6667" width="4.75" customWidth="1"/>
    <col min="6910" max="6910" width="3.5" bestFit="1" customWidth="1"/>
    <col min="6911" max="6911" width="12.5" bestFit="1" customWidth="1"/>
    <col min="6912" max="6912" width="30.25" customWidth="1"/>
    <col min="6913" max="6914" width="10.625" customWidth="1"/>
    <col min="6915" max="6915" width="9.375" customWidth="1"/>
    <col min="6916" max="6917" width="10.625" customWidth="1"/>
    <col min="6918" max="6918" width="9.375" bestFit="1" customWidth="1"/>
    <col min="6919" max="6919" width="3.375" customWidth="1"/>
    <col min="6923" max="6923" width="4.75" customWidth="1"/>
    <col min="7166" max="7166" width="3.5" bestFit="1" customWidth="1"/>
    <col min="7167" max="7167" width="12.5" bestFit="1" customWidth="1"/>
    <col min="7168" max="7168" width="30.25" customWidth="1"/>
    <col min="7169" max="7170" width="10.625" customWidth="1"/>
    <col min="7171" max="7171" width="9.375" customWidth="1"/>
    <col min="7172" max="7173" width="10.625" customWidth="1"/>
    <col min="7174" max="7174" width="9.375" bestFit="1" customWidth="1"/>
    <col min="7175" max="7175" width="3.375" customWidth="1"/>
    <col min="7179" max="7179" width="4.75" customWidth="1"/>
    <col min="7422" max="7422" width="3.5" bestFit="1" customWidth="1"/>
    <col min="7423" max="7423" width="12.5" bestFit="1" customWidth="1"/>
    <col min="7424" max="7424" width="30.25" customWidth="1"/>
    <col min="7425" max="7426" width="10.625" customWidth="1"/>
    <col min="7427" max="7427" width="9.375" customWidth="1"/>
    <col min="7428" max="7429" width="10.625" customWidth="1"/>
    <col min="7430" max="7430" width="9.375" bestFit="1" customWidth="1"/>
    <col min="7431" max="7431" width="3.375" customWidth="1"/>
    <col min="7435" max="7435" width="4.75" customWidth="1"/>
    <col min="7678" max="7678" width="3.5" bestFit="1" customWidth="1"/>
    <col min="7679" max="7679" width="12.5" bestFit="1" customWidth="1"/>
    <col min="7680" max="7680" width="30.25" customWidth="1"/>
    <col min="7681" max="7682" width="10.625" customWidth="1"/>
    <col min="7683" max="7683" width="9.375" customWidth="1"/>
    <col min="7684" max="7685" width="10.625" customWidth="1"/>
    <col min="7686" max="7686" width="9.375" bestFit="1" customWidth="1"/>
    <col min="7687" max="7687" width="3.375" customWidth="1"/>
    <col min="7691" max="7691" width="4.75" customWidth="1"/>
    <col min="7934" max="7934" width="3.5" bestFit="1" customWidth="1"/>
    <col min="7935" max="7935" width="12.5" bestFit="1" customWidth="1"/>
    <col min="7936" max="7936" width="30.25" customWidth="1"/>
    <col min="7937" max="7938" width="10.625" customWidth="1"/>
    <col min="7939" max="7939" width="9.375" customWidth="1"/>
    <col min="7940" max="7941" width="10.625" customWidth="1"/>
    <col min="7942" max="7942" width="9.375" bestFit="1" customWidth="1"/>
    <col min="7943" max="7943" width="3.375" customWidth="1"/>
    <col min="7947" max="7947" width="4.75" customWidth="1"/>
    <col min="8190" max="8190" width="3.5" bestFit="1" customWidth="1"/>
    <col min="8191" max="8191" width="12.5" bestFit="1" customWidth="1"/>
    <col min="8192" max="8192" width="30.25" customWidth="1"/>
    <col min="8193" max="8194" width="10.625" customWidth="1"/>
    <col min="8195" max="8195" width="9.375" customWidth="1"/>
    <col min="8196" max="8197" width="10.625" customWidth="1"/>
    <col min="8198" max="8198" width="9.375" bestFit="1" customWidth="1"/>
    <col min="8199" max="8199" width="3.375" customWidth="1"/>
    <col min="8203" max="8203" width="4.75" customWidth="1"/>
    <col min="8446" max="8446" width="3.5" bestFit="1" customWidth="1"/>
    <col min="8447" max="8447" width="12.5" bestFit="1" customWidth="1"/>
    <col min="8448" max="8448" width="30.25" customWidth="1"/>
    <col min="8449" max="8450" width="10.625" customWidth="1"/>
    <col min="8451" max="8451" width="9.375" customWidth="1"/>
    <col min="8452" max="8453" width="10.625" customWidth="1"/>
    <col min="8454" max="8454" width="9.375" bestFit="1" customWidth="1"/>
    <col min="8455" max="8455" width="3.375" customWidth="1"/>
    <col min="8459" max="8459" width="4.75" customWidth="1"/>
    <col min="8702" max="8702" width="3.5" bestFit="1" customWidth="1"/>
    <col min="8703" max="8703" width="12.5" bestFit="1" customWidth="1"/>
    <col min="8704" max="8704" width="30.25" customWidth="1"/>
    <col min="8705" max="8706" width="10.625" customWidth="1"/>
    <col min="8707" max="8707" width="9.375" customWidth="1"/>
    <col min="8708" max="8709" width="10.625" customWidth="1"/>
    <col min="8710" max="8710" width="9.375" bestFit="1" customWidth="1"/>
    <col min="8711" max="8711" width="3.375" customWidth="1"/>
    <col min="8715" max="8715" width="4.75" customWidth="1"/>
    <col min="8958" max="8958" width="3.5" bestFit="1" customWidth="1"/>
    <col min="8959" max="8959" width="12.5" bestFit="1" customWidth="1"/>
    <col min="8960" max="8960" width="30.25" customWidth="1"/>
    <col min="8961" max="8962" width="10.625" customWidth="1"/>
    <col min="8963" max="8963" width="9.375" customWidth="1"/>
    <col min="8964" max="8965" width="10.625" customWidth="1"/>
    <col min="8966" max="8966" width="9.375" bestFit="1" customWidth="1"/>
    <col min="8967" max="8967" width="3.375" customWidth="1"/>
    <col min="8971" max="8971" width="4.75" customWidth="1"/>
    <col min="9214" max="9214" width="3.5" bestFit="1" customWidth="1"/>
    <col min="9215" max="9215" width="12.5" bestFit="1" customWidth="1"/>
    <col min="9216" max="9216" width="30.25" customWidth="1"/>
    <col min="9217" max="9218" width="10.625" customWidth="1"/>
    <col min="9219" max="9219" width="9.375" customWidth="1"/>
    <col min="9220" max="9221" width="10.625" customWidth="1"/>
    <col min="9222" max="9222" width="9.375" bestFit="1" customWidth="1"/>
    <col min="9223" max="9223" width="3.375" customWidth="1"/>
    <col min="9227" max="9227" width="4.75" customWidth="1"/>
    <col min="9470" max="9470" width="3.5" bestFit="1" customWidth="1"/>
    <col min="9471" max="9471" width="12.5" bestFit="1" customWidth="1"/>
    <col min="9472" max="9472" width="30.25" customWidth="1"/>
    <col min="9473" max="9474" width="10.625" customWidth="1"/>
    <col min="9475" max="9475" width="9.375" customWidth="1"/>
    <col min="9476" max="9477" width="10.625" customWidth="1"/>
    <col min="9478" max="9478" width="9.375" bestFit="1" customWidth="1"/>
    <col min="9479" max="9479" width="3.375" customWidth="1"/>
    <col min="9483" max="9483" width="4.75" customWidth="1"/>
    <col min="9726" max="9726" width="3.5" bestFit="1" customWidth="1"/>
    <col min="9727" max="9727" width="12.5" bestFit="1" customWidth="1"/>
    <col min="9728" max="9728" width="30.25" customWidth="1"/>
    <col min="9729" max="9730" width="10.625" customWidth="1"/>
    <col min="9731" max="9731" width="9.375" customWidth="1"/>
    <col min="9732" max="9733" width="10.625" customWidth="1"/>
    <col min="9734" max="9734" width="9.375" bestFit="1" customWidth="1"/>
    <col min="9735" max="9735" width="3.375" customWidth="1"/>
    <col min="9739" max="9739" width="4.75" customWidth="1"/>
    <col min="9982" max="9982" width="3.5" bestFit="1" customWidth="1"/>
    <col min="9983" max="9983" width="12.5" bestFit="1" customWidth="1"/>
    <col min="9984" max="9984" width="30.25" customWidth="1"/>
    <col min="9985" max="9986" width="10.625" customWidth="1"/>
    <col min="9987" max="9987" width="9.375" customWidth="1"/>
    <col min="9988" max="9989" width="10.625" customWidth="1"/>
    <col min="9990" max="9990" width="9.375" bestFit="1" customWidth="1"/>
    <col min="9991" max="9991" width="3.375" customWidth="1"/>
    <col min="9995" max="9995" width="4.75" customWidth="1"/>
    <col min="10238" max="10238" width="3.5" bestFit="1" customWidth="1"/>
    <col min="10239" max="10239" width="12.5" bestFit="1" customWidth="1"/>
    <col min="10240" max="10240" width="30.25" customWidth="1"/>
    <col min="10241" max="10242" width="10.625" customWidth="1"/>
    <col min="10243" max="10243" width="9.375" customWidth="1"/>
    <col min="10244" max="10245" width="10.625" customWidth="1"/>
    <col min="10246" max="10246" width="9.375" bestFit="1" customWidth="1"/>
    <col min="10247" max="10247" width="3.375" customWidth="1"/>
    <col min="10251" max="10251" width="4.75" customWidth="1"/>
    <col min="10494" max="10494" width="3.5" bestFit="1" customWidth="1"/>
    <col min="10495" max="10495" width="12.5" bestFit="1" customWidth="1"/>
    <col min="10496" max="10496" width="30.25" customWidth="1"/>
    <col min="10497" max="10498" width="10.625" customWidth="1"/>
    <col min="10499" max="10499" width="9.375" customWidth="1"/>
    <col min="10500" max="10501" width="10.625" customWidth="1"/>
    <col min="10502" max="10502" width="9.375" bestFit="1" customWidth="1"/>
    <col min="10503" max="10503" width="3.375" customWidth="1"/>
    <col min="10507" max="10507" width="4.75" customWidth="1"/>
    <col min="10750" max="10750" width="3.5" bestFit="1" customWidth="1"/>
    <col min="10751" max="10751" width="12.5" bestFit="1" customWidth="1"/>
    <col min="10752" max="10752" width="30.25" customWidth="1"/>
    <col min="10753" max="10754" width="10.625" customWidth="1"/>
    <col min="10755" max="10755" width="9.375" customWidth="1"/>
    <col min="10756" max="10757" width="10.625" customWidth="1"/>
    <col min="10758" max="10758" width="9.375" bestFit="1" customWidth="1"/>
    <col min="10759" max="10759" width="3.375" customWidth="1"/>
    <col min="10763" max="10763" width="4.75" customWidth="1"/>
    <col min="11006" max="11006" width="3.5" bestFit="1" customWidth="1"/>
    <col min="11007" max="11007" width="12.5" bestFit="1" customWidth="1"/>
    <col min="11008" max="11008" width="30.25" customWidth="1"/>
    <col min="11009" max="11010" width="10.625" customWidth="1"/>
    <col min="11011" max="11011" width="9.375" customWidth="1"/>
    <col min="11012" max="11013" width="10.625" customWidth="1"/>
    <col min="11014" max="11014" width="9.375" bestFit="1" customWidth="1"/>
    <col min="11015" max="11015" width="3.375" customWidth="1"/>
    <col min="11019" max="11019" width="4.75" customWidth="1"/>
    <col min="11262" max="11262" width="3.5" bestFit="1" customWidth="1"/>
    <col min="11263" max="11263" width="12.5" bestFit="1" customWidth="1"/>
    <col min="11264" max="11264" width="30.25" customWidth="1"/>
    <col min="11265" max="11266" width="10.625" customWidth="1"/>
    <col min="11267" max="11267" width="9.375" customWidth="1"/>
    <col min="11268" max="11269" width="10.625" customWidth="1"/>
    <col min="11270" max="11270" width="9.375" bestFit="1" customWidth="1"/>
    <col min="11271" max="11271" width="3.375" customWidth="1"/>
    <col min="11275" max="11275" width="4.75" customWidth="1"/>
    <col min="11518" max="11518" width="3.5" bestFit="1" customWidth="1"/>
    <col min="11519" max="11519" width="12.5" bestFit="1" customWidth="1"/>
    <col min="11520" max="11520" width="30.25" customWidth="1"/>
    <col min="11521" max="11522" width="10.625" customWidth="1"/>
    <col min="11523" max="11523" width="9.375" customWidth="1"/>
    <col min="11524" max="11525" width="10.625" customWidth="1"/>
    <col min="11526" max="11526" width="9.375" bestFit="1" customWidth="1"/>
    <col min="11527" max="11527" width="3.375" customWidth="1"/>
    <col min="11531" max="11531" width="4.75" customWidth="1"/>
    <col min="11774" max="11774" width="3.5" bestFit="1" customWidth="1"/>
    <col min="11775" max="11775" width="12.5" bestFit="1" customWidth="1"/>
    <col min="11776" max="11776" width="30.25" customWidth="1"/>
    <col min="11777" max="11778" width="10.625" customWidth="1"/>
    <col min="11779" max="11779" width="9.375" customWidth="1"/>
    <col min="11780" max="11781" width="10.625" customWidth="1"/>
    <col min="11782" max="11782" width="9.375" bestFit="1" customWidth="1"/>
    <col min="11783" max="11783" width="3.375" customWidth="1"/>
    <col min="11787" max="11787" width="4.75" customWidth="1"/>
    <col min="12030" max="12030" width="3.5" bestFit="1" customWidth="1"/>
    <col min="12031" max="12031" width="12.5" bestFit="1" customWidth="1"/>
    <col min="12032" max="12032" width="30.25" customWidth="1"/>
    <col min="12033" max="12034" width="10.625" customWidth="1"/>
    <col min="12035" max="12035" width="9.375" customWidth="1"/>
    <col min="12036" max="12037" width="10.625" customWidth="1"/>
    <col min="12038" max="12038" width="9.375" bestFit="1" customWidth="1"/>
    <col min="12039" max="12039" width="3.375" customWidth="1"/>
    <col min="12043" max="12043" width="4.75" customWidth="1"/>
    <col min="12286" max="12286" width="3.5" bestFit="1" customWidth="1"/>
    <col min="12287" max="12287" width="12.5" bestFit="1" customWidth="1"/>
    <col min="12288" max="12288" width="30.25" customWidth="1"/>
    <col min="12289" max="12290" width="10.625" customWidth="1"/>
    <col min="12291" max="12291" width="9.375" customWidth="1"/>
    <col min="12292" max="12293" width="10.625" customWidth="1"/>
    <col min="12294" max="12294" width="9.375" bestFit="1" customWidth="1"/>
    <col min="12295" max="12295" width="3.375" customWidth="1"/>
    <col min="12299" max="12299" width="4.75" customWidth="1"/>
    <col min="12542" max="12542" width="3.5" bestFit="1" customWidth="1"/>
    <col min="12543" max="12543" width="12.5" bestFit="1" customWidth="1"/>
    <col min="12544" max="12544" width="30.25" customWidth="1"/>
    <col min="12545" max="12546" width="10.625" customWidth="1"/>
    <col min="12547" max="12547" width="9.375" customWidth="1"/>
    <col min="12548" max="12549" width="10.625" customWidth="1"/>
    <col min="12550" max="12550" width="9.375" bestFit="1" customWidth="1"/>
    <col min="12551" max="12551" width="3.375" customWidth="1"/>
    <col min="12555" max="12555" width="4.75" customWidth="1"/>
    <col min="12798" max="12798" width="3.5" bestFit="1" customWidth="1"/>
    <col min="12799" max="12799" width="12.5" bestFit="1" customWidth="1"/>
    <col min="12800" max="12800" width="30.25" customWidth="1"/>
    <col min="12801" max="12802" width="10.625" customWidth="1"/>
    <col min="12803" max="12803" width="9.375" customWidth="1"/>
    <col min="12804" max="12805" width="10.625" customWidth="1"/>
    <col min="12806" max="12806" width="9.375" bestFit="1" customWidth="1"/>
    <col min="12807" max="12807" width="3.375" customWidth="1"/>
    <col min="12811" max="12811" width="4.75" customWidth="1"/>
    <col min="13054" max="13054" width="3.5" bestFit="1" customWidth="1"/>
    <col min="13055" max="13055" width="12.5" bestFit="1" customWidth="1"/>
    <col min="13056" max="13056" width="30.25" customWidth="1"/>
    <col min="13057" max="13058" width="10.625" customWidth="1"/>
    <col min="13059" max="13059" width="9.375" customWidth="1"/>
    <col min="13060" max="13061" width="10.625" customWidth="1"/>
    <col min="13062" max="13062" width="9.375" bestFit="1" customWidth="1"/>
    <col min="13063" max="13063" width="3.375" customWidth="1"/>
    <col min="13067" max="13067" width="4.75" customWidth="1"/>
    <col min="13310" max="13310" width="3.5" bestFit="1" customWidth="1"/>
    <col min="13311" max="13311" width="12.5" bestFit="1" customWidth="1"/>
    <col min="13312" max="13312" width="30.25" customWidth="1"/>
    <col min="13313" max="13314" width="10.625" customWidth="1"/>
    <col min="13315" max="13315" width="9.375" customWidth="1"/>
    <col min="13316" max="13317" width="10.625" customWidth="1"/>
    <col min="13318" max="13318" width="9.375" bestFit="1" customWidth="1"/>
    <col min="13319" max="13319" width="3.375" customWidth="1"/>
    <col min="13323" max="13323" width="4.75" customWidth="1"/>
    <col min="13566" max="13566" width="3.5" bestFit="1" customWidth="1"/>
    <col min="13567" max="13567" width="12.5" bestFit="1" customWidth="1"/>
    <col min="13568" max="13568" width="30.25" customWidth="1"/>
    <col min="13569" max="13570" width="10.625" customWidth="1"/>
    <col min="13571" max="13571" width="9.375" customWidth="1"/>
    <col min="13572" max="13573" width="10.625" customWidth="1"/>
    <col min="13574" max="13574" width="9.375" bestFit="1" customWidth="1"/>
    <col min="13575" max="13575" width="3.375" customWidth="1"/>
    <col min="13579" max="13579" width="4.75" customWidth="1"/>
    <col min="13822" max="13822" width="3.5" bestFit="1" customWidth="1"/>
    <col min="13823" max="13823" width="12.5" bestFit="1" customWidth="1"/>
    <col min="13824" max="13824" width="30.25" customWidth="1"/>
    <col min="13825" max="13826" width="10.625" customWidth="1"/>
    <col min="13827" max="13827" width="9.375" customWidth="1"/>
    <col min="13828" max="13829" width="10.625" customWidth="1"/>
    <col min="13830" max="13830" width="9.375" bestFit="1" customWidth="1"/>
    <col min="13831" max="13831" width="3.375" customWidth="1"/>
    <col min="13835" max="13835" width="4.75" customWidth="1"/>
    <col min="14078" max="14078" width="3.5" bestFit="1" customWidth="1"/>
    <col min="14079" max="14079" width="12.5" bestFit="1" customWidth="1"/>
    <col min="14080" max="14080" width="30.25" customWidth="1"/>
    <col min="14081" max="14082" width="10.625" customWidth="1"/>
    <col min="14083" max="14083" width="9.375" customWidth="1"/>
    <col min="14084" max="14085" width="10.625" customWidth="1"/>
    <col min="14086" max="14086" width="9.375" bestFit="1" customWidth="1"/>
    <col min="14087" max="14087" width="3.375" customWidth="1"/>
    <col min="14091" max="14091" width="4.75" customWidth="1"/>
    <col min="14334" max="14334" width="3.5" bestFit="1" customWidth="1"/>
    <col min="14335" max="14335" width="12.5" bestFit="1" customWidth="1"/>
    <col min="14336" max="14336" width="30.25" customWidth="1"/>
    <col min="14337" max="14338" width="10.625" customWidth="1"/>
    <col min="14339" max="14339" width="9.375" customWidth="1"/>
    <col min="14340" max="14341" width="10.625" customWidth="1"/>
    <col min="14342" max="14342" width="9.375" bestFit="1" customWidth="1"/>
    <col min="14343" max="14343" width="3.375" customWidth="1"/>
    <col min="14347" max="14347" width="4.75" customWidth="1"/>
    <col min="14590" max="14590" width="3.5" bestFit="1" customWidth="1"/>
    <col min="14591" max="14591" width="12.5" bestFit="1" customWidth="1"/>
    <col min="14592" max="14592" width="30.25" customWidth="1"/>
    <col min="14593" max="14594" width="10.625" customWidth="1"/>
    <col min="14595" max="14595" width="9.375" customWidth="1"/>
    <col min="14596" max="14597" width="10.625" customWidth="1"/>
    <col min="14598" max="14598" width="9.375" bestFit="1" customWidth="1"/>
    <col min="14599" max="14599" width="3.375" customWidth="1"/>
    <col min="14603" max="14603" width="4.75" customWidth="1"/>
    <col min="14846" max="14846" width="3.5" bestFit="1" customWidth="1"/>
    <col min="14847" max="14847" width="12.5" bestFit="1" customWidth="1"/>
    <col min="14848" max="14848" width="30.25" customWidth="1"/>
    <col min="14849" max="14850" width="10.625" customWidth="1"/>
    <col min="14851" max="14851" width="9.375" customWidth="1"/>
    <col min="14852" max="14853" width="10.625" customWidth="1"/>
    <col min="14854" max="14854" width="9.375" bestFit="1" customWidth="1"/>
    <col min="14855" max="14855" width="3.375" customWidth="1"/>
    <col min="14859" max="14859" width="4.75" customWidth="1"/>
    <col min="15102" max="15102" width="3.5" bestFit="1" customWidth="1"/>
    <col min="15103" max="15103" width="12.5" bestFit="1" customWidth="1"/>
    <col min="15104" max="15104" width="30.25" customWidth="1"/>
    <col min="15105" max="15106" width="10.625" customWidth="1"/>
    <col min="15107" max="15107" width="9.375" customWidth="1"/>
    <col min="15108" max="15109" width="10.625" customWidth="1"/>
    <col min="15110" max="15110" width="9.375" bestFit="1" customWidth="1"/>
    <col min="15111" max="15111" width="3.375" customWidth="1"/>
    <col min="15115" max="15115" width="4.75" customWidth="1"/>
    <col min="15358" max="15358" width="3.5" bestFit="1" customWidth="1"/>
    <col min="15359" max="15359" width="12.5" bestFit="1" customWidth="1"/>
    <col min="15360" max="15360" width="30.25" customWidth="1"/>
    <col min="15361" max="15362" width="10.625" customWidth="1"/>
    <col min="15363" max="15363" width="9.375" customWidth="1"/>
    <col min="15364" max="15365" width="10.625" customWidth="1"/>
    <col min="15366" max="15366" width="9.375" bestFit="1" customWidth="1"/>
    <col min="15367" max="15367" width="3.375" customWidth="1"/>
    <col min="15371" max="15371" width="4.75" customWidth="1"/>
    <col min="15614" max="15614" width="3.5" bestFit="1" customWidth="1"/>
    <col min="15615" max="15615" width="12.5" bestFit="1" customWidth="1"/>
    <col min="15616" max="15616" width="30.25" customWidth="1"/>
    <col min="15617" max="15618" width="10.625" customWidth="1"/>
    <col min="15619" max="15619" width="9.375" customWidth="1"/>
    <col min="15620" max="15621" width="10.625" customWidth="1"/>
    <col min="15622" max="15622" width="9.375" bestFit="1" customWidth="1"/>
    <col min="15623" max="15623" width="3.375" customWidth="1"/>
    <col min="15627" max="15627" width="4.75" customWidth="1"/>
    <col min="15870" max="15870" width="3.5" bestFit="1" customWidth="1"/>
    <col min="15871" max="15871" width="12.5" bestFit="1" customWidth="1"/>
    <col min="15872" max="15872" width="30.25" customWidth="1"/>
    <col min="15873" max="15874" width="10.625" customWidth="1"/>
    <col min="15875" max="15875" width="9.375" customWidth="1"/>
    <col min="15876" max="15877" width="10.625" customWidth="1"/>
    <col min="15878" max="15878" width="9.375" bestFit="1" customWidth="1"/>
    <col min="15879" max="15879" width="3.375" customWidth="1"/>
    <col min="15883" max="15883" width="4.75" customWidth="1"/>
    <col min="16126" max="16126" width="3.5" bestFit="1" customWidth="1"/>
    <col min="16127" max="16127" width="12.5" bestFit="1" customWidth="1"/>
    <col min="16128" max="16128" width="30.25" customWidth="1"/>
    <col min="16129" max="16130" width="10.625" customWidth="1"/>
    <col min="16131" max="16131" width="9.375" customWidth="1"/>
    <col min="16132" max="16133" width="10.625" customWidth="1"/>
    <col min="16134" max="16134" width="9.375" bestFit="1" customWidth="1"/>
    <col min="16135" max="16135" width="3.375" customWidth="1"/>
    <col min="16139" max="16139" width="4.75" customWidth="1"/>
  </cols>
  <sheetData>
    <row r="1" spans="1:9" ht="27.75" customHeight="1">
      <c r="A1" s="420">
        <v>31</v>
      </c>
      <c r="B1" s="420"/>
      <c r="C1" s="420"/>
      <c r="D1" s="420"/>
      <c r="E1" s="420"/>
      <c r="F1" s="420"/>
      <c r="G1" s="420"/>
      <c r="H1" s="420"/>
      <c r="I1" s="98"/>
    </row>
    <row r="2" spans="1:9" ht="14.25" customHeight="1">
      <c r="A2" s="98"/>
      <c r="B2" s="26" t="s">
        <v>62</v>
      </c>
      <c r="C2" s="98"/>
      <c r="D2" s="98"/>
      <c r="E2" s="98"/>
      <c r="F2" s="98"/>
      <c r="G2" s="98"/>
      <c r="H2" s="98"/>
      <c r="I2" s="98"/>
    </row>
    <row r="3" spans="1:9" ht="8.25" customHeight="1">
      <c r="A3" s="98"/>
      <c r="B3" s="26"/>
      <c r="C3" s="98"/>
      <c r="D3" s="98"/>
      <c r="E3" s="98"/>
      <c r="F3" s="98"/>
      <c r="G3" s="98"/>
      <c r="H3" s="98"/>
      <c r="I3" s="98"/>
    </row>
    <row r="4" spans="1:9">
      <c r="A4" s="57">
        <v>1</v>
      </c>
      <c r="B4" s="26" t="s">
        <v>59</v>
      </c>
      <c r="C4" s="58"/>
      <c r="D4" s="58"/>
      <c r="E4" s="58"/>
      <c r="F4" s="58"/>
      <c r="G4" s="58"/>
      <c r="H4" s="57"/>
      <c r="I4" s="57"/>
    </row>
    <row r="5" spans="1:9" ht="27" customHeight="1">
      <c r="A5" s="57"/>
      <c r="B5" s="421" t="s">
        <v>39</v>
      </c>
      <c r="C5" s="422"/>
      <c r="D5" s="422"/>
      <c r="E5" s="422"/>
      <c r="F5" s="422"/>
      <c r="G5" s="422"/>
      <c r="H5" s="422"/>
      <c r="I5" s="143"/>
    </row>
    <row r="6" spans="1:9" ht="13.5" customHeight="1">
      <c r="A6" s="57"/>
      <c r="B6" s="421" t="s">
        <v>40</v>
      </c>
      <c r="C6" s="422"/>
      <c r="D6" s="422"/>
      <c r="E6" s="422"/>
      <c r="F6" s="422"/>
      <c r="G6" s="422"/>
      <c r="H6" s="422"/>
      <c r="I6" s="143"/>
    </row>
    <row r="7" spans="1:9" ht="13.5" customHeight="1">
      <c r="A7" s="57"/>
      <c r="B7" s="423" t="s">
        <v>41</v>
      </c>
      <c r="C7" s="423"/>
      <c r="D7" s="423"/>
      <c r="E7" s="423"/>
      <c r="F7" s="423"/>
      <c r="G7" s="423"/>
      <c r="H7" s="423"/>
      <c r="I7" s="143"/>
    </row>
    <row r="8" spans="1:9">
      <c r="A8" s="57"/>
      <c r="B8" s="74"/>
      <c r="C8" s="74"/>
      <c r="D8" s="74"/>
      <c r="E8" s="74"/>
      <c r="F8" s="74"/>
      <c r="G8" s="94" t="s">
        <v>65</v>
      </c>
      <c r="I8" s="75"/>
    </row>
    <row r="9" spans="1:9">
      <c r="A9" s="58"/>
      <c r="B9" s="424" t="s">
        <v>42</v>
      </c>
      <c r="C9" s="425"/>
      <c r="D9" s="428" t="s">
        <v>43</v>
      </c>
      <c r="E9" s="429"/>
      <c r="F9" s="149" t="s">
        <v>44</v>
      </c>
      <c r="G9" s="145" t="s">
        <v>45</v>
      </c>
      <c r="H9" s="59"/>
      <c r="I9" s="60"/>
    </row>
    <row r="10" spans="1:9">
      <c r="A10" s="58"/>
      <c r="B10" s="426"/>
      <c r="C10" s="427"/>
      <c r="D10" s="149" t="s">
        <v>46</v>
      </c>
      <c r="E10" s="147" t="s">
        <v>47</v>
      </c>
      <c r="F10" s="149" t="s">
        <v>48</v>
      </c>
      <c r="G10" s="146" t="s">
        <v>122</v>
      </c>
      <c r="H10" s="59"/>
      <c r="I10" s="60"/>
    </row>
    <row r="11" spans="1:9">
      <c r="A11" s="61"/>
      <c r="B11" s="76">
        <v>21</v>
      </c>
      <c r="C11" s="77" t="s">
        <v>123</v>
      </c>
      <c r="D11" s="78">
        <v>4295</v>
      </c>
      <c r="E11" s="110">
        <v>10</v>
      </c>
      <c r="F11" s="78">
        <v>2619</v>
      </c>
      <c r="G11" s="79">
        <f t="shared" ref="G11:G36" si="0">ROUND(F11/D11,3)</f>
        <v>0.61</v>
      </c>
      <c r="H11" s="62"/>
      <c r="I11" s="63"/>
    </row>
    <row r="12" spans="1:9">
      <c r="A12" s="58"/>
      <c r="B12" s="76">
        <v>21</v>
      </c>
      <c r="C12" s="77" t="s">
        <v>124</v>
      </c>
      <c r="D12" s="78">
        <v>11386</v>
      </c>
      <c r="E12" s="110">
        <v>10</v>
      </c>
      <c r="F12" s="78">
        <v>6942</v>
      </c>
      <c r="G12" s="79">
        <f t="shared" si="0"/>
        <v>0.61</v>
      </c>
      <c r="H12" s="62"/>
      <c r="I12" s="63"/>
    </row>
    <row r="13" spans="1:9" ht="13.5" customHeight="1">
      <c r="A13" s="58"/>
      <c r="B13" s="76">
        <v>21</v>
      </c>
      <c r="C13" s="77" t="s">
        <v>125</v>
      </c>
      <c r="D13" s="78">
        <v>8874</v>
      </c>
      <c r="E13" s="110">
        <v>10</v>
      </c>
      <c r="F13" s="78">
        <v>5410</v>
      </c>
      <c r="G13" s="79">
        <f t="shared" si="0"/>
        <v>0.61</v>
      </c>
      <c r="H13" s="62"/>
      <c r="I13" s="63"/>
    </row>
    <row r="14" spans="1:9">
      <c r="A14" s="61"/>
      <c r="B14" s="76">
        <v>21</v>
      </c>
      <c r="C14" s="77" t="s">
        <v>126</v>
      </c>
      <c r="D14" s="78">
        <v>13015</v>
      </c>
      <c r="E14" s="110">
        <v>10</v>
      </c>
      <c r="F14" s="78">
        <v>7937</v>
      </c>
      <c r="G14" s="79">
        <f t="shared" si="0"/>
        <v>0.61</v>
      </c>
      <c r="H14" s="62"/>
      <c r="I14" s="63"/>
    </row>
    <row r="15" spans="1:9">
      <c r="A15" s="61"/>
      <c r="B15" s="76">
        <v>21</v>
      </c>
      <c r="C15" s="77" t="s">
        <v>127</v>
      </c>
      <c r="D15" s="133">
        <v>18177</v>
      </c>
      <c r="E15" s="110">
        <v>10</v>
      </c>
      <c r="F15" s="133">
        <v>11070</v>
      </c>
      <c r="G15" s="79">
        <f t="shared" si="0"/>
        <v>0.60899999999999999</v>
      </c>
      <c r="H15" s="62"/>
      <c r="I15" s="63"/>
    </row>
    <row r="16" spans="1:9">
      <c r="A16" s="58"/>
      <c r="B16" s="76">
        <v>21</v>
      </c>
      <c r="C16" s="77" t="s">
        <v>128</v>
      </c>
      <c r="D16" s="78">
        <v>19793</v>
      </c>
      <c r="E16" s="110">
        <v>10</v>
      </c>
      <c r="F16" s="78">
        <v>12060</v>
      </c>
      <c r="G16" s="79">
        <f t="shared" si="0"/>
        <v>0.60899999999999999</v>
      </c>
      <c r="H16" s="62"/>
      <c r="I16" s="63"/>
    </row>
    <row r="17" spans="1:9">
      <c r="A17" s="61"/>
      <c r="B17" s="76">
        <v>21</v>
      </c>
      <c r="C17" s="77" t="s">
        <v>129</v>
      </c>
      <c r="D17" s="78">
        <v>12515</v>
      </c>
      <c r="E17" s="110">
        <v>10</v>
      </c>
      <c r="F17" s="78">
        <v>7630</v>
      </c>
      <c r="G17" s="79">
        <f t="shared" si="0"/>
        <v>0.61</v>
      </c>
      <c r="H17" s="62"/>
      <c r="I17" s="63"/>
    </row>
    <row r="18" spans="1:9">
      <c r="A18" s="58"/>
      <c r="B18" s="76">
        <v>21</v>
      </c>
      <c r="C18" s="77" t="s">
        <v>130</v>
      </c>
      <c r="D18" s="78">
        <v>2427</v>
      </c>
      <c r="E18" s="110">
        <v>10</v>
      </c>
      <c r="F18" s="78">
        <v>1479</v>
      </c>
      <c r="G18" s="79">
        <f t="shared" si="0"/>
        <v>0.60899999999999999</v>
      </c>
      <c r="H18" s="62"/>
      <c r="I18" s="63"/>
    </row>
    <row r="19" spans="1:9">
      <c r="A19" s="58"/>
      <c r="B19" s="76">
        <v>21</v>
      </c>
      <c r="C19" s="77" t="s">
        <v>131</v>
      </c>
      <c r="D19" s="78">
        <v>4986</v>
      </c>
      <c r="E19" s="110">
        <v>10</v>
      </c>
      <c r="F19" s="78">
        <v>3039</v>
      </c>
      <c r="G19" s="79">
        <f t="shared" si="0"/>
        <v>0.61</v>
      </c>
      <c r="H19" s="62"/>
      <c r="I19" s="63"/>
    </row>
    <row r="20" spans="1:9">
      <c r="A20" s="58"/>
      <c r="B20" s="76">
        <v>21</v>
      </c>
      <c r="C20" s="77" t="s">
        <v>132</v>
      </c>
      <c r="D20" s="78">
        <v>4948</v>
      </c>
      <c r="E20" s="110">
        <v>10</v>
      </c>
      <c r="F20" s="78">
        <v>3013</v>
      </c>
      <c r="G20" s="79">
        <f t="shared" si="0"/>
        <v>0.60899999999999999</v>
      </c>
      <c r="H20" s="62"/>
      <c r="I20" s="63"/>
    </row>
    <row r="21" spans="1:9">
      <c r="A21" s="58"/>
      <c r="B21" s="76">
        <v>21</v>
      </c>
      <c r="C21" s="77" t="s">
        <v>133</v>
      </c>
      <c r="D21" s="78">
        <v>4997</v>
      </c>
      <c r="E21" s="110">
        <v>10</v>
      </c>
      <c r="F21" s="78">
        <v>3046</v>
      </c>
      <c r="G21" s="79">
        <f t="shared" si="0"/>
        <v>0.61</v>
      </c>
      <c r="H21" s="62"/>
      <c r="I21" s="63"/>
    </row>
    <row r="22" spans="1:9">
      <c r="A22" s="58"/>
      <c r="B22" s="76">
        <v>21</v>
      </c>
      <c r="C22" s="77" t="s">
        <v>134</v>
      </c>
      <c r="D22" s="78">
        <v>5000</v>
      </c>
      <c r="E22" s="110">
        <v>10</v>
      </c>
      <c r="F22" s="78">
        <v>3046</v>
      </c>
      <c r="G22" s="79">
        <f t="shared" si="0"/>
        <v>0.60899999999999999</v>
      </c>
      <c r="H22" s="62"/>
      <c r="I22" s="63"/>
    </row>
    <row r="23" spans="1:9">
      <c r="A23" s="61"/>
      <c r="B23" s="76">
        <v>21</v>
      </c>
      <c r="C23" s="77" t="s">
        <v>135</v>
      </c>
      <c r="D23" s="78">
        <v>5000</v>
      </c>
      <c r="E23" s="110">
        <v>10</v>
      </c>
      <c r="F23" s="78">
        <v>3044</v>
      </c>
      <c r="G23" s="79">
        <f t="shared" si="0"/>
        <v>0.60899999999999999</v>
      </c>
      <c r="H23" s="62"/>
      <c r="I23" s="63"/>
    </row>
    <row r="24" spans="1:9">
      <c r="A24" s="58"/>
      <c r="B24" s="76">
        <v>21</v>
      </c>
      <c r="C24" s="77" t="s">
        <v>136</v>
      </c>
      <c r="D24" s="78">
        <v>304</v>
      </c>
      <c r="E24" s="110">
        <v>10</v>
      </c>
      <c r="F24" s="78">
        <v>184</v>
      </c>
      <c r="G24" s="79">
        <f t="shared" si="0"/>
        <v>0.60499999999999998</v>
      </c>
      <c r="H24" s="62"/>
      <c r="I24" s="63"/>
    </row>
    <row r="25" spans="1:9">
      <c r="A25" s="61"/>
      <c r="B25" s="76">
        <v>21</v>
      </c>
      <c r="C25" s="77" t="s">
        <v>137</v>
      </c>
      <c r="D25" s="78">
        <v>4996</v>
      </c>
      <c r="E25" s="110">
        <v>10</v>
      </c>
      <c r="F25" s="78">
        <v>3045</v>
      </c>
      <c r="G25" s="79">
        <f t="shared" si="0"/>
        <v>0.60899999999999999</v>
      </c>
      <c r="H25" s="62"/>
      <c r="I25" s="63"/>
    </row>
    <row r="26" spans="1:9">
      <c r="A26" s="61"/>
      <c r="B26" s="76">
        <v>21</v>
      </c>
      <c r="C26" s="77" t="s">
        <v>99</v>
      </c>
      <c r="D26" s="78">
        <v>3659</v>
      </c>
      <c r="E26" s="110">
        <v>10</v>
      </c>
      <c r="F26" s="78">
        <v>2231</v>
      </c>
      <c r="G26" s="79">
        <f t="shared" si="0"/>
        <v>0.61</v>
      </c>
      <c r="H26" s="62"/>
      <c r="I26" s="63"/>
    </row>
    <row r="27" spans="1:9">
      <c r="A27" s="61"/>
      <c r="B27" s="76">
        <v>21</v>
      </c>
      <c r="C27" s="77" t="s">
        <v>138</v>
      </c>
      <c r="D27" s="78">
        <v>9929</v>
      </c>
      <c r="E27" s="110">
        <v>10</v>
      </c>
      <c r="F27" s="78">
        <v>6049</v>
      </c>
      <c r="G27" s="79">
        <f t="shared" si="0"/>
        <v>0.60899999999999999</v>
      </c>
      <c r="H27" s="62"/>
      <c r="I27" s="63"/>
    </row>
    <row r="28" spans="1:9">
      <c r="A28" s="61"/>
      <c r="B28" s="76">
        <v>26</v>
      </c>
      <c r="C28" s="77" t="s">
        <v>139</v>
      </c>
      <c r="D28" s="78">
        <v>4205</v>
      </c>
      <c r="E28" s="110">
        <v>5</v>
      </c>
      <c r="F28" s="78">
        <v>3697</v>
      </c>
      <c r="G28" s="79">
        <f t="shared" si="0"/>
        <v>0.879</v>
      </c>
      <c r="H28" s="62"/>
      <c r="I28" s="63"/>
    </row>
    <row r="29" spans="1:9">
      <c r="A29" s="61"/>
      <c r="B29" s="76">
        <v>26</v>
      </c>
      <c r="C29" s="77" t="s">
        <v>140</v>
      </c>
      <c r="D29" s="78">
        <v>1036</v>
      </c>
      <c r="E29" s="110">
        <v>5</v>
      </c>
      <c r="F29" s="78">
        <v>909</v>
      </c>
      <c r="G29" s="79">
        <f t="shared" si="0"/>
        <v>0.877</v>
      </c>
      <c r="H29" s="62"/>
      <c r="I29" s="63"/>
    </row>
    <row r="30" spans="1:9">
      <c r="A30" s="61"/>
      <c r="B30" s="76">
        <v>26</v>
      </c>
      <c r="C30" s="77" t="s">
        <v>141</v>
      </c>
      <c r="D30" s="78">
        <v>3139</v>
      </c>
      <c r="E30" s="110">
        <v>5</v>
      </c>
      <c r="F30" s="78">
        <v>2757</v>
      </c>
      <c r="G30" s="79">
        <f t="shared" si="0"/>
        <v>0.878</v>
      </c>
      <c r="H30" s="62"/>
      <c r="I30" s="63"/>
    </row>
    <row r="31" spans="1:9">
      <c r="A31" s="61"/>
      <c r="B31" s="76">
        <v>26</v>
      </c>
      <c r="C31" s="77" t="s">
        <v>142</v>
      </c>
      <c r="D31" s="78">
        <v>9240</v>
      </c>
      <c r="E31" s="110">
        <v>5</v>
      </c>
      <c r="F31" s="78">
        <v>8120</v>
      </c>
      <c r="G31" s="79">
        <f t="shared" si="0"/>
        <v>0.879</v>
      </c>
      <c r="H31" s="62"/>
      <c r="I31" s="63"/>
    </row>
    <row r="32" spans="1:9">
      <c r="A32" s="61"/>
      <c r="B32" s="76">
        <v>26</v>
      </c>
      <c r="C32" s="77" t="s">
        <v>143</v>
      </c>
      <c r="D32" s="78">
        <v>48</v>
      </c>
      <c r="E32" s="110">
        <v>5</v>
      </c>
      <c r="F32" s="78">
        <v>42</v>
      </c>
      <c r="G32" s="79">
        <f t="shared" si="0"/>
        <v>0.875</v>
      </c>
      <c r="H32" s="62"/>
      <c r="I32" s="63"/>
    </row>
    <row r="33" spans="1:11">
      <c r="A33" s="61"/>
      <c r="B33" s="76">
        <v>26</v>
      </c>
      <c r="C33" s="77" t="s">
        <v>77</v>
      </c>
      <c r="D33" s="78">
        <v>20000</v>
      </c>
      <c r="E33" s="110">
        <v>5</v>
      </c>
      <c r="F33" s="78">
        <v>17593</v>
      </c>
      <c r="G33" s="79">
        <f t="shared" si="0"/>
        <v>0.88</v>
      </c>
      <c r="H33" s="62"/>
      <c r="I33" s="63"/>
    </row>
    <row r="34" spans="1:11">
      <c r="A34" s="61"/>
      <c r="B34" s="76">
        <v>26</v>
      </c>
      <c r="C34" s="77" t="s">
        <v>98</v>
      </c>
      <c r="D34" s="78">
        <v>18488</v>
      </c>
      <c r="E34" s="110">
        <v>5</v>
      </c>
      <c r="F34" s="78">
        <v>16266</v>
      </c>
      <c r="G34" s="79">
        <f t="shared" si="0"/>
        <v>0.88</v>
      </c>
      <c r="H34" s="62"/>
      <c r="I34" s="63"/>
    </row>
    <row r="35" spans="1:11">
      <c r="A35" s="61"/>
      <c r="B35" s="76">
        <v>26</v>
      </c>
      <c r="C35" s="77" t="s">
        <v>144</v>
      </c>
      <c r="D35" s="78">
        <v>10000</v>
      </c>
      <c r="E35" s="110">
        <v>5</v>
      </c>
      <c r="F35" s="78">
        <v>8795</v>
      </c>
      <c r="G35" s="79">
        <f t="shared" si="0"/>
        <v>0.88</v>
      </c>
      <c r="H35" s="62"/>
      <c r="I35" s="63"/>
    </row>
    <row r="36" spans="1:11">
      <c r="A36" s="61"/>
      <c r="B36" s="76">
        <v>26</v>
      </c>
      <c r="C36" s="77" t="s">
        <v>145</v>
      </c>
      <c r="D36" s="78">
        <v>9990</v>
      </c>
      <c r="E36" s="110">
        <v>5</v>
      </c>
      <c r="F36" s="78">
        <v>8786</v>
      </c>
      <c r="G36" s="79">
        <f t="shared" si="0"/>
        <v>0.879</v>
      </c>
      <c r="H36" s="62"/>
      <c r="I36" s="63"/>
    </row>
    <row r="37" spans="1:11">
      <c r="A37" s="58"/>
      <c r="B37" s="26"/>
      <c r="C37" s="58"/>
      <c r="D37" s="58"/>
      <c r="E37" s="58"/>
      <c r="F37" s="58"/>
      <c r="G37" s="58"/>
      <c r="H37" s="58"/>
      <c r="I37" s="58"/>
    </row>
    <row r="38" spans="1:11">
      <c r="A38" s="57">
        <v>2</v>
      </c>
      <c r="B38" s="26" t="s">
        <v>60</v>
      </c>
      <c r="C38" s="58"/>
      <c r="D38" s="58"/>
      <c r="E38" s="58"/>
      <c r="F38" s="58"/>
      <c r="G38" s="58"/>
      <c r="H38" s="57"/>
      <c r="I38" s="57"/>
    </row>
    <row r="39" spans="1:11">
      <c r="A39" s="57"/>
      <c r="B39" s="431" t="s">
        <v>49</v>
      </c>
      <c r="C39" s="432"/>
      <c r="D39" s="432"/>
      <c r="E39" s="432"/>
      <c r="F39" s="432"/>
      <c r="G39" s="432"/>
      <c r="H39" s="432"/>
      <c r="I39" s="142"/>
    </row>
    <row r="40" spans="1:11" ht="13.5" customHeight="1">
      <c r="A40" s="57"/>
      <c r="B40" s="433" t="s">
        <v>146</v>
      </c>
      <c r="C40" s="433"/>
      <c r="D40" s="433"/>
      <c r="E40" s="433"/>
      <c r="F40" s="433"/>
      <c r="G40" s="433"/>
      <c r="H40" s="433"/>
      <c r="I40" s="433"/>
      <c r="J40" s="433"/>
      <c r="K40" s="433"/>
    </row>
    <row r="41" spans="1:11">
      <c r="A41" s="57"/>
      <c r="B41" s="423" t="s">
        <v>41</v>
      </c>
      <c r="C41" s="423"/>
      <c r="D41" s="423"/>
      <c r="E41" s="423"/>
      <c r="F41" s="423"/>
      <c r="G41" s="423"/>
      <c r="H41" s="423"/>
      <c r="I41" s="144"/>
    </row>
    <row r="42" spans="1:11">
      <c r="A42" s="57"/>
      <c r="B42" s="74"/>
      <c r="C42" s="74"/>
      <c r="D42" s="74"/>
      <c r="E42" s="74"/>
      <c r="F42" s="74"/>
      <c r="G42" s="74"/>
      <c r="I42" s="94" t="s">
        <v>65</v>
      </c>
    </row>
    <row r="43" spans="1:11" ht="27">
      <c r="A43" s="58"/>
      <c r="B43" s="424" t="s">
        <v>42</v>
      </c>
      <c r="C43" s="434"/>
      <c r="D43" s="428" t="s">
        <v>43</v>
      </c>
      <c r="E43" s="436"/>
      <c r="F43" s="149" t="s">
        <v>44</v>
      </c>
      <c r="G43" s="80" t="s">
        <v>45</v>
      </c>
      <c r="H43" s="81" t="s">
        <v>50</v>
      </c>
      <c r="I43" s="82" t="s">
        <v>61</v>
      </c>
    </row>
    <row r="44" spans="1:11">
      <c r="A44" s="58"/>
      <c r="B44" s="426"/>
      <c r="C44" s="435"/>
      <c r="D44" s="149" t="s">
        <v>46</v>
      </c>
      <c r="E44" s="147" t="s">
        <v>47</v>
      </c>
      <c r="F44" s="149" t="s">
        <v>48</v>
      </c>
      <c r="G44" s="83" t="s">
        <v>147</v>
      </c>
      <c r="H44" s="84" t="s">
        <v>148</v>
      </c>
      <c r="I44" s="85" t="s">
        <v>149</v>
      </c>
    </row>
    <row r="45" spans="1:11">
      <c r="A45" s="58"/>
      <c r="B45" s="86">
        <v>20</v>
      </c>
      <c r="C45" s="87" t="s">
        <v>123</v>
      </c>
      <c r="D45" s="88">
        <v>12439</v>
      </c>
      <c r="E45" s="110">
        <v>10</v>
      </c>
      <c r="F45" s="88">
        <v>9217</v>
      </c>
      <c r="G45" s="89">
        <f t="shared" ref="G45:G65" si="1">ROUND(F45/D45,3)</f>
        <v>0.74099999999999999</v>
      </c>
      <c r="H45" s="88">
        <v>12439</v>
      </c>
      <c r="I45" s="89">
        <f t="shared" ref="I45:I65" si="2">ROUND(F45/H45,3)</f>
        <v>0.74099999999999999</v>
      </c>
    </row>
    <row r="46" spans="1:11">
      <c r="A46" s="58"/>
      <c r="B46" s="86">
        <v>20</v>
      </c>
      <c r="C46" s="87" t="s">
        <v>150</v>
      </c>
      <c r="D46" s="88">
        <v>15177</v>
      </c>
      <c r="E46" s="110">
        <v>10</v>
      </c>
      <c r="F46" s="88">
        <v>11227</v>
      </c>
      <c r="G46" s="89">
        <f t="shared" si="1"/>
        <v>0.74</v>
      </c>
      <c r="H46" s="88">
        <v>15177</v>
      </c>
      <c r="I46" s="89">
        <f t="shared" si="2"/>
        <v>0.74</v>
      </c>
    </row>
    <row r="47" spans="1:11" ht="13.5" customHeight="1">
      <c r="A47" s="58"/>
      <c r="B47" s="86">
        <v>21</v>
      </c>
      <c r="C47" s="87" t="s">
        <v>129</v>
      </c>
      <c r="D47" s="88">
        <v>10122</v>
      </c>
      <c r="E47" s="110">
        <v>10</v>
      </c>
      <c r="F47" s="88">
        <v>7495</v>
      </c>
      <c r="G47" s="89">
        <f t="shared" si="1"/>
        <v>0.74</v>
      </c>
      <c r="H47" s="88">
        <v>10122</v>
      </c>
      <c r="I47" s="89">
        <f t="shared" si="2"/>
        <v>0.74</v>
      </c>
    </row>
    <row r="48" spans="1:11">
      <c r="A48" s="58"/>
      <c r="B48" s="86">
        <v>21</v>
      </c>
      <c r="C48" s="87" t="s">
        <v>151</v>
      </c>
      <c r="D48" s="88">
        <v>30000</v>
      </c>
      <c r="E48" s="110">
        <v>10</v>
      </c>
      <c r="F48" s="88">
        <v>22230</v>
      </c>
      <c r="G48" s="89">
        <f t="shared" si="1"/>
        <v>0.74099999999999999</v>
      </c>
      <c r="H48" s="88">
        <v>30000</v>
      </c>
      <c r="I48" s="89">
        <f t="shared" si="2"/>
        <v>0.74099999999999999</v>
      </c>
    </row>
    <row r="49" spans="1:9">
      <c r="A49" s="58"/>
      <c r="B49" s="86">
        <v>21</v>
      </c>
      <c r="C49" s="87" t="s">
        <v>152</v>
      </c>
      <c r="D49" s="88">
        <v>15044</v>
      </c>
      <c r="E49" s="110">
        <v>10</v>
      </c>
      <c r="F49" s="88">
        <v>11143</v>
      </c>
      <c r="G49" s="89">
        <f t="shared" si="1"/>
        <v>0.74099999999999999</v>
      </c>
      <c r="H49" s="88">
        <v>15044</v>
      </c>
      <c r="I49" s="89">
        <f t="shared" si="2"/>
        <v>0.74099999999999999</v>
      </c>
    </row>
    <row r="50" spans="1:9" ht="13.5" customHeight="1">
      <c r="A50" s="58"/>
      <c r="B50" s="86">
        <v>21</v>
      </c>
      <c r="C50" s="87" t="s">
        <v>130</v>
      </c>
      <c r="D50" s="88">
        <v>12776</v>
      </c>
      <c r="E50" s="110">
        <v>10</v>
      </c>
      <c r="F50" s="88">
        <v>9466</v>
      </c>
      <c r="G50" s="89">
        <f t="shared" si="1"/>
        <v>0.74099999999999999</v>
      </c>
      <c r="H50" s="88">
        <v>12776</v>
      </c>
      <c r="I50" s="89">
        <f t="shared" si="2"/>
        <v>0.74099999999999999</v>
      </c>
    </row>
    <row r="51" spans="1:9">
      <c r="A51" s="58"/>
      <c r="B51" s="86">
        <v>21</v>
      </c>
      <c r="C51" s="87" t="s">
        <v>153</v>
      </c>
      <c r="D51" s="88">
        <v>18069</v>
      </c>
      <c r="E51" s="110">
        <v>10</v>
      </c>
      <c r="F51" s="88">
        <v>13339</v>
      </c>
      <c r="G51" s="89">
        <f t="shared" si="1"/>
        <v>0.73799999999999999</v>
      </c>
      <c r="H51" s="88">
        <v>18069</v>
      </c>
      <c r="I51" s="89">
        <f t="shared" si="2"/>
        <v>0.73799999999999999</v>
      </c>
    </row>
    <row r="52" spans="1:9">
      <c r="A52" s="58"/>
      <c r="B52" s="86">
        <v>21</v>
      </c>
      <c r="C52" s="87" t="s">
        <v>154</v>
      </c>
      <c r="D52" s="88">
        <v>5000</v>
      </c>
      <c r="E52" s="110">
        <v>10</v>
      </c>
      <c r="F52" s="88">
        <v>3705</v>
      </c>
      <c r="G52" s="89">
        <f t="shared" si="1"/>
        <v>0.74099999999999999</v>
      </c>
      <c r="H52" s="88">
        <v>5000</v>
      </c>
      <c r="I52" s="89">
        <f t="shared" si="2"/>
        <v>0.74099999999999999</v>
      </c>
    </row>
    <row r="53" spans="1:9">
      <c r="A53" s="58"/>
      <c r="B53" s="86">
        <v>21</v>
      </c>
      <c r="C53" s="87" t="s">
        <v>155</v>
      </c>
      <c r="D53" s="88">
        <v>5000</v>
      </c>
      <c r="E53" s="110">
        <v>10</v>
      </c>
      <c r="F53" s="88">
        <v>3705</v>
      </c>
      <c r="G53" s="89">
        <f t="shared" si="1"/>
        <v>0.74099999999999999</v>
      </c>
      <c r="H53" s="88">
        <v>5000</v>
      </c>
      <c r="I53" s="89">
        <f t="shared" si="2"/>
        <v>0.74099999999999999</v>
      </c>
    </row>
    <row r="54" spans="1:9">
      <c r="A54" s="58"/>
      <c r="B54" s="86">
        <v>21</v>
      </c>
      <c r="C54" s="87" t="s">
        <v>156</v>
      </c>
      <c r="D54" s="88">
        <v>5000</v>
      </c>
      <c r="E54" s="110">
        <v>10</v>
      </c>
      <c r="F54" s="88">
        <v>3705</v>
      </c>
      <c r="G54" s="89">
        <f t="shared" si="1"/>
        <v>0.74099999999999999</v>
      </c>
      <c r="H54" s="88">
        <v>5000</v>
      </c>
      <c r="I54" s="89">
        <f t="shared" si="2"/>
        <v>0.74099999999999999</v>
      </c>
    </row>
    <row r="55" spans="1:9">
      <c r="A55" s="58"/>
      <c r="B55" s="86">
        <v>21</v>
      </c>
      <c r="C55" s="87" t="s">
        <v>157</v>
      </c>
      <c r="D55" s="88">
        <v>5000</v>
      </c>
      <c r="E55" s="110">
        <v>10</v>
      </c>
      <c r="F55" s="88">
        <v>3705</v>
      </c>
      <c r="G55" s="89">
        <f t="shared" si="1"/>
        <v>0.74099999999999999</v>
      </c>
      <c r="H55" s="88">
        <v>5000</v>
      </c>
      <c r="I55" s="89">
        <f t="shared" si="2"/>
        <v>0.74099999999999999</v>
      </c>
    </row>
    <row r="56" spans="1:9">
      <c r="A56" s="58"/>
      <c r="B56" s="86">
        <v>21</v>
      </c>
      <c r="C56" s="87" t="s">
        <v>158</v>
      </c>
      <c r="D56" s="88">
        <v>4367</v>
      </c>
      <c r="E56" s="110">
        <v>10</v>
      </c>
      <c r="F56" s="88">
        <v>3234</v>
      </c>
      <c r="G56" s="89">
        <f t="shared" si="1"/>
        <v>0.74099999999999999</v>
      </c>
      <c r="H56" s="88">
        <v>4367</v>
      </c>
      <c r="I56" s="89">
        <f t="shared" si="2"/>
        <v>0.74099999999999999</v>
      </c>
    </row>
    <row r="57" spans="1:9">
      <c r="A57" s="58"/>
      <c r="B57" s="86">
        <v>26</v>
      </c>
      <c r="C57" s="87" t="s">
        <v>142</v>
      </c>
      <c r="D57" s="88">
        <v>3515</v>
      </c>
      <c r="E57" s="110">
        <v>5</v>
      </c>
      <c r="F57" s="88">
        <v>2812</v>
      </c>
      <c r="G57" s="89">
        <f t="shared" si="1"/>
        <v>0.8</v>
      </c>
      <c r="H57" s="88">
        <v>3797</v>
      </c>
      <c r="I57" s="89">
        <f t="shared" si="2"/>
        <v>0.74099999999999999</v>
      </c>
    </row>
    <row r="58" spans="1:9">
      <c r="A58" s="58"/>
      <c r="B58" s="86">
        <v>26</v>
      </c>
      <c r="C58" s="87" t="s">
        <v>159</v>
      </c>
      <c r="D58" s="88">
        <v>6100</v>
      </c>
      <c r="E58" s="110">
        <v>5</v>
      </c>
      <c r="F58" s="88">
        <v>4850</v>
      </c>
      <c r="G58" s="89">
        <f t="shared" si="1"/>
        <v>0.79500000000000004</v>
      </c>
      <c r="H58" s="88">
        <v>6752</v>
      </c>
      <c r="I58" s="89">
        <f t="shared" si="2"/>
        <v>0.71799999999999997</v>
      </c>
    </row>
    <row r="59" spans="1:9">
      <c r="A59" s="58"/>
      <c r="B59" s="86">
        <v>26</v>
      </c>
      <c r="C59" s="87" t="s">
        <v>160</v>
      </c>
      <c r="D59" s="88">
        <v>20000</v>
      </c>
      <c r="E59" s="110">
        <v>5</v>
      </c>
      <c r="F59" s="88">
        <v>16003</v>
      </c>
      <c r="G59" s="89">
        <f t="shared" si="1"/>
        <v>0.8</v>
      </c>
      <c r="H59" s="88">
        <v>21611</v>
      </c>
      <c r="I59" s="89">
        <f t="shared" si="2"/>
        <v>0.74099999999999999</v>
      </c>
    </row>
    <row r="60" spans="1:9">
      <c r="A60" s="58"/>
      <c r="B60" s="86">
        <v>26</v>
      </c>
      <c r="C60" s="87" t="s">
        <v>161</v>
      </c>
      <c r="D60" s="88">
        <v>19995</v>
      </c>
      <c r="E60" s="110">
        <v>5</v>
      </c>
      <c r="F60" s="88">
        <v>15999</v>
      </c>
      <c r="G60" s="89">
        <f t="shared" si="1"/>
        <v>0.8</v>
      </c>
      <c r="H60" s="88">
        <v>21595</v>
      </c>
      <c r="I60" s="89">
        <f t="shared" si="2"/>
        <v>0.74099999999999999</v>
      </c>
    </row>
    <row r="61" spans="1:9">
      <c r="A61" s="58"/>
      <c r="B61" s="86">
        <v>26</v>
      </c>
      <c r="C61" s="87" t="s">
        <v>162</v>
      </c>
      <c r="D61" s="88">
        <v>7653</v>
      </c>
      <c r="E61" s="110">
        <v>5</v>
      </c>
      <c r="F61" s="88">
        <v>5743</v>
      </c>
      <c r="G61" s="89">
        <f t="shared" si="1"/>
        <v>0.75</v>
      </c>
      <c r="H61" s="88">
        <v>10325</v>
      </c>
      <c r="I61" s="89">
        <f t="shared" si="2"/>
        <v>0.55600000000000005</v>
      </c>
    </row>
    <row r="62" spans="1:9">
      <c r="A62" s="58"/>
      <c r="B62" s="86">
        <v>26</v>
      </c>
      <c r="C62" s="87" t="s">
        <v>163</v>
      </c>
      <c r="D62" s="88">
        <v>2402</v>
      </c>
      <c r="E62" s="110">
        <v>5</v>
      </c>
      <c r="F62" s="88">
        <v>1898</v>
      </c>
      <c r="G62" s="89">
        <f t="shared" si="1"/>
        <v>0.79</v>
      </c>
      <c r="H62" s="88">
        <v>2724</v>
      </c>
      <c r="I62" s="89">
        <f t="shared" si="2"/>
        <v>0.69699999999999995</v>
      </c>
    </row>
    <row r="63" spans="1:9">
      <c r="A63" s="58"/>
      <c r="B63" s="86">
        <v>26</v>
      </c>
      <c r="C63" s="87" t="s">
        <v>164</v>
      </c>
      <c r="D63" s="88">
        <v>964</v>
      </c>
      <c r="E63" s="110">
        <v>5</v>
      </c>
      <c r="F63" s="88">
        <v>723</v>
      </c>
      <c r="G63" s="89">
        <f t="shared" si="1"/>
        <v>0.75</v>
      </c>
      <c r="H63" s="88">
        <v>1304</v>
      </c>
      <c r="I63" s="89">
        <f t="shared" si="2"/>
        <v>0.55400000000000005</v>
      </c>
    </row>
    <row r="64" spans="1:9">
      <c r="A64" s="58"/>
      <c r="B64" s="86">
        <v>26</v>
      </c>
      <c r="C64" s="87" t="s">
        <v>165</v>
      </c>
      <c r="D64" s="78">
        <v>10000</v>
      </c>
      <c r="E64" s="110">
        <v>5</v>
      </c>
      <c r="F64" s="78">
        <v>7694</v>
      </c>
      <c r="G64" s="91">
        <f t="shared" si="1"/>
        <v>0.76900000000000002</v>
      </c>
      <c r="H64" s="78">
        <v>12457</v>
      </c>
      <c r="I64" s="91">
        <f t="shared" si="2"/>
        <v>0.61799999999999999</v>
      </c>
    </row>
    <row r="65" spans="1:11">
      <c r="A65" s="58"/>
      <c r="B65" s="86">
        <v>26</v>
      </c>
      <c r="C65" s="87" t="s">
        <v>166</v>
      </c>
      <c r="D65" s="78">
        <v>10000</v>
      </c>
      <c r="E65" s="110">
        <v>5</v>
      </c>
      <c r="F65" s="78">
        <v>8002</v>
      </c>
      <c r="G65" s="91">
        <f t="shared" si="1"/>
        <v>0.8</v>
      </c>
      <c r="H65" s="78">
        <v>10799</v>
      </c>
      <c r="I65" s="91">
        <f t="shared" si="2"/>
        <v>0.74099999999999999</v>
      </c>
    </row>
    <row r="66" spans="1:11">
      <c r="A66" s="58"/>
      <c r="B66" s="64" t="s">
        <v>51</v>
      </c>
      <c r="C66" s="58"/>
      <c r="D66" s="58"/>
      <c r="E66" s="58"/>
      <c r="F66" s="58"/>
      <c r="G66" s="58"/>
      <c r="H66" s="58"/>
      <c r="I66" s="58"/>
    </row>
    <row r="67" spans="1:11">
      <c r="A67" s="58"/>
      <c r="B67" s="64" t="s">
        <v>167</v>
      </c>
      <c r="C67" s="58"/>
      <c r="D67" s="58"/>
      <c r="E67" s="58"/>
      <c r="F67" s="58"/>
      <c r="G67" s="58"/>
      <c r="H67" s="58"/>
      <c r="I67" s="58"/>
    </row>
    <row r="68" spans="1:11" ht="13.5" customHeight="1">
      <c r="A68" s="58"/>
      <c r="B68" s="151"/>
      <c r="C68" s="67"/>
      <c r="D68" s="68"/>
      <c r="E68" s="69"/>
      <c r="F68" s="68"/>
      <c r="G68" s="65"/>
      <c r="H68" s="68"/>
      <c r="I68" s="65"/>
    </row>
    <row r="69" spans="1:11">
      <c r="A69" s="58"/>
      <c r="B69" s="64"/>
      <c r="C69" s="58"/>
      <c r="D69" s="58"/>
      <c r="E69" s="58"/>
      <c r="F69" s="58"/>
      <c r="G69" s="58"/>
      <c r="H69" s="58"/>
      <c r="I69" s="58"/>
    </row>
    <row r="70" spans="1:11">
      <c r="A70" s="57">
        <v>3</v>
      </c>
      <c r="B70" s="26" t="s">
        <v>63</v>
      </c>
      <c r="C70" s="58"/>
      <c r="D70" s="58"/>
      <c r="E70" s="58"/>
      <c r="F70" s="58"/>
      <c r="G70" s="58"/>
      <c r="H70" s="57"/>
      <c r="I70" s="57"/>
    </row>
    <row r="71" spans="1:11" ht="15" customHeight="1">
      <c r="A71" s="57"/>
      <c r="B71" s="93" t="s">
        <v>64</v>
      </c>
      <c r="C71" s="58"/>
      <c r="D71" s="58"/>
      <c r="E71" s="58"/>
      <c r="F71" s="58"/>
      <c r="G71" s="58"/>
      <c r="H71" s="57"/>
      <c r="I71" s="57"/>
    </row>
    <row r="72" spans="1:11" ht="13.5" customHeight="1">
      <c r="A72" s="57"/>
      <c r="B72" s="433" t="s">
        <v>78</v>
      </c>
      <c r="C72" s="432"/>
      <c r="D72" s="432"/>
      <c r="E72" s="432"/>
      <c r="F72" s="432"/>
      <c r="G72" s="432"/>
      <c r="H72" s="432"/>
      <c r="I72" s="437"/>
      <c r="J72" s="437"/>
      <c r="K72" s="437"/>
    </row>
    <row r="73" spans="1:11">
      <c r="A73" s="57"/>
      <c r="B73" s="423" t="s">
        <v>41</v>
      </c>
      <c r="C73" s="423"/>
      <c r="D73" s="423"/>
      <c r="E73" s="423"/>
      <c r="F73" s="423"/>
      <c r="G73" s="423"/>
      <c r="H73" s="423"/>
      <c r="I73" s="111"/>
    </row>
    <row r="74" spans="1:11">
      <c r="A74" s="57"/>
      <c r="B74" s="74"/>
      <c r="C74" s="74"/>
      <c r="D74" s="74"/>
      <c r="E74" s="74"/>
      <c r="F74" s="74"/>
      <c r="G74" s="74"/>
      <c r="I74" s="94" t="s">
        <v>65</v>
      </c>
    </row>
    <row r="75" spans="1:11" ht="27">
      <c r="A75" s="58"/>
      <c r="B75" s="424" t="s">
        <v>42</v>
      </c>
      <c r="C75" s="434"/>
      <c r="D75" s="428" t="s">
        <v>43</v>
      </c>
      <c r="E75" s="429"/>
      <c r="F75" s="149" t="s">
        <v>44</v>
      </c>
      <c r="G75" s="80" t="s">
        <v>45</v>
      </c>
      <c r="H75" s="81" t="s">
        <v>50</v>
      </c>
      <c r="I75" s="82" t="s">
        <v>61</v>
      </c>
    </row>
    <row r="76" spans="1:11">
      <c r="A76" s="58"/>
      <c r="B76" s="426"/>
      <c r="C76" s="435"/>
      <c r="D76" s="149" t="s">
        <v>46</v>
      </c>
      <c r="E76" s="147" t="s">
        <v>47</v>
      </c>
      <c r="F76" s="149" t="s">
        <v>48</v>
      </c>
      <c r="G76" s="83" t="s">
        <v>168</v>
      </c>
      <c r="H76" s="84" t="s">
        <v>169</v>
      </c>
      <c r="I76" s="85" t="s">
        <v>149</v>
      </c>
    </row>
    <row r="77" spans="1:11" ht="13.5" customHeight="1">
      <c r="A77" s="58"/>
      <c r="B77" s="86">
        <v>25</v>
      </c>
      <c r="C77" s="87" t="s">
        <v>140</v>
      </c>
      <c r="D77" s="88">
        <v>10284</v>
      </c>
      <c r="E77" s="110">
        <v>5</v>
      </c>
      <c r="F77" s="88">
        <v>8479</v>
      </c>
      <c r="G77" s="89">
        <f t="shared" ref="G77:G80" si="3">ROUND(F77/D77,3)</f>
        <v>0.82399999999999995</v>
      </c>
      <c r="H77" s="88">
        <v>10284</v>
      </c>
      <c r="I77" s="89">
        <f t="shared" ref="I77:I80" si="4">ROUND(F77/H77,3)</f>
        <v>0.82399999999999995</v>
      </c>
    </row>
    <row r="78" spans="1:11" ht="13.5" customHeight="1">
      <c r="A78" s="58"/>
      <c r="B78" s="86">
        <v>26</v>
      </c>
      <c r="C78" s="87" t="s">
        <v>143</v>
      </c>
      <c r="D78" s="88">
        <v>19314</v>
      </c>
      <c r="E78" s="110">
        <v>5</v>
      </c>
      <c r="F78" s="88">
        <v>15934</v>
      </c>
      <c r="G78" s="89">
        <f t="shared" si="3"/>
        <v>0.82499999999999996</v>
      </c>
      <c r="H78" s="88">
        <v>19314</v>
      </c>
      <c r="I78" s="89">
        <f t="shared" si="4"/>
        <v>0.82499999999999996</v>
      </c>
    </row>
    <row r="79" spans="1:11" ht="13.5" customHeight="1">
      <c r="A79" s="58"/>
      <c r="B79" s="86">
        <v>26</v>
      </c>
      <c r="C79" s="87" t="s">
        <v>164</v>
      </c>
      <c r="D79" s="88">
        <v>18991</v>
      </c>
      <c r="E79" s="110">
        <v>5</v>
      </c>
      <c r="F79" s="88">
        <v>15656</v>
      </c>
      <c r="G79" s="89">
        <f t="shared" si="3"/>
        <v>0.82399999999999995</v>
      </c>
      <c r="H79" s="88">
        <v>18991</v>
      </c>
      <c r="I79" s="89">
        <f t="shared" si="4"/>
        <v>0.82399999999999995</v>
      </c>
    </row>
    <row r="80" spans="1:11" ht="13.5" customHeight="1">
      <c r="A80" s="58"/>
      <c r="B80" s="86">
        <v>26</v>
      </c>
      <c r="C80" s="87" t="s">
        <v>170</v>
      </c>
      <c r="D80" s="88">
        <v>10000</v>
      </c>
      <c r="E80" s="110">
        <v>5</v>
      </c>
      <c r="F80" s="88">
        <v>8250</v>
      </c>
      <c r="G80" s="89">
        <f t="shared" si="3"/>
        <v>0.82499999999999996</v>
      </c>
      <c r="H80" s="88">
        <v>10000</v>
      </c>
      <c r="I80" s="89">
        <f t="shared" si="4"/>
        <v>0.82499999999999996</v>
      </c>
    </row>
    <row r="81" spans="1:9">
      <c r="A81" s="58"/>
      <c r="B81" s="64" t="s">
        <v>171</v>
      </c>
      <c r="C81" s="67"/>
      <c r="D81" s="68"/>
      <c r="E81" s="69"/>
      <c r="F81" s="68"/>
      <c r="G81" s="65"/>
      <c r="H81" s="68"/>
      <c r="I81" s="65"/>
    </row>
    <row r="82" spans="1:9" ht="13.5" customHeight="1">
      <c r="A82" s="58"/>
      <c r="B82" s="66"/>
      <c r="C82" s="67"/>
      <c r="D82" s="68"/>
      <c r="E82" s="69"/>
      <c r="F82" s="68"/>
      <c r="G82" s="65"/>
      <c r="H82" s="68"/>
      <c r="I82" s="65"/>
    </row>
    <row r="83" spans="1:9">
      <c r="A83" s="57">
        <v>4</v>
      </c>
      <c r="B83" s="58" t="s">
        <v>52</v>
      </c>
      <c r="C83" s="58"/>
      <c r="D83" s="58"/>
      <c r="E83" s="58"/>
      <c r="F83" s="58"/>
      <c r="G83" s="58"/>
      <c r="H83" s="57"/>
      <c r="I83" s="57"/>
    </row>
    <row r="84" spans="1:9" ht="13.5" customHeight="1">
      <c r="A84" s="57"/>
      <c r="B84" s="438" t="s">
        <v>82</v>
      </c>
      <c r="C84" s="439"/>
      <c r="D84" s="439"/>
      <c r="E84" s="439"/>
      <c r="F84" s="439"/>
      <c r="G84" s="439"/>
      <c r="H84" s="439"/>
      <c r="I84" s="150"/>
    </row>
    <row r="85" spans="1:9" ht="13.5" customHeight="1">
      <c r="A85" s="57"/>
      <c r="B85" s="440" t="s">
        <v>53</v>
      </c>
      <c r="C85" s="440"/>
      <c r="D85" s="440"/>
      <c r="E85" s="440"/>
      <c r="F85" s="440"/>
      <c r="G85" s="440"/>
      <c r="H85" s="440"/>
      <c r="I85" s="148"/>
    </row>
    <row r="86" spans="1:9">
      <c r="A86" s="57"/>
      <c r="B86" s="74"/>
      <c r="C86" s="148"/>
      <c r="D86" s="148"/>
      <c r="E86" s="148"/>
      <c r="F86" s="148"/>
      <c r="G86" s="94" t="s">
        <v>65</v>
      </c>
      <c r="I86" s="75"/>
    </row>
    <row r="87" spans="1:9">
      <c r="A87" s="58"/>
      <c r="B87" s="430" t="s">
        <v>42</v>
      </c>
      <c r="C87" s="430"/>
      <c r="D87" s="430" t="s">
        <v>43</v>
      </c>
      <c r="E87" s="430"/>
      <c r="F87" s="149" t="s">
        <v>44</v>
      </c>
      <c r="G87" s="149" t="s">
        <v>45</v>
      </c>
      <c r="H87" s="60"/>
      <c r="I87" s="60"/>
    </row>
    <row r="88" spans="1:9">
      <c r="A88" s="58"/>
      <c r="B88" s="430"/>
      <c r="C88" s="430"/>
      <c r="D88" s="149" t="s">
        <v>46</v>
      </c>
      <c r="E88" s="149" t="s">
        <v>47</v>
      </c>
      <c r="F88" s="149" t="s">
        <v>48</v>
      </c>
      <c r="G88" s="149" t="s">
        <v>147</v>
      </c>
      <c r="H88" s="60"/>
      <c r="I88" s="60"/>
    </row>
    <row r="89" spans="1:9">
      <c r="A89" s="58"/>
      <c r="B89" s="86">
        <v>26</v>
      </c>
      <c r="C89" s="87" t="s">
        <v>162</v>
      </c>
      <c r="D89" s="88">
        <v>24694</v>
      </c>
      <c r="E89" s="110">
        <v>5</v>
      </c>
      <c r="F89" s="88">
        <v>12025</v>
      </c>
      <c r="G89" s="89">
        <f>ROUND(F89/D89,3)</f>
        <v>0.48699999999999999</v>
      </c>
      <c r="H89" s="65"/>
      <c r="I89" s="65"/>
    </row>
    <row r="90" spans="1:9">
      <c r="A90" s="58"/>
      <c r="B90" s="86">
        <v>26</v>
      </c>
      <c r="C90" s="90" t="s">
        <v>163</v>
      </c>
      <c r="D90" s="88">
        <v>17595</v>
      </c>
      <c r="E90" s="110">
        <v>5</v>
      </c>
      <c r="F90" s="88">
        <v>15747</v>
      </c>
      <c r="G90" s="89">
        <f>ROUND(F90/D90,3)</f>
        <v>0.89500000000000002</v>
      </c>
      <c r="H90" s="65"/>
      <c r="I90" s="65"/>
    </row>
    <row r="91" spans="1:9">
      <c r="A91" s="137"/>
      <c r="B91" s="138"/>
      <c r="C91" s="138"/>
      <c r="D91" s="138"/>
      <c r="E91" s="138"/>
      <c r="F91" s="138"/>
      <c r="G91" s="138"/>
    </row>
    <row r="92" spans="1:9">
      <c r="B92" s="66"/>
      <c r="C92" s="67"/>
      <c r="D92" s="92"/>
      <c r="F92" s="92"/>
    </row>
  </sheetData>
  <mergeCells count="19">
    <mergeCell ref="B87:C88"/>
    <mergeCell ref="D87:E87"/>
    <mergeCell ref="B39:H39"/>
    <mergeCell ref="B40:K40"/>
    <mergeCell ref="B41:H41"/>
    <mergeCell ref="B43:C44"/>
    <mergeCell ref="D43:E43"/>
    <mergeCell ref="B72:K72"/>
    <mergeCell ref="B73:H73"/>
    <mergeCell ref="B75:C76"/>
    <mergeCell ref="D75:E75"/>
    <mergeCell ref="B84:H84"/>
    <mergeCell ref="B85:H85"/>
    <mergeCell ref="A1:H1"/>
    <mergeCell ref="B5:H5"/>
    <mergeCell ref="B6:H6"/>
    <mergeCell ref="B7:H7"/>
    <mergeCell ref="B9:C10"/>
    <mergeCell ref="D9:E9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80" orientation="portrait" r:id="rId1"/>
  <rowBreaks count="1" manualBreakCount="1">
    <brk id="6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 </vt:lpstr>
      <vt:lpstr>基金の状況!Print_Area</vt:lpstr>
      <vt:lpstr>府債の状況!Print_Area</vt:lpstr>
      <vt:lpstr>'別紙 '!Print_Area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2020-07-17T03:06:19Z</cp:lastPrinted>
  <dcterms:created xsi:type="dcterms:W3CDTF">2014-07-25T01:09:56Z</dcterms:created>
  <dcterms:modified xsi:type="dcterms:W3CDTF">2020-08-03T04:21:56Z</dcterms:modified>
</cp:coreProperties>
</file>