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drawings/drawing2.xml" ContentType="application/vnd.openxmlformats-officedocument.drawing+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drawings/drawing3.xml" ContentType="application/vnd.openxmlformats-officedocument.drawing+xml"/>
  <Override PartName="/xl/comments29.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drawings/drawing4.xml" ContentType="application/vnd.openxmlformats-officedocument.drawing+xml"/>
  <Override PartName="/xl/comments36.xml" ContentType="application/vnd.openxmlformats-officedocument.spreadsheetml.comments+xml"/>
  <Override PartName="/xl/drawings/drawing5.xml" ContentType="application/vnd.openxmlformats-officedocument.drawing+xml"/>
  <Override PartName="/xl/comments37.xml" ContentType="application/vnd.openxmlformats-officedocument.spreadsheetml.comments+xml"/>
  <Override PartName="/xl/comments38.xml" ContentType="application/vnd.openxmlformats-officedocument.spreadsheetml.comments+xml"/>
  <Override PartName="/xl/comments39.xml" ContentType="application/vnd.openxmlformats-officedocument.spreadsheetml.comments+xml"/>
  <Override PartName="/xl/drawings/drawing6.xml" ContentType="application/vnd.openxmlformats-officedocument.drawing+xml"/>
  <Override PartName="/xl/comments40.xml" ContentType="application/vnd.openxmlformats-officedocument.spreadsheetml.comments+xml"/>
  <Override PartName="/xl/comments41.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updateLinks="never" codeName="ThisWorkbook"/>
  <xr:revisionPtr revIDLastSave="0" documentId="13_ncr:1_{8CDE5E0E-C3DC-4991-9604-F7CC40DD569C}" xr6:coauthVersionLast="47" xr6:coauthVersionMax="47" xr10:uidLastSave="{00000000-0000-0000-0000-000000000000}"/>
  <bookViews>
    <workbookView xWindow="-108" yWindow="-108" windowWidth="23256" windowHeight="13896" tabRatio="947" xr2:uid="{00000000-000D-0000-FFFF-FFFF00000000}"/>
  </bookViews>
  <sheets>
    <sheet name="様式7" sheetId="37" r:id="rId1"/>
    <sheet name="様式8-1" sheetId="36" r:id="rId2"/>
    <sheet name="様式8-2" sheetId="50" r:id="rId3"/>
    <sheet name="様式9-1-S" sheetId="1" r:id="rId4"/>
    <sheet name="様式9-1-G" sheetId="73" r:id="rId5"/>
    <sheet name="様式9-2" sheetId="59" r:id="rId6"/>
    <sheet name="様式9-3" sheetId="39" r:id="rId7"/>
    <sheet name="様式9-4" sheetId="40" r:id="rId8"/>
    <sheet name="様式9-5" sheetId="41" r:id="rId9"/>
    <sheet name="様式9-6-S" sheetId="6" r:id="rId10"/>
    <sheet name="様式9-7-S" sheetId="70" r:id="rId11"/>
    <sheet name="様式9-8-S" sheetId="8" r:id="rId12"/>
    <sheet name="様式9-9-S" sheetId="71" r:id="rId13"/>
    <sheet name="様式9-10-S" sheetId="10" r:id="rId14"/>
    <sheet name="様式9-10-G" sheetId="74" r:id="rId15"/>
    <sheet name="様式10-1" sheetId="12" r:id="rId16"/>
    <sheet name="様式10-2-1" sheetId="13" r:id="rId17"/>
    <sheet name="様式10-2-2" sheetId="14" r:id="rId18"/>
    <sheet name="様式10-2-3" sheetId="15" r:id="rId19"/>
    <sheet name="様式10-2-4" sheetId="16" r:id="rId20"/>
    <sheet name="様式10-2-5" sheetId="68" r:id="rId21"/>
    <sheet name="様式10-2-6" sheetId="69" r:id="rId22"/>
    <sheet name="様式10-2-7" sheetId="17" r:id="rId23"/>
    <sheet name="様式10-2-8" sheetId="18" r:id="rId24"/>
    <sheet name="様式10-2-9" sheetId="42" r:id="rId25"/>
    <sheet name="様式10-2-10" sheetId="43" r:id="rId26"/>
    <sheet name="様式10-2-11" sheetId="44" r:id="rId27"/>
    <sheet name="様式10-3-1" sheetId="26" r:id="rId28"/>
    <sheet name="様式10-3-2" sheetId="52" r:id="rId29"/>
    <sheet name="様式10-3-3" sheetId="81" r:id="rId30"/>
    <sheet name="ベースライン" sheetId="82" r:id="rId31"/>
    <sheet name="換算係数" sheetId="83" r:id="rId32"/>
    <sheet name="同時点灯率" sheetId="84" r:id="rId33"/>
    <sheet name="様式10-4-S" sheetId="60" r:id="rId34"/>
    <sheet name="様式10-4-G" sheetId="75" r:id="rId35"/>
    <sheet name="様式11-S" sheetId="45" r:id="rId36"/>
    <sheet name="様式11-G" sheetId="76" r:id="rId37"/>
    <sheet name="様式11-G-1" sheetId="77" r:id="rId38"/>
    <sheet name="様式12-S" sheetId="33" r:id="rId39"/>
    <sheet name="様式12-G" sheetId="78" r:id="rId40"/>
    <sheet name="様式13" sheetId="46" r:id="rId41"/>
    <sheet name="様式14" sheetId="47" r:id="rId42"/>
    <sheet name="様式15" sheetId="48" r:id="rId43"/>
    <sheet name="様式16" sheetId="53" r:id="rId44"/>
    <sheet name="参考１）行政財産" sheetId="65" r:id="rId45"/>
    <sheet name="参考２）工事費利益加算" sheetId="66" r:id="rId46"/>
    <sheet name="参考３）消費電力量計算シート" sheetId="64" r:id="rId47"/>
  </sheets>
  <definedNames>
    <definedName name="_xlnm._FilterDatabase" localSheetId="46" hidden="1">'参考３）消費電力量計算シート'!$B$8:$S$78</definedName>
    <definedName name="_xlnm.Print_Area" localSheetId="44">'参考１）行政財産'!$A$1:$G$40</definedName>
    <definedName name="_xlnm.Print_Area" localSheetId="46">'参考３）消費電力量計算シート'!$A$1:$O$79</definedName>
    <definedName name="_xlnm.Print_Area" localSheetId="15">'様式10-1'!$A$1:$O$42</definedName>
    <definedName name="_xlnm.Print_Area" localSheetId="16">'様式10-2-1'!$A$1:$J$39</definedName>
    <definedName name="_xlnm.Print_Area" localSheetId="25">'様式10-2-10'!$A$1:$D$46</definedName>
    <definedName name="_xlnm.Print_Area" localSheetId="26">'様式10-2-11'!$A$1:$M$35</definedName>
    <definedName name="_xlnm.Print_Area" localSheetId="17">'様式10-2-2'!$A$1:$L$40</definedName>
    <definedName name="_xlnm.Print_Area" localSheetId="18">'様式10-2-3'!$A$1:$J$37</definedName>
    <definedName name="_xlnm.Print_Area" localSheetId="20">'様式10-2-5'!$A$1:$I$37</definedName>
    <definedName name="_xlnm.Print_Area" localSheetId="21">'様式10-2-6'!$A$1:$I$37</definedName>
    <definedName name="_xlnm.Print_Area" localSheetId="22">'様式10-2-7'!$A$1:$I$29</definedName>
    <definedName name="_xlnm.Print_Area" localSheetId="23">'様式10-2-8'!$A$1:$I$37</definedName>
    <definedName name="_xlnm.Print_Area" localSheetId="24">'様式10-2-9'!$A$1:$M$50</definedName>
    <definedName name="_xlnm.Print_Area" localSheetId="27">'様式10-3-1'!$A$1:$H$75</definedName>
    <definedName name="_xlnm.Print_Area" localSheetId="28">'様式10-3-2'!$A$1:$F$65</definedName>
    <definedName name="_xlnm.Print_Area" localSheetId="29">'様式10-3-3'!$A$1:$K$36</definedName>
    <definedName name="_xlnm.Print_Area" localSheetId="34">'様式10-4-G'!$A$1:$AI$72</definedName>
    <definedName name="_xlnm.Print_Area" localSheetId="33">'様式10-4-S'!$A$1:$AI$72</definedName>
    <definedName name="_xlnm.Print_Area" localSheetId="36">'様式11-G'!$A$1:$D$40</definedName>
    <definedName name="_xlnm.Print_Area" localSheetId="37">'様式11-G-1'!$A$1:$G$48</definedName>
    <definedName name="_xlnm.Print_Area" localSheetId="35">'様式11-S'!$A$1:$E$40</definedName>
    <definedName name="_xlnm.Print_Area" localSheetId="39">'様式12-G'!$A$1:$G$45</definedName>
    <definedName name="_xlnm.Print_Area" localSheetId="38">'様式12-S'!$A$1:$G$45</definedName>
    <definedName name="_xlnm.Print_Area" localSheetId="40">様式13!$A$1:$E$37</definedName>
    <definedName name="_xlnm.Print_Area" localSheetId="41">様式14!$A$1:$D$40</definedName>
    <definedName name="_xlnm.Print_Area" localSheetId="42">様式15!$A$1:$D$40</definedName>
    <definedName name="_xlnm.Print_Area" localSheetId="43">様式16!$A$1:$G$66</definedName>
    <definedName name="_xlnm.Print_Area" localSheetId="0">様式7!$A$1:$X$40</definedName>
    <definedName name="_xlnm.Print_Area" localSheetId="1">'様式8-1'!$A$1:$P$42</definedName>
    <definedName name="_xlnm.Print_Area" localSheetId="2">'様式8-2'!$A$1:$P$42</definedName>
    <definedName name="_xlnm.Print_Area" localSheetId="14">'様式9-10-G'!$A$1:$L$67</definedName>
    <definedName name="_xlnm.Print_Area" localSheetId="13">'様式9-10-S'!$A$1:$L$67</definedName>
    <definedName name="_xlnm.Print_Area" localSheetId="4">'様式9-1-G'!$A$1:$P$45</definedName>
    <definedName name="_xlnm.Print_Area" localSheetId="3">'様式9-1-S'!$A$1:$P$37</definedName>
    <definedName name="_xlnm.Print_Area" localSheetId="5">'様式9-2'!$A$1:$F$28</definedName>
    <definedName name="_xlnm.Print_Area" localSheetId="6">'様式9-3'!$A$1:$F$30</definedName>
    <definedName name="_xlnm.Print_Area" localSheetId="7">'様式9-4'!$A$1:$G$29</definedName>
    <definedName name="_xlnm.Print_Area" localSheetId="8">'様式9-5'!$A$1:$H$29</definedName>
    <definedName name="_xlnm.Print_Area" localSheetId="9">'様式9-6-S'!$A$1:$H$32</definedName>
    <definedName name="_xlnm.Print_Area" localSheetId="10">'様式9-7-S'!$A$1:$M$34</definedName>
    <definedName name="_xlnm.Print_Area" localSheetId="11">'様式9-8-S'!$A$1:$O$39</definedName>
    <definedName name="_xlnm.Print_Area" localSheetId="12">'様式9-9-S'!$A$1:$P$50</definedName>
    <definedName name="_xlnm.Print_Titles" localSheetId="46">'参考３）消費電力量計算シート'!$3:$7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O23" i="53" l="1"/>
  <c r="O22" i="53"/>
  <c r="N32" i="53" l="1"/>
  <c r="P30" i="53"/>
  <c r="P28" i="53"/>
  <c r="P32" i="53" l="1"/>
  <c r="E21" i="53" s="1"/>
  <c r="BC5" i="81"/>
  <c r="BC6" i="81"/>
  <c r="BC7" i="81"/>
  <c r="BC8" i="81"/>
  <c r="BC9" i="81"/>
  <c r="BC10" i="81"/>
  <c r="BC11" i="81"/>
  <c r="BC12" i="81"/>
  <c r="BC13" i="81"/>
  <c r="BC14" i="81"/>
  <c r="BC15" i="81"/>
  <c r="BC16" i="81"/>
  <c r="BC17" i="81"/>
  <c r="BC18" i="81"/>
  <c r="BC19" i="81"/>
  <c r="BC20" i="81"/>
  <c r="BC21" i="81"/>
  <c r="BC22" i="81"/>
  <c r="BC23" i="81"/>
  <c r="BC24" i="81"/>
  <c r="BC25" i="81"/>
  <c r="BC26" i="81"/>
  <c r="BC27" i="81"/>
  <c r="BC28" i="81"/>
  <c r="BC29" i="81"/>
  <c r="BC30" i="81"/>
  <c r="BC31" i="81"/>
  <c r="BC32" i="81"/>
  <c r="BC33" i="81"/>
  <c r="BC34" i="81"/>
  <c r="BF5" i="81" l="1"/>
  <c r="BH5" i="81"/>
  <c r="BB5" i="81"/>
  <c r="BQ5" i="81" s="1"/>
  <c r="BA5" i="81"/>
  <c r="BG5" i="81" s="1"/>
  <c r="AZ5" i="81"/>
  <c r="AY5" i="81"/>
  <c r="AX5" i="81"/>
  <c r="BD5" i="81" s="1"/>
  <c r="AH7" i="81"/>
  <c r="AH16" i="81"/>
  <c r="F35" i="82"/>
  <c r="E35" i="82"/>
  <c r="D35" i="82"/>
  <c r="BB34" i="81"/>
  <c r="BA34" i="81"/>
  <c r="AZ34" i="81"/>
  <c r="AY34" i="81"/>
  <c r="AX34" i="81"/>
  <c r="BD34" i="81" s="1"/>
  <c r="AG34" i="81"/>
  <c r="AI34" i="81" s="1"/>
  <c r="AF34" i="81"/>
  <c r="AH34" i="81" s="1"/>
  <c r="M34" i="81" s="1"/>
  <c r="D34" i="81"/>
  <c r="BB33" i="81"/>
  <c r="BH33" i="81" s="1"/>
  <c r="BA33" i="81"/>
  <c r="AZ33" i="81"/>
  <c r="AY33" i="81"/>
  <c r="AX33" i="81"/>
  <c r="BD33" i="81" s="1"/>
  <c r="AG33" i="81"/>
  <c r="AI33" i="81" s="1"/>
  <c r="AF33" i="81"/>
  <c r="AH33" i="81" s="1"/>
  <c r="D33" i="81"/>
  <c r="BB32" i="81"/>
  <c r="BH32" i="81" s="1"/>
  <c r="BA32" i="81"/>
  <c r="AZ32" i="81"/>
  <c r="AY32" i="81"/>
  <c r="AX32" i="81"/>
  <c r="BD32" i="81" s="1"/>
  <c r="AG32" i="81"/>
  <c r="AJ32" i="81" s="1"/>
  <c r="P32" i="81" s="1"/>
  <c r="Q32" i="81" s="1"/>
  <c r="AF32" i="81"/>
  <c r="AH32" i="81" s="1"/>
  <c r="D32" i="81"/>
  <c r="BB31" i="81"/>
  <c r="BA31" i="81"/>
  <c r="AZ31" i="81"/>
  <c r="AY31" i="81"/>
  <c r="AX31" i="81"/>
  <c r="BD31" i="81" s="1"/>
  <c r="AG31" i="81"/>
  <c r="AJ31" i="81" s="1"/>
  <c r="P31" i="81" s="1"/>
  <c r="Q31" i="81" s="1"/>
  <c r="AF31" i="81"/>
  <c r="AH31" i="81" s="1"/>
  <c r="D31" i="81"/>
  <c r="BB30" i="81"/>
  <c r="BH30" i="81" s="1"/>
  <c r="BA30" i="81"/>
  <c r="AZ30" i="81"/>
  <c r="AY30" i="81"/>
  <c r="AX30" i="81"/>
  <c r="BD30" i="81" s="1"/>
  <c r="AG30" i="81"/>
  <c r="AJ30" i="81" s="1"/>
  <c r="P30" i="81" s="1"/>
  <c r="Q30" i="81" s="1"/>
  <c r="AF30" i="81"/>
  <c r="AH30" i="81" s="1"/>
  <c r="D30" i="81"/>
  <c r="BB29" i="81"/>
  <c r="BA29" i="81"/>
  <c r="AZ29" i="81"/>
  <c r="AY29" i="81"/>
  <c r="AX29" i="81"/>
  <c r="BD29" i="81" s="1"/>
  <c r="AG29" i="81"/>
  <c r="AJ29" i="81" s="1"/>
  <c r="P29" i="81" s="1"/>
  <c r="Q29" i="81" s="1"/>
  <c r="AF29" i="81"/>
  <c r="AH29" i="81" s="1"/>
  <c r="D29" i="81"/>
  <c r="BB28" i="81"/>
  <c r="BH28" i="81" s="1"/>
  <c r="BA28" i="81"/>
  <c r="AZ28" i="81"/>
  <c r="AY28" i="81"/>
  <c r="AX28" i="81"/>
  <c r="BD28" i="81" s="1"/>
  <c r="AG28" i="81"/>
  <c r="AJ28" i="81" s="1"/>
  <c r="P28" i="81" s="1"/>
  <c r="Q28" i="81" s="1"/>
  <c r="AF28" i="81"/>
  <c r="AH28" i="81" s="1"/>
  <c r="D28" i="81"/>
  <c r="BB27" i="81"/>
  <c r="BH27" i="81" s="1"/>
  <c r="BA27" i="81"/>
  <c r="AZ27" i="81"/>
  <c r="AY27" i="81"/>
  <c r="AX27" i="81"/>
  <c r="BD27" i="81" s="1"/>
  <c r="AG27" i="81"/>
  <c r="AF27" i="81"/>
  <c r="AH27" i="81" s="1"/>
  <c r="D27" i="81"/>
  <c r="BB26" i="81"/>
  <c r="BH26" i="81" s="1"/>
  <c r="BA26" i="81"/>
  <c r="AZ26" i="81"/>
  <c r="AY26" i="81"/>
  <c r="AX26" i="81"/>
  <c r="BD26" i="81" s="1"/>
  <c r="AG26" i="81"/>
  <c r="AF26" i="81"/>
  <c r="AH26" i="81" s="1"/>
  <c r="D26" i="81"/>
  <c r="BB25" i="81"/>
  <c r="BH25" i="81" s="1"/>
  <c r="BA25" i="81"/>
  <c r="AZ25" i="81"/>
  <c r="AY25" i="81"/>
  <c r="AX25" i="81"/>
  <c r="BD25" i="81" s="1"/>
  <c r="AG25" i="81"/>
  <c r="AI25" i="81" s="1"/>
  <c r="AF25" i="81"/>
  <c r="AH25" i="81" s="1"/>
  <c r="D25" i="81"/>
  <c r="BB24" i="81"/>
  <c r="BH24" i="81" s="1"/>
  <c r="BA24" i="81"/>
  <c r="AZ24" i="81"/>
  <c r="AY24" i="81"/>
  <c r="AX24" i="81"/>
  <c r="BD24" i="81" s="1"/>
  <c r="AG24" i="81"/>
  <c r="AI24" i="81" s="1"/>
  <c r="AF24" i="81"/>
  <c r="AH24" i="81" s="1"/>
  <c r="D24" i="81"/>
  <c r="BB23" i="81"/>
  <c r="BH23" i="81" s="1"/>
  <c r="BA23" i="81"/>
  <c r="AZ23" i="81"/>
  <c r="AY23" i="81"/>
  <c r="AX23" i="81"/>
  <c r="BD23" i="81" s="1"/>
  <c r="AG23" i="81"/>
  <c r="AJ23" i="81" s="1"/>
  <c r="P23" i="81" s="1"/>
  <c r="Q23" i="81" s="1"/>
  <c r="AF23" i="81"/>
  <c r="AH23" i="81" s="1"/>
  <c r="D23" i="81"/>
  <c r="BB22" i="81"/>
  <c r="BA22" i="81"/>
  <c r="AZ22" i="81"/>
  <c r="AY22" i="81"/>
  <c r="AX22" i="81"/>
  <c r="BD22" i="81" s="1"/>
  <c r="AG22" i="81"/>
  <c r="AJ22" i="81" s="1"/>
  <c r="P22" i="81" s="1"/>
  <c r="Q22" i="81" s="1"/>
  <c r="AF22" i="81"/>
  <c r="AH22" i="81" s="1"/>
  <c r="D22" i="81"/>
  <c r="BB21" i="81"/>
  <c r="BA21" i="81"/>
  <c r="AZ21" i="81"/>
  <c r="AY21" i="81"/>
  <c r="AX21" i="81"/>
  <c r="BD21" i="81" s="1"/>
  <c r="AG21" i="81"/>
  <c r="AJ21" i="81" s="1"/>
  <c r="P21" i="81" s="1"/>
  <c r="Q21" i="81" s="1"/>
  <c r="AF21" i="81"/>
  <c r="AH21" i="81" s="1"/>
  <c r="D21" i="81"/>
  <c r="BB20" i="81"/>
  <c r="BH20" i="81" s="1"/>
  <c r="BA20" i="81"/>
  <c r="AZ20" i="81"/>
  <c r="AY20" i="81"/>
  <c r="AX20" i="81"/>
  <c r="BD20" i="81" s="1"/>
  <c r="AG20" i="81"/>
  <c r="AJ20" i="81" s="1"/>
  <c r="P20" i="81" s="1"/>
  <c r="Q20" i="81" s="1"/>
  <c r="AF20" i="81"/>
  <c r="AH20" i="81" s="1"/>
  <c r="D20" i="81"/>
  <c r="BB19" i="81"/>
  <c r="BA19" i="81"/>
  <c r="AZ19" i="81"/>
  <c r="AY19" i="81"/>
  <c r="AX19" i="81"/>
  <c r="BD19" i="81" s="1"/>
  <c r="AG19" i="81"/>
  <c r="AF19" i="81"/>
  <c r="AH19" i="81" s="1"/>
  <c r="D19" i="81"/>
  <c r="BB18" i="81"/>
  <c r="BH18" i="81" s="1"/>
  <c r="BA18" i="81"/>
  <c r="AZ18" i="81"/>
  <c r="AY18" i="81"/>
  <c r="AX18" i="81"/>
  <c r="BD18" i="81" s="1"/>
  <c r="AG18" i="81"/>
  <c r="AF18" i="81"/>
  <c r="AH18" i="81" s="1"/>
  <c r="D18" i="81"/>
  <c r="BB17" i="81"/>
  <c r="BH17" i="81" s="1"/>
  <c r="BA17" i="81"/>
  <c r="AZ17" i="81"/>
  <c r="AY17" i="81"/>
  <c r="AX17" i="81"/>
  <c r="BD17" i="81" s="1"/>
  <c r="AG17" i="81"/>
  <c r="AJ17" i="81" s="1"/>
  <c r="P17" i="81" s="1"/>
  <c r="Q17" i="81" s="1"/>
  <c r="AF17" i="81"/>
  <c r="AH17" i="81" s="1"/>
  <c r="D17" i="81"/>
  <c r="BB16" i="81"/>
  <c r="BH16" i="81" s="1"/>
  <c r="BA16" i="81"/>
  <c r="AZ16" i="81"/>
  <c r="AY16" i="81"/>
  <c r="AX16" i="81"/>
  <c r="BD16" i="81" s="1"/>
  <c r="AG16" i="81"/>
  <c r="AI16" i="81" s="1"/>
  <c r="AF16" i="81"/>
  <c r="D16" i="81"/>
  <c r="BB15" i="81"/>
  <c r="BH15" i="81" s="1"/>
  <c r="BA15" i="81"/>
  <c r="AZ15" i="81"/>
  <c r="AY15" i="81"/>
  <c r="AX15" i="81"/>
  <c r="BD15" i="81" s="1"/>
  <c r="AG15" i="81"/>
  <c r="AI15" i="81" s="1"/>
  <c r="AF15" i="81"/>
  <c r="AH15" i="81" s="1"/>
  <c r="D15" i="81"/>
  <c r="BB14" i="81"/>
  <c r="BA14" i="81"/>
  <c r="AZ14" i="81"/>
  <c r="AY14" i="81"/>
  <c r="AX14" i="81"/>
  <c r="BD14" i="81" s="1"/>
  <c r="AG14" i="81"/>
  <c r="AJ14" i="81" s="1"/>
  <c r="P14" i="81" s="1"/>
  <c r="Q14" i="81" s="1"/>
  <c r="AF14" i="81"/>
  <c r="AH14" i="81" s="1"/>
  <c r="D14" i="81"/>
  <c r="BB13" i="81"/>
  <c r="BA13" i="81"/>
  <c r="AZ13" i="81"/>
  <c r="AY13" i="81"/>
  <c r="AX13" i="81"/>
  <c r="BD13" i="81" s="1"/>
  <c r="AG13" i="81"/>
  <c r="AI13" i="81" s="1"/>
  <c r="AF13" i="81"/>
  <c r="AH13" i="81" s="1"/>
  <c r="D13" i="81"/>
  <c r="BB12" i="81"/>
  <c r="BA12" i="81"/>
  <c r="AZ12" i="81"/>
  <c r="AY12" i="81"/>
  <c r="AX12" i="81"/>
  <c r="BD12" i="81" s="1"/>
  <c r="AG12" i="81"/>
  <c r="AJ12" i="81" s="1"/>
  <c r="P12" i="81" s="1"/>
  <c r="Q12" i="81" s="1"/>
  <c r="AF12" i="81"/>
  <c r="AH12" i="81" s="1"/>
  <c r="D12" i="81"/>
  <c r="BB11" i="81"/>
  <c r="BH11" i="81" s="1"/>
  <c r="BA11" i="81"/>
  <c r="AZ11" i="81"/>
  <c r="AY11" i="81"/>
  <c r="AX11" i="81"/>
  <c r="BD11" i="81" s="1"/>
  <c r="AG11" i="81"/>
  <c r="AF11" i="81"/>
  <c r="AH11" i="81" s="1"/>
  <c r="D11" i="81"/>
  <c r="BB10" i="81"/>
  <c r="BH10" i="81" s="1"/>
  <c r="BA10" i="81"/>
  <c r="AZ10" i="81"/>
  <c r="AY10" i="81"/>
  <c r="AX10" i="81"/>
  <c r="BD10" i="81" s="1"/>
  <c r="AG10" i="81"/>
  <c r="AF10" i="81"/>
  <c r="AH10" i="81" s="1"/>
  <c r="D10" i="81"/>
  <c r="BB9" i="81"/>
  <c r="BH9" i="81" s="1"/>
  <c r="BA9" i="81"/>
  <c r="AZ9" i="81"/>
  <c r="AY9" i="81"/>
  <c r="AX9" i="81"/>
  <c r="BD9" i="81" s="1"/>
  <c r="AG9" i="81"/>
  <c r="AI9" i="81" s="1"/>
  <c r="AF9" i="81"/>
  <c r="AH9" i="81" s="1"/>
  <c r="D9" i="81"/>
  <c r="BB8" i="81"/>
  <c r="BH8" i="81" s="1"/>
  <c r="BA8" i="81"/>
  <c r="AZ8" i="81"/>
  <c r="AY8" i="81"/>
  <c r="AX8" i="81"/>
  <c r="BD8" i="81" s="1"/>
  <c r="AG8" i="81"/>
  <c r="AI8" i="81" s="1"/>
  <c r="AF8" i="81"/>
  <c r="AH8" i="81" s="1"/>
  <c r="D8" i="81"/>
  <c r="BB7" i="81"/>
  <c r="BA7" i="81"/>
  <c r="AZ7" i="81"/>
  <c r="AY7" i="81"/>
  <c r="AX7" i="81"/>
  <c r="BD7" i="81" s="1"/>
  <c r="AG7" i="81"/>
  <c r="AJ7" i="81" s="1"/>
  <c r="P7" i="81" s="1"/>
  <c r="Q7" i="81" s="1"/>
  <c r="AF7" i="81"/>
  <c r="D7" i="81"/>
  <c r="BB6" i="81"/>
  <c r="BH6" i="81" s="1"/>
  <c r="BA6" i="81"/>
  <c r="AZ6" i="81"/>
  <c r="AY6" i="81"/>
  <c r="AX6" i="81"/>
  <c r="BD6" i="81" s="1"/>
  <c r="AG6" i="81"/>
  <c r="AJ6" i="81" s="1"/>
  <c r="P6" i="81" s="1"/>
  <c r="Q6" i="81" s="1"/>
  <c r="AF6" i="81"/>
  <c r="AH6" i="81" s="1"/>
  <c r="D6" i="81"/>
  <c r="AG5" i="81"/>
  <c r="AJ5" i="81" s="1"/>
  <c r="P5" i="81" s="1"/>
  <c r="Q5" i="81" s="1"/>
  <c r="AF5" i="81"/>
  <c r="AH5" i="81" s="1"/>
  <c r="D5" i="81"/>
  <c r="BN9" i="81" l="1"/>
  <c r="BE9" i="81"/>
  <c r="BJ9" i="81"/>
  <c r="BN10" i="81"/>
  <c r="BJ10" i="81"/>
  <c r="BE10" i="81"/>
  <c r="BN11" i="81"/>
  <c r="BJ11" i="81"/>
  <c r="BE11" i="81"/>
  <c r="BN12" i="81"/>
  <c r="BE12" i="81"/>
  <c r="BJ12" i="81"/>
  <c r="BN13" i="81"/>
  <c r="BJ13" i="81"/>
  <c r="BE13" i="81"/>
  <c r="BN14" i="81"/>
  <c r="Z14" i="81" s="1"/>
  <c r="BJ14" i="81"/>
  <c r="BE14" i="81"/>
  <c r="BN16" i="81"/>
  <c r="BE16" i="81"/>
  <c r="BJ16" i="81"/>
  <c r="BN17" i="81"/>
  <c r="BE17" i="81"/>
  <c r="BJ17" i="81"/>
  <c r="BN18" i="81"/>
  <c r="BE18" i="81"/>
  <c r="BJ18" i="81"/>
  <c r="BN19" i="81"/>
  <c r="BJ19" i="81"/>
  <c r="BE19" i="81"/>
  <c r="BN20" i="81"/>
  <c r="BE20" i="81"/>
  <c r="U20" i="81" s="1"/>
  <c r="BJ20" i="81"/>
  <c r="BN21" i="81"/>
  <c r="BJ21" i="81"/>
  <c r="BE21" i="81"/>
  <c r="BN22" i="81"/>
  <c r="BJ22" i="81"/>
  <c r="BE22" i="81"/>
  <c r="BN23" i="81"/>
  <c r="BJ23" i="81"/>
  <c r="BE23" i="81"/>
  <c r="BN24" i="81"/>
  <c r="BE24" i="81"/>
  <c r="BJ24" i="81"/>
  <c r="BN25" i="81"/>
  <c r="BE25" i="81"/>
  <c r="BJ25" i="81"/>
  <c r="BN26" i="81"/>
  <c r="BJ26" i="81"/>
  <c r="BE26" i="81"/>
  <c r="BN27" i="81"/>
  <c r="BJ27" i="81"/>
  <c r="BE27" i="81"/>
  <c r="BN28" i="81"/>
  <c r="BE28" i="81"/>
  <c r="BJ28" i="81"/>
  <c r="BN29" i="81"/>
  <c r="BJ29" i="81"/>
  <c r="BE29" i="81"/>
  <c r="BN30" i="81"/>
  <c r="BJ30" i="81"/>
  <c r="BE30" i="81"/>
  <c r="BN31" i="81"/>
  <c r="BJ31" i="81"/>
  <c r="BE31" i="81"/>
  <c r="BN32" i="81"/>
  <c r="BE32" i="81"/>
  <c r="BJ32" i="81"/>
  <c r="BN33" i="81"/>
  <c r="BE33" i="81"/>
  <c r="BJ33" i="81"/>
  <c r="BN34" i="81"/>
  <c r="BJ34" i="81"/>
  <c r="BE34" i="81"/>
  <c r="BF16" i="81"/>
  <c r="BO16" i="81"/>
  <c r="BK16" i="81"/>
  <c r="BK30" i="81"/>
  <c r="BO30" i="81"/>
  <c r="BF30" i="81"/>
  <c r="AI14" i="81"/>
  <c r="BN8" i="81"/>
  <c r="BE8" i="81"/>
  <c r="BJ8" i="81"/>
  <c r="BN15" i="81"/>
  <c r="BJ15" i="81"/>
  <c r="BE15" i="81"/>
  <c r="BF8" i="81"/>
  <c r="BO8" i="81"/>
  <c r="BK8" i="81"/>
  <c r="X8" i="81" s="1"/>
  <c r="Y8" i="81" s="1"/>
  <c r="BO9" i="81"/>
  <c r="BK9" i="81"/>
  <c r="BF9" i="81"/>
  <c r="BO10" i="81"/>
  <c r="BK10" i="81"/>
  <c r="BF10" i="81"/>
  <c r="BF11" i="81"/>
  <c r="BO11" i="81"/>
  <c r="BK11" i="81"/>
  <c r="BF12" i="81"/>
  <c r="BK12" i="81"/>
  <c r="BO12" i="81"/>
  <c r="Z12" i="81" s="1"/>
  <c r="BO13" i="81"/>
  <c r="BF13" i="81"/>
  <c r="BK13" i="81"/>
  <c r="BO14" i="81"/>
  <c r="BK14" i="81"/>
  <c r="BF14" i="81"/>
  <c r="BF15" i="81"/>
  <c r="BO15" i="81"/>
  <c r="BK15" i="81"/>
  <c r="BO17" i="81"/>
  <c r="BK17" i="81"/>
  <c r="BF17" i="81"/>
  <c r="BO18" i="81"/>
  <c r="BK18" i="81"/>
  <c r="BF18" i="81"/>
  <c r="BF19" i="81"/>
  <c r="U19" i="81" s="1"/>
  <c r="BO19" i="81"/>
  <c r="BK19" i="81"/>
  <c r="BF20" i="81"/>
  <c r="BO20" i="81"/>
  <c r="BK20" i="81"/>
  <c r="BF21" i="81"/>
  <c r="BK21" i="81"/>
  <c r="BO21" i="81"/>
  <c r="BK22" i="81"/>
  <c r="BO22" i="81"/>
  <c r="BF22" i="81"/>
  <c r="BO23" i="81"/>
  <c r="BF23" i="81"/>
  <c r="BK23" i="81"/>
  <c r="BK24" i="81"/>
  <c r="BO24" i="81"/>
  <c r="BF24" i="81"/>
  <c r="BK25" i="81"/>
  <c r="BO25" i="81"/>
  <c r="BF25" i="81"/>
  <c r="BK26" i="81"/>
  <c r="BF26" i="81"/>
  <c r="BO26" i="81"/>
  <c r="BO27" i="81"/>
  <c r="BF27" i="81"/>
  <c r="BK27" i="81"/>
  <c r="BF28" i="81"/>
  <c r="BK28" i="81"/>
  <c r="X28" i="81" s="1"/>
  <c r="Y28" i="81" s="1"/>
  <c r="I28" i="81" s="1"/>
  <c r="BO28" i="81"/>
  <c r="BF29" i="81"/>
  <c r="BK29" i="81"/>
  <c r="BO29" i="81"/>
  <c r="BO31" i="81"/>
  <c r="BF31" i="81"/>
  <c r="BK31" i="81"/>
  <c r="BK32" i="81"/>
  <c r="BO32" i="81"/>
  <c r="BF32" i="81"/>
  <c r="BK33" i="81"/>
  <c r="BO33" i="81"/>
  <c r="BF33" i="81"/>
  <c r="BK34" i="81"/>
  <c r="BF34" i="81"/>
  <c r="BO34" i="81"/>
  <c r="AI6" i="81"/>
  <c r="M6" i="81" s="1"/>
  <c r="BG8" i="81"/>
  <c r="BP8" i="81"/>
  <c r="BL8" i="81"/>
  <c r="BP9" i="81"/>
  <c r="BL9" i="81"/>
  <c r="BG9" i="81"/>
  <c r="BL10" i="81"/>
  <c r="BG10" i="81"/>
  <c r="BP10" i="81"/>
  <c r="BP11" i="81"/>
  <c r="BG11" i="81"/>
  <c r="BL11" i="81"/>
  <c r="BP12" i="81"/>
  <c r="BL12" i="81"/>
  <c r="BG12" i="81"/>
  <c r="BP13" i="81"/>
  <c r="BG13" i="81"/>
  <c r="BL13" i="81"/>
  <c r="BL14" i="81"/>
  <c r="BG14" i="81"/>
  <c r="BP14" i="81"/>
  <c r="BG15" i="81"/>
  <c r="BP15" i="81"/>
  <c r="BL15" i="81"/>
  <c r="BG16" i="81"/>
  <c r="BP16" i="81"/>
  <c r="BL16" i="81"/>
  <c r="BP17" i="81"/>
  <c r="BG17" i="81"/>
  <c r="BL17" i="81"/>
  <c r="BL18" i="81"/>
  <c r="BG18" i="81"/>
  <c r="BP18" i="81"/>
  <c r="BG19" i="81"/>
  <c r="BP19" i="81"/>
  <c r="BL19" i="81"/>
  <c r="BL20" i="81"/>
  <c r="BG20" i="81"/>
  <c r="BP20" i="81"/>
  <c r="BG21" i="81"/>
  <c r="BL21" i="81"/>
  <c r="BP21" i="81"/>
  <c r="BL22" i="81"/>
  <c r="BP22" i="81"/>
  <c r="BG22" i="81"/>
  <c r="BG23" i="81"/>
  <c r="BL23" i="81"/>
  <c r="BP23" i="81"/>
  <c r="BP24" i="81"/>
  <c r="BG24" i="81"/>
  <c r="BL24" i="81"/>
  <c r="X24" i="81" s="1"/>
  <c r="Y24" i="81" s="1"/>
  <c r="BL25" i="81"/>
  <c r="BP25" i="81"/>
  <c r="BG25" i="81"/>
  <c r="BL26" i="81"/>
  <c r="BG26" i="81"/>
  <c r="BP26" i="81"/>
  <c r="BG27" i="81"/>
  <c r="BL27" i="81"/>
  <c r="BP27" i="81"/>
  <c r="BL28" i="81"/>
  <c r="BP28" i="81"/>
  <c r="BG28" i="81"/>
  <c r="BG29" i="81"/>
  <c r="BL29" i="81"/>
  <c r="BP29" i="81"/>
  <c r="BL30" i="81"/>
  <c r="BP30" i="81"/>
  <c r="BG30" i="81"/>
  <c r="BG31" i="81"/>
  <c r="BL31" i="81"/>
  <c r="BP31" i="81"/>
  <c r="BG32" i="81"/>
  <c r="BL32" i="81"/>
  <c r="BP32" i="81"/>
  <c r="BL33" i="81"/>
  <c r="BP33" i="81"/>
  <c r="BG33" i="81"/>
  <c r="BL34" i="81"/>
  <c r="BG34" i="81"/>
  <c r="BP34" i="81"/>
  <c r="BQ14" i="81"/>
  <c r="BH14" i="81"/>
  <c r="BQ19" i="81"/>
  <c r="BH19" i="81"/>
  <c r="BQ21" i="81"/>
  <c r="BH21" i="81"/>
  <c r="BQ29" i="81"/>
  <c r="BH29" i="81"/>
  <c r="BQ31" i="81"/>
  <c r="BH31" i="81"/>
  <c r="BQ34" i="81"/>
  <c r="BH34" i="81"/>
  <c r="AI5" i="81"/>
  <c r="BQ12" i="81"/>
  <c r="BH12" i="81"/>
  <c r="BQ13" i="81"/>
  <c r="BH13" i="81"/>
  <c r="BQ22" i="81"/>
  <c r="BH22" i="81"/>
  <c r="M15" i="81"/>
  <c r="AI30" i="81"/>
  <c r="M30" i="81" s="1"/>
  <c r="N30" i="81" s="1"/>
  <c r="BQ7" i="81"/>
  <c r="BH7" i="81"/>
  <c r="BN6" i="81"/>
  <c r="BJ6" i="81"/>
  <c r="BE6" i="81"/>
  <c r="BO6" i="81"/>
  <c r="BF6" i="81"/>
  <c r="BK6" i="81"/>
  <c r="BO7" i="81"/>
  <c r="BK7" i="81"/>
  <c r="BF7" i="81"/>
  <c r="BL5" i="81"/>
  <c r="BP5" i="81"/>
  <c r="BJ5" i="81"/>
  <c r="X5" i="81" s="1"/>
  <c r="Y5" i="81" s="1"/>
  <c r="I5" i="81" s="1"/>
  <c r="BN5" i="81"/>
  <c r="BE5" i="81"/>
  <c r="BN7" i="81"/>
  <c r="BE7" i="81"/>
  <c r="BJ7" i="81"/>
  <c r="BK5" i="81"/>
  <c r="BO5" i="81"/>
  <c r="BP6" i="81"/>
  <c r="BG6" i="81"/>
  <c r="BL6" i="81"/>
  <c r="BL7" i="81"/>
  <c r="BG7" i="81"/>
  <c r="BP7" i="81"/>
  <c r="M13" i="81"/>
  <c r="AI29" i="81"/>
  <c r="M29" i="81" s="1"/>
  <c r="O29" i="81" s="1"/>
  <c r="AI22" i="81"/>
  <c r="M22" i="81" s="1"/>
  <c r="O22" i="81" s="1"/>
  <c r="AI17" i="81"/>
  <c r="M24" i="81"/>
  <c r="N24" i="81" s="1"/>
  <c r="AI21" i="81"/>
  <c r="M21" i="81" s="1"/>
  <c r="N21" i="81" s="1"/>
  <c r="M16" i="81"/>
  <c r="N16" i="81" s="1"/>
  <c r="AJ10" i="81"/>
  <c r="P10" i="81" s="1"/>
  <c r="Q10" i="81" s="1"/>
  <c r="AI10" i="81"/>
  <c r="M10" i="81" s="1"/>
  <c r="N10" i="81" s="1"/>
  <c r="AJ18" i="81"/>
  <c r="P18" i="81" s="1"/>
  <c r="Q18" i="81" s="1"/>
  <c r="AI18" i="81"/>
  <c r="M18" i="81" s="1"/>
  <c r="N18" i="81" s="1"/>
  <c r="AJ26" i="81"/>
  <c r="P26" i="81" s="1"/>
  <c r="Q26" i="81" s="1"/>
  <c r="AI26" i="81"/>
  <c r="M26" i="81" s="1"/>
  <c r="AJ11" i="81"/>
  <c r="P11" i="81" s="1"/>
  <c r="Q11" i="81" s="1"/>
  <c r="AI11" i="81"/>
  <c r="M11" i="81" s="1"/>
  <c r="AJ19" i="81"/>
  <c r="P19" i="81" s="1"/>
  <c r="Q19" i="81" s="1"/>
  <c r="AK19" i="81"/>
  <c r="R19" i="81" s="1"/>
  <c r="S19" i="81" s="1"/>
  <c r="AI19" i="81"/>
  <c r="M19" i="81" s="1"/>
  <c r="AJ27" i="81"/>
  <c r="P27" i="81" s="1"/>
  <c r="Q27" i="81" s="1"/>
  <c r="AI27" i="81"/>
  <c r="M27" i="81" s="1"/>
  <c r="M8" i="81"/>
  <c r="N8" i="81" s="1"/>
  <c r="M14" i="81"/>
  <c r="N14" i="81" s="1"/>
  <c r="AI20" i="81"/>
  <c r="M20" i="81" s="1"/>
  <c r="N20" i="81" s="1"/>
  <c r="AI32" i="81"/>
  <c r="M32" i="81" s="1"/>
  <c r="N32" i="81" s="1"/>
  <c r="AI28" i="81"/>
  <c r="M28" i="81" s="1"/>
  <c r="N28" i="81" s="1"/>
  <c r="AI12" i="81"/>
  <c r="M12" i="81" s="1"/>
  <c r="AI31" i="81"/>
  <c r="M31" i="81" s="1"/>
  <c r="N31" i="81" s="1"/>
  <c r="AI23" i="81"/>
  <c r="M23" i="81" s="1"/>
  <c r="AI7" i="81"/>
  <c r="M7" i="81" s="1"/>
  <c r="N7" i="81" s="1"/>
  <c r="M5" i="81"/>
  <c r="O5" i="81" s="1"/>
  <c r="M17" i="81"/>
  <c r="N17" i="81" s="1"/>
  <c r="M33" i="81"/>
  <c r="M25" i="81"/>
  <c r="M9" i="81"/>
  <c r="O9" i="81" s="1"/>
  <c r="D36" i="81"/>
  <c r="AK14" i="81"/>
  <c r="R14" i="81" s="1"/>
  <c r="S14" i="81" s="1"/>
  <c r="AK12" i="81"/>
  <c r="R12" i="81" s="1"/>
  <c r="S12" i="81" s="1"/>
  <c r="U9" i="81"/>
  <c r="AK29" i="81"/>
  <c r="R29" i="81" s="1"/>
  <c r="S29" i="81" s="1"/>
  <c r="AK28" i="81"/>
  <c r="R28" i="81" s="1"/>
  <c r="S28" i="81" s="1"/>
  <c r="AK11" i="81"/>
  <c r="R11" i="81" s="1"/>
  <c r="S11" i="81" s="1"/>
  <c r="BQ15" i="81"/>
  <c r="AK27" i="81"/>
  <c r="R27" i="81" s="1"/>
  <c r="S27" i="81" s="1"/>
  <c r="AK6" i="81"/>
  <c r="R6" i="81" s="1"/>
  <c r="S6" i="81" s="1"/>
  <c r="BQ8" i="81"/>
  <c r="AK22" i="81"/>
  <c r="R22" i="81" s="1"/>
  <c r="S22" i="81" s="1"/>
  <c r="AK20" i="81"/>
  <c r="R20" i="81" s="1"/>
  <c r="S20" i="81" s="1"/>
  <c r="AK18" i="81"/>
  <c r="R18" i="81" s="1"/>
  <c r="S18" i="81" s="1"/>
  <c r="N34" i="81"/>
  <c r="O34" i="81"/>
  <c r="AJ33" i="81"/>
  <c r="P33" i="81" s="1"/>
  <c r="Q33" i="81" s="1"/>
  <c r="AK33" i="81"/>
  <c r="R33" i="81" s="1"/>
  <c r="S33" i="81" s="1"/>
  <c r="BQ9" i="81"/>
  <c r="AJ8" i="81"/>
  <c r="P8" i="81" s="1"/>
  <c r="AK8" i="81"/>
  <c r="R8" i="81" s="1"/>
  <c r="S8" i="81" s="1"/>
  <c r="X32" i="81"/>
  <c r="BQ10" i="81"/>
  <c r="AK21" i="81"/>
  <c r="R21" i="81" s="1"/>
  <c r="S21" i="81" s="1"/>
  <c r="AJ24" i="81"/>
  <c r="P24" i="81" s="1"/>
  <c r="AK24" i="81"/>
  <c r="R24" i="81" s="1"/>
  <c r="S24" i="81" s="1"/>
  <c r="AK5" i="81"/>
  <c r="R5" i="81" s="1"/>
  <c r="S5" i="81" s="1"/>
  <c r="AJ13" i="81"/>
  <c r="P13" i="81" s="1"/>
  <c r="Q13" i="81" s="1"/>
  <c r="BQ6" i="81"/>
  <c r="BQ27" i="81"/>
  <c r="BQ28" i="81"/>
  <c r="AK30" i="81"/>
  <c r="R30" i="81" s="1"/>
  <c r="S30" i="81" s="1"/>
  <c r="BQ26" i="81"/>
  <c r="AJ15" i="81"/>
  <c r="P15" i="81" s="1"/>
  <c r="Q15" i="81" s="1"/>
  <c r="AK15" i="81"/>
  <c r="R15" i="81" s="1"/>
  <c r="S15" i="81" s="1"/>
  <c r="N15" i="81"/>
  <c r="AJ25" i="81"/>
  <c r="P25" i="81" s="1"/>
  <c r="Q25" i="81" s="1"/>
  <c r="AK25" i="81"/>
  <c r="R25" i="81" s="1"/>
  <c r="S25" i="81" s="1"/>
  <c r="AJ16" i="81"/>
  <c r="P16" i="81" s="1"/>
  <c r="AK16" i="81"/>
  <c r="R16" i="81" s="1"/>
  <c r="S16" i="81" s="1"/>
  <c r="AJ34" i="81"/>
  <c r="P34" i="81" s="1"/>
  <c r="Q34" i="81" s="1"/>
  <c r="AK34" i="81"/>
  <c r="R34" i="81" s="1"/>
  <c r="S34" i="81" s="1"/>
  <c r="AJ9" i="81"/>
  <c r="P9" i="81" s="1"/>
  <c r="Q9" i="81" s="1"/>
  <c r="AK9" i="81"/>
  <c r="R9" i="81" s="1"/>
  <c r="S9" i="81" s="1"/>
  <c r="BQ11" i="81"/>
  <c r="BQ23" i="81"/>
  <c r="AK13" i="81"/>
  <c r="R13" i="81" s="1"/>
  <c r="S13" i="81" s="1"/>
  <c r="BQ32" i="81"/>
  <c r="AK26" i="81"/>
  <c r="R26" i="81" s="1"/>
  <c r="S26" i="81" s="1"/>
  <c r="AK10" i="81"/>
  <c r="R10" i="81" s="1"/>
  <c r="S10" i="81" s="1"/>
  <c r="AK17" i="81"/>
  <c r="R17" i="81" s="1"/>
  <c r="S17" i="81" s="1"/>
  <c r="X16" i="81"/>
  <c r="Y16" i="81" s="1"/>
  <c r="AK32" i="81"/>
  <c r="R32" i="81" s="1"/>
  <c r="S32" i="81" s="1"/>
  <c r="X15" i="81"/>
  <c r="AK31" i="81"/>
  <c r="R31" i="81" s="1"/>
  <c r="S31" i="81" s="1"/>
  <c r="AK23" i="81"/>
  <c r="R23" i="81" s="1"/>
  <c r="S23" i="81" s="1"/>
  <c r="AK7" i="81"/>
  <c r="R7" i="81" s="1"/>
  <c r="S7" i="81" s="1"/>
  <c r="X10" i="81"/>
  <c r="Y10" i="81" s="1"/>
  <c r="I10" i="81" s="1"/>
  <c r="X20" i="81"/>
  <c r="Y20" i="81" s="1"/>
  <c r="I20" i="81" s="1"/>
  <c r="BQ20" i="81"/>
  <c r="BQ17" i="81"/>
  <c r="X34" i="81"/>
  <c r="BQ30" i="81"/>
  <c r="BQ18" i="81"/>
  <c r="BQ33" i="81"/>
  <c r="BQ24" i="81"/>
  <c r="X29" i="81"/>
  <c r="BQ16" i="81"/>
  <c r="BQ25" i="81"/>
  <c r="Z29" i="81" l="1"/>
  <c r="Z21" i="81"/>
  <c r="Z31" i="81"/>
  <c r="AA31" i="81" s="1"/>
  <c r="K31" i="81" s="1"/>
  <c r="Z22" i="81"/>
  <c r="J22" i="81" s="1"/>
  <c r="Z13" i="81"/>
  <c r="J13" i="81" s="1"/>
  <c r="Z23" i="81"/>
  <c r="J23" i="81" s="1"/>
  <c r="Z19" i="81"/>
  <c r="J19" i="81" s="1"/>
  <c r="Z7" i="81"/>
  <c r="J7" i="81" s="1"/>
  <c r="Z34" i="81"/>
  <c r="J34" i="81" s="1"/>
  <c r="U7" i="81"/>
  <c r="U29" i="81"/>
  <c r="O16" i="81"/>
  <c r="O7" i="81"/>
  <c r="Z30" i="81"/>
  <c r="AA30" i="81" s="1"/>
  <c r="K30" i="81" s="1"/>
  <c r="O30" i="81"/>
  <c r="N29" i="81"/>
  <c r="O17" i="81"/>
  <c r="E29" i="81"/>
  <c r="F29" i="81" s="1"/>
  <c r="U24" i="81"/>
  <c r="V24" i="81" s="1"/>
  <c r="Z16" i="81"/>
  <c r="J16" i="81" s="1"/>
  <c r="U11" i="81"/>
  <c r="E11" i="81" s="1"/>
  <c r="F11" i="81" s="1"/>
  <c r="N27" i="81"/>
  <c r="O27" i="81"/>
  <c r="O12" i="81"/>
  <c r="N12" i="81"/>
  <c r="O19" i="81"/>
  <c r="N19" i="81"/>
  <c r="E19" i="81"/>
  <c r="F19" i="81" s="1"/>
  <c r="U13" i="81"/>
  <c r="U34" i="81"/>
  <c r="V20" i="81"/>
  <c r="W20" i="81"/>
  <c r="Z32" i="81"/>
  <c r="J32" i="81" s="1"/>
  <c r="U25" i="81"/>
  <c r="E25" i="81" s="1"/>
  <c r="F25" i="81" s="1"/>
  <c r="U22" i="81"/>
  <c r="E22" i="81" s="1"/>
  <c r="F22" i="81" s="1"/>
  <c r="V7" i="81"/>
  <c r="W7" i="81"/>
  <c r="G7" i="81" s="1"/>
  <c r="U12" i="81"/>
  <c r="E12" i="81" s="1"/>
  <c r="F12" i="81" s="1"/>
  <c r="O10" i="81"/>
  <c r="V9" i="81"/>
  <c r="W9" i="81"/>
  <c r="G9" i="81" s="1"/>
  <c r="U10" i="81"/>
  <c r="E10" i="81" s="1"/>
  <c r="F10" i="81" s="1"/>
  <c r="V19" i="81"/>
  <c r="W19" i="81"/>
  <c r="U16" i="81"/>
  <c r="O25" i="81"/>
  <c r="U21" i="81"/>
  <c r="U30" i="81"/>
  <c r="U31" i="81"/>
  <c r="E31" i="81" s="1"/>
  <c r="F31" i="81" s="1"/>
  <c r="N22" i="81"/>
  <c r="N25" i="81"/>
  <c r="U33" i="81"/>
  <c r="U18" i="81"/>
  <c r="U15" i="81"/>
  <c r="E15" i="81" s="1"/>
  <c r="F15" i="81" s="1"/>
  <c r="U5" i="81"/>
  <c r="W5" i="81" s="1"/>
  <c r="G5" i="81" s="1"/>
  <c r="U17" i="81"/>
  <c r="U6" i="81"/>
  <c r="U27" i="81"/>
  <c r="E27" i="81" s="1"/>
  <c r="F27" i="81" s="1"/>
  <c r="E7" i="81"/>
  <c r="F7" i="81" s="1"/>
  <c r="U28" i="81"/>
  <c r="U26" i="81"/>
  <c r="U32" i="81"/>
  <c r="E32" i="81" s="1"/>
  <c r="F32" i="81" s="1"/>
  <c r="U8" i="81"/>
  <c r="V29" i="81"/>
  <c r="W29" i="81"/>
  <c r="G29" i="81" s="1"/>
  <c r="U14" i="81"/>
  <c r="E14" i="81" s="1"/>
  <c r="F14" i="81" s="1"/>
  <c r="U23" i="81"/>
  <c r="V11" i="81"/>
  <c r="N5" i="81"/>
  <c r="O32" i="81"/>
  <c r="X21" i="81"/>
  <c r="O14" i="81"/>
  <c r="Z27" i="81"/>
  <c r="J27" i="81" s="1"/>
  <c r="X27" i="81"/>
  <c r="H27" i="81" s="1"/>
  <c r="E20" i="81"/>
  <c r="F20" i="81" s="1"/>
  <c r="O8" i="81"/>
  <c r="O21" i="81"/>
  <c r="X31" i="81"/>
  <c r="Y31" i="81" s="1"/>
  <c r="I31" i="81" s="1"/>
  <c r="N6" i="81"/>
  <c r="X14" i="81"/>
  <c r="Y14" i="81" s="1"/>
  <c r="I14" i="81" s="1"/>
  <c r="O23" i="81"/>
  <c r="X9" i="81"/>
  <c r="H9" i="81" s="1"/>
  <c r="N23" i="81"/>
  <c r="O13" i="81"/>
  <c r="O6" i="81"/>
  <c r="O18" i="81"/>
  <c r="X18" i="81"/>
  <c r="Y18" i="81" s="1"/>
  <c r="I18" i="81" s="1"/>
  <c r="N13" i="81"/>
  <c r="O28" i="81"/>
  <c r="Z8" i="81"/>
  <c r="J8" i="81" s="1"/>
  <c r="Y21" i="81"/>
  <c r="I21" i="81" s="1"/>
  <c r="H21" i="81"/>
  <c r="N9" i="81"/>
  <c r="E9" i="81"/>
  <c r="F9" i="81" s="1"/>
  <c r="O20" i="81"/>
  <c r="X6" i="81"/>
  <c r="Y6" i="81" s="1"/>
  <c r="I6" i="81" s="1"/>
  <c r="Z5" i="81"/>
  <c r="AA5" i="81" s="1"/>
  <c r="K5" i="81" s="1"/>
  <c r="X22" i="81"/>
  <c r="H22" i="81" s="1"/>
  <c r="O26" i="81"/>
  <c r="X25" i="81"/>
  <c r="H25" i="81" s="1"/>
  <c r="Z15" i="81"/>
  <c r="J15" i="81" s="1"/>
  <c r="X23" i="81"/>
  <c r="H23" i="81" s="1"/>
  <c r="O11" i="81"/>
  <c r="N26" i="81"/>
  <c r="O31" i="81"/>
  <c r="Z18" i="81"/>
  <c r="J18" i="81" s="1"/>
  <c r="X13" i="81"/>
  <c r="H13" i="81" s="1"/>
  <c r="N11" i="81"/>
  <c r="Z24" i="81"/>
  <c r="AA24" i="81" s="1"/>
  <c r="K24" i="81" s="1"/>
  <c r="Z17" i="81"/>
  <c r="J17" i="81" s="1"/>
  <c r="X17" i="81"/>
  <c r="Y17" i="81" s="1"/>
  <c r="I17" i="81" s="1"/>
  <c r="Z26" i="81"/>
  <c r="J26" i="81" s="1"/>
  <c r="Z6" i="81"/>
  <c r="J6" i="81" s="1"/>
  <c r="Z9" i="81"/>
  <c r="J9" i="81" s="1"/>
  <c r="Z10" i="81"/>
  <c r="J10" i="81" s="1"/>
  <c r="H20" i="81"/>
  <c r="H28" i="81"/>
  <c r="X11" i="81"/>
  <c r="H11" i="81" s="1"/>
  <c r="X30" i="81"/>
  <c r="H30" i="81" s="1"/>
  <c r="X26" i="81"/>
  <c r="H26" i="81" s="1"/>
  <c r="Y32" i="81"/>
  <c r="I32" i="81" s="1"/>
  <c r="H32" i="81"/>
  <c r="H16" i="81"/>
  <c r="Q16" i="81"/>
  <c r="I16" i="81" s="1"/>
  <c r="O33" i="81"/>
  <c r="N33" i="81"/>
  <c r="AA23" i="81"/>
  <c r="K23" i="81" s="1"/>
  <c r="Z20" i="81"/>
  <c r="Z28" i="81"/>
  <c r="J12" i="81"/>
  <c r="AA12" i="81"/>
  <c r="K12" i="81" s="1"/>
  <c r="J14" i="81"/>
  <c r="AA14" i="81"/>
  <c r="K14" i="81" s="1"/>
  <c r="H24" i="81"/>
  <c r="Q24" i="81"/>
  <c r="I24" i="81" s="1"/>
  <c r="J29" i="81"/>
  <c r="AA29" i="81"/>
  <c r="K29" i="81" s="1"/>
  <c r="Z25" i="81"/>
  <c r="H10" i="81"/>
  <c r="H15" i="81"/>
  <c r="Y15" i="81"/>
  <c r="I15" i="81" s="1"/>
  <c r="X7" i="81"/>
  <c r="X12" i="81"/>
  <c r="H6" i="81"/>
  <c r="J31" i="81"/>
  <c r="O15" i="81"/>
  <c r="H8" i="81"/>
  <c r="Q8" i="81"/>
  <c r="I8" i="81" s="1"/>
  <c r="H29" i="81"/>
  <c r="Y29" i="81"/>
  <c r="I29" i="81" s="1"/>
  <c r="Z33" i="81"/>
  <c r="X33" i="81"/>
  <c r="H34" i="81"/>
  <c r="Y34" i="81"/>
  <c r="I34" i="81" s="1"/>
  <c r="H5" i="81"/>
  <c r="Z11" i="81"/>
  <c r="X19" i="81"/>
  <c r="J21" i="81"/>
  <c r="AA21" i="81"/>
  <c r="K21" i="81" s="1"/>
  <c r="O24" i="81"/>
  <c r="AA22" i="81" l="1"/>
  <c r="K22" i="81" s="1"/>
  <c r="J30" i="81"/>
  <c r="AA13" i="81"/>
  <c r="K13" i="81" s="1"/>
  <c r="AA7" i="81"/>
  <c r="K7" i="81" s="1"/>
  <c r="AA8" i="81"/>
  <c r="K8" i="81" s="1"/>
  <c r="AA19" i="81"/>
  <c r="K19" i="81" s="1"/>
  <c r="AA34" i="81"/>
  <c r="K34" i="81" s="1"/>
  <c r="AA32" i="81"/>
  <c r="K32" i="81" s="1"/>
  <c r="E24" i="81"/>
  <c r="F24" i="81" s="1"/>
  <c r="W11" i="81"/>
  <c r="H31" i="81"/>
  <c r="AA16" i="81"/>
  <c r="K16" i="81" s="1"/>
  <c r="W24" i="81"/>
  <c r="Y27" i="81"/>
  <c r="I27" i="81" s="1"/>
  <c r="Y11" i="81"/>
  <c r="I11" i="81" s="1"/>
  <c r="G20" i="81"/>
  <c r="W26" i="81"/>
  <c r="G26" i="81" s="1"/>
  <c r="V26" i="81"/>
  <c r="V18" i="81"/>
  <c r="W18" i="81"/>
  <c r="G18" i="81" s="1"/>
  <c r="E18" i="81"/>
  <c r="F18" i="81" s="1"/>
  <c r="W28" i="81"/>
  <c r="G28" i="81" s="1"/>
  <c r="V28" i="81"/>
  <c r="W33" i="81"/>
  <c r="G33" i="81" s="1"/>
  <c r="V33" i="81"/>
  <c r="W16" i="81"/>
  <c r="G16" i="81" s="1"/>
  <c r="V16" i="81"/>
  <c r="V12" i="81"/>
  <c r="W12" i="81"/>
  <c r="G12" i="81" s="1"/>
  <c r="E28" i="81"/>
  <c r="F28" i="81" s="1"/>
  <c r="W23" i="81"/>
  <c r="G23" i="81" s="1"/>
  <c r="V23" i="81"/>
  <c r="E23" i="81"/>
  <c r="F23" i="81" s="1"/>
  <c r="V14" i="81"/>
  <c r="W14" i="81"/>
  <c r="G14" i="81" s="1"/>
  <c r="V27" i="81"/>
  <c r="W27" i="81"/>
  <c r="G27" i="81" s="1"/>
  <c r="G24" i="81"/>
  <c r="Y9" i="81"/>
  <c r="I9" i="81" s="1"/>
  <c r="E16" i="81"/>
  <c r="F16" i="81" s="1"/>
  <c r="W6" i="81"/>
  <c r="G6" i="81" s="1"/>
  <c r="V6" i="81"/>
  <c r="E6" i="81"/>
  <c r="F6" i="81" s="1"/>
  <c r="V22" i="81"/>
  <c r="W22" i="81"/>
  <c r="G22" i="81" s="1"/>
  <c r="W34" i="81"/>
  <c r="G34" i="81" s="1"/>
  <c r="V34" i="81"/>
  <c r="E34" i="81"/>
  <c r="F34" i="81" s="1"/>
  <c r="G19" i="81"/>
  <c r="H14" i="81"/>
  <c r="G11" i="81"/>
  <c r="V17" i="81"/>
  <c r="W17" i="81"/>
  <c r="G17" i="81" s="1"/>
  <c r="E17" i="81"/>
  <c r="F17" i="81" s="1"/>
  <c r="W31" i="81"/>
  <c r="G31" i="81" s="1"/>
  <c r="V31" i="81"/>
  <c r="V10" i="81"/>
  <c r="W10" i="81"/>
  <c r="G10" i="81" s="1"/>
  <c r="W25" i="81"/>
  <c r="G25" i="81" s="1"/>
  <c r="V25" i="81"/>
  <c r="V13" i="81"/>
  <c r="W13" i="81"/>
  <c r="G13" i="81" s="1"/>
  <c r="E13" i="81"/>
  <c r="F13" i="81" s="1"/>
  <c r="E26" i="81"/>
  <c r="F26" i="81" s="1"/>
  <c r="V8" i="81"/>
  <c r="W8" i="81"/>
  <c r="G8" i="81" s="1"/>
  <c r="E8" i="81"/>
  <c r="F8" i="81" s="1"/>
  <c r="V30" i="81"/>
  <c r="W30" i="81"/>
  <c r="G30" i="81" s="1"/>
  <c r="E30" i="81"/>
  <c r="F30" i="81" s="1"/>
  <c r="E33" i="81"/>
  <c r="F33" i="81" s="1"/>
  <c r="W32" i="81"/>
  <c r="G32" i="81" s="1"/>
  <c r="V32" i="81"/>
  <c r="W15" i="81"/>
  <c r="G15" i="81" s="1"/>
  <c r="V15" i="81"/>
  <c r="V21" i="81"/>
  <c r="W21" i="81"/>
  <c r="G21" i="81" s="1"/>
  <c r="E21" i="81"/>
  <c r="F21" i="81" s="1"/>
  <c r="E5" i="81"/>
  <c r="F5" i="81" s="1"/>
  <c r="V5" i="81"/>
  <c r="AA9" i="81"/>
  <c r="K9" i="81" s="1"/>
  <c r="AA27" i="81"/>
  <c r="K27" i="81" s="1"/>
  <c r="AA18" i="81"/>
  <c r="K18" i="81" s="1"/>
  <c r="AA6" i="81"/>
  <c r="K6" i="81" s="1"/>
  <c r="Y13" i="81"/>
  <c r="I13" i="81" s="1"/>
  <c r="AA26" i="81"/>
  <c r="K26" i="81" s="1"/>
  <c r="H18" i="81"/>
  <c r="J5" i="81"/>
  <c r="H17" i="81"/>
  <c r="J24" i="81"/>
  <c r="AA15" i="81"/>
  <c r="K15" i="81" s="1"/>
  <c r="Y25" i="81"/>
  <c r="I25" i="81" s="1"/>
  <c r="Y22" i="81"/>
  <c r="I22" i="81" s="1"/>
  <c r="Y30" i="81"/>
  <c r="I30" i="81" s="1"/>
  <c r="Y26" i="81"/>
  <c r="I26" i="81" s="1"/>
  <c r="Y23" i="81"/>
  <c r="I23" i="81" s="1"/>
  <c r="AA10" i="81"/>
  <c r="K10" i="81" s="1"/>
  <c r="AA17" i="81"/>
  <c r="K17" i="81" s="1"/>
  <c r="H7" i="81"/>
  <c r="Y7" i="81"/>
  <c r="I7" i="81" s="1"/>
  <c r="J11" i="81"/>
  <c r="AA11" i="81"/>
  <c r="K11" i="81" s="1"/>
  <c r="H19" i="81"/>
  <c r="Y19" i="81"/>
  <c r="I19" i="81" s="1"/>
  <c r="J20" i="81"/>
  <c r="AA20" i="81"/>
  <c r="K20" i="81" s="1"/>
  <c r="J25" i="81"/>
  <c r="AA25" i="81"/>
  <c r="K25" i="81" s="1"/>
  <c r="J33" i="81"/>
  <c r="AA33" i="81"/>
  <c r="K33" i="81" s="1"/>
  <c r="H12" i="81"/>
  <c r="Y12" i="81"/>
  <c r="I12" i="81" s="1"/>
  <c r="H33" i="81"/>
  <c r="Y33" i="81"/>
  <c r="I33" i="81" s="1"/>
  <c r="J28" i="81"/>
  <c r="AA28" i="81"/>
  <c r="K28" i="81" s="1"/>
  <c r="H36" i="81" l="1"/>
  <c r="I36" i="81" s="1"/>
  <c r="J36" i="81"/>
  <c r="K36" i="81" s="1"/>
  <c r="E36" i="81"/>
  <c r="F36" i="81" s="1"/>
  <c r="G36" i="81" l="1"/>
  <c r="E18" i="53"/>
  <c r="E20" i="53"/>
  <c r="E19" i="53"/>
  <c r="E26" i="53"/>
  <c r="E27" i="53" s="1"/>
  <c r="L11" i="70" l="1"/>
  <c r="L10" i="70"/>
  <c r="L26" i="70"/>
  <c r="S12" i="53" l="1"/>
  <c r="S16" i="53"/>
  <c r="E62" i="53" s="1"/>
  <c r="E63" i="53" s="1"/>
  <c r="S15" i="53"/>
  <c r="E16" i="53"/>
  <c r="E15" i="53"/>
  <c r="S8" i="53"/>
  <c r="E17" i="53" l="1"/>
  <c r="S9" i="53"/>
  <c r="S10" i="53"/>
  <c r="S11" i="53"/>
  <c r="S13" i="53"/>
  <c r="S14" i="53"/>
  <c r="E14" i="53" l="1"/>
  <c r="S19" i="53"/>
  <c r="E13" i="53" s="1"/>
  <c r="S18" i="53"/>
  <c r="E12" i="53" s="1"/>
  <c r="M17" i="60" l="1"/>
  <c r="H27" i="14" l="1"/>
  <c r="C16" i="76" a="1"/>
  <c r="C16" i="76" s="1"/>
  <c r="O6" i="70"/>
  <c r="N15" i="70"/>
  <c r="E15" i="70"/>
  <c r="L15" i="70" s="1"/>
  <c r="E40" i="45" l="1"/>
  <c r="G45" i="78"/>
  <c r="G48" i="77"/>
  <c r="D40" i="76"/>
  <c r="F37" i="78"/>
  <c r="C17" i="76"/>
  <c r="P45" i="73"/>
  <c r="P37" i="1"/>
  <c r="G13" i="73"/>
  <c r="G13" i="1"/>
  <c r="AI72" i="75"/>
  <c r="BD66" i="75"/>
  <c r="AD66" i="75"/>
  <c r="AB66" i="75"/>
  <c r="Z66" i="75"/>
  <c r="X66" i="75"/>
  <c r="V66" i="75"/>
  <c r="T66" i="75"/>
  <c r="R66" i="75"/>
  <c r="P66" i="75"/>
  <c r="N66" i="75"/>
  <c r="L66" i="75"/>
  <c r="J66" i="75"/>
  <c r="H66" i="75"/>
  <c r="F66" i="75"/>
  <c r="D66" i="75"/>
  <c r="AB65" i="75"/>
  <c r="Z65" i="75"/>
  <c r="X65" i="75"/>
  <c r="V65" i="75"/>
  <c r="T65" i="75"/>
  <c r="R65" i="75"/>
  <c r="N65" i="75"/>
  <c r="L65" i="75"/>
  <c r="J65" i="75"/>
  <c r="H65" i="75"/>
  <c r="F65" i="75"/>
  <c r="D65" i="75"/>
  <c r="AB64" i="75"/>
  <c r="Z64" i="75"/>
  <c r="X64" i="75"/>
  <c r="V64" i="75"/>
  <c r="T64" i="75"/>
  <c r="AT64" i="75" s="1"/>
  <c r="R64" i="75"/>
  <c r="AD64" i="75" s="1"/>
  <c r="P64" i="75"/>
  <c r="AF64" i="75" s="1"/>
  <c r="N64" i="75"/>
  <c r="BB64" i="75" s="1"/>
  <c r="L64" i="75"/>
  <c r="AZ64" i="75" s="1"/>
  <c r="J64" i="75"/>
  <c r="AX64" i="75" s="1"/>
  <c r="H64" i="75"/>
  <c r="AV64" i="75" s="1"/>
  <c r="F64" i="75"/>
  <c r="D64" i="75"/>
  <c r="AB63" i="75"/>
  <c r="AD63" i="75" s="1"/>
  <c r="Z63" i="75"/>
  <c r="X63" i="75"/>
  <c r="AX63" i="75" s="1"/>
  <c r="V63" i="75"/>
  <c r="T63" i="75"/>
  <c r="R63" i="75"/>
  <c r="N63" i="75"/>
  <c r="L63" i="75"/>
  <c r="AZ63" i="75" s="1"/>
  <c r="J63" i="75"/>
  <c r="H63" i="75"/>
  <c r="AV63" i="75" s="1"/>
  <c r="F63" i="75"/>
  <c r="AT63" i="75" s="1"/>
  <c r="D63" i="75"/>
  <c r="AR63" i="75" s="1"/>
  <c r="BD63" i="75" s="1"/>
  <c r="BB62" i="75"/>
  <c r="AZ62" i="75"/>
  <c r="AX62" i="75"/>
  <c r="AV62" i="75"/>
  <c r="AT62" i="75"/>
  <c r="AR62" i="75"/>
  <c r="BB61" i="75"/>
  <c r="AZ61" i="75"/>
  <c r="AX61" i="75"/>
  <c r="AV61" i="75"/>
  <c r="AT61" i="75"/>
  <c r="BD61" i="75" s="1"/>
  <c r="AR61" i="75"/>
  <c r="AO61" i="75"/>
  <c r="AD61" i="75"/>
  <c r="AF61" i="75" s="1"/>
  <c r="P61" i="75"/>
  <c r="AB60" i="75"/>
  <c r="BB60" i="75" s="1"/>
  <c r="Z60" i="75"/>
  <c r="AD60" i="75" s="1"/>
  <c r="X60" i="75"/>
  <c r="V60" i="75"/>
  <c r="AV60" i="75" s="1"/>
  <c r="T60" i="75"/>
  <c r="R60" i="75"/>
  <c r="N60" i="75"/>
  <c r="L60" i="75"/>
  <c r="J60" i="75"/>
  <c r="AX60" i="75" s="1"/>
  <c r="H60" i="75"/>
  <c r="F60" i="75"/>
  <c r="AT60" i="75" s="1"/>
  <c r="D60" i="75"/>
  <c r="AR60" i="75" s="1"/>
  <c r="BD60" i="75" s="1"/>
  <c r="AB59" i="75"/>
  <c r="Z59" i="75"/>
  <c r="AZ59" i="75" s="1"/>
  <c r="X59" i="75"/>
  <c r="AX59" i="75" s="1"/>
  <c r="V59" i="75"/>
  <c r="AV59" i="75" s="1"/>
  <c r="T59" i="75"/>
  <c r="R59" i="75"/>
  <c r="AR59" i="75" s="1"/>
  <c r="BD59" i="75" s="1"/>
  <c r="N59" i="75"/>
  <c r="BB59" i="75" s="1"/>
  <c r="L59" i="75"/>
  <c r="J59" i="75"/>
  <c r="H59" i="75"/>
  <c r="F59" i="75"/>
  <c r="AT59" i="75" s="1"/>
  <c r="D59" i="75"/>
  <c r="BB58" i="75"/>
  <c r="AZ58" i="75"/>
  <c r="AX58" i="75"/>
  <c r="AV58" i="75"/>
  <c r="AT58" i="75"/>
  <c r="AR58" i="75"/>
  <c r="BD57" i="75"/>
  <c r="BB57" i="75"/>
  <c r="AZ57" i="75"/>
  <c r="AX57" i="75"/>
  <c r="AV57" i="75"/>
  <c r="AT57" i="75"/>
  <c r="AR57" i="75"/>
  <c r="AO57" i="75"/>
  <c r="AF57" i="75"/>
  <c r="AD57" i="75"/>
  <c r="P57" i="75"/>
  <c r="AB56" i="75"/>
  <c r="Z56" i="75"/>
  <c r="X56" i="75"/>
  <c r="AX56" i="75" s="1"/>
  <c r="V56" i="75"/>
  <c r="AV56" i="75" s="1"/>
  <c r="T56" i="75"/>
  <c r="AT56" i="75" s="1"/>
  <c r="R56" i="75"/>
  <c r="N56" i="75"/>
  <c r="BB56" i="75" s="1"/>
  <c r="L56" i="75"/>
  <c r="AZ56" i="75" s="1"/>
  <c r="J56" i="75"/>
  <c r="H56" i="75"/>
  <c r="F56" i="75"/>
  <c r="D56" i="75"/>
  <c r="AR56" i="75" s="1"/>
  <c r="BD56" i="75" s="1"/>
  <c r="AB55" i="75"/>
  <c r="BB55" i="75" s="1"/>
  <c r="Z55" i="75"/>
  <c r="X55" i="75"/>
  <c r="V55" i="75"/>
  <c r="T55" i="75"/>
  <c r="AT55" i="75" s="1"/>
  <c r="R55" i="75"/>
  <c r="AD55" i="75" s="1"/>
  <c r="P55" i="75"/>
  <c r="AF55" i="75" s="1"/>
  <c r="N55" i="75"/>
  <c r="L55" i="75"/>
  <c r="AZ55" i="75" s="1"/>
  <c r="J55" i="75"/>
  <c r="AX55" i="75" s="1"/>
  <c r="H55" i="75"/>
  <c r="AV55" i="75" s="1"/>
  <c r="F55" i="75"/>
  <c r="D55" i="75"/>
  <c r="BB54" i="75"/>
  <c r="AZ54" i="75"/>
  <c r="AZ66" i="75" s="1"/>
  <c r="AX54" i="75"/>
  <c r="AV54" i="75"/>
  <c r="AT54" i="75"/>
  <c r="AR54" i="75"/>
  <c r="BB53" i="75"/>
  <c r="AZ53" i="75"/>
  <c r="AX53" i="75"/>
  <c r="AV53" i="75"/>
  <c r="AT53" i="75"/>
  <c r="AR53" i="75"/>
  <c r="BD53" i="75" s="1"/>
  <c r="AO53" i="75"/>
  <c r="AD53" i="75"/>
  <c r="P53" i="75"/>
  <c r="AF53" i="75" s="1"/>
  <c r="BD52" i="75"/>
  <c r="AR52" i="75"/>
  <c r="AD52" i="75"/>
  <c r="AB52" i="75"/>
  <c r="Z52" i="75"/>
  <c r="AZ52" i="75" s="1"/>
  <c r="X52" i="75"/>
  <c r="V52" i="75"/>
  <c r="T52" i="75"/>
  <c r="R52" i="75"/>
  <c r="N52" i="75"/>
  <c r="BB52" i="75" s="1"/>
  <c r="L52" i="75"/>
  <c r="J52" i="75"/>
  <c r="AX52" i="75" s="1"/>
  <c r="H52" i="75"/>
  <c r="AV52" i="75" s="1"/>
  <c r="F52" i="75"/>
  <c r="AT52" i="75" s="1"/>
  <c r="D52" i="75"/>
  <c r="AB51" i="75"/>
  <c r="BB51" i="75" s="1"/>
  <c r="Z51" i="75"/>
  <c r="AD51" i="75" s="1"/>
  <c r="X51" i="75"/>
  <c r="V51" i="75"/>
  <c r="AV51" i="75" s="1"/>
  <c r="T51" i="75"/>
  <c r="R51" i="75"/>
  <c r="AR51" i="75" s="1"/>
  <c r="BD51" i="75" s="1"/>
  <c r="N51" i="75"/>
  <c r="L51" i="75"/>
  <c r="J51" i="75"/>
  <c r="AX51" i="75" s="1"/>
  <c r="H51" i="75"/>
  <c r="F51" i="75"/>
  <c r="AT51" i="75" s="1"/>
  <c r="D51" i="75"/>
  <c r="P51" i="75" s="1"/>
  <c r="AF51" i="75" s="1"/>
  <c r="BB50" i="75"/>
  <c r="AZ50" i="75"/>
  <c r="AX50" i="75"/>
  <c r="AV50" i="75"/>
  <c r="AT50" i="75"/>
  <c r="AR50" i="75"/>
  <c r="BB49" i="75"/>
  <c r="AZ49" i="75"/>
  <c r="AX49" i="75"/>
  <c r="AV49" i="75"/>
  <c r="AT49" i="75"/>
  <c r="AR49" i="75"/>
  <c r="BD49" i="75" s="1"/>
  <c r="AO49" i="75"/>
  <c r="AD49" i="75"/>
  <c r="P49" i="75"/>
  <c r="AF49" i="75" s="1"/>
  <c r="AB48" i="75"/>
  <c r="BB48" i="75" s="1"/>
  <c r="Z48" i="75"/>
  <c r="AZ48" i="75" s="1"/>
  <c r="X48" i="75"/>
  <c r="AX48" i="75" s="1"/>
  <c r="V48" i="75"/>
  <c r="T48" i="75"/>
  <c r="AT48" i="75" s="1"/>
  <c r="R48" i="75"/>
  <c r="AD48" i="75" s="1"/>
  <c r="N48" i="75"/>
  <c r="L48" i="75"/>
  <c r="J48" i="75"/>
  <c r="H48" i="75"/>
  <c r="AV48" i="75" s="1"/>
  <c r="F48" i="75"/>
  <c r="D48" i="75"/>
  <c r="AR48" i="75" s="1"/>
  <c r="BD48" i="75" s="1"/>
  <c r="AB47" i="75"/>
  <c r="Z47" i="75"/>
  <c r="X47" i="75"/>
  <c r="AX47" i="75" s="1"/>
  <c r="V47" i="75"/>
  <c r="AV47" i="75" s="1"/>
  <c r="T47" i="75"/>
  <c r="AD47" i="75" s="1"/>
  <c r="R47" i="75"/>
  <c r="N47" i="75"/>
  <c r="BB47" i="75" s="1"/>
  <c r="L47" i="75"/>
  <c r="AZ47" i="75" s="1"/>
  <c r="J47" i="75"/>
  <c r="H47" i="75"/>
  <c r="F47" i="75"/>
  <c r="D47" i="75"/>
  <c r="AR47" i="75" s="1"/>
  <c r="BD47" i="75" s="1"/>
  <c r="BB46" i="75"/>
  <c r="AZ46" i="75"/>
  <c r="AX46" i="75"/>
  <c r="AV46" i="75"/>
  <c r="AT46" i="75"/>
  <c r="AR46" i="75"/>
  <c r="BB45" i="75"/>
  <c r="BD45" i="75" s="1"/>
  <c r="AZ45" i="75"/>
  <c r="AX45" i="75"/>
  <c r="AV45" i="75"/>
  <c r="AT45" i="75"/>
  <c r="AR45" i="75"/>
  <c r="AO45" i="75"/>
  <c r="AD45" i="75"/>
  <c r="AF45" i="75" s="1"/>
  <c r="P45" i="75"/>
  <c r="AV44" i="75"/>
  <c r="AB44" i="75"/>
  <c r="Z44" i="75"/>
  <c r="AZ44" i="75" s="1"/>
  <c r="X44" i="75"/>
  <c r="V44" i="75"/>
  <c r="T44" i="75"/>
  <c r="AT44" i="75" s="1"/>
  <c r="R44" i="75"/>
  <c r="AR44" i="75" s="1"/>
  <c r="BD44" i="75" s="1"/>
  <c r="N44" i="75"/>
  <c r="BB44" i="75" s="1"/>
  <c r="L44" i="75"/>
  <c r="J44" i="75"/>
  <c r="AX44" i="75" s="1"/>
  <c r="H44" i="75"/>
  <c r="F44" i="75"/>
  <c r="D44" i="75"/>
  <c r="P44" i="75" s="1"/>
  <c r="AD43" i="75"/>
  <c r="AB43" i="75"/>
  <c r="Z43" i="75"/>
  <c r="AZ43" i="75" s="1"/>
  <c r="X43" i="75"/>
  <c r="V43" i="75"/>
  <c r="T43" i="75"/>
  <c r="R43" i="75"/>
  <c r="AR43" i="75" s="1"/>
  <c r="BD43" i="75" s="1"/>
  <c r="N43" i="75"/>
  <c r="BB43" i="75" s="1"/>
  <c r="L43" i="75"/>
  <c r="J43" i="75"/>
  <c r="AX43" i="75" s="1"/>
  <c r="H43" i="75"/>
  <c r="AV43" i="75" s="1"/>
  <c r="F43" i="75"/>
  <c r="AT43" i="75" s="1"/>
  <c r="D43" i="75"/>
  <c r="BB42" i="75"/>
  <c r="AZ42" i="75"/>
  <c r="AX42" i="75"/>
  <c r="AV42" i="75"/>
  <c r="AT42" i="75"/>
  <c r="AR42" i="75"/>
  <c r="BB41" i="75"/>
  <c r="AZ41" i="75"/>
  <c r="AX41" i="75"/>
  <c r="AV41" i="75"/>
  <c r="BD41" i="75" s="1"/>
  <c r="AT41" i="75"/>
  <c r="AR41" i="75"/>
  <c r="AO41" i="75"/>
  <c r="AD41" i="75"/>
  <c r="P41" i="75"/>
  <c r="AF41" i="75" s="1"/>
  <c r="AB40" i="75"/>
  <c r="AD40" i="75" s="1"/>
  <c r="Z40" i="75"/>
  <c r="X40" i="75"/>
  <c r="AX40" i="75" s="1"/>
  <c r="V40" i="75"/>
  <c r="T40" i="75"/>
  <c r="R40" i="75"/>
  <c r="N40" i="75"/>
  <c r="L40" i="75"/>
  <c r="AZ40" i="75" s="1"/>
  <c r="J40" i="75"/>
  <c r="H40" i="75"/>
  <c r="AV40" i="75" s="1"/>
  <c r="F40" i="75"/>
  <c r="AT40" i="75" s="1"/>
  <c r="D40" i="75"/>
  <c r="AR40" i="75" s="1"/>
  <c r="BD40" i="75" s="1"/>
  <c r="AB39" i="75"/>
  <c r="BB39" i="75" s="1"/>
  <c r="Z39" i="75"/>
  <c r="AZ39" i="75" s="1"/>
  <c r="X39" i="75"/>
  <c r="AX39" i="75" s="1"/>
  <c r="V39" i="75"/>
  <c r="T39" i="75"/>
  <c r="AT39" i="75" s="1"/>
  <c r="R39" i="75"/>
  <c r="AD39" i="75" s="1"/>
  <c r="N39" i="75"/>
  <c r="L39" i="75"/>
  <c r="J39" i="75"/>
  <c r="H39" i="75"/>
  <c r="AV39" i="75" s="1"/>
  <c r="F39" i="75"/>
  <c r="D39" i="75"/>
  <c r="AR39" i="75" s="1"/>
  <c r="BD39" i="75" s="1"/>
  <c r="BB38" i="75"/>
  <c r="AZ38" i="75"/>
  <c r="AX38" i="75"/>
  <c r="AV38" i="75"/>
  <c r="AT38" i="75"/>
  <c r="AR38" i="75"/>
  <c r="BB37" i="75"/>
  <c r="AZ37" i="75"/>
  <c r="AX37" i="75"/>
  <c r="AV37" i="75"/>
  <c r="AT37" i="75"/>
  <c r="AR37" i="75"/>
  <c r="BD37" i="75" s="1"/>
  <c r="AO37" i="75"/>
  <c r="AD37" i="75"/>
  <c r="P37" i="75"/>
  <c r="AF37" i="75" s="1"/>
  <c r="AB36" i="75"/>
  <c r="Z36" i="75"/>
  <c r="AZ36" i="75" s="1"/>
  <c r="X36" i="75"/>
  <c r="AX36" i="75" s="1"/>
  <c r="V36" i="75"/>
  <c r="AV36" i="75" s="1"/>
  <c r="T36" i="75"/>
  <c r="R36" i="75"/>
  <c r="AR36" i="75" s="1"/>
  <c r="BD36" i="75" s="1"/>
  <c r="N36" i="75"/>
  <c r="BB36" i="75" s="1"/>
  <c r="L36" i="75"/>
  <c r="J36" i="75"/>
  <c r="H36" i="75"/>
  <c r="F36" i="75"/>
  <c r="AT36" i="75" s="1"/>
  <c r="D36" i="75"/>
  <c r="AB35" i="75"/>
  <c r="Z35" i="75"/>
  <c r="X35" i="75"/>
  <c r="V35" i="75"/>
  <c r="AV35" i="75" s="1"/>
  <c r="T35" i="75"/>
  <c r="AT35" i="75" s="1"/>
  <c r="R35" i="75"/>
  <c r="AD35" i="75" s="1"/>
  <c r="N35" i="75"/>
  <c r="BB35" i="75" s="1"/>
  <c r="L35" i="75"/>
  <c r="AZ35" i="75" s="1"/>
  <c r="J35" i="75"/>
  <c r="AX35" i="75" s="1"/>
  <c r="H35" i="75"/>
  <c r="F35" i="75"/>
  <c r="D35" i="75"/>
  <c r="P35" i="75" s="1"/>
  <c r="BB34" i="75"/>
  <c r="BB66" i="75" s="1"/>
  <c r="AZ34" i="75"/>
  <c r="AX34" i="75"/>
  <c r="AV34" i="75"/>
  <c r="AT34" i="75"/>
  <c r="AR34" i="75"/>
  <c r="BB33" i="75"/>
  <c r="AZ33" i="75"/>
  <c r="BD33" i="75" s="1"/>
  <c r="AX33" i="75"/>
  <c r="AV33" i="75"/>
  <c r="AT33" i="75"/>
  <c r="AR33" i="75"/>
  <c r="AO33" i="75"/>
  <c r="AD33" i="75"/>
  <c r="P33" i="75"/>
  <c r="AF33" i="75" s="1"/>
  <c r="AB32" i="75"/>
  <c r="BB32" i="75" s="1"/>
  <c r="Z32" i="75"/>
  <c r="X32" i="75"/>
  <c r="AX32" i="75" s="1"/>
  <c r="V32" i="75"/>
  <c r="T32" i="75"/>
  <c r="AT32" i="75" s="1"/>
  <c r="R32" i="75"/>
  <c r="AD32" i="75" s="1"/>
  <c r="P32" i="75"/>
  <c r="N32" i="75"/>
  <c r="L32" i="75"/>
  <c r="AZ32" i="75" s="1"/>
  <c r="J32" i="75"/>
  <c r="H32" i="75"/>
  <c r="AV32" i="75" s="1"/>
  <c r="F32" i="75"/>
  <c r="D32" i="75"/>
  <c r="AB31" i="75"/>
  <c r="BB31" i="75" s="1"/>
  <c r="Z31" i="75"/>
  <c r="X31" i="75"/>
  <c r="AX31" i="75" s="1"/>
  <c r="V31" i="75"/>
  <c r="T31" i="75"/>
  <c r="AT31" i="75" s="1"/>
  <c r="R31" i="75"/>
  <c r="N31" i="75"/>
  <c r="L31" i="75"/>
  <c r="AZ31" i="75" s="1"/>
  <c r="J31" i="75"/>
  <c r="H31" i="75"/>
  <c r="AV31" i="75" s="1"/>
  <c r="F31" i="75"/>
  <c r="D31" i="75"/>
  <c r="AR31" i="75" s="1"/>
  <c r="BD31" i="75" s="1"/>
  <c r="BB30" i="75"/>
  <c r="AZ30" i="75"/>
  <c r="AX30" i="75"/>
  <c r="AV30" i="75"/>
  <c r="AT30" i="75"/>
  <c r="AR30" i="75"/>
  <c r="BB29" i="75"/>
  <c r="AZ29" i="75"/>
  <c r="AX29" i="75"/>
  <c r="AX65" i="75" s="1"/>
  <c r="AV29" i="75"/>
  <c r="AV65" i="75" s="1"/>
  <c r="AT29" i="75"/>
  <c r="AT65" i="75" s="1"/>
  <c r="AR29" i="75"/>
  <c r="AO29" i="75"/>
  <c r="AD29" i="75"/>
  <c r="AF29" i="75" s="1"/>
  <c r="P29" i="75"/>
  <c r="AB28" i="75"/>
  <c r="AB68" i="75" s="1"/>
  <c r="Z28" i="75"/>
  <c r="AD28" i="75" s="1"/>
  <c r="X28" i="75"/>
  <c r="X68" i="75" s="1"/>
  <c r="V28" i="75"/>
  <c r="AV28" i="75" s="1"/>
  <c r="AV68" i="75" s="1"/>
  <c r="T28" i="75"/>
  <c r="AT28" i="75" s="1"/>
  <c r="AT68" i="75" s="1"/>
  <c r="R28" i="75"/>
  <c r="AR28" i="75" s="1"/>
  <c r="N28" i="75"/>
  <c r="N68" i="75" s="1"/>
  <c r="L28" i="75"/>
  <c r="L68" i="75" s="1"/>
  <c r="J28" i="75"/>
  <c r="AX28" i="75" s="1"/>
  <c r="AX68" i="75" s="1"/>
  <c r="H28" i="75"/>
  <c r="H68" i="75" s="1"/>
  <c r="F28" i="75"/>
  <c r="D28" i="75"/>
  <c r="P28" i="75" s="1"/>
  <c r="AZ27" i="75"/>
  <c r="AZ67" i="75" s="1"/>
  <c r="AB27" i="75"/>
  <c r="AB67" i="75" s="1"/>
  <c r="Z27" i="75"/>
  <c r="Z67" i="75" s="1"/>
  <c r="X27" i="75"/>
  <c r="AX27" i="75" s="1"/>
  <c r="AX67" i="75" s="1"/>
  <c r="V27" i="75"/>
  <c r="AV27" i="75" s="1"/>
  <c r="AV67" i="75" s="1"/>
  <c r="T27" i="75"/>
  <c r="T67" i="75" s="1"/>
  <c r="R27" i="75"/>
  <c r="AR27" i="75" s="1"/>
  <c r="N27" i="75"/>
  <c r="BB27" i="75" s="1"/>
  <c r="BB67" i="75" s="1"/>
  <c r="L27" i="75"/>
  <c r="L67" i="75" s="1"/>
  <c r="J27" i="75"/>
  <c r="J67" i="75" s="1"/>
  <c r="H27" i="75"/>
  <c r="H67" i="75" s="1"/>
  <c r="F27" i="75"/>
  <c r="AT27" i="75" s="1"/>
  <c r="AT67" i="75" s="1"/>
  <c r="D27" i="75"/>
  <c r="D67" i="75" s="1"/>
  <c r="BB26" i="75"/>
  <c r="AZ26" i="75"/>
  <c r="AX26" i="75"/>
  <c r="AX66" i="75" s="1"/>
  <c r="AV26" i="75"/>
  <c r="AV66" i="75" s="1"/>
  <c r="AT26" i="75"/>
  <c r="AT66" i="75" s="1"/>
  <c r="AR26" i="75"/>
  <c r="AR66" i="75" s="1"/>
  <c r="BD25" i="75"/>
  <c r="BB25" i="75"/>
  <c r="BB65" i="75" s="1"/>
  <c r="AZ25" i="75"/>
  <c r="AZ65" i="75" s="1"/>
  <c r="AX25" i="75"/>
  <c r="AV25" i="75"/>
  <c r="AT25" i="75"/>
  <c r="AR25" i="75"/>
  <c r="AR65" i="75" s="1"/>
  <c r="AO25" i="75"/>
  <c r="AF25" i="75"/>
  <c r="AD25" i="75"/>
  <c r="AD65" i="75" s="1"/>
  <c r="P25" i="75"/>
  <c r="P65" i="75" s="1"/>
  <c r="AF65" i="75" s="1"/>
  <c r="E17" i="75"/>
  <c r="P16" i="75"/>
  <c r="N16" i="75"/>
  <c r="M16" i="75"/>
  <c r="K16" i="75"/>
  <c r="J16" i="75"/>
  <c r="I16" i="75"/>
  <c r="G16" i="75"/>
  <c r="P15" i="75"/>
  <c r="N15" i="75"/>
  <c r="M15" i="75"/>
  <c r="K15" i="75"/>
  <c r="J15" i="75"/>
  <c r="I15" i="75"/>
  <c r="G15" i="75"/>
  <c r="P14" i="75"/>
  <c r="N14" i="75"/>
  <c r="M14" i="75"/>
  <c r="K14" i="75"/>
  <c r="J14" i="75"/>
  <c r="I14" i="75"/>
  <c r="G14" i="75"/>
  <c r="P13" i="75"/>
  <c r="N13" i="75"/>
  <c r="M13" i="75"/>
  <c r="K13" i="75"/>
  <c r="J13" i="75"/>
  <c r="I13" i="75"/>
  <c r="G13" i="75"/>
  <c r="P12" i="75"/>
  <c r="N12" i="75"/>
  <c r="M12" i="75"/>
  <c r="K12" i="75"/>
  <c r="J12" i="75"/>
  <c r="I12" i="75"/>
  <c r="G12" i="75"/>
  <c r="P11" i="75"/>
  <c r="N11" i="75"/>
  <c r="M11" i="75"/>
  <c r="K11" i="75"/>
  <c r="J11" i="75"/>
  <c r="I11" i="75"/>
  <c r="G11" i="75"/>
  <c r="P10" i="75"/>
  <c r="N10" i="75"/>
  <c r="M10" i="75"/>
  <c r="K10" i="75"/>
  <c r="J10" i="75"/>
  <c r="I10" i="75"/>
  <c r="G10" i="75"/>
  <c r="P9" i="75"/>
  <c r="N9" i="75"/>
  <c r="N17" i="75" s="1"/>
  <c r="P17" i="75" s="1"/>
  <c r="M9" i="75"/>
  <c r="K9" i="75"/>
  <c r="J9" i="75"/>
  <c r="I9" i="75"/>
  <c r="G9" i="75"/>
  <c r="P8" i="75"/>
  <c r="N8" i="75"/>
  <c r="M8" i="75"/>
  <c r="K8" i="75"/>
  <c r="J8" i="75"/>
  <c r="I8" i="75"/>
  <c r="G8" i="75"/>
  <c r="P7" i="75"/>
  <c r="N7" i="75"/>
  <c r="M7" i="75"/>
  <c r="K7" i="75"/>
  <c r="K17" i="75" s="1"/>
  <c r="J7" i="75"/>
  <c r="I7" i="75"/>
  <c r="G7" i="75"/>
  <c r="G17" i="75" s="1"/>
  <c r="AG5" i="75"/>
  <c r="AF35" i="75" l="1"/>
  <c r="AF32" i="75"/>
  <c r="AR68" i="75"/>
  <c r="BD28" i="75"/>
  <c r="BD68" i="75" s="1"/>
  <c r="AF44" i="75"/>
  <c r="AR67" i="75"/>
  <c r="BD27" i="75"/>
  <c r="BD67" i="75" s="1"/>
  <c r="I17" i="75"/>
  <c r="AG4" i="75"/>
  <c r="AG6" i="75" s="1"/>
  <c r="AG7" i="75" s="1"/>
  <c r="J17" i="75"/>
  <c r="AF28" i="75"/>
  <c r="BB40" i="75"/>
  <c r="AT47" i="75"/>
  <c r="AZ60" i="75"/>
  <c r="BB63" i="75"/>
  <c r="P52" i="75"/>
  <c r="AF52" i="75" s="1"/>
  <c r="AR55" i="75"/>
  <c r="BD55" i="75" s="1"/>
  <c r="T68" i="75"/>
  <c r="P40" i="75"/>
  <c r="AF40" i="75" s="1"/>
  <c r="P60" i="75"/>
  <c r="AF60" i="75" s="1"/>
  <c r="AZ51" i="75"/>
  <c r="R68" i="75"/>
  <c r="BB28" i="75"/>
  <c r="BB68" i="75" s="1"/>
  <c r="AD31" i="75"/>
  <c r="P43" i="75"/>
  <c r="AF43" i="75" s="1"/>
  <c r="P63" i="75"/>
  <c r="AF63" i="75" s="1"/>
  <c r="V68" i="75"/>
  <c r="AD27" i="75"/>
  <c r="AD67" i="75" s="1"/>
  <c r="AD36" i="75"/>
  <c r="AD68" i="75" s="1"/>
  <c r="P39" i="75"/>
  <c r="AF39" i="75" s="1"/>
  <c r="P48" i="75"/>
  <c r="AF48" i="75" s="1"/>
  <c r="AD59" i="75"/>
  <c r="F67" i="75"/>
  <c r="V67" i="75"/>
  <c r="J68" i="75"/>
  <c r="Z68" i="75"/>
  <c r="N67" i="75"/>
  <c r="R67" i="75"/>
  <c r="P27" i="75"/>
  <c r="BD29" i="75"/>
  <c r="BD65" i="75" s="1"/>
  <c r="P36" i="75"/>
  <c r="P68" i="75" s="1"/>
  <c r="AD56" i="75"/>
  <c r="P59" i="75"/>
  <c r="AF59" i="75" s="1"/>
  <c r="X67" i="75"/>
  <c r="AZ28" i="75"/>
  <c r="AZ68" i="75" s="1"/>
  <c r="AR35" i="75"/>
  <c r="BD35" i="75" s="1"/>
  <c r="AR32" i="75"/>
  <c r="BD32" i="75" s="1"/>
  <c r="AD44" i="75"/>
  <c r="P47" i="75"/>
  <c r="AF47" i="75" s="1"/>
  <c r="P56" i="75"/>
  <c r="AF56" i="75" s="1"/>
  <c r="AR64" i="75"/>
  <c r="BD64" i="75" s="1"/>
  <c r="D68" i="75"/>
  <c r="P31" i="75"/>
  <c r="AF31" i="75" s="1"/>
  <c r="F68" i="75"/>
  <c r="L67" i="74"/>
  <c r="C15" i="74"/>
  <c r="DC39" i="42"/>
  <c r="DC37" i="42"/>
  <c r="AT45" i="42"/>
  <c r="AP45" i="42"/>
  <c r="AJ45" i="42"/>
  <c r="AD45" i="42"/>
  <c r="J36" i="42"/>
  <c r="I44" i="42"/>
  <c r="C27" i="45"/>
  <c r="AF68" i="75" l="1"/>
  <c r="AF36" i="75"/>
  <c r="P67" i="75"/>
  <c r="AF67" i="75" s="1"/>
  <c r="M17" i="75" s="1"/>
  <c r="AF27" i="75"/>
  <c r="V64" i="60"/>
  <c r="V63" i="60"/>
  <c r="V60" i="60"/>
  <c r="V59" i="60"/>
  <c r="V56" i="60"/>
  <c r="V55" i="60"/>
  <c r="V52" i="60"/>
  <c r="V51" i="60"/>
  <c r="V48" i="60"/>
  <c r="V47" i="60"/>
  <c r="V44" i="60"/>
  <c r="V43" i="60"/>
  <c r="V40" i="60"/>
  <c r="V39" i="60"/>
  <c r="V36" i="60"/>
  <c r="V35" i="60"/>
  <c r="V32" i="60"/>
  <c r="V31" i="60"/>
  <c r="H64" i="60"/>
  <c r="H63" i="60"/>
  <c r="H60" i="60"/>
  <c r="H59" i="60"/>
  <c r="H56" i="60"/>
  <c r="H55" i="60"/>
  <c r="H52" i="60"/>
  <c r="H51" i="60"/>
  <c r="H48" i="60"/>
  <c r="H47" i="60"/>
  <c r="H44" i="60"/>
  <c r="H43" i="60"/>
  <c r="H40" i="60"/>
  <c r="H39" i="60"/>
  <c r="H36" i="60"/>
  <c r="H35" i="60"/>
  <c r="H32" i="60"/>
  <c r="H31" i="60"/>
  <c r="V28" i="60"/>
  <c r="V27" i="60"/>
  <c r="H28" i="60"/>
  <c r="H27" i="60"/>
  <c r="J37" i="42" l="1"/>
  <c r="K37" i="42"/>
  <c r="J38" i="42"/>
  <c r="K38" i="42"/>
  <c r="J39" i="42"/>
  <c r="K39" i="42"/>
  <c r="J40" i="42"/>
  <c r="K40" i="42"/>
  <c r="J41" i="42"/>
  <c r="K41" i="42"/>
  <c r="J42" i="42"/>
  <c r="K42" i="42"/>
  <c r="J43" i="42"/>
  <c r="K43" i="42"/>
  <c r="H32" i="6" l="1"/>
  <c r="K6" i="70" l="1"/>
  <c r="H44" i="42"/>
  <c r="P50" i="71" l="1"/>
  <c r="M34" i="70"/>
  <c r="C25" i="46" l="1"/>
  <c r="D25" i="33"/>
  <c r="AG5" i="60" l="1"/>
  <c r="H28" i="14"/>
  <c r="C29" i="14" s="1"/>
  <c r="K4" i="71"/>
  <c r="H18" i="71"/>
  <c r="H31" i="71" s="1"/>
  <c r="G18" i="71"/>
  <c r="G31" i="71" s="1"/>
  <c r="G17" i="71"/>
  <c r="G29" i="71" s="1"/>
  <c r="G16" i="71"/>
  <c r="G28" i="71" s="1"/>
  <c r="G15" i="71"/>
  <c r="G14" i="71"/>
  <c r="G26" i="71" s="1"/>
  <c r="G13" i="71"/>
  <c r="G25" i="71" s="1"/>
  <c r="G12" i="71"/>
  <c r="G24" i="71" s="1"/>
  <c r="G11" i="71"/>
  <c r="G23" i="71" s="1"/>
  <c r="G10" i="71"/>
  <c r="G22" i="71" s="1"/>
  <c r="G9" i="71"/>
  <c r="G21" i="71" s="1"/>
  <c r="G8" i="71"/>
  <c r="G20" i="71" s="1"/>
  <c r="F41" i="71"/>
  <c r="K36" i="71"/>
  <c r="I36" i="71"/>
  <c r="I41" i="71" s="1"/>
  <c r="H36" i="71"/>
  <c r="G36" i="71"/>
  <c r="G41" i="71" s="1"/>
  <c r="F36" i="71"/>
  <c r="K32" i="71"/>
  <c r="I32" i="71"/>
  <c r="H32" i="71"/>
  <c r="G32" i="71"/>
  <c r="F32" i="71"/>
  <c r="G27" i="71"/>
  <c r="K41" i="71" l="1"/>
  <c r="H41" i="71"/>
  <c r="G7" i="71"/>
  <c r="G6" i="71" s="1"/>
  <c r="G19" i="71"/>
  <c r="I18" i="71"/>
  <c r="I31" i="71" s="1"/>
  <c r="G30" i="71"/>
  <c r="F25" i="70"/>
  <c r="O23" i="70"/>
  <c r="O22" i="70"/>
  <c r="O21" i="70"/>
  <c r="O20" i="70"/>
  <c r="O19" i="70"/>
  <c r="O18" i="70"/>
  <c r="O17" i="70"/>
  <c r="O16" i="70"/>
  <c r="E5" i="70" l="1"/>
  <c r="I5" i="70"/>
  <c r="K5" i="70"/>
  <c r="I6" i="70"/>
  <c r="E20" i="70"/>
  <c r="H13" i="71" s="1"/>
  <c r="D7" i="70"/>
  <c r="E8" i="70"/>
  <c r="E7" i="70" s="1"/>
  <c r="F8" i="70"/>
  <c r="H8" i="70"/>
  <c r="I8" i="70"/>
  <c r="K8" i="70"/>
  <c r="L8" i="70"/>
  <c r="F9" i="70"/>
  <c r="H9" i="70"/>
  <c r="I9" i="70"/>
  <c r="K9" i="70"/>
  <c r="L9" i="70"/>
  <c r="D10" i="70"/>
  <c r="E10" i="70"/>
  <c r="F11" i="70"/>
  <c r="H11" i="70"/>
  <c r="I11" i="70"/>
  <c r="K11" i="70"/>
  <c r="F12" i="70"/>
  <c r="H12" i="70"/>
  <c r="I12" i="70"/>
  <c r="K12" i="70"/>
  <c r="I13" i="70"/>
  <c r="L13" i="70"/>
  <c r="D14" i="70"/>
  <c r="I15" i="70"/>
  <c r="K15" i="70"/>
  <c r="I16" i="70"/>
  <c r="K16" i="70"/>
  <c r="I17" i="70"/>
  <c r="K17" i="70"/>
  <c r="V17" i="70"/>
  <c r="Y17" i="70" s="1"/>
  <c r="I18" i="70"/>
  <c r="K18" i="70"/>
  <c r="I19" i="70"/>
  <c r="K19" i="70"/>
  <c r="V19" i="70"/>
  <c r="Y19" i="70" s="1"/>
  <c r="I20" i="70"/>
  <c r="K20" i="70"/>
  <c r="I21" i="70"/>
  <c r="K21" i="70"/>
  <c r="V21" i="70"/>
  <c r="Y21" i="70" s="1"/>
  <c r="I22" i="70"/>
  <c r="K22" i="70"/>
  <c r="E22" i="70"/>
  <c r="H15" i="71" s="1"/>
  <c r="I23" i="70"/>
  <c r="K23" i="70"/>
  <c r="I24" i="70"/>
  <c r="K24" i="70"/>
  <c r="V24" i="70"/>
  <c r="Y24" i="70" s="1"/>
  <c r="I25" i="70"/>
  <c r="K25" i="70"/>
  <c r="E6" i="6"/>
  <c r="V23" i="70" l="1"/>
  <c r="Y23" i="70" s="1"/>
  <c r="E16" i="70"/>
  <c r="D27" i="45" s="1"/>
  <c r="E19" i="70"/>
  <c r="E21" i="70"/>
  <c r="H14" i="71" s="1"/>
  <c r="E18" i="70"/>
  <c r="F18" i="70" s="1"/>
  <c r="H10" i="70"/>
  <c r="E23" i="70"/>
  <c r="F23" i="70" s="1"/>
  <c r="F7" i="70"/>
  <c r="L7" i="70"/>
  <c r="I10" i="70"/>
  <c r="F5" i="70"/>
  <c r="H4" i="71"/>
  <c r="O15" i="71" s="1"/>
  <c r="E24" i="70"/>
  <c r="H17" i="71" s="1"/>
  <c r="K1" i="71"/>
  <c r="K1" i="70"/>
  <c r="E17" i="70"/>
  <c r="F17" i="70" s="1"/>
  <c r="G62" i="53"/>
  <c r="D26" i="70"/>
  <c r="F10" i="70"/>
  <c r="I7" i="70"/>
  <c r="H7" i="70"/>
  <c r="K10" i="70"/>
  <c r="I14" i="70"/>
  <c r="K7" i="70"/>
  <c r="K14" i="70"/>
  <c r="H27" i="71"/>
  <c r="I15" i="71"/>
  <c r="I27" i="71" s="1"/>
  <c r="H25" i="71"/>
  <c r="O25" i="71" s="1"/>
  <c r="H30" i="71"/>
  <c r="O30" i="71" s="1"/>
  <c r="I13" i="71"/>
  <c r="F19" i="70"/>
  <c r="H12" i="71"/>
  <c r="O12" i="71" s="1"/>
  <c r="D25" i="46"/>
  <c r="H11" i="71"/>
  <c r="O11" i="71" s="1"/>
  <c r="H9" i="71"/>
  <c r="F22" i="70"/>
  <c r="F20" i="70"/>
  <c r="F16" i="70"/>
  <c r="V22" i="70"/>
  <c r="Y22" i="70" s="1"/>
  <c r="L22" i="70" s="1"/>
  <c r="N22" i="70" s="1"/>
  <c r="V20" i="70"/>
  <c r="Y20" i="70" s="1"/>
  <c r="H20" i="70" s="1"/>
  <c r="K13" i="71" s="1"/>
  <c r="K25" i="71" s="1"/>
  <c r="H19" i="70"/>
  <c r="K12" i="71" s="1"/>
  <c r="K24" i="71" s="1"/>
  <c r="V18" i="70"/>
  <c r="Y18" i="70" s="1"/>
  <c r="V16" i="70"/>
  <c r="Y16" i="70" s="1"/>
  <c r="L12" i="70"/>
  <c r="L19" i="70"/>
  <c r="N19" i="70" s="1"/>
  <c r="F21" i="70" l="1"/>
  <c r="L21" i="70"/>
  <c r="N21" i="70" s="1"/>
  <c r="L23" i="70"/>
  <c r="N23" i="70" s="1"/>
  <c r="H23" i="70"/>
  <c r="K16" i="71" s="1"/>
  <c r="K28" i="71" s="1"/>
  <c r="H16" i="71"/>
  <c r="O16" i="71" s="1"/>
  <c r="H21" i="70"/>
  <c r="K14" i="71" s="1"/>
  <c r="K26" i="71" s="1"/>
  <c r="L18" i="70"/>
  <c r="N18" i="70" s="1"/>
  <c r="O27" i="71"/>
  <c r="O17" i="71"/>
  <c r="O9" i="71"/>
  <c r="O14" i="71"/>
  <c r="O13" i="71"/>
  <c r="I26" i="70"/>
  <c r="I17" i="71"/>
  <c r="I29" i="71" s="1"/>
  <c r="E25" i="33"/>
  <c r="H17" i="70"/>
  <c r="K10" i="71" s="1"/>
  <c r="K22" i="71" s="1"/>
  <c r="H10" i="71"/>
  <c r="O10" i="71" s="1"/>
  <c r="L17" i="70"/>
  <c r="N17" i="70" s="1"/>
  <c r="H29" i="71"/>
  <c r="O29" i="71" s="1"/>
  <c r="O31" i="71"/>
  <c r="O18" i="71"/>
  <c r="F4" i="71"/>
  <c r="I4" i="71" s="1"/>
  <c r="G4" i="71"/>
  <c r="F24" i="70"/>
  <c r="H24" i="70"/>
  <c r="K17" i="71" s="1"/>
  <c r="K29" i="71" s="1"/>
  <c r="K26" i="70"/>
  <c r="I16" i="71"/>
  <c r="I28" i="71" s="1"/>
  <c r="H26" i="71"/>
  <c r="O26" i="71" s="1"/>
  <c r="I14" i="71"/>
  <c r="I26" i="71" s="1"/>
  <c r="I30" i="71"/>
  <c r="I25" i="71"/>
  <c r="I12" i="71"/>
  <c r="I24" i="71" s="1"/>
  <c r="H24" i="71"/>
  <c r="O24" i="71" s="1"/>
  <c r="H23" i="71"/>
  <c r="O23" i="71" s="1"/>
  <c r="I11" i="71"/>
  <c r="I23" i="71" s="1"/>
  <c r="H22" i="71"/>
  <c r="O22" i="71" s="1"/>
  <c r="L16" i="70"/>
  <c r="N16" i="70" s="1"/>
  <c r="H21" i="71"/>
  <c r="O21" i="71" s="1"/>
  <c r="I9" i="71"/>
  <c r="I21" i="71" s="1"/>
  <c r="L20" i="70"/>
  <c r="N20" i="70" s="1"/>
  <c r="H16" i="70"/>
  <c r="K9" i="71" s="1"/>
  <c r="K21" i="71" s="1"/>
  <c r="H18" i="70"/>
  <c r="K11" i="71" s="1"/>
  <c r="K23" i="71" s="1"/>
  <c r="H22" i="70"/>
  <c r="K15" i="71" s="1"/>
  <c r="K27" i="71" s="1"/>
  <c r="H28" i="71" l="1"/>
  <c r="O28" i="71" s="1"/>
  <c r="N5" i="71"/>
  <c r="L5" i="71"/>
  <c r="I10" i="71"/>
  <c r="I22" i="71" s="1"/>
  <c r="N13" i="71"/>
  <c r="L20" i="71"/>
  <c r="N29" i="71"/>
  <c r="L39" i="71"/>
  <c r="L9" i="71"/>
  <c r="L17" i="71"/>
  <c r="L23" i="71"/>
  <c r="L31" i="71"/>
  <c r="N39" i="71"/>
  <c r="N17" i="71"/>
  <c r="L26" i="71"/>
  <c r="N31" i="71"/>
  <c r="L38" i="71"/>
  <c r="L4" i="71"/>
  <c r="N11" i="71"/>
  <c r="L8" i="71"/>
  <c r="L7" i="71"/>
  <c r="L15" i="71"/>
  <c r="L25" i="71"/>
  <c r="L33" i="71"/>
  <c r="N40" i="71"/>
  <c r="N21" i="71"/>
  <c r="N33" i="71"/>
  <c r="N42" i="71"/>
  <c r="N10" i="71"/>
  <c r="N18" i="71"/>
  <c r="N24" i="71"/>
  <c r="L32" i="71"/>
  <c r="L41" i="71"/>
  <c r="N27" i="71"/>
  <c r="N32" i="71"/>
  <c r="L40" i="71"/>
  <c r="L6" i="71"/>
  <c r="L14" i="71"/>
  <c r="N9" i="71"/>
  <c r="N8" i="71"/>
  <c r="N16" i="71"/>
  <c r="N26" i="71"/>
  <c r="L35" i="71"/>
  <c r="N25" i="71"/>
  <c r="N35" i="71"/>
  <c r="N4" i="71"/>
  <c r="L13" i="71"/>
  <c r="N19" i="71"/>
  <c r="L27" i="71"/>
  <c r="L34" i="71"/>
  <c r="L43" i="71"/>
  <c r="L22" i="71"/>
  <c r="N34" i="71"/>
  <c r="N41" i="71"/>
  <c r="N7" i="71"/>
  <c r="N15" i="71"/>
  <c r="L12" i="71"/>
  <c r="L11" i="71"/>
  <c r="L21" i="71"/>
  <c r="L29" i="71"/>
  <c r="N36" i="71"/>
  <c r="L19" i="71"/>
  <c r="L28" i="71"/>
  <c r="L37" i="71"/>
  <c r="N6" i="71"/>
  <c r="N14" i="71"/>
  <c r="N20" i="71"/>
  <c r="N28" i="71"/>
  <c r="N37" i="71"/>
  <c r="L16" i="71"/>
  <c r="N23" i="71"/>
  <c r="L30" i="71"/>
  <c r="L36" i="71"/>
  <c r="N43" i="71"/>
  <c r="L10" i="71"/>
  <c r="N12" i="71"/>
  <c r="N22" i="71"/>
  <c r="N30" i="71"/>
  <c r="N38" i="71"/>
  <c r="L24" i="71"/>
  <c r="L18" i="71"/>
  <c r="L42" i="71"/>
  <c r="I37" i="69"/>
  <c r="I37" i="68"/>
  <c r="D4" i="42" l="1"/>
  <c r="K36" i="42" l="1"/>
  <c r="K44" i="42" s="1"/>
  <c r="J44" i="42"/>
  <c r="G44" i="42"/>
  <c r="F44" i="42"/>
  <c r="E17" i="60" l="1"/>
  <c r="G9" i="65" l="1"/>
  <c r="H44" i="66"/>
  <c r="G44" i="66"/>
  <c r="H43" i="66"/>
  <c r="G43" i="66"/>
  <c r="H42" i="66"/>
  <c r="G42" i="66"/>
  <c r="H41" i="66"/>
  <c r="G41" i="66"/>
  <c r="H40" i="66"/>
  <c r="G40" i="66"/>
  <c r="H39" i="66"/>
  <c r="G39" i="66"/>
  <c r="H38" i="66"/>
  <c r="G38" i="66"/>
  <c r="H37" i="66"/>
  <c r="G37" i="66"/>
  <c r="H36" i="66"/>
  <c r="G36" i="66"/>
  <c r="H35" i="66"/>
  <c r="G35" i="66"/>
  <c r="H30" i="66"/>
  <c r="G30" i="66"/>
  <c r="H29" i="66"/>
  <c r="G29" i="66"/>
  <c r="H28" i="66"/>
  <c r="G28" i="66"/>
  <c r="H27" i="66"/>
  <c r="G27" i="66"/>
  <c r="H26" i="66"/>
  <c r="G26" i="66"/>
  <c r="H25" i="66"/>
  <c r="G25" i="66"/>
  <c r="H24" i="66"/>
  <c r="G24" i="66"/>
  <c r="H23" i="66"/>
  <c r="G23" i="66"/>
  <c r="H22" i="66"/>
  <c r="G22" i="66"/>
  <c r="H16" i="66"/>
  <c r="G16" i="66"/>
  <c r="H15" i="66"/>
  <c r="G15" i="66"/>
  <c r="H14" i="66"/>
  <c r="G14" i="66"/>
  <c r="H13" i="66"/>
  <c r="G13" i="66"/>
  <c r="H12" i="66"/>
  <c r="G12" i="66"/>
  <c r="H11" i="66"/>
  <c r="G11" i="66"/>
  <c r="H10" i="66"/>
  <c r="G10" i="66"/>
  <c r="H9" i="66"/>
  <c r="G9" i="66"/>
  <c r="H8" i="66"/>
  <c r="G8" i="66"/>
  <c r="H7" i="66"/>
  <c r="G7" i="66"/>
  <c r="G36" i="65"/>
  <c r="G35" i="65"/>
  <c r="G34" i="65"/>
  <c r="G33" i="65"/>
  <c r="G32" i="65"/>
  <c r="G31" i="65"/>
  <c r="G30" i="65"/>
  <c r="G29" i="65"/>
  <c r="G28" i="65"/>
  <c r="G27" i="65"/>
  <c r="G26" i="65"/>
  <c r="G25" i="65"/>
  <c r="G24" i="65"/>
  <c r="G23" i="65"/>
  <c r="G22" i="65"/>
  <c r="G21" i="65"/>
  <c r="G20" i="65"/>
  <c r="G19" i="65"/>
  <c r="G18" i="65"/>
  <c r="G17" i="65"/>
  <c r="G16" i="65"/>
  <c r="G15" i="65"/>
  <c r="G14" i="65"/>
  <c r="G13" i="65"/>
  <c r="G12" i="65"/>
  <c r="G11" i="65"/>
  <c r="G10" i="65"/>
  <c r="G8" i="65"/>
  <c r="G7" i="65"/>
  <c r="G37" i="65" l="1"/>
  <c r="G45" i="66"/>
  <c r="H17" i="66"/>
  <c r="H45" i="66"/>
  <c r="G17" i="66"/>
  <c r="H31" i="66"/>
  <c r="G31" i="66"/>
  <c r="G77" i="64"/>
  <c r="M77" i="64" s="1"/>
  <c r="G76" i="64"/>
  <c r="M76" i="64" s="1"/>
  <c r="G75" i="64"/>
  <c r="L75" i="64" s="1"/>
  <c r="G74" i="64"/>
  <c r="M74" i="64" s="1"/>
  <c r="G73" i="64"/>
  <c r="M73" i="64" s="1"/>
  <c r="G72" i="64"/>
  <c r="L72" i="64" s="1"/>
  <c r="G71" i="64"/>
  <c r="M71" i="64" s="1"/>
  <c r="G70" i="64"/>
  <c r="M70" i="64" s="1"/>
  <c r="G69" i="64"/>
  <c r="L69" i="64" s="1"/>
  <c r="G68" i="64"/>
  <c r="M68" i="64" s="1"/>
  <c r="G67" i="64"/>
  <c r="M67" i="64" s="1"/>
  <c r="G66" i="64"/>
  <c r="L66" i="64" s="1"/>
  <c r="G65" i="64"/>
  <c r="M65" i="64" s="1"/>
  <c r="G64" i="64"/>
  <c r="M64" i="64" s="1"/>
  <c r="G63" i="64"/>
  <c r="L63" i="64" s="1"/>
  <c r="G62" i="64"/>
  <c r="M62" i="64" s="1"/>
  <c r="G61" i="64"/>
  <c r="M61" i="64" s="1"/>
  <c r="G60" i="64"/>
  <c r="L60" i="64" s="1"/>
  <c r="G59" i="64"/>
  <c r="M59" i="64" s="1"/>
  <c r="G58" i="64"/>
  <c r="M58" i="64" s="1"/>
  <c r="G57" i="64"/>
  <c r="L57" i="64" s="1"/>
  <c r="G56" i="64"/>
  <c r="M56" i="64" s="1"/>
  <c r="G55" i="64"/>
  <c r="M55" i="64" s="1"/>
  <c r="G54" i="64"/>
  <c r="L54" i="64" s="1"/>
  <c r="G53" i="64"/>
  <c r="M53" i="64" s="1"/>
  <c r="G52" i="64"/>
  <c r="M52" i="64" s="1"/>
  <c r="G51" i="64"/>
  <c r="L51" i="64" s="1"/>
  <c r="G50" i="64"/>
  <c r="M50" i="64" s="1"/>
  <c r="G49" i="64"/>
  <c r="M49" i="64" s="1"/>
  <c r="G48" i="64"/>
  <c r="M48" i="64" s="1"/>
  <c r="G47" i="64"/>
  <c r="L47" i="64" s="1"/>
  <c r="G46" i="64"/>
  <c r="G45" i="64"/>
  <c r="L45" i="64" s="1"/>
  <c r="G44" i="64"/>
  <c r="M44" i="64" s="1"/>
  <c r="G43" i="64"/>
  <c r="G42" i="64"/>
  <c r="L42" i="64" s="1"/>
  <c r="G41" i="64"/>
  <c r="M41" i="64" s="1"/>
  <c r="G40" i="64"/>
  <c r="G39" i="64"/>
  <c r="L39" i="64" s="1"/>
  <c r="G38" i="64"/>
  <c r="L38" i="64" s="1"/>
  <c r="G37" i="64"/>
  <c r="G36" i="64"/>
  <c r="L36" i="64" s="1"/>
  <c r="G35" i="64"/>
  <c r="L35" i="64" s="1"/>
  <c r="G34" i="64"/>
  <c r="L34" i="64" s="1"/>
  <c r="G33" i="64"/>
  <c r="L33" i="64" s="1"/>
  <c r="G32" i="64"/>
  <c r="M32" i="64" s="1"/>
  <c r="G31" i="64"/>
  <c r="L31" i="64" s="1"/>
  <c r="G30" i="64"/>
  <c r="M30" i="64" s="1"/>
  <c r="G29" i="64"/>
  <c r="L29" i="64" s="1"/>
  <c r="G28" i="64"/>
  <c r="L28" i="64" s="1"/>
  <c r="G27" i="64"/>
  <c r="M27" i="64" s="1"/>
  <c r="G26" i="64"/>
  <c r="M26" i="64" s="1"/>
  <c r="G25" i="64"/>
  <c r="L25" i="64" s="1"/>
  <c r="L24" i="64"/>
  <c r="G24" i="64"/>
  <c r="M24" i="64" s="1"/>
  <c r="G23" i="64"/>
  <c r="M23" i="64" s="1"/>
  <c r="G22" i="64"/>
  <c r="L22" i="64" s="1"/>
  <c r="G21" i="64"/>
  <c r="M21" i="64" s="1"/>
  <c r="G20" i="64"/>
  <c r="M20" i="64" s="1"/>
  <c r="G19" i="64"/>
  <c r="L19" i="64" s="1"/>
  <c r="G18" i="64"/>
  <c r="L18" i="64" s="1"/>
  <c r="G17" i="64"/>
  <c r="M17" i="64" s="1"/>
  <c r="G16" i="64"/>
  <c r="L16" i="64" s="1"/>
  <c r="G15" i="64"/>
  <c r="M15" i="64" s="1"/>
  <c r="G14" i="64"/>
  <c r="M14" i="64" s="1"/>
  <c r="G13" i="64"/>
  <c r="L13" i="64" s="1"/>
  <c r="G12" i="64"/>
  <c r="M12" i="64" s="1"/>
  <c r="G11" i="64"/>
  <c r="M11" i="64" s="1"/>
  <c r="G10" i="64"/>
  <c r="L10" i="64" s="1"/>
  <c r="G9" i="64"/>
  <c r="M9" i="64" s="1"/>
  <c r="G8" i="64"/>
  <c r="M8" i="64" s="1"/>
  <c r="M16" i="64" l="1"/>
  <c r="M18" i="64"/>
  <c r="L12" i="64"/>
  <c r="N12" i="64" s="1"/>
  <c r="M35" i="64"/>
  <c r="N35" i="64" s="1"/>
  <c r="M42" i="64"/>
  <c r="N42" i="64" s="1"/>
  <c r="M10" i="64"/>
  <c r="M25" i="64"/>
  <c r="N25" i="64" s="1"/>
  <c r="M22" i="64"/>
  <c r="N22" i="64" s="1"/>
  <c r="L15" i="64"/>
  <c r="N15" i="64" s="1"/>
  <c r="L21" i="64"/>
  <c r="N21" i="64" s="1"/>
  <c r="L27" i="64"/>
  <c r="N27" i="64" s="1"/>
  <c r="M33" i="64"/>
  <c r="N33" i="64" s="1"/>
  <c r="L9" i="64"/>
  <c r="N9" i="64" s="1"/>
  <c r="M13" i="64"/>
  <c r="M19" i="64"/>
  <c r="N19" i="64" s="1"/>
  <c r="N18" i="64"/>
  <c r="N24" i="64"/>
  <c r="L48" i="64"/>
  <c r="N48" i="64" s="1"/>
  <c r="N10" i="64"/>
  <c r="N16" i="64"/>
  <c r="M51" i="64"/>
  <c r="M54" i="64"/>
  <c r="N54" i="64" s="1"/>
  <c r="M57" i="64"/>
  <c r="N57" i="64" s="1"/>
  <c r="M60" i="64"/>
  <c r="M63" i="64"/>
  <c r="N63" i="64" s="1"/>
  <c r="M66" i="64"/>
  <c r="N66" i="64" s="1"/>
  <c r="M69" i="64"/>
  <c r="M72" i="64"/>
  <c r="N72" i="64" s="1"/>
  <c r="M75" i="64"/>
  <c r="N13" i="64"/>
  <c r="L11" i="64"/>
  <c r="N11" i="64" s="1"/>
  <c r="L17" i="64"/>
  <c r="N17" i="64" s="1"/>
  <c r="L20" i="64"/>
  <c r="N20" i="64" s="1"/>
  <c r="L23" i="64"/>
  <c r="M36" i="64"/>
  <c r="N36" i="64" s="1"/>
  <c r="M47" i="64"/>
  <c r="N47" i="64" s="1"/>
  <c r="N23" i="64"/>
  <c r="L41" i="64"/>
  <c r="N41" i="64" s="1"/>
  <c r="L8" i="64"/>
  <c r="N8" i="64" s="1"/>
  <c r="L14" i="64"/>
  <c r="N14" i="64" s="1"/>
  <c r="L26" i="64"/>
  <c r="N26" i="64" s="1"/>
  <c r="M29" i="64"/>
  <c r="N29" i="64" s="1"/>
  <c r="M39" i="64"/>
  <c r="N39" i="64" s="1"/>
  <c r="M28" i="64"/>
  <c r="N28" i="64" s="1"/>
  <c r="M38" i="64"/>
  <c r="N38" i="64" s="1"/>
  <c r="M45" i="64"/>
  <c r="N45" i="64" s="1"/>
  <c r="L32" i="64"/>
  <c r="N32" i="64" s="1"/>
  <c r="M46" i="64"/>
  <c r="L46" i="64"/>
  <c r="M43" i="64"/>
  <c r="L43" i="64"/>
  <c r="M40" i="64"/>
  <c r="L40" i="64"/>
  <c r="L30" i="64"/>
  <c r="N30" i="64" s="1"/>
  <c r="L44" i="64"/>
  <c r="N44" i="64" s="1"/>
  <c r="M37" i="64"/>
  <c r="L37" i="64"/>
  <c r="M34" i="64"/>
  <c r="N34" i="64" s="1"/>
  <c r="M31" i="64"/>
  <c r="N31" i="64" s="1"/>
  <c r="N51" i="64"/>
  <c r="N60" i="64"/>
  <c r="N69" i="64"/>
  <c r="N75" i="64"/>
  <c r="L49" i="64"/>
  <c r="N49" i="64" s="1"/>
  <c r="L52" i="64"/>
  <c r="N52" i="64" s="1"/>
  <c r="L55" i="64"/>
  <c r="N55" i="64" s="1"/>
  <c r="L58" i="64"/>
  <c r="N58" i="64" s="1"/>
  <c r="L61" i="64"/>
  <c r="N61" i="64" s="1"/>
  <c r="L64" i="64"/>
  <c r="N64" i="64" s="1"/>
  <c r="L67" i="64"/>
  <c r="N67" i="64" s="1"/>
  <c r="L70" i="64"/>
  <c r="N70" i="64" s="1"/>
  <c r="L73" i="64"/>
  <c r="N73" i="64" s="1"/>
  <c r="L76" i="64"/>
  <c r="N76" i="64" s="1"/>
  <c r="L50" i="64"/>
  <c r="N50" i="64" s="1"/>
  <c r="L53" i="64"/>
  <c r="N53" i="64" s="1"/>
  <c r="L56" i="64"/>
  <c r="N56" i="64" s="1"/>
  <c r="L59" i="64"/>
  <c r="N59" i="64" s="1"/>
  <c r="L62" i="64"/>
  <c r="N62" i="64" s="1"/>
  <c r="L65" i="64"/>
  <c r="N65" i="64" s="1"/>
  <c r="L68" i="64"/>
  <c r="N68" i="64" s="1"/>
  <c r="L71" i="64"/>
  <c r="N71" i="64" s="1"/>
  <c r="L74" i="64"/>
  <c r="N74" i="64" s="1"/>
  <c r="L77" i="64"/>
  <c r="N77" i="64" s="1"/>
  <c r="N43" i="64" l="1"/>
  <c r="N46" i="64"/>
  <c r="N37" i="64"/>
  <c r="N40" i="64"/>
  <c r="N78" i="64" l="1"/>
  <c r="AO61" i="60" l="1"/>
  <c r="AO57" i="60"/>
  <c r="AO53" i="60"/>
  <c r="AO49" i="60"/>
  <c r="AO45" i="60"/>
  <c r="AO41" i="60"/>
  <c r="AO37" i="60"/>
  <c r="AO33" i="60"/>
  <c r="AO29" i="60"/>
  <c r="AO25" i="60"/>
  <c r="K7" i="60"/>
  <c r="BD66" i="60"/>
  <c r="BB62" i="60"/>
  <c r="AZ62" i="60"/>
  <c r="AX62" i="60"/>
  <c r="AV62" i="60"/>
  <c r="AT62" i="60"/>
  <c r="AR62" i="60"/>
  <c r="BB61" i="60"/>
  <c r="AZ61" i="60"/>
  <c r="AX61" i="60"/>
  <c r="AV61" i="60"/>
  <c r="AT61" i="60"/>
  <c r="AR61" i="60"/>
  <c r="BB58" i="60"/>
  <c r="AZ58" i="60"/>
  <c r="AX58" i="60"/>
  <c r="AV58" i="60"/>
  <c r="AT58" i="60"/>
  <c r="AR58" i="60"/>
  <c r="BB57" i="60"/>
  <c r="AZ57" i="60"/>
  <c r="AX57" i="60"/>
  <c r="AV57" i="60"/>
  <c r="AT57" i="60"/>
  <c r="AR57" i="60"/>
  <c r="BB54" i="60"/>
  <c r="AZ54" i="60"/>
  <c r="AX54" i="60"/>
  <c r="AV54" i="60"/>
  <c r="AT54" i="60"/>
  <c r="AR54" i="60"/>
  <c r="BB53" i="60"/>
  <c r="AZ53" i="60"/>
  <c r="AX53" i="60"/>
  <c r="AV53" i="60"/>
  <c r="AT53" i="60"/>
  <c r="AR53" i="60"/>
  <c r="BB50" i="60"/>
  <c r="AZ50" i="60"/>
  <c r="AX50" i="60"/>
  <c r="AV50" i="60"/>
  <c r="AT50" i="60"/>
  <c r="AR50" i="60"/>
  <c r="BB49" i="60"/>
  <c r="AZ49" i="60"/>
  <c r="AX49" i="60"/>
  <c r="AV49" i="60"/>
  <c r="AT49" i="60"/>
  <c r="AR49" i="60"/>
  <c r="BB46" i="60"/>
  <c r="AZ46" i="60"/>
  <c r="AX46" i="60"/>
  <c r="AV46" i="60"/>
  <c r="AT46" i="60"/>
  <c r="AR46" i="60"/>
  <c r="BB45" i="60"/>
  <c r="AZ45" i="60"/>
  <c r="AX45" i="60"/>
  <c r="AV45" i="60"/>
  <c r="AT45" i="60"/>
  <c r="AR45" i="60"/>
  <c r="BB42" i="60"/>
  <c r="AZ42" i="60"/>
  <c r="AX42" i="60"/>
  <c r="AV42" i="60"/>
  <c r="AT42" i="60"/>
  <c r="AR42" i="60"/>
  <c r="BB41" i="60"/>
  <c r="AZ41" i="60"/>
  <c r="AX41" i="60"/>
  <c r="AV41" i="60"/>
  <c r="AT41" i="60"/>
  <c r="AR41" i="60"/>
  <c r="BB38" i="60"/>
  <c r="AZ38" i="60"/>
  <c r="AX38" i="60"/>
  <c r="AV38" i="60"/>
  <c r="AT38" i="60"/>
  <c r="AR38" i="60"/>
  <c r="BB37" i="60"/>
  <c r="AZ37" i="60"/>
  <c r="AX37" i="60"/>
  <c r="AV37" i="60"/>
  <c r="AT37" i="60"/>
  <c r="AR37" i="60"/>
  <c r="BB34" i="60"/>
  <c r="AZ34" i="60"/>
  <c r="AX34" i="60"/>
  <c r="AV34" i="60"/>
  <c r="AT34" i="60"/>
  <c r="AR34" i="60"/>
  <c r="BB33" i="60"/>
  <c r="AZ33" i="60"/>
  <c r="AX33" i="60"/>
  <c r="AV33" i="60"/>
  <c r="AT33" i="60"/>
  <c r="AR33" i="60"/>
  <c r="BB30" i="60"/>
  <c r="AZ30" i="60"/>
  <c r="AX30" i="60"/>
  <c r="AV30" i="60"/>
  <c r="AT30" i="60"/>
  <c r="AR30" i="60"/>
  <c r="BB29" i="60"/>
  <c r="AZ29" i="60"/>
  <c r="AX29" i="60"/>
  <c r="AV29" i="60"/>
  <c r="AT29" i="60"/>
  <c r="AR29" i="60"/>
  <c r="BB26" i="60"/>
  <c r="AZ26" i="60"/>
  <c r="AZ66" i="60" s="1"/>
  <c r="AX26" i="60"/>
  <c r="AX66" i="60" s="1"/>
  <c r="AV26" i="60"/>
  <c r="AV66" i="60" s="1"/>
  <c r="AT26" i="60"/>
  <c r="AT66" i="60" s="1"/>
  <c r="AR26" i="60"/>
  <c r="AR66" i="60" s="1"/>
  <c r="BB25" i="60"/>
  <c r="AZ25" i="60"/>
  <c r="AX25" i="60"/>
  <c r="AV25" i="60"/>
  <c r="AV65" i="60" s="1"/>
  <c r="AT25" i="60"/>
  <c r="AR25" i="60"/>
  <c r="AR65" i="60" s="1"/>
  <c r="AZ65" i="60" l="1"/>
  <c r="BB65" i="60"/>
  <c r="BD37" i="60"/>
  <c r="BD61" i="60"/>
  <c r="AX65" i="60"/>
  <c r="BB66" i="60"/>
  <c r="AT65" i="60"/>
  <c r="BD29" i="60"/>
  <c r="BD41" i="60"/>
  <c r="BD33" i="60"/>
  <c r="BD49" i="60"/>
  <c r="BD57" i="60"/>
  <c r="BD45" i="60"/>
  <c r="BD53" i="60"/>
  <c r="M7" i="60"/>
  <c r="BD25" i="60"/>
  <c r="BD65" i="60" l="1"/>
  <c r="C15" i="10"/>
  <c r="N16" i="60" l="1"/>
  <c r="P16" i="60"/>
  <c r="M16" i="60"/>
  <c r="K16" i="60"/>
  <c r="G16" i="60" l="1"/>
  <c r="J28" i="60"/>
  <c r="L28" i="60"/>
  <c r="R28" i="60"/>
  <c r="AB64" i="60"/>
  <c r="Z64" i="60"/>
  <c r="X64" i="60"/>
  <c r="T64" i="60"/>
  <c r="R64" i="60"/>
  <c r="N64" i="60"/>
  <c r="L64" i="60"/>
  <c r="J64" i="60"/>
  <c r="F64" i="60"/>
  <c r="D64" i="60"/>
  <c r="AB63" i="60"/>
  <c r="Z63" i="60"/>
  <c r="X63" i="60"/>
  <c r="T63" i="60"/>
  <c r="R63" i="60"/>
  <c r="N63" i="60"/>
  <c r="L63" i="60"/>
  <c r="J63" i="60"/>
  <c r="F63" i="60"/>
  <c r="D63" i="60"/>
  <c r="AB60" i="60"/>
  <c r="Z60" i="60"/>
  <c r="X60" i="60"/>
  <c r="T60" i="60"/>
  <c r="R60" i="60"/>
  <c r="N60" i="60"/>
  <c r="BB60" i="60" s="1"/>
  <c r="L60" i="60"/>
  <c r="J60" i="60"/>
  <c r="F60" i="60"/>
  <c r="D60" i="60"/>
  <c r="AR60" i="60" s="1"/>
  <c r="BD60" i="60" s="1"/>
  <c r="AB59" i="60"/>
  <c r="Z59" i="60"/>
  <c r="X59" i="60"/>
  <c r="T59" i="60"/>
  <c r="R59" i="60"/>
  <c r="N59" i="60"/>
  <c r="L59" i="60"/>
  <c r="J59" i="60"/>
  <c r="F59" i="60"/>
  <c r="D59" i="60"/>
  <c r="AB56" i="60"/>
  <c r="Z56" i="60"/>
  <c r="X56" i="60"/>
  <c r="T56" i="60"/>
  <c r="R56" i="60"/>
  <c r="N56" i="60"/>
  <c r="BB56" i="60" s="1"/>
  <c r="L56" i="60"/>
  <c r="J56" i="60"/>
  <c r="F56" i="60"/>
  <c r="D56" i="60"/>
  <c r="AR56" i="60" s="1"/>
  <c r="BD56" i="60" s="1"/>
  <c r="AB55" i="60"/>
  <c r="Z55" i="60"/>
  <c r="X55" i="60"/>
  <c r="T55" i="60"/>
  <c r="R55" i="60"/>
  <c r="N55" i="60"/>
  <c r="BB55" i="60" s="1"/>
  <c r="L55" i="60"/>
  <c r="J55" i="60"/>
  <c r="F55" i="60"/>
  <c r="D55" i="60"/>
  <c r="AB52" i="60"/>
  <c r="Z52" i="60"/>
  <c r="X52" i="60"/>
  <c r="T52" i="60"/>
  <c r="R52" i="60"/>
  <c r="N52" i="60"/>
  <c r="BB52" i="60" s="1"/>
  <c r="L52" i="60"/>
  <c r="J52" i="60"/>
  <c r="F52" i="60"/>
  <c r="D52" i="60"/>
  <c r="AR52" i="60" s="1"/>
  <c r="BD52" i="60" s="1"/>
  <c r="AB51" i="60"/>
  <c r="Z51" i="60"/>
  <c r="X51" i="60"/>
  <c r="T51" i="60"/>
  <c r="R51" i="60"/>
  <c r="N51" i="60"/>
  <c r="L51" i="60"/>
  <c r="J51" i="60"/>
  <c r="F51" i="60"/>
  <c r="D51" i="60"/>
  <c r="AB48" i="60"/>
  <c r="Z48" i="60"/>
  <c r="X48" i="60"/>
  <c r="T48" i="60"/>
  <c r="R48" i="60"/>
  <c r="N48" i="60"/>
  <c r="L48" i="60"/>
  <c r="J48" i="60"/>
  <c r="F48" i="60"/>
  <c r="D48" i="60"/>
  <c r="AB47" i="60"/>
  <c r="Z47" i="60"/>
  <c r="X47" i="60"/>
  <c r="T47" i="60"/>
  <c r="R47" i="60"/>
  <c r="N47" i="60"/>
  <c r="L47" i="60"/>
  <c r="J47" i="60"/>
  <c r="F47" i="60"/>
  <c r="D47" i="60"/>
  <c r="AB44" i="60"/>
  <c r="Z44" i="60"/>
  <c r="X44" i="60"/>
  <c r="T44" i="60"/>
  <c r="R44" i="60"/>
  <c r="N44" i="60"/>
  <c r="L44" i="60"/>
  <c r="J44" i="60"/>
  <c r="F44" i="60"/>
  <c r="D44" i="60"/>
  <c r="AB43" i="60"/>
  <c r="Z43" i="60"/>
  <c r="X43" i="60"/>
  <c r="T43" i="60"/>
  <c r="R43" i="60"/>
  <c r="N43" i="60"/>
  <c r="L43" i="60"/>
  <c r="J43" i="60"/>
  <c r="F43" i="60"/>
  <c r="D43" i="60"/>
  <c r="AB40" i="60"/>
  <c r="Z40" i="60"/>
  <c r="X40" i="60"/>
  <c r="T40" i="60"/>
  <c r="R40" i="60"/>
  <c r="N40" i="60"/>
  <c r="L40" i="60"/>
  <c r="J40" i="60"/>
  <c r="F40" i="60"/>
  <c r="D40" i="60"/>
  <c r="AB39" i="60"/>
  <c r="Z39" i="60"/>
  <c r="X39" i="60"/>
  <c r="T39" i="60"/>
  <c r="R39" i="60"/>
  <c r="N39" i="60"/>
  <c r="L39" i="60"/>
  <c r="J39" i="60"/>
  <c r="F39" i="60"/>
  <c r="D39" i="60"/>
  <c r="AB36" i="60"/>
  <c r="Z36" i="60"/>
  <c r="X36" i="60"/>
  <c r="T36" i="60"/>
  <c r="R36" i="60"/>
  <c r="N36" i="60"/>
  <c r="L36" i="60"/>
  <c r="J36" i="60"/>
  <c r="F36" i="60"/>
  <c r="D36" i="60"/>
  <c r="AB35" i="60"/>
  <c r="Z35" i="60"/>
  <c r="X35" i="60"/>
  <c r="T35" i="60"/>
  <c r="R35" i="60"/>
  <c r="N35" i="60"/>
  <c r="L35" i="60"/>
  <c r="J35" i="60"/>
  <c r="F35" i="60"/>
  <c r="D35" i="60"/>
  <c r="AB32" i="60"/>
  <c r="Z32" i="60"/>
  <c r="X32" i="60"/>
  <c r="T32" i="60"/>
  <c r="R32" i="60"/>
  <c r="N32" i="60"/>
  <c r="L32" i="60"/>
  <c r="J32" i="60"/>
  <c r="F32" i="60"/>
  <c r="D32" i="60"/>
  <c r="AB31" i="60"/>
  <c r="Z31" i="60"/>
  <c r="X31" i="60"/>
  <c r="T31" i="60"/>
  <c r="R31" i="60"/>
  <c r="N31" i="60"/>
  <c r="L31" i="60"/>
  <c r="J31" i="60"/>
  <c r="F31" i="60"/>
  <c r="D31" i="60"/>
  <c r="AB28" i="60"/>
  <c r="Z28" i="60"/>
  <c r="X28" i="60"/>
  <c r="T28" i="60"/>
  <c r="N28" i="60"/>
  <c r="N27" i="60"/>
  <c r="L27" i="60"/>
  <c r="J27" i="60"/>
  <c r="F28" i="60"/>
  <c r="F27" i="60"/>
  <c r="D28" i="60"/>
  <c r="D27" i="60"/>
  <c r="AR28" i="60" l="1"/>
  <c r="BB59" i="60"/>
  <c r="BB28" i="60"/>
  <c r="BB68" i="60" s="1"/>
  <c r="AZ40" i="60"/>
  <c r="AZ44" i="60"/>
  <c r="AZ48" i="60"/>
  <c r="AR64" i="60"/>
  <c r="BD64" i="60" s="1"/>
  <c r="BB63" i="60"/>
  <c r="BB64" i="60"/>
  <c r="AZ39" i="60"/>
  <c r="AZ43" i="60"/>
  <c r="AZ47" i="60"/>
  <c r="AZ51" i="60"/>
  <c r="AR35" i="60"/>
  <c r="AR39" i="60"/>
  <c r="BD39" i="60" s="1"/>
  <c r="AR43" i="60"/>
  <c r="BD43" i="60" s="1"/>
  <c r="AR47" i="60"/>
  <c r="BD47" i="60" s="1"/>
  <c r="AR51" i="60"/>
  <c r="BD51" i="60" s="1"/>
  <c r="AT55" i="60"/>
  <c r="AT59" i="60"/>
  <c r="AT63" i="60"/>
  <c r="AR31" i="60"/>
  <c r="AZ36" i="60"/>
  <c r="AZ35" i="60"/>
  <c r="AZ32" i="60"/>
  <c r="AZ31" i="60"/>
  <c r="AZ52" i="60"/>
  <c r="AZ56" i="60"/>
  <c r="AZ60" i="60"/>
  <c r="AZ64" i="60"/>
  <c r="AX64" i="60"/>
  <c r="AX32" i="60"/>
  <c r="AX36" i="60"/>
  <c r="AX40" i="60"/>
  <c r="AX44" i="60"/>
  <c r="AX48" i="60"/>
  <c r="AR32" i="60"/>
  <c r="AR36" i="60"/>
  <c r="AR40" i="60"/>
  <c r="BD40" i="60" s="1"/>
  <c r="AR44" i="60"/>
  <c r="BD44" i="60" s="1"/>
  <c r="AR48" i="60"/>
  <c r="BD48" i="60" s="1"/>
  <c r="AT56" i="60"/>
  <c r="AT60" i="60"/>
  <c r="AT64" i="60"/>
  <c r="AZ55" i="60"/>
  <c r="AZ59" i="60"/>
  <c r="AZ63" i="60"/>
  <c r="AX31" i="60"/>
  <c r="AX35" i="60"/>
  <c r="AX39" i="60"/>
  <c r="AX43" i="60"/>
  <c r="AX47" i="60"/>
  <c r="AX51" i="60"/>
  <c r="AR55" i="60"/>
  <c r="BD55" i="60" s="1"/>
  <c r="AR59" i="60"/>
  <c r="BD59" i="60" s="1"/>
  <c r="AR63" i="60"/>
  <c r="BD63" i="60" s="1"/>
  <c r="AR68" i="60"/>
  <c r="BD28" i="60"/>
  <c r="BD68" i="60" s="1"/>
  <c r="AT28" i="60"/>
  <c r="AT68" i="60" s="1"/>
  <c r="AT31" i="60"/>
  <c r="BB31" i="60"/>
  <c r="AT32" i="60"/>
  <c r="BB32" i="60"/>
  <c r="AT35" i="60"/>
  <c r="BB35" i="60"/>
  <c r="AT36" i="60"/>
  <c r="BB36" i="60"/>
  <c r="AT39" i="60"/>
  <c r="BB39" i="60"/>
  <c r="AT40" i="60"/>
  <c r="BB40" i="60"/>
  <c r="AT43" i="60"/>
  <c r="BB43" i="60"/>
  <c r="AT44" i="60"/>
  <c r="BB44" i="60"/>
  <c r="AT47" i="60"/>
  <c r="BB47" i="60"/>
  <c r="AT48" i="60"/>
  <c r="BB48" i="60"/>
  <c r="AT51" i="60"/>
  <c r="BB51" i="60"/>
  <c r="AT52" i="60"/>
  <c r="AV55" i="60"/>
  <c r="AV56" i="60"/>
  <c r="AV59" i="60"/>
  <c r="AV60" i="60"/>
  <c r="AV63" i="60"/>
  <c r="AV64" i="60"/>
  <c r="AZ28" i="60"/>
  <c r="AZ68" i="60" s="1"/>
  <c r="AV31" i="60"/>
  <c r="AV32" i="60"/>
  <c r="AV36" i="60"/>
  <c r="AV39" i="60"/>
  <c r="AV40" i="60"/>
  <c r="AV44" i="60"/>
  <c r="AV48" i="60"/>
  <c r="AX52" i="60"/>
  <c r="AX55" i="60"/>
  <c r="AX56" i="60"/>
  <c r="AX59" i="60"/>
  <c r="AX60" i="60"/>
  <c r="AX63" i="60"/>
  <c r="AX28" i="60"/>
  <c r="AX68" i="60" s="1"/>
  <c r="AV43" i="60"/>
  <c r="AV51" i="60"/>
  <c r="AV35" i="60"/>
  <c r="AV47" i="60"/>
  <c r="AV52" i="60"/>
  <c r="AV28" i="60"/>
  <c r="AV68" i="60" s="1"/>
  <c r="H68" i="60"/>
  <c r="V68" i="60"/>
  <c r="AB68" i="60"/>
  <c r="N68" i="60"/>
  <c r="Z68" i="60"/>
  <c r="L68" i="60"/>
  <c r="AD47" i="60"/>
  <c r="X68" i="60"/>
  <c r="P31" i="60"/>
  <c r="P59" i="60"/>
  <c r="P51" i="60"/>
  <c r="J68" i="60"/>
  <c r="P55" i="60"/>
  <c r="P35" i="60"/>
  <c r="P63" i="60"/>
  <c r="P47" i="60"/>
  <c r="P43" i="60"/>
  <c r="AD55" i="60"/>
  <c r="P39" i="60"/>
  <c r="AD31" i="60"/>
  <c r="AD32" i="60"/>
  <c r="AD35" i="60"/>
  <c r="AD36" i="60"/>
  <c r="AD39" i="60"/>
  <c r="AD40" i="60"/>
  <c r="AD43" i="60"/>
  <c r="AD44" i="60"/>
  <c r="AD48" i="60"/>
  <c r="AD51" i="60"/>
  <c r="AD59" i="60"/>
  <c r="AD63" i="60"/>
  <c r="AD52" i="60"/>
  <c r="AD56" i="60"/>
  <c r="P28" i="60"/>
  <c r="P56" i="60"/>
  <c r="F68" i="60"/>
  <c r="P36" i="60"/>
  <c r="P44" i="60"/>
  <c r="P48" i="60"/>
  <c r="P52" i="60"/>
  <c r="P64" i="60"/>
  <c r="T68" i="60"/>
  <c r="R68" i="60"/>
  <c r="AD64" i="60"/>
  <c r="D68" i="60"/>
  <c r="AD28" i="60"/>
  <c r="P60" i="60"/>
  <c r="P32" i="60"/>
  <c r="AD60" i="60"/>
  <c r="P40" i="60"/>
  <c r="BD35" i="60" l="1"/>
  <c r="BD36" i="60"/>
  <c r="BD31" i="60"/>
  <c r="BD32" i="60"/>
  <c r="AF28" i="60"/>
  <c r="N7" i="60" s="1"/>
  <c r="AF32" i="60"/>
  <c r="N8" i="60" s="1"/>
  <c r="AF59" i="60"/>
  <c r="K15" i="60" s="1"/>
  <c r="M15" i="60" s="1"/>
  <c r="AF31" i="60"/>
  <c r="K8" i="60" s="1"/>
  <c r="AF47" i="60"/>
  <c r="K12" i="60" s="1"/>
  <c r="M12" i="60" s="1"/>
  <c r="AF51" i="60"/>
  <c r="K13" i="60" s="1"/>
  <c r="M13" i="60" s="1"/>
  <c r="AF40" i="60"/>
  <c r="AF44" i="60"/>
  <c r="AF36" i="60"/>
  <c r="AF55" i="60"/>
  <c r="K14" i="60" s="1"/>
  <c r="M14" i="60" s="1"/>
  <c r="AF52" i="60"/>
  <c r="AF39" i="60"/>
  <c r="K10" i="60" s="1"/>
  <c r="M10" i="60" s="1"/>
  <c r="AF48" i="60"/>
  <c r="AF35" i="60"/>
  <c r="K9" i="60" s="1"/>
  <c r="M9" i="60" s="1"/>
  <c r="AF63" i="60"/>
  <c r="AF56" i="60"/>
  <c r="AF43" i="60"/>
  <c r="K11" i="60" s="1"/>
  <c r="M11" i="60" s="1"/>
  <c r="AF64" i="60"/>
  <c r="AD68" i="60"/>
  <c r="AF60" i="60"/>
  <c r="P68" i="60"/>
  <c r="G67" i="53"/>
  <c r="AI72" i="60"/>
  <c r="AD66" i="60"/>
  <c r="AB66" i="60"/>
  <c r="Z66" i="60"/>
  <c r="X66" i="60"/>
  <c r="V66" i="60"/>
  <c r="T66" i="60"/>
  <c r="R66" i="60"/>
  <c r="P66" i="60"/>
  <c r="N66" i="60"/>
  <c r="L66" i="60"/>
  <c r="J66" i="60"/>
  <c r="H66" i="60"/>
  <c r="F66" i="60"/>
  <c r="D66" i="60"/>
  <c r="AB65" i="60"/>
  <c r="Z65" i="60"/>
  <c r="X65" i="60"/>
  <c r="V65" i="60"/>
  <c r="T65" i="60"/>
  <c r="R65" i="60"/>
  <c r="N65" i="60"/>
  <c r="L65" i="60"/>
  <c r="J65" i="60"/>
  <c r="H65" i="60"/>
  <c r="F65" i="60"/>
  <c r="D65" i="60"/>
  <c r="AD61" i="60"/>
  <c r="P61" i="60"/>
  <c r="AD57" i="60"/>
  <c r="P57" i="60"/>
  <c r="AD53" i="60"/>
  <c r="P53" i="60"/>
  <c r="AD49" i="60"/>
  <c r="P49" i="60"/>
  <c r="AD45" i="60"/>
  <c r="P45" i="60"/>
  <c r="AD41" i="60"/>
  <c r="P41" i="60"/>
  <c r="AD37" i="60"/>
  <c r="P37" i="60"/>
  <c r="AD33" i="60"/>
  <c r="P33" i="60"/>
  <c r="N67" i="60"/>
  <c r="L67" i="60"/>
  <c r="AD29" i="60"/>
  <c r="P29" i="60"/>
  <c r="AB27" i="60"/>
  <c r="Z27" i="60"/>
  <c r="X27" i="60"/>
  <c r="T27" i="60"/>
  <c r="R27" i="60"/>
  <c r="AR27" i="60" s="1"/>
  <c r="P27" i="60"/>
  <c r="J67" i="60"/>
  <c r="H67" i="60"/>
  <c r="F67" i="60"/>
  <c r="D67" i="60"/>
  <c r="AD25" i="60"/>
  <c r="P25" i="60"/>
  <c r="J16" i="60"/>
  <c r="I16" i="60"/>
  <c r="K17" i="60" l="1"/>
  <c r="P8" i="60"/>
  <c r="AR67" i="60"/>
  <c r="BD27" i="60"/>
  <c r="BD67" i="60" s="1"/>
  <c r="Z67" i="60"/>
  <c r="AZ27" i="60"/>
  <c r="AZ67" i="60" s="1"/>
  <c r="T67" i="60"/>
  <c r="AT27" i="60"/>
  <c r="AT67" i="60" s="1"/>
  <c r="AB67" i="60"/>
  <c r="BB27" i="60"/>
  <c r="BB67" i="60" s="1"/>
  <c r="X67" i="60"/>
  <c r="AX27" i="60"/>
  <c r="AX67" i="60" s="1"/>
  <c r="M8" i="60"/>
  <c r="V67" i="60"/>
  <c r="AV27" i="60"/>
  <c r="AV67" i="60" s="1"/>
  <c r="AF25" i="60"/>
  <c r="P7" i="60"/>
  <c r="N12" i="60"/>
  <c r="P12" i="60" s="1"/>
  <c r="N9" i="60"/>
  <c r="P9" i="60" s="1"/>
  <c r="N13" i="60"/>
  <c r="P13" i="60" s="1"/>
  <c r="N15" i="60"/>
  <c r="P15" i="60" s="1"/>
  <c r="N11" i="60"/>
  <c r="P11" i="60" s="1"/>
  <c r="N10" i="60"/>
  <c r="N14" i="60"/>
  <c r="P14" i="60" s="1"/>
  <c r="AF57" i="60"/>
  <c r="AF61" i="60"/>
  <c r="AF49" i="60"/>
  <c r="G13" i="60" s="1"/>
  <c r="AF33" i="60"/>
  <c r="G9" i="60" s="1"/>
  <c r="AF53" i="60"/>
  <c r="G14" i="60" s="1"/>
  <c r="AD27" i="60"/>
  <c r="AD67" i="60" s="1"/>
  <c r="AF37" i="60"/>
  <c r="G10" i="60" s="1"/>
  <c r="AF41" i="60"/>
  <c r="G11" i="60" s="1"/>
  <c r="P65" i="60"/>
  <c r="AD65" i="60"/>
  <c r="AF29" i="60"/>
  <c r="G8" i="60" s="1"/>
  <c r="AF45" i="60"/>
  <c r="G12" i="60" s="1"/>
  <c r="AF68" i="60"/>
  <c r="P67" i="60"/>
  <c r="R67" i="60"/>
  <c r="G7" i="60"/>
  <c r="N17" i="60" l="1"/>
  <c r="P10" i="60"/>
  <c r="G15" i="60"/>
  <c r="J15" i="60" s="1"/>
  <c r="I13" i="60"/>
  <c r="J13" i="60"/>
  <c r="I7" i="60"/>
  <c r="AF67" i="60"/>
  <c r="AF27" i="60"/>
  <c r="AF65" i="60"/>
  <c r="P17" i="60" l="1"/>
  <c r="G17" i="60"/>
  <c r="I15" i="60"/>
  <c r="J8" i="60"/>
  <c r="I8" i="60"/>
  <c r="J12" i="60"/>
  <c r="I12" i="60"/>
  <c r="I9" i="60"/>
  <c r="J9" i="60"/>
  <c r="J7" i="60"/>
  <c r="J11" i="60"/>
  <c r="I11" i="60"/>
  <c r="J14" i="60"/>
  <c r="I14" i="60"/>
  <c r="I10" i="60"/>
  <c r="J10" i="60"/>
  <c r="J17" i="60" l="1"/>
  <c r="AG4" i="60"/>
  <c r="AG6" i="60" s="1"/>
  <c r="AG7" i="60" s="1"/>
  <c r="I17" i="60"/>
  <c r="G29" i="40"/>
  <c r="F65" i="52" l="1"/>
  <c r="D20" i="6" l="1"/>
  <c r="F28" i="59" l="1"/>
  <c r="CY45" i="42" l="1"/>
  <c r="CU45" i="42"/>
  <c r="CQ45" i="42"/>
  <c r="CM45" i="42"/>
  <c r="CI45" i="42"/>
  <c r="CE45" i="42"/>
  <c r="CA45" i="42"/>
  <c r="BW45" i="42"/>
  <c r="BQ45" i="42"/>
  <c r="BK45" i="42"/>
  <c r="BG45" i="42"/>
  <c r="BC45" i="42"/>
  <c r="AX45" i="42"/>
  <c r="X45" i="42"/>
  <c r="DC40" i="42"/>
  <c r="DC41" i="42"/>
  <c r="DC42" i="42"/>
  <c r="DC44" i="42"/>
  <c r="DC43" i="42"/>
  <c r="DC38" i="42"/>
  <c r="DC45" i="42" l="1"/>
  <c r="F37" i="33" l="1"/>
  <c r="D17" i="6" l="1"/>
  <c r="E10" i="6"/>
  <c r="D5" i="6" s="1"/>
  <c r="O15" i="70" s="1"/>
  <c r="V15" i="70" l="1"/>
  <c r="D24" i="6"/>
  <c r="J37" i="15"/>
  <c r="L40" i="14"/>
  <c r="A10" i="36"/>
  <c r="H33" i="36"/>
  <c r="H8" i="71" l="1"/>
  <c r="O8" i="71" s="1"/>
  <c r="F15" i="70"/>
  <c r="F14" i="70" s="1"/>
  <c r="F26" i="70" s="1"/>
  <c r="E14" i="70"/>
  <c r="AG9" i="60" s="1"/>
  <c r="Y15" i="70"/>
  <c r="Y25" i="70" s="1"/>
  <c r="V25" i="70"/>
  <c r="L67" i="10"/>
  <c r="H15" i="70" l="1"/>
  <c r="G63" i="53"/>
  <c r="E26" i="70"/>
  <c r="H25" i="70"/>
  <c r="K18" i="71" s="1"/>
  <c r="L25" i="70"/>
  <c r="H20" i="71"/>
  <c r="O20" i="71" s="1"/>
  <c r="H7" i="71"/>
  <c r="O7" i="71" s="1"/>
  <c r="I8" i="71"/>
  <c r="P42" i="50"/>
  <c r="F20" i="71" l="1"/>
  <c r="L14" i="70"/>
  <c r="H14" i="70"/>
  <c r="H26" i="70" s="1"/>
  <c r="K8" i="71"/>
  <c r="K7" i="71" s="1"/>
  <c r="K6" i="71" s="1"/>
  <c r="I20" i="71"/>
  <c r="I19" i="71" s="1"/>
  <c r="I7" i="71"/>
  <c r="I6" i="71" s="1"/>
  <c r="H6" i="71"/>
  <c r="O6" i="71" s="1"/>
  <c r="K31" i="71"/>
  <c r="K30" i="71"/>
  <c r="H19" i="71"/>
  <c r="O19" i="71" s="1"/>
  <c r="G45" i="33"/>
  <c r="E37" i="46"/>
  <c r="D40" i="47"/>
  <c r="D40" i="48"/>
  <c r="H75" i="26"/>
  <c r="M35" i="44"/>
  <c r="D46" i="43"/>
  <c r="L50" i="42"/>
  <c r="I37" i="18"/>
  <c r="I29" i="17"/>
  <c r="I38" i="16"/>
  <c r="J39" i="13"/>
  <c r="O42" i="12"/>
  <c r="O39" i="8"/>
  <c r="H29" i="41"/>
  <c r="F30" i="39"/>
  <c r="P42" i="36"/>
  <c r="X40" i="37"/>
  <c r="C7" i="10" l="1"/>
  <c r="C7" i="74"/>
  <c r="F19" i="71"/>
  <c r="K20" i="71"/>
  <c r="K19" i="7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5" authorId="0" shapeId="0" xr:uid="{00000000-0006-0000-0000-000001000000}">
      <text>
        <r>
          <rPr>
            <b/>
            <sz val="9"/>
            <color indexed="81"/>
            <rFont val="ＭＳ Ｐゴシック"/>
            <family val="3"/>
            <charset val="128"/>
          </rPr>
          <t>提案書提出要請書に記載の番号を記入</t>
        </r>
      </text>
    </comment>
    <comment ref="X40" authorId="0" shapeId="0" xr:uid="{00000000-0006-0000-0000-000002000000}">
      <text>
        <r>
          <rPr>
            <b/>
            <sz val="9"/>
            <color indexed="81"/>
            <rFont val="ＭＳ Ｐゴシック"/>
            <family val="3"/>
            <charset val="128"/>
          </rPr>
          <t>様式７「１．事業名称」
を自動転記</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5" authorId="0" shapeId="0" xr:uid="{00000000-0006-0000-0800-000001000000}">
      <text>
        <r>
          <rPr>
            <b/>
            <sz val="9"/>
            <color indexed="81"/>
            <rFont val="ＭＳ Ｐゴシック"/>
            <family val="3"/>
            <charset val="128"/>
          </rPr>
          <t>「Ⅰ.包括的エネルギー管理計画書作成費」、
「Ⅱ.省エネルギー改修工事費」
を自動合算</t>
        </r>
      </text>
    </comment>
    <comment ref="E6" authorId="0" shapeId="0" xr:uid="{00000000-0006-0000-0800-000002000000}">
      <text>
        <r>
          <rPr>
            <b/>
            <sz val="9"/>
            <color indexed="81"/>
            <rFont val="ＭＳ Ｐゴシック"/>
            <family val="3"/>
            <charset val="128"/>
          </rPr>
          <t>初期設定では、「a.詳細診断費」「b.設計費」「c.その他関連業務」を自動合算
※項目の追加等をする際は適宜修正すること</t>
        </r>
      </text>
    </comment>
    <comment ref="E10" authorId="0" shapeId="0" xr:uid="{00000000-0006-0000-0800-000003000000}">
      <text>
        <r>
          <rPr>
            <b/>
            <sz val="9"/>
            <color indexed="81"/>
            <rFont val="ＭＳ Ｐゴシック"/>
            <family val="3"/>
            <charset val="128"/>
          </rPr>
          <t>初期設定では、「ｱ.直接工事費」「ｲ.工事管理費」「ｳ.その他関連業務」を自動合算
※項目の追加等をする際は適宜修正すること</t>
        </r>
      </text>
    </comment>
    <comment ref="E11" authorId="0" shapeId="0" xr:uid="{00000000-0006-0000-0800-000004000000}">
      <text>
        <r>
          <rPr>
            <b/>
            <sz val="9"/>
            <color indexed="81"/>
            <rFont val="ＭＳ Ｐゴシック"/>
            <family val="3"/>
            <charset val="128"/>
          </rPr>
          <t>補助金有の場合は、直接工事費から補助金額を減じた額を入力すること</t>
        </r>
      </text>
    </comment>
    <comment ref="D17" authorId="0" shapeId="0" xr:uid="{00000000-0006-0000-0800-000005000000}">
      <text>
        <r>
          <rPr>
            <b/>
            <sz val="9"/>
            <color indexed="81"/>
            <rFont val="ＭＳ Ｐゴシック"/>
            <family val="3"/>
            <charset val="128"/>
          </rPr>
          <t>初期設定では「固定資産税」、「法人税」を自動合算
※項目の追加等をする際は適宜修正すること</t>
        </r>
      </text>
    </comment>
    <comment ref="D20" authorId="0" shapeId="0" xr:uid="{00000000-0006-0000-0800-000006000000}">
      <text>
        <r>
          <rPr>
            <b/>
            <sz val="9"/>
            <color indexed="81"/>
            <rFont val="ＭＳ Ｐゴシック"/>
            <family val="3"/>
            <charset val="128"/>
          </rPr>
          <t>初期設定では「行政財産使用料」、「保険料」、「その他」を自動合算
※項目の追加をする際は適宜修正すること</t>
        </r>
      </text>
    </comment>
    <comment ref="D24" authorId="0" shapeId="0" xr:uid="{00000000-0006-0000-0800-000007000000}">
      <text>
        <r>
          <rPr>
            <b/>
            <sz val="9"/>
            <color indexed="81"/>
            <rFont val="ＭＳ Ｐゴシック"/>
            <family val="3"/>
            <charset val="128"/>
          </rPr>
          <t>太枠欄（「設計・工事費」、「を自動合算
※項目の追加及び削除をした場合は、金額があっているか、必ず確認すること※</t>
        </r>
      </text>
    </comment>
    <comment ref="H32" authorId="0" shapeId="0" xr:uid="{00000000-0006-0000-0800-000008000000}">
      <text>
        <r>
          <rPr>
            <b/>
            <sz val="9"/>
            <color indexed="81"/>
            <rFont val="ＭＳ Ｐゴシック"/>
            <family val="3"/>
            <charset val="128"/>
          </rPr>
          <t>様式７「事業名称」より自動転記</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6" authorId="0" shapeId="0" xr:uid="{00000000-0006-0000-0900-000001000000}">
      <text>
        <r>
          <rPr>
            <b/>
            <sz val="9"/>
            <color indexed="81"/>
            <rFont val="ＭＳ Ｐゴシック"/>
            <family val="3"/>
            <charset val="128"/>
          </rPr>
          <t>初年度の記入内容を自動転記</t>
        </r>
      </text>
    </comment>
    <comment ref="H6" authorId="0" shapeId="0" xr:uid="{00000000-0006-0000-0900-000002000000}">
      <text>
        <r>
          <rPr>
            <b/>
            <sz val="9"/>
            <color indexed="81"/>
            <rFont val="ＭＳ Ｐゴシック"/>
            <family val="3"/>
            <charset val="128"/>
          </rPr>
          <t>初年度の記入内容を自動転記</t>
        </r>
      </text>
    </comment>
    <comment ref="I6" authorId="0" shapeId="0" xr:uid="{00000000-0006-0000-0900-000003000000}">
      <text>
        <r>
          <rPr>
            <b/>
            <sz val="9"/>
            <color indexed="81"/>
            <rFont val="ＭＳ Ｐゴシック"/>
            <family val="3"/>
            <charset val="128"/>
          </rPr>
          <t>・「光熱水費等削減額①」、「ベースライン」は初年度の記入内容を自動転記
・「ＥＳＣＯサービス料②」は0を記入
・「本府の利益」は①－②を自動計算</t>
        </r>
      </text>
    </comment>
    <comment ref="K6" authorId="0" shapeId="0" xr:uid="{00000000-0006-0000-0900-000004000000}">
      <text>
        <r>
          <rPr>
            <b/>
            <sz val="9"/>
            <color indexed="81"/>
            <rFont val="ＭＳ Ｐゴシック"/>
            <family val="3"/>
            <charset val="128"/>
          </rPr>
          <t>契約終了次年度と同様に自動記入</t>
        </r>
      </text>
    </comment>
    <comment ref="K13" authorId="0" shapeId="0" xr:uid="{00000000-0006-0000-0900-000005000000}">
      <text>
        <r>
          <rPr>
            <b/>
            <sz val="9"/>
            <color indexed="81"/>
            <rFont val="ＭＳ Ｐゴシック"/>
            <family val="3"/>
            <charset val="128"/>
          </rPr>
          <t>ESCO設備の設置により、契約期間終了後に
定期点検費用や維持管理費用が新たに生じる場合、
その額を本府の利益（15年間の利益総額）から
減じる為、金額をマイナスで入力すること
（※特記募集要項に記載がある場合）</t>
        </r>
      </text>
    </comment>
    <comment ref="M34" authorId="0" shapeId="0" xr:uid="{00000000-0006-0000-0900-000006000000}">
      <text>
        <r>
          <rPr>
            <b/>
            <sz val="9"/>
            <color indexed="81"/>
            <rFont val="ＭＳ Ｐゴシック"/>
            <family val="3"/>
            <charset val="128"/>
          </rPr>
          <t>様式７「１．事業名称」より自動転記</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39" authorId="0" shapeId="0" xr:uid="{00000000-0006-0000-0A00-000001000000}">
      <text>
        <r>
          <rPr>
            <b/>
            <sz val="9"/>
            <color indexed="81"/>
            <rFont val="ＭＳ Ｐゴシック"/>
            <family val="3"/>
            <charset val="128"/>
          </rPr>
          <t>様式７「１．事業名称」
より自動転記</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0" authorId="0" shapeId="0" xr:uid="{00000000-0006-0000-0B00-000001000000}">
      <text>
        <r>
          <rPr>
            <b/>
            <sz val="9"/>
            <color indexed="81"/>
            <rFont val="ＭＳ Ｐゴシック"/>
            <family val="3"/>
            <charset val="128"/>
          </rPr>
          <t>法人税＋ESCO利益収入</t>
        </r>
      </text>
    </comment>
    <comment ref="H30" authorId="0" shapeId="0" xr:uid="{00000000-0006-0000-0B00-000002000000}">
      <text>
        <r>
          <rPr>
            <b/>
            <sz val="9"/>
            <color indexed="81"/>
            <rFont val="ＭＳ Ｐゴシック"/>
            <family val="3"/>
            <charset val="128"/>
          </rPr>
          <t>法人税＋ESCO利益収入</t>
        </r>
      </text>
    </comment>
    <comment ref="P50" authorId="0" shapeId="0" xr:uid="{00000000-0006-0000-0B00-000003000000}">
      <text>
        <r>
          <rPr>
            <b/>
            <sz val="9"/>
            <color indexed="81"/>
            <rFont val="ＭＳ Ｐゴシック"/>
            <family val="3"/>
            <charset val="128"/>
          </rPr>
          <t>様式７「１．事業名称」を自動転写</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7" authorId="0" shapeId="0" xr:uid="{00000000-0006-0000-0C00-000001000000}">
      <text>
        <r>
          <rPr>
            <b/>
            <sz val="9"/>
            <color indexed="81"/>
            <rFont val="ＭＳ Ｐゴシック"/>
            <family val="3"/>
            <charset val="128"/>
          </rPr>
          <t>様式9-6「設計・工事費」の
記入額を自動転記</t>
        </r>
      </text>
    </comment>
    <comment ref="C15" authorId="0" shapeId="0" xr:uid="{00000000-0006-0000-0C00-000002000000}">
      <text>
        <r>
          <rPr>
            <b/>
            <sz val="9"/>
            <color indexed="81"/>
            <rFont val="ＭＳ Ｐゴシック"/>
            <family val="3"/>
            <charset val="128"/>
          </rPr>
          <t>「民間金融機関」、「政府系金融機関」、「その他社債等」の各金額を自動合算
※上記「１．事業費の調達に関する考え方」の「外部借入等」　の合計額と一致すること</t>
        </r>
      </text>
    </comment>
    <comment ref="L67" authorId="0" shapeId="0" xr:uid="{00000000-0006-0000-0C00-000003000000}">
      <text>
        <r>
          <rPr>
            <b/>
            <sz val="9"/>
            <color indexed="81"/>
            <rFont val="ＭＳ Ｐゴシック"/>
            <family val="3"/>
            <charset val="128"/>
          </rPr>
          <t>様式７「１．事業名称」
を自動転記</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7" authorId="0" shapeId="0" xr:uid="{98A541AF-3EEC-4B2E-BFCD-A1301E84DBB0}">
      <text>
        <r>
          <rPr>
            <b/>
            <sz val="9"/>
            <color indexed="81"/>
            <rFont val="ＭＳ Ｐゴシック"/>
            <family val="3"/>
            <charset val="128"/>
          </rPr>
          <t>様式9-6「設計・工事費」の
記入額を自動転記</t>
        </r>
      </text>
    </comment>
    <comment ref="C15" authorId="0" shapeId="0" xr:uid="{9B6CA80E-722A-4B15-A0E5-841CCCEA0994}">
      <text>
        <r>
          <rPr>
            <b/>
            <sz val="9"/>
            <color indexed="81"/>
            <rFont val="ＭＳ Ｐゴシック"/>
            <family val="3"/>
            <charset val="128"/>
          </rPr>
          <t>「民間金融機関」、「政府系金融機関」、「その他社債等」の各金額を自動合算
※上記「１．事業費の調達に関する考え方」の「外部借入等」　の合計額と一致すること</t>
        </r>
      </text>
    </comment>
    <comment ref="L67" authorId="0" shapeId="0" xr:uid="{371FC8AC-4F9F-481E-AB07-D635DE6E9FBB}">
      <text>
        <r>
          <rPr>
            <b/>
            <sz val="9"/>
            <color indexed="81"/>
            <rFont val="ＭＳ Ｐゴシック"/>
            <family val="3"/>
            <charset val="128"/>
          </rPr>
          <t>様式７「１．事業名称」
を自動転記</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42" authorId="0" shapeId="0" xr:uid="{00000000-0006-0000-0D00-000001000000}">
      <text>
        <r>
          <rPr>
            <b/>
            <sz val="9"/>
            <color indexed="81"/>
            <rFont val="ＭＳ Ｐゴシック"/>
            <family val="3"/>
            <charset val="128"/>
          </rPr>
          <t>様式７「１．事業名称」
より自動転写</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39" authorId="0" shapeId="0" xr:uid="{00000000-0006-0000-0E00-000001000000}">
      <text>
        <r>
          <rPr>
            <b/>
            <sz val="9"/>
            <color indexed="81"/>
            <rFont val="ＭＳ Ｐゴシック"/>
            <family val="3"/>
            <charset val="128"/>
          </rPr>
          <t>様式７「１．事業名称」
より自動転写</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F00-000001000000}">
      <text>
        <r>
          <rPr>
            <b/>
            <sz val="9"/>
            <color indexed="81"/>
            <rFont val="ＭＳ Ｐゴシック"/>
            <family val="3"/>
            <charset val="128"/>
          </rPr>
          <t>該当する方に
○をつけること</t>
        </r>
      </text>
    </comment>
    <comment ref="A31" authorId="0" shapeId="0" xr:uid="{00000000-0006-0000-0F00-000002000000}">
      <text>
        <r>
          <rPr>
            <b/>
            <sz val="9"/>
            <color indexed="81"/>
            <rFont val="ＭＳ Ｐゴシック"/>
            <family val="3"/>
            <charset val="128"/>
          </rPr>
          <t>複数施設のうち１施設だけ異なる補助率で
申請予定等、特記事項があれば記入</t>
        </r>
      </text>
    </comment>
    <comment ref="L40" authorId="0" shapeId="0" xr:uid="{00000000-0006-0000-0F00-000003000000}">
      <text>
        <r>
          <rPr>
            <b/>
            <sz val="9"/>
            <color indexed="81"/>
            <rFont val="ＭＳ Ｐゴシック"/>
            <family val="3"/>
            <charset val="128"/>
          </rPr>
          <t>様式７「１．事業名称」
より自動転写</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37" authorId="0" shapeId="0" xr:uid="{00000000-0006-0000-1000-000001000000}">
      <text>
        <r>
          <rPr>
            <b/>
            <sz val="9"/>
            <color indexed="81"/>
            <rFont val="ＭＳ Ｐゴシック"/>
            <family val="3"/>
            <charset val="128"/>
          </rPr>
          <t>様式７「１．事業名称」
より自動転写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0" authorId="0" shapeId="0" xr:uid="{00000000-0006-0000-0100-000001000000}">
      <text>
        <r>
          <rPr>
            <b/>
            <sz val="11"/>
            <color indexed="81"/>
            <rFont val="ＭＳ Ｐゴシック"/>
            <family val="3"/>
            <charset val="128"/>
          </rPr>
          <t>様式７「１．事業名称」
を自動転記</t>
        </r>
      </text>
    </comment>
    <comment ref="K33" authorId="0" shapeId="0" xr:uid="{00000000-0006-0000-0100-000002000000}">
      <text>
        <r>
          <rPr>
            <b/>
            <sz val="11"/>
            <color indexed="81"/>
            <rFont val="ＭＳ Ｐゴシック"/>
            <family val="3"/>
            <charset val="128"/>
          </rPr>
          <t>様式７の提出日
を自動転記</t>
        </r>
      </text>
    </comment>
    <comment ref="P42" authorId="0" shapeId="0" xr:uid="{00000000-0006-0000-0100-000003000000}">
      <text>
        <r>
          <rPr>
            <b/>
            <sz val="11"/>
            <color indexed="81"/>
            <rFont val="ＭＳ Ｐゴシック"/>
            <family val="3"/>
            <charset val="128"/>
          </rPr>
          <t>様式７「１．事業名称」
を自動転記</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38" authorId="0" shapeId="0" xr:uid="{00000000-0006-0000-1100-000001000000}">
      <text>
        <r>
          <rPr>
            <b/>
            <sz val="9"/>
            <color indexed="81"/>
            <rFont val="ＭＳ Ｐゴシック"/>
            <family val="3"/>
            <charset val="128"/>
          </rPr>
          <t>様式７「１．事業名称」
より自動転写</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37" authorId="0" shapeId="0" xr:uid="{00000000-0006-0000-1200-000001000000}">
      <text>
        <r>
          <rPr>
            <b/>
            <sz val="9"/>
            <color indexed="81"/>
            <rFont val="ＭＳ Ｐゴシック"/>
            <family val="3"/>
            <charset val="128"/>
          </rPr>
          <t>様式７「１．事業名称」
より自動転写</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37" authorId="0" shapeId="0" xr:uid="{00000000-0006-0000-1300-000001000000}">
      <text>
        <r>
          <rPr>
            <b/>
            <sz val="9"/>
            <color indexed="81"/>
            <rFont val="ＭＳ Ｐゴシック"/>
            <family val="3"/>
            <charset val="128"/>
          </rPr>
          <t>様式７「１．事業名称」
より自動転写</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9" authorId="0" shapeId="0" xr:uid="{00000000-0006-0000-1400-000001000000}">
      <text>
        <r>
          <rPr>
            <b/>
            <sz val="9"/>
            <color indexed="81"/>
            <rFont val="ＭＳ Ｐゴシック"/>
            <family val="3"/>
            <charset val="128"/>
          </rPr>
          <t>様式７「１．事業名称」
より自動転写</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37" authorId="0" shapeId="0" xr:uid="{00000000-0006-0000-1500-000001000000}">
      <text>
        <r>
          <rPr>
            <b/>
            <sz val="9"/>
            <color indexed="81"/>
            <rFont val="ＭＳ Ｐゴシック"/>
            <family val="3"/>
            <charset val="128"/>
          </rPr>
          <t>様式７「１．事業名称」
より自動転写</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00000000-0006-0000-1600-000001000000}">
      <text>
        <r>
          <rPr>
            <b/>
            <sz val="9"/>
            <color indexed="81"/>
            <rFont val="ＭＳ Ｐゴシック"/>
            <family val="3"/>
            <charset val="128"/>
          </rPr>
          <t>様式７「事業名称」を自動転記</t>
        </r>
      </text>
    </comment>
    <comment ref="J34" authorId="0" shapeId="0" xr:uid="{E6081A95-C5D5-42AE-80D6-98A34AEDABAC}">
      <text>
        <r>
          <rPr>
            <b/>
            <sz val="9"/>
            <color indexed="81"/>
            <rFont val="MS P ゴシック"/>
            <family val="3"/>
            <charset val="128"/>
          </rPr>
          <t>適宜横目を足すこと</t>
        </r>
      </text>
    </comment>
    <comment ref="DC45" authorId="0" shapeId="0" xr:uid="{00000000-0006-0000-1600-000002000000}">
      <text>
        <r>
          <rPr>
            <b/>
            <sz val="11"/>
            <color indexed="81"/>
            <rFont val="ＭＳ Ｐゴシック"/>
            <family val="3"/>
            <charset val="128"/>
          </rPr>
          <t>自動合算</t>
        </r>
      </text>
    </comment>
    <comment ref="L50" authorId="0" shapeId="0" xr:uid="{00000000-0006-0000-1600-000003000000}">
      <text>
        <r>
          <rPr>
            <b/>
            <sz val="11"/>
            <color indexed="81"/>
            <rFont val="ＭＳ Ｐゴシック"/>
            <family val="3"/>
            <charset val="128"/>
          </rPr>
          <t>様式７「１．事業名称」
を自動転記</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46" authorId="0" shapeId="0" xr:uid="{00000000-0006-0000-1700-000001000000}">
      <text>
        <r>
          <rPr>
            <b/>
            <sz val="9"/>
            <color indexed="81"/>
            <rFont val="ＭＳ Ｐゴシック"/>
            <family val="3"/>
            <charset val="128"/>
          </rPr>
          <t>様式７「１．事業名称」
を自動転写</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35" authorId="0" shapeId="0" xr:uid="{00000000-0006-0000-1800-000001000000}">
      <text>
        <r>
          <rPr>
            <b/>
            <sz val="11"/>
            <color indexed="81"/>
            <rFont val="ＭＳ Ｐゴシック"/>
            <family val="3"/>
            <charset val="128"/>
          </rPr>
          <t>様式７「１．事業名称」
を自動転写</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75" authorId="0" shapeId="0" xr:uid="{00000000-0006-0000-1900-000001000000}">
      <text>
        <r>
          <rPr>
            <b/>
            <sz val="11"/>
            <color indexed="81"/>
            <rFont val="ＭＳ Ｐゴシック"/>
            <family val="3"/>
            <charset val="128"/>
          </rPr>
          <t>様式７「１．事業名称」
を自動転写</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65" authorId="0" shapeId="0" xr:uid="{00000000-0006-0000-1A00-000001000000}">
      <text>
        <r>
          <rPr>
            <b/>
            <sz val="11"/>
            <color indexed="81"/>
            <rFont val="ＭＳ Ｐゴシック"/>
            <family val="3"/>
            <charset val="128"/>
          </rPr>
          <t>様式７「１．事業名称」
を自動転写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00000000-0006-0000-0200-000001000000}">
      <text>
        <r>
          <rPr>
            <b/>
            <sz val="11"/>
            <color indexed="81"/>
            <rFont val="ＭＳ Ｐゴシック"/>
            <family val="3"/>
            <charset val="128"/>
          </rPr>
          <t>文字の大きさ：明朝10ポイント程度
字数：40行×40行程度</t>
        </r>
      </text>
    </comment>
    <comment ref="A41" authorId="0" shapeId="0" xr:uid="{00000000-0006-0000-0200-000002000000}">
      <text>
        <r>
          <rPr>
            <b/>
            <sz val="11"/>
            <color indexed="81"/>
            <rFont val="ＭＳ Ｐゴシック"/>
            <family val="3"/>
            <charset val="128"/>
          </rPr>
          <t>提案書本文の各ページ下部中央に通し番号を入れてください。
　例：①－３－１
（文字の大きさ：ゴシック、10ポイント程度）</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1" authorId="0" shapeId="0" xr:uid="{0EDDD767-CB78-4219-AFD8-924F4673FA6A}">
      <text>
        <r>
          <rPr>
            <b/>
            <sz val="9"/>
            <color indexed="81"/>
            <rFont val="MS P ゴシック"/>
            <family val="3"/>
            <charset val="128"/>
          </rPr>
          <t>水色の項目はLED化以外の提案がある場合に使用</t>
        </r>
      </text>
    </comment>
    <comment ref="I36" authorId="0" shapeId="0" xr:uid="{7FB15CE6-C3EC-49F9-8F7E-3E0F10264CB1}">
      <text>
        <r>
          <rPr>
            <sz val="9"/>
            <color indexed="81"/>
            <rFont val="BIZ UDPゴシック"/>
            <family val="3"/>
            <charset val="128"/>
          </rPr>
          <t>小数点第２位以下切り捨て</t>
        </r>
      </text>
    </comment>
    <comment ref="K36" authorId="0" shapeId="0" xr:uid="{E369CCE8-B3DB-44C4-90C4-3D9BAF7EFCD3}">
      <text>
        <r>
          <rPr>
            <sz val="9"/>
            <color indexed="81"/>
            <rFont val="BIZ UDPゴシック"/>
            <family val="3"/>
            <charset val="128"/>
          </rPr>
          <t>小数点第2位以下切り捨て</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 authorId="0" shapeId="0" xr:uid="{52FC5344-B82C-4F2A-AFA5-0BE07C30A0E1}">
      <text>
        <r>
          <rPr>
            <b/>
            <sz val="9"/>
            <color indexed="81"/>
            <rFont val="ＭＳ Ｐゴシック"/>
            <family val="3"/>
            <charset val="128"/>
          </rPr>
          <t>特記ESCO募集要項記載の値を
入力してください</t>
        </r>
      </text>
    </comment>
    <comment ref="F5" authorId="0" shapeId="0" xr:uid="{2901B6A4-EFA5-4F2E-8E58-52688521C770}">
      <text>
        <r>
          <rPr>
            <b/>
            <sz val="9"/>
            <color indexed="81"/>
            <rFont val="ＭＳ Ｐゴシック"/>
            <family val="3"/>
            <charset val="128"/>
          </rPr>
          <t>コージェネレーションにかかる提案をする場合にのみ、
火力平均の係数を使用すること</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4" authorId="0" shapeId="0" xr:uid="{00000000-0006-0000-1C00-000001000000}">
      <text>
        <r>
          <rPr>
            <b/>
            <sz val="9"/>
            <color indexed="81"/>
            <rFont val="ＭＳ Ｐゴシック"/>
            <family val="3"/>
            <charset val="128"/>
          </rPr>
          <t>特記ESCO募集要項記載の値を
入力してください</t>
        </r>
      </text>
    </comment>
    <comment ref="Y6" authorId="0" shapeId="0" xr:uid="{00000000-0006-0000-1C00-000002000000}">
      <text>
        <r>
          <rPr>
            <b/>
            <sz val="9"/>
            <color indexed="81"/>
            <rFont val="ＭＳ Ｐゴシック"/>
            <family val="3"/>
            <charset val="128"/>
          </rPr>
          <t>コージェネレーションにかかる提案をする場合にのみ
火力平均の係数を使用すること</t>
        </r>
      </text>
    </comment>
    <comment ref="AG9" authorId="0" shapeId="0" xr:uid="{00000000-0006-0000-1C00-000003000000}">
      <text>
        <r>
          <rPr>
            <b/>
            <sz val="11"/>
            <color indexed="81"/>
            <rFont val="ＭＳ Ｐゴシック"/>
            <family val="3"/>
            <charset val="128"/>
          </rPr>
          <t xml:space="preserve">様式9-7「ESCOサービス料」の
２年度を自動転記
</t>
        </r>
      </text>
    </comment>
    <comment ref="Y14" authorId="0" shapeId="0" xr:uid="{00000000-0006-0000-1C00-000004000000}">
      <text>
        <r>
          <rPr>
            <b/>
            <sz val="9"/>
            <color indexed="81"/>
            <rFont val="ＭＳ Ｐゴシック"/>
            <family val="3"/>
            <charset val="128"/>
          </rPr>
          <t>配布したベースライン資料を元に
入力してください</t>
        </r>
      </text>
    </comment>
    <comment ref="AI72" authorId="0" shapeId="0" xr:uid="{00000000-0006-0000-1C00-000005000000}">
      <text>
        <r>
          <rPr>
            <b/>
            <sz val="11"/>
            <color indexed="81"/>
            <rFont val="ＭＳ Ｐゴシック"/>
            <family val="3"/>
            <charset val="128"/>
          </rPr>
          <t>様式７「１．事業名称」
より自動転写</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4" authorId="0" shapeId="0" xr:uid="{C4F4ACE1-E05A-49FC-B78D-E95C43BC4808}">
      <text>
        <r>
          <rPr>
            <b/>
            <sz val="9"/>
            <color indexed="81"/>
            <rFont val="ＭＳ Ｐゴシック"/>
            <family val="3"/>
            <charset val="128"/>
          </rPr>
          <t>特記ESCO募集要項記載の値を
入力してください</t>
        </r>
      </text>
    </comment>
    <comment ref="Y6" authorId="0" shapeId="0" xr:uid="{21AA8D5A-1E3A-452F-B974-8F5774E7CE8E}">
      <text>
        <r>
          <rPr>
            <b/>
            <sz val="9"/>
            <color indexed="81"/>
            <rFont val="ＭＳ Ｐゴシック"/>
            <family val="3"/>
            <charset val="128"/>
          </rPr>
          <t>コージェネレーションにかかる提案をする場合にのみ
火力平均の係数を使用すること</t>
        </r>
      </text>
    </comment>
    <comment ref="AG9" authorId="0" shapeId="0" xr:uid="{B6649357-E40A-4C27-BF66-F8D70779353F}">
      <text>
        <r>
          <rPr>
            <b/>
            <sz val="11"/>
            <color indexed="81"/>
            <rFont val="ＭＳ Ｐゴシック"/>
            <family val="3"/>
            <charset val="128"/>
          </rPr>
          <t xml:space="preserve">様式9-7「ESCOサービス料」の
２年度を自動転記
</t>
        </r>
      </text>
    </comment>
    <comment ref="Y14" authorId="0" shapeId="0" xr:uid="{30BD3A44-4C09-424F-B71B-1BB2518442A5}">
      <text>
        <r>
          <rPr>
            <b/>
            <sz val="9"/>
            <color indexed="81"/>
            <rFont val="ＭＳ Ｐゴシック"/>
            <family val="3"/>
            <charset val="128"/>
          </rPr>
          <t>配布したベースライン資料を元に
入力してください</t>
        </r>
      </text>
    </comment>
    <comment ref="AI72" authorId="0" shapeId="0" xr:uid="{300219AE-D7DD-4178-8D2D-2F5DE657298E}">
      <text>
        <r>
          <rPr>
            <b/>
            <sz val="11"/>
            <color indexed="81"/>
            <rFont val="ＭＳ Ｐゴシック"/>
            <family val="3"/>
            <charset val="128"/>
          </rPr>
          <t>様式７「１．事業名称」
より自動転写</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7" authorId="0" shapeId="0" xr:uid="{00000000-0006-0000-1D00-000001000000}">
      <text>
        <r>
          <rPr>
            <b/>
            <sz val="11"/>
            <color indexed="81"/>
            <rFont val="ＭＳ Ｐゴシック"/>
            <family val="3"/>
            <charset val="128"/>
          </rPr>
          <t>様式9-7「維持管理費」初年度の記入額を自動転記
※記入にあたっては整合を取ること</t>
        </r>
      </text>
    </comment>
    <comment ref="E40" authorId="0" shapeId="0" xr:uid="{00000000-0006-0000-1D00-000002000000}">
      <text>
        <r>
          <rPr>
            <b/>
            <sz val="11"/>
            <color indexed="81"/>
            <rFont val="ＭＳ Ｐゴシック"/>
            <family val="3"/>
            <charset val="128"/>
          </rPr>
          <t>様式７「１．事業名称」を自動転記</t>
        </r>
      </text>
    </comment>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40" authorId="0" shapeId="0" xr:uid="{6628F5DC-8E70-421A-97D0-952D50488039}">
      <text>
        <r>
          <rPr>
            <b/>
            <sz val="11"/>
            <color indexed="81"/>
            <rFont val="ＭＳ Ｐゴシック"/>
            <family val="3"/>
            <charset val="128"/>
          </rPr>
          <t>様式７「１．事業名称」を自動転記</t>
        </r>
      </text>
    </comment>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25" authorId="0" shapeId="0" xr:uid="{00000000-0006-0000-1E00-000001000000}">
      <text>
        <r>
          <rPr>
            <b/>
            <sz val="11"/>
            <color indexed="81"/>
            <rFont val="ＭＳ Ｐゴシック"/>
            <family val="3"/>
            <charset val="128"/>
          </rPr>
          <t>様式9-7「計測・検証費」初年度の記入額を自動転記
※記入にあたっては整合を取ること</t>
        </r>
      </text>
    </comment>
    <comment ref="F37" authorId="0" shapeId="0" xr:uid="{00000000-0006-0000-1E00-000002000000}">
      <text>
        <r>
          <rPr>
            <b/>
            <sz val="11"/>
            <color indexed="81"/>
            <rFont val="ＭＳ Ｐゴシック"/>
            <family val="3"/>
            <charset val="128"/>
          </rPr>
          <t>金額欄に記入の額を自動合算
※行数が足りなければ追加の上、適宜修正</t>
        </r>
      </text>
    </comment>
    <comment ref="G45" authorId="0" shapeId="0" xr:uid="{00000000-0006-0000-1E00-000003000000}">
      <text>
        <r>
          <rPr>
            <b/>
            <sz val="9"/>
            <color indexed="81"/>
            <rFont val="ＭＳ Ｐゴシック"/>
            <family val="3"/>
            <charset val="128"/>
          </rPr>
          <t>様式７「１．事業名称」より自動転写</t>
        </r>
      </text>
    </comment>
  </commentList>
</comments>
</file>

<file path=xl/comments3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7" authorId="0" shapeId="0" xr:uid="{11DF99AE-1D3A-444F-9F39-7D7C9A6940B5}">
      <text>
        <r>
          <rPr>
            <b/>
            <sz val="11"/>
            <color indexed="81"/>
            <rFont val="ＭＳ Ｐゴシック"/>
            <family val="3"/>
            <charset val="128"/>
          </rPr>
          <t>金額欄に記入の額を自動合算
※行数が足りなければ追加の上、適宜修正</t>
        </r>
      </text>
    </comment>
    <comment ref="G45" authorId="0" shapeId="0" xr:uid="{CC004D86-456B-4142-9160-C973F4B958B7}">
      <text>
        <r>
          <rPr>
            <b/>
            <sz val="9"/>
            <color indexed="81"/>
            <rFont val="ＭＳ Ｐゴシック"/>
            <family val="3"/>
            <charset val="128"/>
          </rPr>
          <t>様式７「１．事業名称」より自動転写</t>
        </r>
      </text>
    </comment>
  </commentList>
</comments>
</file>

<file path=xl/comments3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25" authorId="0" shapeId="0" xr:uid="{00000000-0006-0000-1F00-000001000000}">
      <text>
        <r>
          <rPr>
            <b/>
            <sz val="11"/>
            <color indexed="81"/>
            <rFont val="ＭＳ Ｐゴシック"/>
            <family val="3"/>
            <charset val="128"/>
          </rPr>
          <t>様式9-7「運転管理費」初年度の記入額を自動転記
※記入にあたっては整合を取ること</t>
        </r>
      </text>
    </comment>
    <comment ref="E37" authorId="0" shapeId="0" xr:uid="{00000000-0006-0000-1F00-000002000000}">
      <text>
        <r>
          <rPr>
            <b/>
            <sz val="9"/>
            <color indexed="81"/>
            <rFont val="ＭＳ Ｐゴシック"/>
            <family val="3"/>
            <charset val="128"/>
          </rPr>
          <t>様式７「１．事業名称」を自動転記</t>
        </r>
      </text>
    </comment>
  </commentList>
</comments>
</file>

<file path=xl/comments3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40" authorId="0" shapeId="0" xr:uid="{00000000-0006-0000-2000-000001000000}">
      <text>
        <r>
          <rPr>
            <b/>
            <sz val="11"/>
            <color indexed="81"/>
            <rFont val="ＭＳ Ｐゴシック"/>
            <family val="3"/>
            <charset val="128"/>
          </rPr>
          <t>様式７「１．事業名称」を自動転記</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3" authorId="0" shapeId="0" xr:uid="{00000000-0006-0000-0300-000001000000}">
      <text>
        <r>
          <rPr>
            <b/>
            <sz val="9"/>
            <color indexed="81"/>
            <rFont val="ＭＳ Ｐゴシック"/>
            <family val="3"/>
            <charset val="128"/>
          </rPr>
          <t>様式７「１．事業名称」
を自動転記</t>
        </r>
      </text>
    </comment>
    <comment ref="P37" authorId="0" shapeId="0" xr:uid="{00000000-0006-0000-0300-000002000000}">
      <text>
        <r>
          <rPr>
            <b/>
            <sz val="9"/>
            <color indexed="81"/>
            <rFont val="ＭＳ Ｐゴシック"/>
            <family val="3"/>
            <charset val="128"/>
          </rPr>
          <t>様式７「１．事業名称」
を自動転記</t>
        </r>
      </text>
    </comment>
  </commentList>
</comments>
</file>

<file path=xl/comments4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40" authorId="0" shapeId="0" xr:uid="{00000000-0006-0000-2100-000001000000}">
      <text>
        <r>
          <rPr>
            <b/>
            <sz val="9"/>
            <color indexed="81"/>
            <rFont val="ＭＳ Ｐゴシック"/>
            <family val="3"/>
            <charset val="128"/>
          </rPr>
          <t>様式７「１．事業名称」を自動転記</t>
        </r>
      </text>
    </comment>
  </commentList>
</comments>
</file>

<file path=xl/comments4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2" authorId="0" shapeId="0" xr:uid="{00000000-0006-0000-2200-000001000000}">
      <text>
        <r>
          <rPr>
            <b/>
            <sz val="9"/>
            <color indexed="81"/>
            <rFont val="ＭＳ Ｐゴシック"/>
            <family val="3"/>
            <charset val="128"/>
          </rPr>
          <t>右表より自動転記</t>
        </r>
      </text>
    </comment>
    <comment ref="E13" authorId="0" shapeId="0" xr:uid="{00000000-0006-0000-2200-000002000000}">
      <text>
        <r>
          <rPr>
            <b/>
            <sz val="9"/>
            <color indexed="81"/>
            <rFont val="ＭＳ Ｐゴシック"/>
            <family val="3"/>
            <charset val="128"/>
          </rPr>
          <t>右表より自動転記</t>
        </r>
      </text>
    </comment>
    <comment ref="E14" authorId="0" shapeId="0" xr:uid="{00000000-0006-0000-2200-000003000000}">
      <text>
        <r>
          <rPr>
            <b/>
            <sz val="9"/>
            <color indexed="81"/>
            <rFont val="ＭＳ Ｐゴシック"/>
            <family val="3"/>
            <charset val="128"/>
          </rPr>
          <t>右表より自動転記</t>
        </r>
      </text>
    </comment>
    <comment ref="E15" authorId="0" shapeId="0" xr:uid="{00000000-0006-0000-2200-000004000000}">
      <text>
        <r>
          <rPr>
            <b/>
            <sz val="9"/>
            <color indexed="81"/>
            <rFont val="MS P ゴシック"/>
            <family val="3"/>
            <charset val="128"/>
          </rPr>
          <t>右表より自動転記</t>
        </r>
      </text>
    </comment>
    <comment ref="E18" authorId="0" shapeId="0" xr:uid="{00000000-0006-0000-2200-000005000000}">
      <text>
        <r>
          <rPr>
            <b/>
            <sz val="9"/>
            <color indexed="81"/>
            <rFont val="ＭＳ Ｐゴシック"/>
            <family val="3"/>
            <charset val="128"/>
          </rPr>
          <t xml:space="preserve">以下５項目の合計金額を自動計算
</t>
        </r>
      </text>
    </comment>
    <comment ref="E19" authorId="0" shapeId="0" xr:uid="{00000000-0006-0000-2200-000006000000}">
      <text>
        <r>
          <rPr>
            <b/>
            <sz val="9"/>
            <color indexed="81"/>
            <rFont val="ＭＳ Ｐゴシック"/>
            <family val="3"/>
            <charset val="128"/>
          </rPr>
          <t>右表より自動転記</t>
        </r>
      </text>
    </comment>
    <comment ref="E20" authorId="0" shapeId="0" xr:uid="{6A6AB02A-9325-4812-B7C8-F1C9B2F77224}">
      <text>
        <r>
          <rPr>
            <b/>
            <sz val="9"/>
            <color indexed="81"/>
            <rFont val="MS P ゴシック"/>
            <family val="3"/>
            <charset val="128"/>
          </rPr>
          <t>右表より自動転記</t>
        </r>
      </text>
    </comment>
    <comment ref="D49" authorId="0" shapeId="0" xr:uid="{00000000-0006-0000-2200-000007000000}">
      <text>
        <r>
          <rPr>
            <b/>
            <sz val="9"/>
            <color indexed="81"/>
            <rFont val="ＭＳ Ｐゴシック"/>
            <family val="3"/>
            <charset val="128"/>
          </rPr>
          <t>該当する省エネルギー導入手法
を簡潔に記載すること</t>
        </r>
      </text>
    </comment>
    <comment ref="E62" authorId="0" shapeId="0" xr:uid="{00000000-0006-0000-2200-000008000000}">
      <text>
        <r>
          <rPr>
            <b/>
            <sz val="9"/>
            <color indexed="81"/>
            <rFont val="ＭＳ Ｐゴシック"/>
            <family val="3"/>
            <charset val="128"/>
          </rPr>
          <t>右表より自動転記</t>
        </r>
      </text>
    </comment>
    <comment ref="E63" authorId="0" shapeId="0" xr:uid="{00000000-0006-0000-2200-000009000000}">
      <text>
        <r>
          <rPr>
            <b/>
            <sz val="9"/>
            <color indexed="81"/>
            <rFont val="MS P ゴシック"/>
            <family val="3"/>
            <charset val="128"/>
          </rPr>
          <t>1年目を自動転記
金額が異なる場合は手動入力すること</t>
        </r>
      </text>
    </comment>
    <comment ref="G67" authorId="0" shapeId="0" xr:uid="{00000000-0006-0000-2200-00000A000000}">
      <text>
        <r>
          <rPr>
            <b/>
            <sz val="9"/>
            <color indexed="81"/>
            <rFont val="ＭＳ Ｐゴシック"/>
            <family val="3"/>
            <charset val="128"/>
          </rPr>
          <t>様式７「１．事業名称」を自動転記</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3" authorId="0" shapeId="0" xr:uid="{FDA4C2B3-128A-40F4-AB6F-A322D527B456}">
      <text>
        <r>
          <rPr>
            <b/>
            <sz val="9"/>
            <color indexed="81"/>
            <rFont val="ＭＳ Ｐゴシック"/>
            <family val="3"/>
            <charset val="128"/>
          </rPr>
          <t>様式７「１．事業名称」
を自動転記</t>
        </r>
      </text>
    </comment>
    <comment ref="P45" authorId="0" shapeId="0" xr:uid="{9015AE28-E07D-4A51-B9B5-932CBABEDECA}">
      <text>
        <r>
          <rPr>
            <b/>
            <sz val="9"/>
            <color indexed="81"/>
            <rFont val="ＭＳ Ｐゴシック"/>
            <family val="3"/>
            <charset val="128"/>
          </rPr>
          <t>様式７「１．事業名称」
を自動転記</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28" authorId="0" shapeId="0" xr:uid="{00000000-0006-0000-0400-000001000000}">
      <text>
        <r>
          <rPr>
            <b/>
            <sz val="11"/>
            <color indexed="81"/>
            <rFont val="ＭＳ Ｐゴシック"/>
            <family val="3"/>
            <charset val="128"/>
          </rPr>
          <t>様式７「１．事業名称」
を自動転記</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30" authorId="0" shapeId="0" xr:uid="{00000000-0006-0000-0500-000001000000}">
      <text>
        <r>
          <rPr>
            <b/>
            <sz val="11"/>
            <color indexed="81"/>
            <rFont val="ＭＳ Ｐゴシック"/>
            <family val="3"/>
            <charset val="128"/>
          </rPr>
          <t>様式７「１．事業名称」
を自動転記</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29" authorId="0" shapeId="0" xr:uid="{00000000-0006-0000-0600-000001000000}">
      <text>
        <r>
          <rPr>
            <b/>
            <sz val="11"/>
            <color indexed="81"/>
            <rFont val="ＭＳ Ｐゴシック"/>
            <family val="3"/>
            <charset val="128"/>
          </rPr>
          <t>様式７「１．事業名称」
を自動転記</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9" authorId="0" shapeId="0" xr:uid="{00000000-0006-0000-0700-000001000000}">
      <text>
        <r>
          <rPr>
            <b/>
            <sz val="11"/>
            <color indexed="81"/>
            <rFont val="ＭＳ Ｐゴシック"/>
            <family val="3"/>
            <charset val="128"/>
          </rPr>
          <t>様式７「１．事業名称」
を自動転記</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<sst xmlns="http://schemas.openxmlformats.org/spreadsheetml/2006/main" count="1958" uniqueCount="990">
  <si>
    <t>数量</t>
    <rPh sb="0" eb="2">
      <t>スウリョウ</t>
    </rPh>
    <phoneticPr fontId="6"/>
  </si>
  <si>
    <t>単位</t>
    <rPh sb="0" eb="2">
      <t>タンイ</t>
    </rPh>
    <phoneticPr fontId="6"/>
  </si>
  <si>
    <t>備考</t>
    <rPh sb="0" eb="2">
      <t>ビコウ</t>
    </rPh>
    <phoneticPr fontId="6"/>
  </si>
  <si>
    <t>科目名称</t>
    <rPh sb="0" eb="2">
      <t>カモク</t>
    </rPh>
    <phoneticPr fontId="6"/>
  </si>
  <si>
    <t>中科目名称</t>
    <rPh sb="0" eb="1">
      <t>チュウ</t>
    </rPh>
    <rPh sb="1" eb="3">
      <t>カモク</t>
    </rPh>
    <rPh sb="3" eb="5">
      <t>メイショウ</t>
    </rPh>
    <phoneticPr fontId="6"/>
  </si>
  <si>
    <t>摘要</t>
    <rPh sb="0" eb="2">
      <t>テキヨウ</t>
    </rPh>
    <phoneticPr fontId="6"/>
  </si>
  <si>
    <t>項目</t>
    <rPh sb="0" eb="2">
      <t>コウモク</t>
    </rPh>
    <phoneticPr fontId="6"/>
  </si>
  <si>
    <t>金額（円）</t>
    <rPh sb="0" eb="2">
      <t>キンガク</t>
    </rPh>
    <rPh sb="3" eb="4">
      <t>エン</t>
    </rPh>
    <phoneticPr fontId="6"/>
  </si>
  <si>
    <t>設計・工事費（Ⅰ＋Ⅱ）</t>
    <rPh sb="0" eb="2">
      <t>セッケイ</t>
    </rPh>
    <rPh sb="3" eb="6">
      <t>コウジヒ</t>
    </rPh>
    <phoneticPr fontId="6"/>
  </si>
  <si>
    <t>Ⅰ.包括的エネルギー管理計画書作成費（a+b+c）</t>
    <rPh sb="2" eb="5">
      <t>ホウカツテキ</t>
    </rPh>
    <rPh sb="10" eb="12">
      <t>カンリ</t>
    </rPh>
    <rPh sb="12" eb="15">
      <t>ケイカクショ</t>
    </rPh>
    <rPh sb="15" eb="17">
      <t>サクセイ</t>
    </rPh>
    <rPh sb="17" eb="18">
      <t>ヒ</t>
    </rPh>
    <phoneticPr fontId="6"/>
  </si>
  <si>
    <t>　　a.詳細診断費</t>
    <phoneticPr fontId="6"/>
  </si>
  <si>
    <t>　　b.設計費</t>
    <rPh sb="4" eb="6">
      <t>セッケイ</t>
    </rPh>
    <rPh sb="6" eb="7">
      <t>ヒ</t>
    </rPh>
    <phoneticPr fontId="6"/>
  </si>
  <si>
    <t>　　c.その他関連業務</t>
    <rPh sb="6" eb="7">
      <t>タ</t>
    </rPh>
    <rPh sb="7" eb="9">
      <t>カンレン</t>
    </rPh>
    <rPh sb="9" eb="11">
      <t>ギョウム</t>
    </rPh>
    <phoneticPr fontId="6"/>
  </si>
  <si>
    <t>Ⅱ.省エネルギー改修工事費（ｱ+ｲ+ｳ）</t>
    <rPh sb="2" eb="3">
      <t>ショウ</t>
    </rPh>
    <rPh sb="8" eb="10">
      <t>カイシュウ</t>
    </rPh>
    <rPh sb="10" eb="12">
      <t>コウジ</t>
    </rPh>
    <rPh sb="12" eb="13">
      <t>ヒ</t>
    </rPh>
    <phoneticPr fontId="6"/>
  </si>
  <si>
    <t>　　ｱ.直接工事費</t>
    <rPh sb="4" eb="6">
      <t>チョクセツ</t>
    </rPh>
    <rPh sb="6" eb="9">
      <t>コウジヒ</t>
    </rPh>
    <phoneticPr fontId="6"/>
  </si>
  <si>
    <t>　　ｲ.工事監理費</t>
    <rPh sb="4" eb="6">
      <t>コウジ</t>
    </rPh>
    <rPh sb="6" eb="8">
      <t>カンリ</t>
    </rPh>
    <rPh sb="8" eb="9">
      <t>ヒ</t>
    </rPh>
    <phoneticPr fontId="6"/>
  </si>
  <si>
    <t>　　ｳ.その他関連業務</t>
    <phoneticPr fontId="6"/>
  </si>
  <si>
    <t>維持管理費</t>
    <rPh sb="0" eb="2">
      <t>イジ</t>
    </rPh>
    <rPh sb="2" eb="4">
      <t>カンリ</t>
    </rPh>
    <rPh sb="4" eb="5">
      <t>ヒ</t>
    </rPh>
    <phoneticPr fontId="6"/>
  </si>
  <si>
    <t>計測・検証費（計測機器設置費を除く）</t>
    <rPh sb="0" eb="2">
      <t>ケイソク</t>
    </rPh>
    <rPh sb="3" eb="6">
      <t>ケンショウヒ</t>
    </rPh>
    <rPh sb="7" eb="9">
      <t>ケイソク</t>
    </rPh>
    <rPh sb="9" eb="11">
      <t>キキ</t>
    </rPh>
    <rPh sb="11" eb="13">
      <t>セッチ</t>
    </rPh>
    <rPh sb="13" eb="14">
      <t>ヒ</t>
    </rPh>
    <rPh sb="15" eb="16">
      <t>ノゾ</t>
    </rPh>
    <phoneticPr fontId="6"/>
  </si>
  <si>
    <t>運転管理費</t>
    <rPh sb="0" eb="2">
      <t>ウンテン</t>
    </rPh>
    <rPh sb="2" eb="5">
      <t>カンリヒ</t>
    </rPh>
    <phoneticPr fontId="6"/>
  </si>
  <si>
    <t>　　（固定資産税）</t>
    <rPh sb="3" eb="5">
      <t>コテイ</t>
    </rPh>
    <rPh sb="5" eb="8">
      <t>シサンゼイ</t>
    </rPh>
    <phoneticPr fontId="6"/>
  </si>
  <si>
    <t>　　（法人税）</t>
    <rPh sb="3" eb="6">
      <t>ホウジンゼイ</t>
    </rPh>
    <phoneticPr fontId="6"/>
  </si>
  <si>
    <t>合計</t>
    <rPh sb="0" eb="2">
      <t>ゴウケイ</t>
    </rPh>
    <phoneticPr fontId="6"/>
  </si>
  <si>
    <t>（単位：円）</t>
    <rPh sb="4" eb="5">
      <t>エン</t>
    </rPh>
    <phoneticPr fontId="6"/>
  </si>
  <si>
    <t>初年度</t>
    <rPh sb="0" eb="3">
      <t>ショネンド</t>
    </rPh>
    <phoneticPr fontId="6"/>
  </si>
  <si>
    <t>光熱水費</t>
    <rPh sb="0" eb="3">
      <t>コウネツスイ</t>
    </rPh>
    <rPh sb="3" eb="4">
      <t>ヒ</t>
    </rPh>
    <phoneticPr fontId="6"/>
  </si>
  <si>
    <t>設計・工事費償還分</t>
    <rPh sb="0" eb="2">
      <t>セッケイ</t>
    </rPh>
    <rPh sb="3" eb="5">
      <t>コウジ</t>
    </rPh>
    <rPh sb="5" eb="6">
      <t>ヒ</t>
    </rPh>
    <rPh sb="6" eb="9">
      <t>ショウカンブン</t>
    </rPh>
    <phoneticPr fontId="6"/>
  </si>
  <si>
    <t>計測・検証費（計測機器設置費を除く）</t>
    <rPh sb="0" eb="2">
      <t>ケイソク</t>
    </rPh>
    <rPh sb="3" eb="5">
      <t>ケンショウ</t>
    </rPh>
    <rPh sb="5" eb="6">
      <t>ヒ</t>
    </rPh>
    <rPh sb="7" eb="9">
      <t>ケイソク</t>
    </rPh>
    <rPh sb="9" eb="11">
      <t>キキ</t>
    </rPh>
    <rPh sb="11" eb="13">
      <t>セッチ</t>
    </rPh>
    <rPh sb="13" eb="14">
      <t>ヒ</t>
    </rPh>
    <rPh sb="15" eb="16">
      <t>ノゾ</t>
    </rPh>
    <phoneticPr fontId="6"/>
  </si>
  <si>
    <t>行政財産使用料</t>
    <rPh sb="0" eb="2">
      <t>ギョウセイ</t>
    </rPh>
    <rPh sb="2" eb="4">
      <t>ザイサン</t>
    </rPh>
    <rPh sb="4" eb="7">
      <t>シヨウリョウ</t>
    </rPh>
    <phoneticPr fontId="6"/>
  </si>
  <si>
    <t>金利償還分</t>
    <rPh sb="0" eb="2">
      <t>キンリ</t>
    </rPh>
    <rPh sb="2" eb="4">
      <t>ショウカン</t>
    </rPh>
    <rPh sb="4" eb="5">
      <t>ブン</t>
    </rPh>
    <phoneticPr fontId="6"/>
  </si>
  <si>
    <t>科目</t>
    <rPh sb="0" eb="2">
      <t>カモク</t>
    </rPh>
    <phoneticPr fontId="6"/>
  </si>
  <si>
    <t>収支計画</t>
    <rPh sb="0" eb="2">
      <t>シュウシ</t>
    </rPh>
    <rPh sb="2" eb="4">
      <t>ケイカク</t>
    </rPh>
    <phoneticPr fontId="6"/>
  </si>
  <si>
    <t>収入計</t>
    <rPh sb="0" eb="2">
      <t>シュウニュウ</t>
    </rPh>
    <rPh sb="2" eb="3">
      <t>ケイ</t>
    </rPh>
    <phoneticPr fontId="6"/>
  </si>
  <si>
    <t>設計・工事費償還分</t>
    <rPh sb="0" eb="2">
      <t>セッケイ</t>
    </rPh>
    <rPh sb="3" eb="6">
      <t>コウジヒ</t>
    </rPh>
    <rPh sb="6" eb="9">
      <t>ショウカンブン</t>
    </rPh>
    <phoneticPr fontId="6"/>
  </si>
  <si>
    <t>維持管理収入</t>
    <rPh sb="0" eb="2">
      <t>イジ</t>
    </rPh>
    <rPh sb="2" eb="4">
      <t>カンリ</t>
    </rPh>
    <rPh sb="4" eb="6">
      <t>シュウニュウ</t>
    </rPh>
    <phoneticPr fontId="6"/>
  </si>
  <si>
    <t>計測・検証収入</t>
    <rPh sb="0" eb="2">
      <t>ケイソク</t>
    </rPh>
    <rPh sb="3" eb="5">
      <t>ケンショウ</t>
    </rPh>
    <rPh sb="5" eb="7">
      <t>シュウニュウ</t>
    </rPh>
    <phoneticPr fontId="6"/>
  </si>
  <si>
    <t>運転管理収入</t>
    <rPh sb="0" eb="2">
      <t>ウンテン</t>
    </rPh>
    <rPh sb="2" eb="4">
      <t>カンリ</t>
    </rPh>
    <rPh sb="4" eb="6">
      <t>シュウニュウ</t>
    </rPh>
    <phoneticPr fontId="6"/>
  </si>
  <si>
    <t>支出計</t>
    <rPh sb="0" eb="2">
      <t>シシュツ</t>
    </rPh>
    <rPh sb="2" eb="3">
      <t>ケイ</t>
    </rPh>
    <phoneticPr fontId="6"/>
  </si>
  <si>
    <t>維持管理費</t>
    <rPh sb="0" eb="2">
      <t>イジ</t>
    </rPh>
    <rPh sb="2" eb="5">
      <t>カンリヒ</t>
    </rPh>
    <phoneticPr fontId="6"/>
  </si>
  <si>
    <t>計測・検証費</t>
    <rPh sb="0" eb="2">
      <t>ケイソク</t>
    </rPh>
    <rPh sb="3" eb="6">
      <t>ケンショウヒ</t>
    </rPh>
    <phoneticPr fontId="6"/>
  </si>
  <si>
    <t>運転管理費</t>
    <rPh sb="0" eb="2">
      <t>ウンテン</t>
    </rPh>
    <rPh sb="2" eb="4">
      <t>カンリ</t>
    </rPh>
    <rPh sb="4" eb="5">
      <t>ヒ</t>
    </rPh>
    <phoneticPr fontId="6"/>
  </si>
  <si>
    <t>税引前当期損益</t>
    <rPh sb="0" eb="3">
      <t>ゼイビキマエ</t>
    </rPh>
    <rPh sb="3" eb="5">
      <t>トウキ</t>
    </rPh>
    <rPh sb="5" eb="7">
      <t>ソンエキ</t>
    </rPh>
    <phoneticPr fontId="6"/>
  </si>
  <si>
    <t>税引後当期損益</t>
    <rPh sb="0" eb="2">
      <t>ゼイビ</t>
    </rPh>
    <rPh sb="2" eb="3">
      <t>ゴ</t>
    </rPh>
    <rPh sb="3" eb="5">
      <t>トウキ</t>
    </rPh>
    <rPh sb="5" eb="7">
      <t>ソンエキ</t>
    </rPh>
    <phoneticPr fontId="6"/>
  </si>
  <si>
    <t>資金計画</t>
    <rPh sb="0" eb="2">
      <t>シキン</t>
    </rPh>
    <rPh sb="2" eb="4">
      <t>ケイカク</t>
    </rPh>
    <phoneticPr fontId="6"/>
  </si>
  <si>
    <t>資金需要</t>
    <rPh sb="0" eb="2">
      <t>シキン</t>
    </rPh>
    <rPh sb="2" eb="4">
      <t>ジュヨウ</t>
    </rPh>
    <phoneticPr fontId="6"/>
  </si>
  <si>
    <t>設計・工事費等</t>
    <rPh sb="0" eb="2">
      <t>セッケイ</t>
    </rPh>
    <rPh sb="3" eb="6">
      <t>コウジヒ</t>
    </rPh>
    <rPh sb="6" eb="7">
      <t>トウ</t>
    </rPh>
    <phoneticPr fontId="6"/>
  </si>
  <si>
    <t>借入金返済</t>
    <rPh sb="0" eb="2">
      <t>カリイレ</t>
    </rPh>
    <rPh sb="2" eb="3">
      <t>キン</t>
    </rPh>
    <rPh sb="3" eb="5">
      <t>ヘンサイ</t>
    </rPh>
    <phoneticPr fontId="6"/>
  </si>
  <si>
    <t>その他</t>
    <rPh sb="2" eb="3">
      <t>ホカ</t>
    </rPh>
    <phoneticPr fontId="6"/>
  </si>
  <si>
    <t>資金調達</t>
    <rPh sb="0" eb="2">
      <t>シキン</t>
    </rPh>
    <rPh sb="2" eb="4">
      <t>チョウタツ</t>
    </rPh>
    <phoneticPr fontId="6"/>
  </si>
  <si>
    <t>当期損益</t>
    <rPh sb="0" eb="2">
      <t>トウキ</t>
    </rPh>
    <rPh sb="2" eb="4">
      <t>ソンエキ</t>
    </rPh>
    <phoneticPr fontId="6"/>
  </si>
  <si>
    <t>借入金</t>
    <rPh sb="0" eb="2">
      <t>カリイレ</t>
    </rPh>
    <rPh sb="2" eb="3">
      <t>キン</t>
    </rPh>
    <phoneticPr fontId="6"/>
  </si>
  <si>
    <t>資本金</t>
    <rPh sb="0" eb="3">
      <t>シホンキン</t>
    </rPh>
    <phoneticPr fontId="6"/>
  </si>
  <si>
    <t>当期資金過不足</t>
    <rPh sb="0" eb="2">
      <t>トウキ</t>
    </rPh>
    <rPh sb="2" eb="3">
      <t>シホン</t>
    </rPh>
    <rPh sb="3" eb="4">
      <t>キン</t>
    </rPh>
    <rPh sb="4" eb="7">
      <t>カフソク</t>
    </rPh>
    <phoneticPr fontId="6"/>
  </si>
  <si>
    <t>資金過不足累計</t>
    <rPh sb="0" eb="2">
      <t>シキン</t>
    </rPh>
    <rPh sb="2" eb="5">
      <t>カフソク</t>
    </rPh>
    <rPh sb="5" eb="7">
      <t>ルイケイ</t>
    </rPh>
    <phoneticPr fontId="6"/>
  </si>
  <si>
    <t>借入残高</t>
    <rPh sb="0" eb="2">
      <t>カリイレ</t>
    </rPh>
    <rPh sb="2" eb="3">
      <t>ザンキン</t>
    </rPh>
    <rPh sb="3" eb="4">
      <t>ダカ</t>
    </rPh>
    <phoneticPr fontId="6"/>
  </si>
  <si>
    <t>資金調達企業主体</t>
    <rPh sb="0" eb="2">
      <t>シキン</t>
    </rPh>
    <rPh sb="2" eb="4">
      <t>チョウタツ</t>
    </rPh>
    <rPh sb="4" eb="6">
      <t>キギョウ</t>
    </rPh>
    <rPh sb="6" eb="8">
      <t>シュタイ</t>
    </rPh>
    <phoneticPr fontId="6"/>
  </si>
  <si>
    <t>事業役割</t>
    <rPh sb="0" eb="2">
      <t>ジギョウ</t>
    </rPh>
    <rPh sb="2" eb="4">
      <t>ヤクワリ</t>
    </rPh>
    <phoneticPr fontId="6"/>
  </si>
  <si>
    <t>設計役割</t>
    <rPh sb="0" eb="2">
      <t>セッケイ</t>
    </rPh>
    <rPh sb="2" eb="4">
      <t>ヤクワリ</t>
    </rPh>
    <phoneticPr fontId="6"/>
  </si>
  <si>
    <t>建設役割</t>
    <rPh sb="0" eb="2">
      <t>ケンセツ</t>
    </rPh>
    <rPh sb="2" eb="4">
      <t>ヤクワリ</t>
    </rPh>
    <phoneticPr fontId="6"/>
  </si>
  <si>
    <t>円</t>
    <rPh sb="0" eb="1">
      <t>エン</t>
    </rPh>
    <phoneticPr fontId="6"/>
  </si>
  <si>
    <t>自己資本</t>
    <rPh sb="0" eb="2">
      <t>ジコ</t>
    </rPh>
    <rPh sb="2" eb="4">
      <t>シホン</t>
    </rPh>
    <phoneticPr fontId="6"/>
  </si>
  <si>
    <t>外部借入等</t>
    <rPh sb="0" eb="2">
      <t>ガイブ</t>
    </rPh>
    <rPh sb="2" eb="4">
      <t>カリイレ</t>
    </rPh>
    <rPh sb="4" eb="5">
      <t>トウ</t>
    </rPh>
    <phoneticPr fontId="6"/>
  </si>
  <si>
    <t>民間金融機関※</t>
    <rPh sb="0" eb="2">
      <t>ミンカン</t>
    </rPh>
    <rPh sb="2" eb="4">
      <t>キンユウ</t>
    </rPh>
    <rPh sb="4" eb="6">
      <t>キカン</t>
    </rPh>
    <phoneticPr fontId="6"/>
  </si>
  <si>
    <t>政府系金融機関※</t>
    <rPh sb="0" eb="3">
      <t>セイフケイ</t>
    </rPh>
    <rPh sb="3" eb="5">
      <t>キンユウ</t>
    </rPh>
    <rPh sb="5" eb="7">
      <t>キカン</t>
    </rPh>
    <phoneticPr fontId="6"/>
  </si>
  <si>
    <t>その他社債等※</t>
    <rPh sb="0" eb="3">
      <t>ソノタ</t>
    </rPh>
    <rPh sb="3" eb="5">
      <t>シャサイ</t>
    </rPh>
    <rPh sb="5" eb="6">
      <t>トウ</t>
    </rPh>
    <phoneticPr fontId="6"/>
  </si>
  <si>
    <t>民間金融機関</t>
    <phoneticPr fontId="6"/>
  </si>
  <si>
    <t>政府系金融機関</t>
    <phoneticPr fontId="6"/>
  </si>
  <si>
    <t>その他社債等</t>
    <phoneticPr fontId="6"/>
  </si>
  <si>
    <t>1.　技 術 提 案 基 本 方 針</t>
    <rPh sb="3" eb="4">
      <t>ワザ</t>
    </rPh>
    <rPh sb="5" eb="6">
      <t>ジュツ</t>
    </rPh>
    <rPh sb="7" eb="8">
      <t>ツツミ</t>
    </rPh>
    <rPh sb="9" eb="10">
      <t>アン</t>
    </rPh>
    <rPh sb="11" eb="12">
      <t>モト</t>
    </rPh>
    <rPh sb="13" eb="14">
      <t>ホン</t>
    </rPh>
    <rPh sb="15" eb="16">
      <t>カタ</t>
    </rPh>
    <rPh sb="17" eb="18">
      <t>ハリ</t>
    </rPh>
    <phoneticPr fontId="6"/>
  </si>
  <si>
    <t>様式10-2-3</t>
    <rPh sb="0" eb="2">
      <t>ヨウシキ</t>
    </rPh>
    <phoneticPr fontId="6"/>
  </si>
  <si>
    <t>様式10-2-4</t>
    <rPh sb="0" eb="2">
      <t>ヨウシキ</t>
    </rPh>
    <phoneticPr fontId="6"/>
  </si>
  <si>
    <t>様式10-2-6</t>
    <rPh sb="0" eb="2">
      <t>ヨウシキ</t>
    </rPh>
    <phoneticPr fontId="6"/>
  </si>
  <si>
    <t>様式10-2-7</t>
    <rPh sb="0" eb="2">
      <t>ヨウシキ</t>
    </rPh>
    <phoneticPr fontId="6"/>
  </si>
  <si>
    <t>事業名称</t>
    <rPh sb="0" eb="2">
      <t>ジギョウ</t>
    </rPh>
    <rPh sb="2" eb="4">
      <t>メイショウ</t>
    </rPh>
    <phoneticPr fontId="29"/>
  </si>
  <si>
    <t>①　執務環境の確保に関する考え方（照度、グレア、ちらつき等）</t>
    <rPh sb="2" eb="4">
      <t>シツム</t>
    </rPh>
    <rPh sb="4" eb="6">
      <t>カンキョウ</t>
    </rPh>
    <rPh sb="7" eb="9">
      <t>カクホ</t>
    </rPh>
    <rPh sb="10" eb="11">
      <t>カン</t>
    </rPh>
    <rPh sb="13" eb="14">
      <t>カンガ</t>
    </rPh>
    <rPh sb="15" eb="16">
      <t>カタ</t>
    </rPh>
    <rPh sb="17" eb="19">
      <t>ショウド</t>
    </rPh>
    <rPh sb="28" eb="29">
      <t>ナド</t>
    </rPh>
    <phoneticPr fontId="29"/>
  </si>
  <si>
    <t>③　緊急時（故障時、球切れ時等）対応の考え方</t>
    <rPh sb="2" eb="5">
      <t>キンキュウジ</t>
    </rPh>
    <rPh sb="6" eb="8">
      <t>コショウ</t>
    </rPh>
    <rPh sb="8" eb="9">
      <t>ジ</t>
    </rPh>
    <rPh sb="10" eb="11">
      <t>タマ</t>
    </rPh>
    <rPh sb="11" eb="12">
      <t>ギ</t>
    </rPh>
    <rPh sb="13" eb="14">
      <t>ジ</t>
    </rPh>
    <rPh sb="14" eb="15">
      <t>トウ</t>
    </rPh>
    <rPh sb="16" eb="18">
      <t>タイオウ</t>
    </rPh>
    <rPh sb="19" eb="20">
      <t>カンガ</t>
    </rPh>
    <rPh sb="21" eb="22">
      <t>カタ</t>
    </rPh>
    <phoneticPr fontId="29"/>
  </si>
  <si>
    <r>
      <t>②　安全性確保に関する考え方（</t>
    </r>
    <r>
      <rPr>
        <sz val="11"/>
        <rFont val="ＭＳ Ｐゴシック"/>
        <family val="3"/>
        <charset val="128"/>
      </rPr>
      <t>老朽ソケットの対策、地震時落下、球交換時等感電防止等）</t>
    </r>
    <rPh sb="2" eb="5">
      <t>アンゼンセイ</t>
    </rPh>
    <rPh sb="5" eb="7">
      <t>カクホ</t>
    </rPh>
    <rPh sb="8" eb="9">
      <t>カン</t>
    </rPh>
    <rPh sb="11" eb="12">
      <t>カンガ</t>
    </rPh>
    <rPh sb="13" eb="14">
      <t>カタ</t>
    </rPh>
    <rPh sb="15" eb="17">
      <t>ロウキュウ</t>
    </rPh>
    <rPh sb="22" eb="24">
      <t>タイサク</t>
    </rPh>
    <rPh sb="25" eb="28">
      <t>ジシンジ</t>
    </rPh>
    <rPh sb="28" eb="30">
      <t>ラッカ</t>
    </rPh>
    <rPh sb="31" eb="32">
      <t>タマ</t>
    </rPh>
    <rPh sb="32" eb="34">
      <t>コウカン</t>
    </rPh>
    <rPh sb="34" eb="35">
      <t>ジ</t>
    </rPh>
    <rPh sb="35" eb="36">
      <t>ナド</t>
    </rPh>
    <rPh sb="36" eb="38">
      <t>カンデン</t>
    </rPh>
    <rPh sb="38" eb="40">
      <t>ボウシ</t>
    </rPh>
    <rPh sb="40" eb="41">
      <t>ナド</t>
    </rPh>
    <phoneticPr fontId="29"/>
  </si>
  <si>
    <t>④　その他アピールポイント</t>
    <rPh sb="4" eb="5">
      <t>ホカ</t>
    </rPh>
    <phoneticPr fontId="29"/>
  </si>
  <si>
    <t>⑤　取替え対象の考え方</t>
    <rPh sb="2" eb="4">
      <t>トリカ</t>
    </rPh>
    <rPh sb="5" eb="7">
      <t>タイショウ</t>
    </rPh>
    <rPh sb="8" eb="9">
      <t>カンガ</t>
    </rPh>
    <rPh sb="10" eb="11">
      <t>カタ</t>
    </rPh>
    <phoneticPr fontId="29"/>
  </si>
  <si>
    <t>単位：本</t>
    <rPh sb="0" eb="2">
      <t>タンイ</t>
    </rPh>
    <rPh sb="3" eb="4">
      <t>ホン</t>
    </rPh>
    <phoneticPr fontId="6"/>
  </si>
  <si>
    <t>必須改修分</t>
    <rPh sb="0" eb="2">
      <t>ヒッス</t>
    </rPh>
    <rPh sb="2" eb="4">
      <t>カイシュウ</t>
    </rPh>
    <rPh sb="4" eb="5">
      <t>ブン</t>
    </rPh>
    <phoneticPr fontId="6"/>
  </si>
  <si>
    <t>任　意　改　修　分</t>
    <rPh sb="0" eb="1">
      <t>ニン</t>
    </rPh>
    <rPh sb="2" eb="3">
      <t>イ</t>
    </rPh>
    <rPh sb="4" eb="5">
      <t>アラタ</t>
    </rPh>
    <rPh sb="6" eb="7">
      <t>オサム</t>
    </rPh>
    <rPh sb="8" eb="9">
      <t>ブン</t>
    </rPh>
    <phoneticPr fontId="6"/>
  </si>
  <si>
    <t>計</t>
    <rPh sb="0" eb="1">
      <t>ケイ</t>
    </rPh>
    <phoneticPr fontId="6"/>
  </si>
  <si>
    <t>蛍光灯
直管形
40形</t>
    <rPh sb="0" eb="2">
      <t>ケイコウ</t>
    </rPh>
    <rPh sb="2" eb="3">
      <t>トウ</t>
    </rPh>
    <rPh sb="4" eb="5">
      <t>チョッ</t>
    </rPh>
    <rPh sb="5" eb="6">
      <t>カン</t>
    </rPh>
    <rPh sb="6" eb="7">
      <t>ガタ</t>
    </rPh>
    <rPh sb="10" eb="11">
      <t>ガタ</t>
    </rPh>
    <phoneticPr fontId="6"/>
  </si>
  <si>
    <t>蛍光灯
直管形
20形</t>
    <rPh sb="0" eb="2">
      <t>ケイコウ</t>
    </rPh>
    <rPh sb="2" eb="3">
      <t>トウ</t>
    </rPh>
    <rPh sb="4" eb="5">
      <t>チョッ</t>
    </rPh>
    <rPh sb="5" eb="6">
      <t>カン</t>
    </rPh>
    <rPh sb="6" eb="7">
      <t>ガタ</t>
    </rPh>
    <rPh sb="10" eb="11">
      <t>ガタ</t>
    </rPh>
    <phoneticPr fontId="6"/>
  </si>
  <si>
    <t>蛍光灯
直管形
10形</t>
    <rPh sb="0" eb="2">
      <t>ケイコウ</t>
    </rPh>
    <rPh sb="2" eb="3">
      <t>トウ</t>
    </rPh>
    <rPh sb="4" eb="5">
      <t>チョッ</t>
    </rPh>
    <rPh sb="5" eb="6">
      <t>カン</t>
    </rPh>
    <rPh sb="6" eb="7">
      <t>ガタ</t>
    </rPh>
    <rPh sb="10" eb="11">
      <t>ガタ</t>
    </rPh>
    <phoneticPr fontId="6"/>
  </si>
  <si>
    <r>
      <t>蛍光灯
直管形
Hf32形</t>
    </r>
    <r>
      <rPr>
        <sz val="9"/>
        <rFont val="ＭＳ Ｐゴシック"/>
        <family val="3"/>
        <charset val="128"/>
      </rPr>
      <t>（高出力）</t>
    </r>
    <rPh sb="0" eb="2">
      <t>ケイコウ</t>
    </rPh>
    <rPh sb="2" eb="3">
      <t>トウ</t>
    </rPh>
    <rPh sb="4" eb="5">
      <t>チョッ</t>
    </rPh>
    <rPh sb="5" eb="6">
      <t>カン</t>
    </rPh>
    <rPh sb="6" eb="7">
      <t>ガタ</t>
    </rPh>
    <rPh sb="12" eb="13">
      <t>ガタ</t>
    </rPh>
    <rPh sb="14" eb="17">
      <t>コウシュツリョク</t>
    </rPh>
    <phoneticPr fontId="6"/>
  </si>
  <si>
    <r>
      <t>蛍光灯
直管形
Hf32形</t>
    </r>
    <r>
      <rPr>
        <sz val="9"/>
        <rFont val="ＭＳ Ｐゴシック"/>
        <family val="3"/>
        <charset val="128"/>
      </rPr>
      <t>（定格出力）</t>
    </r>
    <rPh sb="0" eb="2">
      <t>ケイコウ</t>
    </rPh>
    <rPh sb="2" eb="3">
      <t>トウ</t>
    </rPh>
    <rPh sb="4" eb="5">
      <t>チョッ</t>
    </rPh>
    <rPh sb="5" eb="6">
      <t>カン</t>
    </rPh>
    <rPh sb="6" eb="7">
      <t>ガタ</t>
    </rPh>
    <rPh sb="12" eb="13">
      <t>ガタ</t>
    </rPh>
    <rPh sb="14" eb="16">
      <t>テイカク</t>
    </rPh>
    <rPh sb="16" eb="18">
      <t>シュツリョク</t>
    </rPh>
    <phoneticPr fontId="6"/>
  </si>
  <si>
    <t>蛍光灯
直管形
40形防水</t>
    <rPh sb="0" eb="2">
      <t>ケイコウ</t>
    </rPh>
    <rPh sb="2" eb="3">
      <t>トウ</t>
    </rPh>
    <rPh sb="4" eb="5">
      <t>チョッ</t>
    </rPh>
    <rPh sb="5" eb="6">
      <t>カン</t>
    </rPh>
    <rPh sb="6" eb="7">
      <t>ガタ</t>
    </rPh>
    <rPh sb="10" eb="11">
      <t>ガタ</t>
    </rPh>
    <rPh sb="11" eb="13">
      <t>ボウスイ</t>
    </rPh>
    <phoneticPr fontId="6"/>
  </si>
  <si>
    <t>蛍光灯
直管形
20形防水</t>
  </si>
  <si>
    <t>蛍光灯
直管形
その他</t>
    <rPh sb="0" eb="2">
      <t>ケイコウ</t>
    </rPh>
    <rPh sb="2" eb="3">
      <t>トウ</t>
    </rPh>
    <rPh sb="4" eb="5">
      <t>チョッ</t>
    </rPh>
    <rPh sb="5" eb="6">
      <t>カン</t>
    </rPh>
    <rPh sb="6" eb="7">
      <t>ガタ</t>
    </rPh>
    <rPh sb="10" eb="11">
      <t>タ</t>
    </rPh>
    <phoneticPr fontId="6"/>
  </si>
  <si>
    <t>ｺﾝﾊﾟｸﾄ形
蛍光ﾗﾝﾌﾟ</t>
    <rPh sb="6" eb="7">
      <t xml:space="preserve">
</t>
    </rPh>
    <rPh sb="7" eb="9">
      <t>ケイコウ</t>
    </rPh>
    <rPh sb="9" eb="12">
      <t>ランプ</t>
    </rPh>
    <phoneticPr fontId="6"/>
  </si>
  <si>
    <t>丸形
蛍光ﾗﾝﾌﾟ</t>
    <rPh sb="0" eb="2">
      <t>マルガタ</t>
    </rPh>
    <rPh sb="3" eb="5">
      <t>ケイコウ</t>
    </rPh>
    <phoneticPr fontId="6"/>
  </si>
  <si>
    <t>白熱電球</t>
    <rPh sb="0" eb="2">
      <t>ハクネツ</t>
    </rPh>
    <rPh sb="2" eb="4">
      <t>デンキュウ</t>
    </rPh>
    <phoneticPr fontId="6"/>
  </si>
  <si>
    <t>HIDﾗﾝﾌﾟ</t>
  </si>
  <si>
    <t>その他</t>
    <rPh sb="2" eb="3">
      <t>タ</t>
    </rPh>
    <phoneticPr fontId="6"/>
  </si>
  <si>
    <t>合　計</t>
    <rPh sb="0" eb="1">
      <t>ゴウ</t>
    </rPh>
    <rPh sb="2" eb="3">
      <t>ケイ</t>
    </rPh>
    <phoneticPr fontId="6"/>
  </si>
  <si>
    <t>様式10-2-8</t>
    <rPh sb="0" eb="2">
      <t>ヨウシキ</t>
    </rPh>
    <phoneticPr fontId="6"/>
  </si>
  <si>
    <t>品名</t>
    <rPh sb="0" eb="2">
      <t>ヒンメイ</t>
    </rPh>
    <phoneticPr fontId="6"/>
  </si>
  <si>
    <t>品番</t>
    <rPh sb="0" eb="2">
      <t>ヒンバン</t>
    </rPh>
    <phoneticPr fontId="6"/>
  </si>
  <si>
    <t>記入欄</t>
    <rPh sb="0" eb="2">
      <t>キニュウ</t>
    </rPh>
    <rPh sb="2" eb="3">
      <t>ラン</t>
    </rPh>
    <phoneticPr fontId="6"/>
  </si>
  <si>
    <t>電源部形式（内蔵形・別置形）</t>
    <rPh sb="0" eb="2">
      <t>デンゲン</t>
    </rPh>
    <rPh sb="2" eb="3">
      <t>ブ</t>
    </rPh>
    <rPh sb="3" eb="5">
      <t>ケイシキ</t>
    </rPh>
    <rPh sb="6" eb="8">
      <t>ナイゾウ</t>
    </rPh>
    <rPh sb="8" eb="9">
      <t>ガタ</t>
    </rPh>
    <rPh sb="10" eb="11">
      <t>ベツ</t>
    </rPh>
    <rPh sb="11" eb="12">
      <t>オ</t>
    </rPh>
    <rPh sb="12" eb="13">
      <t>ガタ</t>
    </rPh>
    <phoneticPr fontId="6"/>
  </si>
  <si>
    <t>内蔵形 ・ 別置形（PSEマーク　有・無）</t>
    <rPh sb="0" eb="2">
      <t>ナイゾウ</t>
    </rPh>
    <rPh sb="2" eb="3">
      <t>ガタ</t>
    </rPh>
    <phoneticPr fontId="6"/>
  </si>
  <si>
    <t>給電方式（口金片側 ・ 口金両端 ・くぼみ形コンタクト口金）</t>
    <rPh sb="0" eb="2">
      <t>キュウデン</t>
    </rPh>
    <rPh sb="2" eb="4">
      <t>ホウシキ</t>
    </rPh>
    <rPh sb="5" eb="7">
      <t>クチガネ</t>
    </rPh>
    <rPh sb="7" eb="9">
      <t>カタガワ</t>
    </rPh>
    <rPh sb="12" eb="14">
      <t>クチガネ</t>
    </rPh>
    <rPh sb="14" eb="16">
      <t>リョウタン</t>
    </rPh>
    <rPh sb="21" eb="22">
      <t>ガタ</t>
    </rPh>
    <rPh sb="27" eb="28">
      <t>クチ</t>
    </rPh>
    <rPh sb="28" eb="29">
      <t>カネ</t>
    </rPh>
    <phoneticPr fontId="6"/>
  </si>
  <si>
    <t>寸法（JIS C 7617-2のG13口金直管蛍光ランプ寸法測定位置によるもの）</t>
    <rPh sb="0" eb="2">
      <t>スンポウ</t>
    </rPh>
    <rPh sb="19" eb="21">
      <t>クチガネ</t>
    </rPh>
    <rPh sb="21" eb="22">
      <t>チョッ</t>
    </rPh>
    <rPh sb="22" eb="23">
      <t>カン</t>
    </rPh>
    <rPh sb="23" eb="25">
      <t>ケイコウ</t>
    </rPh>
    <rPh sb="28" eb="30">
      <t>スンポウ</t>
    </rPh>
    <rPh sb="30" eb="32">
      <t>ソクテイ</t>
    </rPh>
    <rPh sb="32" eb="34">
      <t>イチ</t>
    </rPh>
    <phoneticPr fontId="6"/>
  </si>
  <si>
    <t>ランプ保持部口金（G13・GX16t-5・専用口金）</t>
    <rPh sb="3" eb="5">
      <t>ホジ</t>
    </rPh>
    <rPh sb="5" eb="6">
      <t>ブ</t>
    </rPh>
    <rPh sb="6" eb="8">
      <t>クチガネ</t>
    </rPh>
    <rPh sb="21" eb="23">
      <t>センヨウ</t>
    </rPh>
    <rPh sb="23" eb="25">
      <t>クチガネ</t>
    </rPh>
    <phoneticPr fontId="6"/>
  </si>
  <si>
    <t>G13 ・ GX16t-5 ・ 専用口金</t>
    <rPh sb="16" eb="18">
      <t>センヨウ</t>
    </rPh>
    <rPh sb="18" eb="20">
      <t>クチガネ</t>
    </rPh>
    <phoneticPr fontId="6"/>
  </si>
  <si>
    <t>質量[g]（別置形電源の場合、電源部質量は含まない）</t>
    <rPh sb="0" eb="2">
      <t>シツリョウ</t>
    </rPh>
    <rPh sb="18" eb="20">
      <t>シツリョウ</t>
    </rPh>
    <rPh sb="21" eb="22">
      <t>フク</t>
    </rPh>
    <phoneticPr fontId="6"/>
  </si>
  <si>
    <t>材質（箇所：発光面、非発光面、口金、ピン）及び
発光面カバー色合い</t>
    <rPh sb="0" eb="2">
      <t>ザイシツ</t>
    </rPh>
    <rPh sb="3" eb="5">
      <t>カショ</t>
    </rPh>
    <rPh sb="6" eb="8">
      <t>ハッコウ</t>
    </rPh>
    <rPh sb="8" eb="9">
      <t>メン</t>
    </rPh>
    <rPh sb="10" eb="11">
      <t>ヒ</t>
    </rPh>
    <rPh sb="11" eb="13">
      <t>ハッコウ</t>
    </rPh>
    <rPh sb="13" eb="14">
      <t>メン</t>
    </rPh>
    <rPh sb="15" eb="17">
      <t>クチガネ</t>
    </rPh>
    <rPh sb="21" eb="22">
      <t>オヨ</t>
    </rPh>
    <rPh sb="24" eb="26">
      <t>ハッコウ</t>
    </rPh>
    <phoneticPr fontId="6"/>
  </si>
  <si>
    <t>発光面材質：</t>
    <rPh sb="0" eb="2">
      <t>ハッコウ</t>
    </rPh>
    <rPh sb="2" eb="3">
      <t>メン</t>
    </rPh>
    <rPh sb="3" eb="5">
      <t>ザイシツ</t>
    </rPh>
    <phoneticPr fontId="6"/>
  </si>
  <si>
    <t>非発光面材質：</t>
    <rPh sb="0" eb="1">
      <t>ヒ</t>
    </rPh>
    <rPh sb="1" eb="3">
      <t>ハッコウ</t>
    </rPh>
    <rPh sb="3" eb="4">
      <t>メン</t>
    </rPh>
    <rPh sb="4" eb="6">
      <t>ザイシツ</t>
    </rPh>
    <phoneticPr fontId="6"/>
  </si>
  <si>
    <t>口金材質：</t>
    <rPh sb="0" eb="2">
      <t>クチガネ</t>
    </rPh>
    <rPh sb="2" eb="4">
      <t>ザイシツ</t>
    </rPh>
    <phoneticPr fontId="6"/>
  </si>
  <si>
    <t>ピン材質：</t>
    <rPh sb="2" eb="4">
      <t>ザイシツ</t>
    </rPh>
    <phoneticPr fontId="6"/>
  </si>
  <si>
    <t>目立たない色合い ・ その他（　　　　　　　　　　　　　）</t>
    <rPh sb="0" eb="2">
      <t>メダ</t>
    </rPh>
    <rPh sb="5" eb="7">
      <t>イロア</t>
    </rPh>
    <rPh sb="13" eb="14">
      <t>タ</t>
    </rPh>
    <phoneticPr fontId="6"/>
  </si>
  <si>
    <t>全光束[lm]</t>
    <rPh sb="0" eb="1">
      <t>ゼン</t>
    </rPh>
    <rPh sb="1" eb="2">
      <t>コウ</t>
    </rPh>
    <rPh sb="2" eb="3">
      <t>ソク</t>
    </rPh>
    <phoneticPr fontId="6"/>
  </si>
  <si>
    <t>　ランプ本体　　　　　　　　　[Ｗ]
（別置電源部　　　　　　　　[W]）</t>
    <rPh sb="4" eb="6">
      <t>ホンタイ</t>
    </rPh>
    <phoneticPr fontId="6"/>
  </si>
  <si>
    <t>定格電圧[V]</t>
    <rPh sb="0" eb="2">
      <t>テイカク</t>
    </rPh>
    <rPh sb="2" eb="4">
      <t>デンアツ</t>
    </rPh>
    <phoneticPr fontId="6"/>
  </si>
  <si>
    <t>色温度</t>
    <rPh sb="0" eb="1">
      <t>イロ</t>
    </rPh>
    <rPh sb="1" eb="3">
      <t>オンド</t>
    </rPh>
    <phoneticPr fontId="6"/>
  </si>
  <si>
    <t>平均演色評価数</t>
    <rPh sb="0" eb="2">
      <t>ヘイキン</t>
    </rPh>
    <rPh sb="2" eb="3">
      <t>エン</t>
    </rPh>
    <rPh sb="3" eb="4">
      <t>ショク</t>
    </rPh>
    <rPh sb="4" eb="6">
      <t>ヒョウカ</t>
    </rPh>
    <rPh sb="6" eb="7">
      <t>スウ</t>
    </rPh>
    <phoneticPr fontId="6"/>
  </si>
  <si>
    <t>適合　・　不適合</t>
    <rPh sb="0" eb="2">
      <t>テキゴウ</t>
    </rPh>
    <rPh sb="5" eb="8">
      <t>フテキゴウ</t>
    </rPh>
    <phoneticPr fontId="6"/>
  </si>
  <si>
    <t>1/2照度角[°]</t>
    <rPh sb="3" eb="5">
      <t>ショウド</t>
    </rPh>
    <rPh sb="5" eb="6">
      <t>カク</t>
    </rPh>
    <phoneticPr fontId="6"/>
  </si>
  <si>
    <t>寿命[時間]</t>
    <rPh sb="0" eb="2">
      <t>ジュミョウ</t>
    </rPh>
    <rPh sb="3" eb="5">
      <t>ジカン</t>
    </rPh>
    <phoneticPr fontId="6"/>
  </si>
  <si>
    <t>[時間]</t>
    <rPh sb="1" eb="3">
      <t>ジカン</t>
    </rPh>
    <phoneticPr fontId="6"/>
  </si>
  <si>
    <t>使用可能周囲温度[℃]（下限値及び上限値を記載）</t>
    <rPh sb="0" eb="2">
      <t>シヨウ</t>
    </rPh>
    <rPh sb="2" eb="4">
      <t>カノウ</t>
    </rPh>
    <rPh sb="4" eb="6">
      <t>シュウイ</t>
    </rPh>
    <rPh sb="6" eb="8">
      <t>オンド</t>
    </rPh>
    <rPh sb="12" eb="15">
      <t>カゲンチ</t>
    </rPh>
    <rPh sb="15" eb="16">
      <t>オヨ</t>
    </rPh>
    <rPh sb="17" eb="20">
      <t>ジョウゲンチ</t>
    </rPh>
    <rPh sb="21" eb="23">
      <t>キサイ</t>
    </rPh>
    <phoneticPr fontId="6"/>
  </si>
  <si>
    <t>高調波はクラスCの基準を満たすこと。
（JIS C 61000-3-2に定めるもの）</t>
    <rPh sb="0" eb="2">
      <t>コウチョウ</t>
    </rPh>
    <rPh sb="2" eb="3">
      <t>ハ</t>
    </rPh>
    <rPh sb="9" eb="11">
      <t>キジュン</t>
    </rPh>
    <rPh sb="12" eb="13">
      <t>ミ</t>
    </rPh>
    <phoneticPr fontId="6"/>
  </si>
  <si>
    <t>電磁波雑音は、「電気用品の技術基準の解釈」の「〔附属の表の２〕電気用品の雑音の強さの測定方法」の「第７章　照明器具等」の基準を満たすこと。</t>
    <rPh sb="0" eb="3">
      <t>デンジハ</t>
    </rPh>
    <rPh sb="3" eb="5">
      <t>ザツオン</t>
    </rPh>
    <rPh sb="60" eb="62">
      <t>キジュン</t>
    </rPh>
    <rPh sb="63" eb="64">
      <t>ミ</t>
    </rPh>
    <phoneticPr fontId="6"/>
  </si>
  <si>
    <t>生産物賠償責任保険証券写しの任意提出</t>
    <rPh sb="0" eb="2">
      <t>セイサン</t>
    </rPh>
    <rPh sb="2" eb="3">
      <t>ブツ</t>
    </rPh>
    <rPh sb="3" eb="5">
      <t>バイショウ</t>
    </rPh>
    <rPh sb="5" eb="7">
      <t>セキニン</t>
    </rPh>
    <rPh sb="7" eb="9">
      <t>ホケン</t>
    </rPh>
    <rPh sb="9" eb="11">
      <t>ショウケン</t>
    </rPh>
    <rPh sb="11" eb="12">
      <t>ウツ</t>
    </rPh>
    <rPh sb="14" eb="16">
      <t>ニンイ</t>
    </rPh>
    <rPh sb="16" eb="18">
      <t>テイシュツ</t>
    </rPh>
    <phoneticPr fontId="6"/>
  </si>
  <si>
    <t>提出可能　・　提出不可能</t>
    <rPh sb="0" eb="2">
      <t>テイシュツ</t>
    </rPh>
    <rPh sb="2" eb="4">
      <t>カノウ</t>
    </rPh>
    <rPh sb="7" eb="9">
      <t>テイシュツ</t>
    </rPh>
    <rPh sb="9" eb="12">
      <t>フカノウ</t>
    </rPh>
    <phoneticPr fontId="6"/>
  </si>
  <si>
    <t>パテント説明書の提出</t>
  </si>
  <si>
    <t>品名：</t>
    <rPh sb="0" eb="2">
      <t>ヒンメイ</t>
    </rPh>
    <phoneticPr fontId="6"/>
  </si>
  <si>
    <t>品番：</t>
    <rPh sb="0" eb="2">
      <t>ヒンバン</t>
    </rPh>
    <phoneticPr fontId="6"/>
  </si>
  <si>
    <t>数量：</t>
    <rPh sb="0" eb="2">
      <t>スウリョウ</t>
    </rPh>
    <phoneticPr fontId="6"/>
  </si>
  <si>
    <t>時期：</t>
    <rPh sb="0" eb="2">
      <t>ジキ</t>
    </rPh>
    <phoneticPr fontId="6"/>
  </si>
  <si>
    <t>施設名：</t>
    <rPh sb="0" eb="2">
      <t>シセツ</t>
    </rPh>
    <rPh sb="2" eb="3">
      <t>メイ</t>
    </rPh>
    <phoneticPr fontId="6"/>
  </si>
  <si>
    <t>設置場所：</t>
    <rPh sb="0" eb="2">
      <t>セッチ</t>
    </rPh>
    <rPh sb="2" eb="4">
      <t>バショ</t>
    </rPh>
    <phoneticPr fontId="6"/>
  </si>
  <si>
    <t>様式10-2-9</t>
    <rPh sb="0" eb="2">
      <t>ヨウシキ</t>
    </rPh>
    <phoneticPr fontId="6"/>
  </si>
  <si>
    <t>器具名
（別紙-4より）</t>
    <rPh sb="0" eb="2">
      <t>キグ</t>
    </rPh>
    <rPh sb="2" eb="3">
      <t>メイ</t>
    </rPh>
    <rPh sb="5" eb="7">
      <t>ベッシ</t>
    </rPh>
    <phoneticPr fontId="6"/>
  </si>
  <si>
    <t>改修方法</t>
    <rPh sb="0" eb="2">
      <t>カイシュウ</t>
    </rPh>
    <rPh sb="2" eb="4">
      <t>ホウホウ</t>
    </rPh>
    <phoneticPr fontId="6"/>
  </si>
  <si>
    <t>光源</t>
    <rPh sb="0" eb="2">
      <t>コウゲン</t>
    </rPh>
    <phoneticPr fontId="6"/>
  </si>
  <si>
    <t>消費電力
[W]</t>
    <rPh sb="0" eb="2">
      <t>ショウヒ</t>
    </rPh>
    <rPh sb="2" eb="4">
      <t>デンリョク</t>
    </rPh>
    <phoneticPr fontId="6"/>
  </si>
  <si>
    <t>定格寿命
[時間]</t>
    <rPh sb="0" eb="2">
      <t>テイカク</t>
    </rPh>
    <rPh sb="2" eb="4">
      <t>ジュミョウ</t>
    </rPh>
    <rPh sb="6" eb="8">
      <t>ジカン</t>
    </rPh>
    <phoneticPr fontId="6"/>
  </si>
  <si>
    <t>全光束
[lm]</t>
    <rPh sb="0" eb="1">
      <t>ゼン</t>
    </rPh>
    <rPh sb="1" eb="2">
      <t>コウ</t>
    </rPh>
    <rPh sb="2" eb="3">
      <t>ソク</t>
    </rPh>
    <phoneticPr fontId="6"/>
  </si>
  <si>
    <t>色温度
[K]</t>
    <rPh sb="0" eb="1">
      <t>イロ</t>
    </rPh>
    <rPh sb="1" eb="3">
      <t>オンド</t>
    </rPh>
    <phoneticPr fontId="6"/>
  </si>
  <si>
    <t>大きさ
[mm]</t>
    <rPh sb="0" eb="1">
      <t>オオ</t>
    </rPh>
    <phoneticPr fontId="6"/>
  </si>
  <si>
    <t>質量
[g]</t>
    <rPh sb="0" eb="2">
      <t>シツリョウ</t>
    </rPh>
    <phoneticPr fontId="6"/>
  </si>
  <si>
    <t>口金</t>
    <rPh sb="0" eb="2">
      <t>クチガネ</t>
    </rPh>
    <phoneticPr fontId="6"/>
  </si>
  <si>
    <t>その他
（自由記入欄）</t>
    <rPh sb="2" eb="3">
      <t>タ</t>
    </rPh>
    <rPh sb="5" eb="7">
      <t>ジユウ</t>
    </rPh>
    <rPh sb="7" eb="9">
      <t>キニュウ</t>
    </rPh>
    <rPh sb="9" eb="10">
      <t>ラン</t>
    </rPh>
    <phoneticPr fontId="6"/>
  </si>
  <si>
    <t>改修方法リスト</t>
    <rPh sb="0" eb="2">
      <t>カイシュウ</t>
    </rPh>
    <rPh sb="2" eb="4">
      <t>ホウホウ</t>
    </rPh>
    <phoneticPr fontId="6"/>
  </si>
  <si>
    <t>光源種別</t>
    <rPh sb="0" eb="2">
      <t>コウゲン</t>
    </rPh>
    <rPh sb="2" eb="4">
      <t>シュベツ</t>
    </rPh>
    <phoneticPr fontId="6"/>
  </si>
  <si>
    <t>器具ごと改修</t>
    <rPh sb="0" eb="2">
      <t>キグ</t>
    </rPh>
    <rPh sb="4" eb="6">
      <t>カイシュウ</t>
    </rPh>
    <phoneticPr fontId="6"/>
  </si>
  <si>
    <t>ランプのみ改修</t>
    <rPh sb="5" eb="7">
      <t>カイシュウ</t>
    </rPh>
    <phoneticPr fontId="6"/>
  </si>
  <si>
    <t>光源部、電源部のみ改修</t>
    <rPh sb="0" eb="2">
      <t>コウゲン</t>
    </rPh>
    <rPh sb="2" eb="3">
      <t>ブ</t>
    </rPh>
    <rPh sb="4" eb="6">
      <t>デンゲン</t>
    </rPh>
    <rPh sb="6" eb="7">
      <t>ブ</t>
    </rPh>
    <rPh sb="9" eb="11">
      <t>カイシュウ</t>
    </rPh>
    <phoneticPr fontId="6"/>
  </si>
  <si>
    <t>■</t>
  </si>
  <si>
    <t>備考</t>
  </si>
  <si>
    <t>設備</t>
  </si>
  <si>
    <t>項目</t>
  </si>
  <si>
    <t>内容</t>
  </si>
  <si>
    <t>改修前</t>
    <rPh sb="0" eb="2">
      <t>カイシュウ</t>
    </rPh>
    <rPh sb="2" eb="3">
      <t>マエ</t>
    </rPh>
    <phoneticPr fontId="6"/>
  </si>
  <si>
    <t>改修後</t>
  </si>
  <si>
    <t>単価</t>
  </si>
  <si>
    <t>金額</t>
  </si>
  <si>
    <t>合計</t>
  </si>
  <si>
    <t>■省エネルギー手法導入効果</t>
    <phoneticPr fontId="6"/>
  </si>
  <si>
    <t>改修項目</t>
    <rPh sb="2" eb="4">
      <t>コウモク</t>
    </rPh>
    <phoneticPr fontId="6"/>
  </si>
  <si>
    <t>改修費</t>
    <phoneticPr fontId="6"/>
  </si>
  <si>
    <t>光熱水費
削減額</t>
    <rPh sb="0" eb="3">
      <t>コウネツスイ</t>
    </rPh>
    <rPh sb="3" eb="4">
      <t>ヒ</t>
    </rPh>
    <rPh sb="7" eb="8">
      <t>ガク</t>
    </rPh>
    <phoneticPr fontId="6"/>
  </si>
  <si>
    <t>光熱水費
削減率</t>
    <rPh sb="0" eb="3">
      <t>コウネツスイ</t>
    </rPh>
    <rPh sb="3" eb="4">
      <t>ヒ</t>
    </rPh>
    <phoneticPr fontId="6"/>
  </si>
  <si>
    <t>番号</t>
    <rPh sb="0" eb="2">
      <t>バンゴウ</t>
    </rPh>
    <phoneticPr fontId="6"/>
  </si>
  <si>
    <t>改修内容</t>
    <rPh sb="0" eb="2">
      <t>カイシュウ</t>
    </rPh>
    <rPh sb="2" eb="4">
      <t>ナイヨウ</t>
    </rPh>
    <phoneticPr fontId="6"/>
  </si>
  <si>
    <t>[円]</t>
    <phoneticPr fontId="6"/>
  </si>
  <si>
    <t>[円/年]</t>
    <phoneticPr fontId="6"/>
  </si>
  <si>
    <t>[年]</t>
    <phoneticPr fontId="6"/>
  </si>
  <si>
    <t>[％]</t>
    <phoneticPr fontId="6"/>
  </si>
  <si>
    <t>■改修による光熱水費削減の基本データ</t>
    <phoneticPr fontId="6"/>
  </si>
  <si>
    <t>改修項目
番号</t>
    <rPh sb="0" eb="2">
      <t>カイシュウ</t>
    </rPh>
    <rPh sb="2" eb="4">
      <t>コウモク</t>
    </rPh>
    <rPh sb="5" eb="7">
      <t>バンゴウ</t>
    </rPh>
    <phoneticPr fontId="6"/>
  </si>
  <si>
    <t>各項目</t>
    <rPh sb="0" eb="1">
      <t>カク</t>
    </rPh>
    <rPh sb="1" eb="3">
      <t>コウモク</t>
    </rPh>
    <phoneticPr fontId="6"/>
  </si>
  <si>
    <t>改修前</t>
    <phoneticPr fontId="6"/>
  </si>
  <si>
    <t>改修後</t>
    <rPh sb="0" eb="2">
      <t>カイシュウ</t>
    </rPh>
    <rPh sb="2" eb="3">
      <t>ゴ</t>
    </rPh>
    <phoneticPr fontId="6"/>
  </si>
  <si>
    <t>各削減量</t>
    <rPh sb="0" eb="1">
      <t>カク</t>
    </rPh>
    <rPh sb="1" eb="3">
      <t>サクゲン</t>
    </rPh>
    <rPh sb="3" eb="4">
      <t>リョウ</t>
    </rPh>
    <phoneticPr fontId="6"/>
  </si>
  <si>
    <t>ガス</t>
    <phoneticPr fontId="6"/>
  </si>
  <si>
    <t>水道水</t>
    <phoneticPr fontId="6"/>
  </si>
  <si>
    <t>■省エネルギー対策</t>
    <phoneticPr fontId="6"/>
  </si>
  <si>
    <t>□建物　　　□電気　　　□空調　　　□衛生　　□</t>
  </si>
  <si>
    <t>仕様</t>
    <phoneticPr fontId="6"/>
  </si>
  <si>
    <t>①</t>
  </si>
  <si>
    <t>②</t>
  </si>
  <si>
    <t>③</t>
  </si>
  <si>
    <t>数量</t>
  </si>
  <si>
    <t>省エネルギー効果の測定・検証方法</t>
    <rPh sb="14" eb="16">
      <t>ホウホウ</t>
    </rPh>
    <phoneticPr fontId="18"/>
  </si>
  <si>
    <t>改修項目</t>
  </si>
  <si>
    <t>省エネルギー効果の測定・検証方法</t>
    <rPh sb="14" eb="16">
      <t>ホウホウ</t>
    </rPh>
    <phoneticPr fontId="6"/>
  </si>
  <si>
    <t>※</t>
    <phoneticPr fontId="18"/>
  </si>
  <si>
    <t>[円]</t>
    <phoneticPr fontId="18"/>
  </si>
  <si>
    <t>―</t>
    <phoneticPr fontId="6"/>
  </si>
  <si>
    <t xml:space="preserve">計測・検証業務を行う上で、コスト削減及びサービス水準の向上等の視点で、工夫している点が
</t>
    <rPh sb="0" eb="2">
      <t>ケイソク</t>
    </rPh>
    <rPh sb="3" eb="5">
      <t>ケンショウ</t>
    </rPh>
    <rPh sb="5" eb="7">
      <t>ギョウム</t>
    </rPh>
    <rPh sb="8" eb="9">
      <t>オコナ</t>
    </rPh>
    <rPh sb="10" eb="11">
      <t>ウエ</t>
    </rPh>
    <rPh sb="16" eb="18">
      <t>サクゲン</t>
    </rPh>
    <rPh sb="18" eb="19">
      <t>オヨ</t>
    </rPh>
    <rPh sb="24" eb="26">
      <t>スイジュン</t>
    </rPh>
    <rPh sb="27" eb="29">
      <t>コウジョウ</t>
    </rPh>
    <rPh sb="29" eb="30">
      <t>トウ</t>
    </rPh>
    <rPh sb="31" eb="33">
      <t>シテン</t>
    </rPh>
    <rPh sb="35" eb="37">
      <t>クフウ</t>
    </rPh>
    <rPh sb="41" eb="42">
      <t>テン</t>
    </rPh>
    <phoneticPr fontId="6"/>
  </si>
  <si>
    <t>あれば記載する。</t>
    <phoneticPr fontId="6"/>
  </si>
  <si>
    <t>書式の仕様は原則A4縦（１枚程度）とする。</t>
    <rPh sb="0" eb="2">
      <t>ショシキ</t>
    </rPh>
    <rPh sb="3" eb="5">
      <t>シヨウ</t>
    </rPh>
    <rPh sb="6" eb="8">
      <t>ゲンソク</t>
    </rPh>
    <rPh sb="10" eb="11">
      <t>タテ</t>
    </rPh>
    <rPh sb="13" eb="14">
      <t>マイ</t>
    </rPh>
    <rPh sb="14" eb="16">
      <t>テイド</t>
    </rPh>
    <phoneticPr fontId="6"/>
  </si>
  <si>
    <t>失格条件</t>
    <rPh sb="0" eb="2">
      <t>シッカク</t>
    </rPh>
    <rPh sb="2" eb="4">
      <t>ジョウケン</t>
    </rPh>
    <phoneticPr fontId="6"/>
  </si>
  <si>
    <t>記入欄</t>
    <rPh sb="0" eb="3">
      <t>キニュウラン</t>
    </rPh>
    <phoneticPr fontId="6"/>
  </si>
  <si>
    <t>参照資料</t>
    <rPh sb="0" eb="2">
      <t>サンショウ</t>
    </rPh>
    <rPh sb="2" eb="4">
      <t>シリョウ</t>
    </rPh>
    <phoneticPr fontId="6"/>
  </si>
  <si>
    <t>対象施設の運営・業務への支障</t>
    <rPh sb="0" eb="2">
      <t>タイショウ</t>
    </rPh>
    <rPh sb="2" eb="4">
      <t>シセツ</t>
    </rPh>
    <rPh sb="5" eb="7">
      <t>ウンエイ</t>
    </rPh>
    <rPh sb="8" eb="10">
      <t>ギョウム</t>
    </rPh>
    <rPh sb="12" eb="14">
      <t>シショウ</t>
    </rPh>
    <phoneticPr fontId="6"/>
  </si>
  <si>
    <t>様式15</t>
    <rPh sb="0" eb="2">
      <t>ヨウシキ</t>
    </rPh>
    <phoneticPr fontId="6"/>
  </si>
  <si>
    <t>(2)</t>
  </si>
  <si>
    <t>提案の安全性・信頼性・災害時等を含む緊急対応策</t>
    <rPh sb="0" eb="2">
      <t>テイアン</t>
    </rPh>
    <rPh sb="3" eb="6">
      <t>アンゼンセイ</t>
    </rPh>
    <rPh sb="7" eb="10">
      <t>シンライセイ</t>
    </rPh>
    <rPh sb="11" eb="14">
      <t>サイガイジ</t>
    </rPh>
    <rPh sb="14" eb="15">
      <t>トウ</t>
    </rPh>
    <rPh sb="16" eb="17">
      <t>フク</t>
    </rPh>
    <rPh sb="18" eb="20">
      <t>キンキュウ</t>
    </rPh>
    <rPh sb="20" eb="23">
      <t>タイオウサク</t>
    </rPh>
    <phoneticPr fontId="6"/>
  </si>
  <si>
    <t>様式14</t>
    <rPh sb="0" eb="2">
      <t>ヨウシキ</t>
    </rPh>
    <phoneticPr fontId="6"/>
  </si>
  <si>
    <t>(3)</t>
  </si>
  <si>
    <t>工事費用算出の妥当性</t>
    <rPh sb="0" eb="2">
      <t>コウジ</t>
    </rPh>
    <rPh sb="2" eb="4">
      <t>ヒヨウ</t>
    </rPh>
    <rPh sb="4" eb="6">
      <t>サンシュツ</t>
    </rPh>
    <rPh sb="7" eb="10">
      <t>ダトウセイ</t>
    </rPh>
    <phoneticPr fontId="6"/>
  </si>
  <si>
    <t>様式9-1～4</t>
    <rPh sb="0" eb="2">
      <t>ヨウシキ</t>
    </rPh>
    <phoneticPr fontId="6"/>
  </si>
  <si>
    <t>評価項目</t>
    <rPh sb="0" eb="2">
      <t>ヒョウカ</t>
    </rPh>
    <rPh sb="2" eb="4">
      <t>コウモク</t>
    </rPh>
    <phoneticPr fontId="6"/>
  </si>
  <si>
    <t>様式9-7</t>
    <rPh sb="0" eb="2">
      <t>ヨウシキ</t>
    </rPh>
    <phoneticPr fontId="6"/>
  </si>
  <si>
    <t>自己資金　・　借入</t>
    <rPh sb="0" eb="2">
      <t>ジコ</t>
    </rPh>
    <rPh sb="2" eb="4">
      <t>シキン</t>
    </rPh>
    <rPh sb="7" eb="9">
      <t>カリイレ</t>
    </rPh>
    <phoneticPr fontId="6"/>
  </si>
  <si>
    <t>経営状況</t>
    <rPh sb="0" eb="2">
      <t>ケイエイ</t>
    </rPh>
    <rPh sb="2" eb="4">
      <t>ジョウキョウ</t>
    </rPh>
    <phoneticPr fontId="6"/>
  </si>
  <si>
    <t>（経営事項審査）</t>
    <rPh sb="1" eb="3">
      <t>ケイエイ</t>
    </rPh>
    <rPh sb="3" eb="5">
      <t>ジコウ</t>
    </rPh>
    <rPh sb="5" eb="7">
      <t>シンサ</t>
    </rPh>
    <phoneticPr fontId="6"/>
  </si>
  <si>
    <t>提案項目　（具体的な省エネルギー導入手法項目）</t>
    <rPh sb="0" eb="2">
      <t>テイアン</t>
    </rPh>
    <rPh sb="2" eb="4">
      <t>コウモク</t>
    </rPh>
    <phoneticPr fontId="6"/>
  </si>
  <si>
    <t>具体性・妥当性</t>
    <rPh sb="0" eb="3">
      <t>グタイセイ</t>
    </rPh>
    <rPh sb="4" eb="7">
      <t>ダトウセイ</t>
    </rPh>
    <phoneticPr fontId="6"/>
  </si>
  <si>
    <t>具体性・妥当性・良好な執務環境の確保</t>
    <rPh sb="0" eb="3">
      <t>グタイセイ</t>
    </rPh>
    <rPh sb="4" eb="7">
      <t>ダトウセイ</t>
    </rPh>
    <rPh sb="8" eb="10">
      <t>リョウコウ</t>
    </rPh>
    <rPh sb="11" eb="13">
      <t>シツム</t>
    </rPh>
    <rPh sb="13" eb="15">
      <t>カンキョウ</t>
    </rPh>
    <rPh sb="16" eb="18">
      <t>カクホ</t>
    </rPh>
    <phoneticPr fontId="6"/>
  </si>
  <si>
    <t>NOx、SOx、ばいじん、騒音等の環境性への配慮</t>
    <rPh sb="13" eb="15">
      <t>ソウオン</t>
    </rPh>
    <rPh sb="15" eb="16">
      <t>トウ</t>
    </rPh>
    <rPh sb="17" eb="19">
      <t>カンキョウ</t>
    </rPh>
    <rPh sb="19" eb="20">
      <t>セイ</t>
    </rPh>
    <rPh sb="22" eb="24">
      <t>ハイリョ</t>
    </rPh>
    <phoneticPr fontId="6"/>
  </si>
  <si>
    <t>維持管理、計測・検証方法、運転管理指針の具体性・妥当性</t>
    <rPh sb="0" eb="2">
      <t>イジ</t>
    </rPh>
    <rPh sb="2" eb="4">
      <t>カンリ</t>
    </rPh>
    <rPh sb="5" eb="7">
      <t>ケイソク</t>
    </rPh>
    <rPh sb="8" eb="10">
      <t>ケンショウ</t>
    </rPh>
    <rPh sb="10" eb="12">
      <t>ホウホウ</t>
    </rPh>
    <rPh sb="13" eb="15">
      <t>ウンテン</t>
    </rPh>
    <rPh sb="15" eb="17">
      <t>カンリ</t>
    </rPh>
    <rPh sb="17" eb="19">
      <t>シシン</t>
    </rPh>
    <rPh sb="20" eb="23">
      <t>グタイセイ</t>
    </rPh>
    <rPh sb="24" eb="27">
      <t>ダトウセイ</t>
    </rPh>
    <phoneticPr fontId="6"/>
  </si>
  <si>
    <t>様式11～13</t>
    <rPh sb="0" eb="2">
      <t>ヨウシキ</t>
    </rPh>
    <phoneticPr fontId="6"/>
  </si>
  <si>
    <t>*</t>
  </si>
  <si>
    <t>提案のバランス</t>
    <rPh sb="0" eb="2">
      <t>テイアン</t>
    </rPh>
    <phoneticPr fontId="6"/>
  </si>
  <si>
    <t>確認事項</t>
    <rPh sb="0" eb="2">
      <t>カクニン</t>
    </rPh>
    <rPh sb="2" eb="4">
      <t>ジコウ</t>
    </rPh>
    <phoneticPr fontId="6"/>
  </si>
  <si>
    <t>　・指定機器の更新の有無</t>
    <rPh sb="2" eb="6">
      <t>シテイキキ</t>
    </rPh>
    <rPh sb="7" eb="9">
      <t>コウシン</t>
    </rPh>
    <rPh sb="10" eb="12">
      <t>ウム</t>
    </rPh>
    <phoneticPr fontId="6"/>
  </si>
  <si>
    <t>有／無</t>
    <rPh sb="0" eb="1">
      <t>アリ</t>
    </rPh>
    <rPh sb="2" eb="3">
      <t>ナ</t>
    </rPh>
    <phoneticPr fontId="6"/>
  </si>
  <si>
    <t>*は応募者では記入しないこと</t>
    <rPh sb="2" eb="5">
      <t>オウボシャ</t>
    </rPh>
    <rPh sb="7" eb="9">
      <t>キニュウ</t>
    </rPh>
    <phoneticPr fontId="6"/>
  </si>
  <si>
    <t>記</t>
    <rPh sb="0" eb="1">
      <t>キ</t>
    </rPh>
    <phoneticPr fontId="6"/>
  </si>
  <si>
    <t>　標記事業に関しまして、下記の提案書類を提出いたします。</t>
    <rPh sb="1" eb="3">
      <t>ヒョウキ</t>
    </rPh>
    <rPh sb="3" eb="5">
      <t>ジギョウ</t>
    </rPh>
    <rPh sb="6" eb="7">
      <t>カン</t>
    </rPh>
    <rPh sb="12" eb="14">
      <t>カキ</t>
    </rPh>
    <rPh sb="15" eb="17">
      <t>テイアン</t>
    </rPh>
    <rPh sb="17" eb="19">
      <t>ショルイ</t>
    </rPh>
    <rPh sb="20" eb="22">
      <t>テイシュツ</t>
    </rPh>
    <phoneticPr fontId="6"/>
  </si>
  <si>
    <t>大阪府知事　様</t>
    <rPh sb="0" eb="2">
      <t>オオサカ</t>
    </rPh>
    <rPh sb="2" eb="5">
      <t>フチジ</t>
    </rPh>
    <rPh sb="6" eb="7">
      <t>サマ</t>
    </rPh>
    <phoneticPr fontId="6"/>
  </si>
  <si>
    <t>提出者名（企業名又はグループの代表企業名）：</t>
    <rPh sb="0" eb="3">
      <t>テイシュツシャ</t>
    </rPh>
    <rPh sb="3" eb="4">
      <t>メイ</t>
    </rPh>
    <rPh sb="5" eb="7">
      <t>キギョウ</t>
    </rPh>
    <rPh sb="7" eb="8">
      <t>メイ</t>
    </rPh>
    <rPh sb="8" eb="9">
      <t>マタ</t>
    </rPh>
    <rPh sb="15" eb="17">
      <t>ダイヒョウ</t>
    </rPh>
    <rPh sb="17" eb="19">
      <t>キギョウ</t>
    </rPh>
    <rPh sb="19" eb="20">
      <t>メイ</t>
    </rPh>
    <phoneticPr fontId="6"/>
  </si>
  <si>
    <t>事務担当責任者氏名</t>
    <rPh sb="0" eb="2">
      <t>ジム</t>
    </rPh>
    <rPh sb="2" eb="4">
      <t>タントウ</t>
    </rPh>
    <rPh sb="4" eb="7">
      <t>セキニンシャ</t>
    </rPh>
    <rPh sb="7" eb="9">
      <t>シメイ</t>
    </rPh>
    <phoneticPr fontId="6"/>
  </si>
  <si>
    <t>提案総括表</t>
    <rPh sb="0" eb="2">
      <t>テイアン</t>
    </rPh>
    <rPh sb="2" eb="4">
      <t>ソウカツ</t>
    </rPh>
    <rPh sb="4" eb="5">
      <t>ヒョウ</t>
    </rPh>
    <phoneticPr fontId="6"/>
  </si>
  <si>
    <t>①</t>
    <phoneticPr fontId="6"/>
  </si>
  <si>
    <t>②</t>
    <phoneticPr fontId="6"/>
  </si>
  <si>
    <t>③</t>
    <phoneticPr fontId="6"/>
  </si>
  <si>
    <t>④</t>
    <phoneticPr fontId="6"/>
  </si>
  <si>
    <t>⑤</t>
    <phoneticPr fontId="6"/>
  </si>
  <si>
    <t>運転管理方針提案書</t>
    <rPh sb="0" eb="2">
      <t>ウンテン</t>
    </rPh>
    <rPh sb="2" eb="4">
      <t>カンリ</t>
    </rPh>
    <rPh sb="4" eb="6">
      <t>ホウシン</t>
    </rPh>
    <rPh sb="6" eb="8">
      <t>テイアン</t>
    </rPh>
    <rPh sb="8" eb="9">
      <t>ショ</t>
    </rPh>
    <phoneticPr fontId="6"/>
  </si>
  <si>
    <t>⑥</t>
    <phoneticPr fontId="6"/>
  </si>
  <si>
    <t>緊急時対応方法提案書</t>
    <rPh sb="0" eb="3">
      <t>キンキュウジ</t>
    </rPh>
    <rPh sb="3" eb="5">
      <t>タイオウ</t>
    </rPh>
    <rPh sb="5" eb="7">
      <t>ホウホウ</t>
    </rPh>
    <rPh sb="7" eb="9">
      <t>テイアン</t>
    </rPh>
    <rPh sb="9" eb="10">
      <t>ショ</t>
    </rPh>
    <phoneticPr fontId="6"/>
  </si>
  <si>
    <t>⑦</t>
    <phoneticPr fontId="6"/>
  </si>
  <si>
    <t>主要機器等の設置箇所図提案書</t>
    <rPh sb="0" eb="2">
      <t>シュヨウ</t>
    </rPh>
    <rPh sb="2" eb="4">
      <t>キキ</t>
    </rPh>
    <rPh sb="4" eb="5">
      <t>トウ</t>
    </rPh>
    <rPh sb="6" eb="8">
      <t>セッチ</t>
    </rPh>
    <rPh sb="8" eb="10">
      <t>カショ</t>
    </rPh>
    <rPh sb="10" eb="11">
      <t>ズ</t>
    </rPh>
    <rPh sb="11" eb="13">
      <t>テイアン</t>
    </rPh>
    <rPh sb="13" eb="14">
      <t>ショ</t>
    </rPh>
    <phoneticPr fontId="6"/>
  </si>
  <si>
    <t>以上</t>
    <rPh sb="0" eb="2">
      <t>イジョウ</t>
    </rPh>
    <phoneticPr fontId="6"/>
  </si>
  <si>
    <t>１．　事業費の調達に関する考え方</t>
    <rPh sb="3" eb="6">
      <t>ジギョウヒ</t>
    </rPh>
    <rPh sb="7" eb="9">
      <t>チョウタツ</t>
    </rPh>
    <rPh sb="10" eb="11">
      <t>カン</t>
    </rPh>
    <rPh sb="13" eb="16">
      <t>カンガエカタ</t>
    </rPh>
    <phoneticPr fontId="6"/>
  </si>
  <si>
    <t>２．　外部借入等について</t>
    <rPh sb="3" eb="5">
      <t>ガイブ</t>
    </rPh>
    <rPh sb="5" eb="7">
      <t>カリイレ</t>
    </rPh>
    <rPh sb="7" eb="8">
      <t>トウ</t>
    </rPh>
    <phoneticPr fontId="6"/>
  </si>
  <si>
    <t>自己資本と外部借入等の金額を記入する。資金調達企業毎の内訳も分かる形で記入すること。</t>
    <rPh sb="0" eb="2">
      <t>ジコ</t>
    </rPh>
    <rPh sb="2" eb="4">
      <t>シホン</t>
    </rPh>
    <rPh sb="5" eb="7">
      <t>ガイブ</t>
    </rPh>
    <rPh sb="7" eb="9">
      <t>カリイレ</t>
    </rPh>
    <rPh sb="9" eb="10">
      <t>トウ</t>
    </rPh>
    <rPh sb="11" eb="13">
      <t>キンガク</t>
    </rPh>
    <rPh sb="14" eb="16">
      <t>キニュウ</t>
    </rPh>
    <rPh sb="19" eb="21">
      <t>シキン</t>
    </rPh>
    <rPh sb="21" eb="23">
      <t>チョウタツ</t>
    </rPh>
    <rPh sb="23" eb="25">
      <t>キギョウ</t>
    </rPh>
    <rPh sb="25" eb="26">
      <t>ゴト</t>
    </rPh>
    <rPh sb="27" eb="29">
      <t>ウチワケ</t>
    </rPh>
    <rPh sb="30" eb="31">
      <t>ワ</t>
    </rPh>
    <rPh sb="33" eb="34">
      <t>カタチ</t>
    </rPh>
    <rPh sb="35" eb="37">
      <t>キニュウ</t>
    </rPh>
    <phoneticPr fontId="6"/>
  </si>
  <si>
    <t>円</t>
    <phoneticPr fontId="6"/>
  </si>
  <si>
    <t>円</t>
    <rPh sb="0" eb="1">
      <t>エン</t>
    </rPh>
    <phoneticPr fontId="6"/>
  </si>
  <si>
    <t>外部借入等について、その内訳、借入条件等を記入すること。資金調達企業毎の内訳も分かる形で記入すること。</t>
    <rPh sb="0" eb="2">
      <t>ガイブ</t>
    </rPh>
    <rPh sb="2" eb="4">
      <t>カリイレ</t>
    </rPh>
    <rPh sb="4" eb="5">
      <t>トウ</t>
    </rPh>
    <rPh sb="12" eb="14">
      <t>ウチワケ</t>
    </rPh>
    <rPh sb="15" eb="17">
      <t>カリイレ</t>
    </rPh>
    <rPh sb="17" eb="20">
      <t>ジョウケントウ</t>
    </rPh>
    <rPh sb="21" eb="23">
      <t>キニュウ</t>
    </rPh>
    <rPh sb="28" eb="30">
      <t>シキン</t>
    </rPh>
    <rPh sb="30" eb="32">
      <t>チョウタツ</t>
    </rPh>
    <rPh sb="32" eb="34">
      <t>キギョウ</t>
    </rPh>
    <rPh sb="34" eb="35">
      <t>ゴト</t>
    </rPh>
    <rPh sb="36" eb="38">
      <t>ウチワケ</t>
    </rPh>
    <rPh sb="39" eb="40">
      <t>ワ</t>
    </rPh>
    <rPh sb="42" eb="43">
      <t>カタチ</t>
    </rPh>
    <rPh sb="44" eb="46">
      <t>キニュウ</t>
    </rPh>
    <phoneticPr fontId="6"/>
  </si>
  <si>
    <t>資金調達企業主体［　　　例）事業役割　　　］</t>
    <rPh sb="0" eb="2">
      <t>シキン</t>
    </rPh>
    <rPh sb="2" eb="4">
      <t>チョウタツ</t>
    </rPh>
    <rPh sb="4" eb="6">
      <t>キギョウ</t>
    </rPh>
    <rPh sb="6" eb="8">
      <t>シュタイ</t>
    </rPh>
    <rPh sb="12" eb="13">
      <t>レイ</t>
    </rPh>
    <rPh sb="14" eb="16">
      <t>ジギョウ</t>
    </rPh>
    <rPh sb="16" eb="18">
      <t>ヤクワリ</t>
    </rPh>
    <phoneticPr fontId="6"/>
  </si>
  <si>
    <t>※現在検討している金融機関名あるいは社債内容等について具体的に記入すること</t>
    <rPh sb="1" eb="3">
      <t>ゲンザイ</t>
    </rPh>
    <rPh sb="3" eb="5">
      <t>ケントウ</t>
    </rPh>
    <rPh sb="9" eb="11">
      <t>キンユウ</t>
    </rPh>
    <rPh sb="11" eb="13">
      <t>キカン</t>
    </rPh>
    <rPh sb="13" eb="14">
      <t>メイ</t>
    </rPh>
    <rPh sb="18" eb="20">
      <t>シャサイ</t>
    </rPh>
    <rPh sb="20" eb="23">
      <t>ナイヨウトウ</t>
    </rPh>
    <rPh sb="27" eb="30">
      <t>グタイテキ</t>
    </rPh>
    <rPh sb="31" eb="33">
      <t>キニュウ</t>
    </rPh>
    <phoneticPr fontId="6"/>
  </si>
  <si>
    <t>※予定する補助金の有無別に示すこと</t>
    <rPh sb="1" eb="3">
      <t>ヨテイ</t>
    </rPh>
    <rPh sb="5" eb="8">
      <t>ホジョキン</t>
    </rPh>
    <rPh sb="9" eb="11">
      <t>ウム</t>
    </rPh>
    <rPh sb="11" eb="12">
      <t>ベツ</t>
    </rPh>
    <rPh sb="13" eb="14">
      <t>シメ</t>
    </rPh>
    <phoneticPr fontId="6"/>
  </si>
  <si>
    <t>※金融機関名或いは社債内容等について具体的に記入すること</t>
    <rPh sb="1" eb="3">
      <t>キンユウ</t>
    </rPh>
    <rPh sb="3" eb="5">
      <t>キカン</t>
    </rPh>
    <rPh sb="5" eb="6">
      <t>メイ</t>
    </rPh>
    <rPh sb="6" eb="7">
      <t>アル</t>
    </rPh>
    <rPh sb="9" eb="11">
      <t>シャサイ</t>
    </rPh>
    <rPh sb="11" eb="13">
      <t>ナイヨウ</t>
    </rPh>
    <rPh sb="13" eb="14">
      <t>トウ</t>
    </rPh>
    <rPh sb="18" eb="21">
      <t>グタイテキ</t>
    </rPh>
    <rPh sb="22" eb="24">
      <t>キニュウ</t>
    </rPh>
    <phoneticPr fontId="6"/>
  </si>
  <si>
    <t>種　別</t>
  </si>
  <si>
    <t>MJ/kWh</t>
    <phoneticPr fontId="6"/>
  </si>
  <si>
    <t>提 案 提 出 届</t>
    <rPh sb="0" eb="1">
      <t>ツツミ</t>
    </rPh>
    <rPh sb="2" eb="3">
      <t>アン</t>
    </rPh>
    <rPh sb="4" eb="5">
      <t>ツツミ</t>
    </rPh>
    <rPh sb="6" eb="7">
      <t>デ</t>
    </rPh>
    <rPh sb="8" eb="9">
      <t>トドケ</t>
    </rPh>
    <phoneticPr fontId="6"/>
  </si>
  <si>
    <t>工事名称：</t>
    <rPh sb="0" eb="2">
      <t>コウジ</t>
    </rPh>
    <rPh sb="2" eb="4">
      <t>メイショウ</t>
    </rPh>
    <phoneticPr fontId="6"/>
  </si>
  <si>
    <t>１．事業名称：</t>
    <rPh sb="2" eb="4">
      <t>ジギョウ</t>
    </rPh>
    <rPh sb="4" eb="6">
      <t>メイショウ</t>
    </rPh>
    <phoneticPr fontId="6"/>
  </si>
  <si>
    <t>提案書</t>
    <rPh sb="0" eb="2">
      <t>テイアン</t>
    </rPh>
    <rPh sb="2" eb="3">
      <t>ショ</t>
    </rPh>
    <phoneticPr fontId="6"/>
  </si>
  <si>
    <t>工事場所：</t>
    <rPh sb="0" eb="2">
      <t>コウジ</t>
    </rPh>
    <rPh sb="2" eb="4">
      <t>バショ</t>
    </rPh>
    <phoneticPr fontId="6"/>
  </si>
  <si>
    <t>大阪府○○○市○○○○○</t>
    <rPh sb="0" eb="3">
      <t>オオサカフ</t>
    </rPh>
    <rPh sb="6" eb="7">
      <t>シ</t>
    </rPh>
    <phoneticPr fontId="6"/>
  </si>
  <si>
    <t>○○○（施設名）</t>
    <rPh sb="4" eb="6">
      <t>シセツ</t>
    </rPh>
    <rPh sb="6" eb="7">
      <t>メイ</t>
    </rPh>
    <phoneticPr fontId="6"/>
  </si>
  <si>
    <t>全施設</t>
    <rPh sb="0" eb="1">
      <t>ゼン</t>
    </rPh>
    <rPh sb="1" eb="3">
      <t>シセツ</t>
    </rPh>
    <phoneticPr fontId="6"/>
  </si>
  <si>
    <r>
      <t>資 金 計 画 表　　　　　（補助金：　</t>
    </r>
    <r>
      <rPr>
        <b/>
        <u/>
        <sz val="14"/>
        <rFont val="ＭＳ Ｐゴシック"/>
        <family val="3"/>
        <charset val="128"/>
      </rPr>
      <t>有／無</t>
    </r>
    <r>
      <rPr>
        <b/>
        <sz val="14"/>
        <rFont val="ＭＳ Ｐゴシック"/>
        <family val="3"/>
        <charset val="128"/>
      </rPr>
      <t>）</t>
    </r>
    <rPh sb="0" eb="1">
      <t>シ</t>
    </rPh>
    <rPh sb="2" eb="3">
      <t>キン</t>
    </rPh>
    <rPh sb="4" eb="5">
      <t>ケイ</t>
    </rPh>
    <rPh sb="6" eb="7">
      <t>ガ</t>
    </rPh>
    <rPh sb="8" eb="9">
      <t>オモテ</t>
    </rPh>
    <phoneticPr fontId="6"/>
  </si>
  <si>
    <t>技術提案基本方針</t>
    <rPh sb="0" eb="2">
      <t>ギジュツ</t>
    </rPh>
    <rPh sb="2" eb="4">
      <t>テイアン</t>
    </rPh>
    <rPh sb="4" eb="6">
      <t>キホン</t>
    </rPh>
    <rPh sb="6" eb="8">
      <t>ホウシン</t>
    </rPh>
    <phoneticPr fontId="6"/>
  </si>
  <si>
    <t>省エネルギー手法</t>
    <rPh sb="0" eb="1">
      <t>ショウ</t>
    </rPh>
    <rPh sb="6" eb="8">
      <t>シュホウ</t>
    </rPh>
    <phoneticPr fontId="6"/>
  </si>
  <si>
    <t>・提案の基本方針・概要</t>
    <rPh sb="0" eb="1">
      <t>テイアン</t>
    </rPh>
    <rPh sb="2" eb="4">
      <t>キホン</t>
    </rPh>
    <rPh sb="4" eb="6">
      <t>ホウシン</t>
    </rPh>
    <rPh sb="7" eb="9">
      <t>ガイヨウ</t>
    </rPh>
    <phoneticPr fontId="6"/>
  </si>
  <si>
    <t>口金片側 ・ 口金両端 ・ くぼみ形コンタクト口金</t>
    <phoneticPr fontId="6"/>
  </si>
  <si>
    <t>D：　　　　　　　　[ｍｍ] × A：　　　　　　　　[ｍｍ]</t>
    <phoneticPr fontId="6"/>
  </si>
  <si>
    <t>[ｇ]</t>
    <phoneticPr fontId="6"/>
  </si>
  <si>
    <t>[ｌｍ]</t>
    <phoneticPr fontId="6"/>
  </si>
  <si>
    <t>[Ｖ]</t>
    <phoneticPr fontId="6"/>
  </si>
  <si>
    <t>[Ｋ]</t>
    <phoneticPr fontId="6"/>
  </si>
  <si>
    <t>[Ｒａ]</t>
    <phoneticPr fontId="6"/>
  </si>
  <si>
    <t>[°]</t>
    <phoneticPr fontId="6"/>
  </si>
  <si>
    <t>から　　　　　　　　　　　　　　[℃]</t>
    <phoneticPr fontId="6"/>
  </si>
  <si>
    <t>注記</t>
    <rPh sb="0" eb="2">
      <t>チュウキ</t>
    </rPh>
    <phoneticPr fontId="6"/>
  </si>
  <si>
    <t>１．承認図、カタログ等を併せて添付してください。</t>
    <phoneticPr fontId="6"/>
  </si>
  <si>
    <t>２．提出可能であれば、各項目の試験成績書（自社もしくは第三者機関によるもの）を併せて提出してください。</t>
    <phoneticPr fontId="6"/>
  </si>
  <si>
    <t>No</t>
    <phoneticPr fontId="6"/>
  </si>
  <si>
    <t>LED</t>
    <phoneticPr fontId="6"/>
  </si>
  <si>
    <t>２．「改修方法」の入力については、リストより選択してください。リストに該当するものがない場合は、「その他」を選択し、「その他（自由記入欄）」に改修方法を明記してください。</t>
    <rPh sb="3" eb="5">
      <t>カイシュウ</t>
    </rPh>
    <rPh sb="5" eb="7">
      <t>ホウホウ</t>
    </rPh>
    <rPh sb="9" eb="11">
      <t>ニュウリョク</t>
    </rPh>
    <phoneticPr fontId="6"/>
  </si>
  <si>
    <t>３．「光源」の入力については、リストより「LED」または「その他」を選択してください。</t>
    <rPh sb="3" eb="5">
      <t>コウゲン</t>
    </rPh>
    <rPh sb="7" eb="9">
      <t>ニュウリョク</t>
    </rPh>
    <rPh sb="31" eb="32">
      <t>タ</t>
    </rPh>
    <phoneticPr fontId="6"/>
  </si>
  <si>
    <t>４．記入欄が足りない場合は、この様式を複数使用し、「No」を連番にしてください。</t>
    <rPh sb="2" eb="4">
      <t>キニュウ</t>
    </rPh>
    <rPh sb="4" eb="5">
      <t>ラン</t>
    </rPh>
    <rPh sb="6" eb="7">
      <t>タ</t>
    </rPh>
    <rPh sb="10" eb="12">
      <t>バアイ</t>
    </rPh>
    <rPh sb="16" eb="18">
      <t>ヨウシキ</t>
    </rPh>
    <rPh sb="19" eb="21">
      <t>フクスウ</t>
    </rPh>
    <rPh sb="21" eb="23">
      <t>シヨウ</t>
    </rPh>
    <rPh sb="30" eb="32">
      <t>レンバン</t>
    </rPh>
    <phoneticPr fontId="6"/>
  </si>
  <si>
    <t>５．承認図、カタログ等を併せて添付してください。</t>
    <phoneticPr fontId="6"/>
  </si>
  <si>
    <t>６．提出可能であれば、各項目の試験成績書（自社もしくは第三者機関によるもの）を併せて提出してください。</t>
    <phoneticPr fontId="6"/>
  </si>
  <si>
    <t>書式の仕様は、原則A4縦（枚数は自由）</t>
  </si>
  <si>
    <t>注1）毎年かかる経費を記入すること</t>
    <phoneticPr fontId="6"/>
  </si>
  <si>
    <t>注2）その他の様式と関連のある項目の数値については整合を図ること</t>
    <rPh sb="3" eb="6">
      <t>ソノタ</t>
    </rPh>
    <rPh sb="7" eb="9">
      <t>ヨウシキ</t>
    </rPh>
    <rPh sb="10" eb="12">
      <t>カンレン</t>
    </rPh>
    <rPh sb="15" eb="17">
      <t>コウモク</t>
    </rPh>
    <rPh sb="18" eb="20">
      <t>スウチ</t>
    </rPh>
    <rPh sb="25" eb="27">
      <t>セイゴウ</t>
    </rPh>
    <rPh sb="28" eb="29">
      <t>ハカ</t>
    </rPh>
    <phoneticPr fontId="6"/>
  </si>
  <si>
    <t>その他特記事項</t>
  </si>
  <si>
    <t>記載する。</t>
  </si>
  <si>
    <t>書式の仕様は原則A4縦（１枚程度）とする。</t>
  </si>
  <si>
    <r>
      <t>　　　　　　　　　　　運転管理指針提案書</t>
    </r>
    <r>
      <rPr>
        <sz val="16"/>
        <rFont val="ＭＳ Ｐゴシック"/>
        <family val="3"/>
        <charset val="128"/>
      </rPr>
      <t xml:space="preserve"> </t>
    </r>
    <r>
      <rPr>
        <sz val="14"/>
        <rFont val="ＭＳ Ｐゴシック"/>
        <family val="3"/>
        <charset val="128"/>
      </rPr>
      <t>（補助金：　</t>
    </r>
    <r>
      <rPr>
        <u/>
        <sz val="14"/>
        <rFont val="ＭＳ Ｐゴシック"/>
        <family val="3"/>
        <charset val="128"/>
      </rPr>
      <t>有／無</t>
    </r>
    <r>
      <rPr>
        <sz val="14"/>
        <rFont val="ＭＳ Ｐゴシック"/>
        <family val="3"/>
        <charset val="128"/>
      </rPr>
      <t xml:space="preserve"> ）</t>
    </r>
    <rPh sb="11" eb="13">
      <t>ウンテン</t>
    </rPh>
    <rPh sb="13" eb="15">
      <t>カンリ</t>
    </rPh>
    <rPh sb="15" eb="17">
      <t>シシン</t>
    </rPh>
    <rPh sb="17" eb="20">
      <t>テイアンショ</t>
    </rPh>
    <rPh sb="22" eb="25">
      <t>ホジョキン</t>
    </rPh>
    <rPh sb="27" eb="28">
      <t>ア</t>
    </rPh>
    <rPh sb="29" eb="30">
      <t>ナ</t>
    </rPh>
    <phoneticPr fontId="7"/>
  </si>
  <si>
    <t>注1）毎年かかる経費を記入すること</t>
  </si>
  <si>
    <t>注2）その他の様式と関連のある項目の数値については整合を図ること</t>
  </si>
  <si>
    <t>運転管理業務を行う上で、コスト削減及びサービス水準の向上等の視点で、工夫している点があれば</t>
  </si>
  <si>
    <r>
      <t>　　　　　　　　　　　　緊急時対応方法提案書</t>
    </r>
    <r>
      <rPr>
        <sz val="16"/>
        <rFont val="ＭＳ Ｐゴシック"/>
        <family val="3"/>
        <charset val="128"/>
      </rPr>
      <t xml:space="preserve"> </t>
    </r>
    <r>
      <rPr>
        <sz val="14"/>
        <rFont val="ＭＳ Ｐゴシック"/>
        <family val="3"/>
        <charset val="128"/>
      </rPr>
      <t>（補助金：　</t>
    </r>
    <r>
      <rPr>
        <u/>
        <sz val="14"/>
        <rFont val="ＭＳ Ｐゴシック"/>
        <family val="3"/>
        <charset val="128"/>
      </rPr>
      <t>有／無</t>
    </r>
    <r>
      <rPr>
        <sz val="14"/>
        <rFont val="ＭＳ Ｐゴシック"/>
        <family val="3"/>
        <charset val="128"/>
      </rPr>
      <t xml:space="preserve"> ）</t>
    </r>
    <rPh sb="12" eb="15">
      <t>キンキュウジ</t>
    </rPh>
    <rPh sb="15" eb="17">
      <t>タイオウ</t>
    </rPh>
    <rPh sb="17" eb="19">
      <t>ホウホウ</t>
    </rPh>
    <rPh sb="19" eb="22">
      <t>テイアンショ</t>
    </rPh>
    <rPh sb="24" eb="27">
      <t>ホジョキン</t>
    </rPh>
    <rPh sb="29" eb="30">
      <t>ア</t>
    </rPh>
    <rPh sb="31" eb="32">
      <t>ナ</t>
    </rPh>
    <phoneticPr fontId="7"/>
  </si>
  <si>
    <t>緊急時対応方法についての考え方を示す。</t>
    <rPh sb="0" eb="2">
      <t>キンキュウ</t>
    </rPh>
    <rPh sb="2" eb="3">
      <t>ジ</t>
    </rPh>
    <rPh sb="3" eb="5">
      <t>タイオウ</t>
    </rPh>
    <rPh sb="5" eb="7">
      <t>ホウホウ</t>
    </rPh>
    <rPh sb="12" eb="15">
      <t>カンガエカタ</t>
    </rPh>
    <phoneticPr fontId="25"/>
  </si>
  <si>
    <t>書式の仕様は、原則A4縦（枚数は自由）</t>
    <phoneticPr fontId="25"/>
  </si>
  <si>
    <t>書式の仕様は自由。</t>
    <phoneticPr fontId="25"/>
  </si>
  <si>
    <t>(10)</t>
    <phoneticPr fontId="6"/>
  </si>
  <si>
    <t>(11)</t>
    <phoneticPr fontId="6"/>
  </si>
  <si>
    <t>その他特記事項</t>
    <phoneticPr fontId="18"/>
  </si>
  <si>
    <t>借入条件
（借入時期、期間、金利、見直時期等）</t>
    <rPh sb="0" eb="2">
      <t>カリイレ</t>
    </rPh>
    <rPh sb="2" eb="4">
      <t>ジョウケン</t>
    </rPh>
    <phoneticPr fontId="6"/>
  </si>
  <si>
    <t>発行条件
（発行時期、償還年限、表面利率等）</t>
    <rPh sb="0" eb="2">
      <t>ハッコウ</t>
    </rPh>
    <rPh sb="2" eb="4">
      <t>ジョウケン</t>
    </rPh>
    <phoneticPr fontId="6"/>
  </si>
  <si>
    <t>借入条件
（借入時期、期間、金利、見直時期等）</t>
    <phoneticPr fontId="6"/>
  </si>
  <si>
    <t>発行条件
（発行時期、償還年限、表面利率等）</t>
    <phoneticPr fontId="6"/>
  </si>
  <si>
    <t>円</t>
    <phoneticPr fontId="6"/>
  </si>
  <si>
    <t>４．　過去の主な借入実績</t>
    <rPh sb="3" eb="5">
      <t>カコ</t>
    </rPh>
    <rPh sb="6" eb="7">
      <t>オモ</t>
    </rPh>
    <rPh sb="8" eb="10">
      <t>カリイレ</t>
    </rPh>
    <rPh sb="10" eb="12">
      <t>ジッセキ</t>
    </rPh>
    <phoneticPr fontId="6"/>
  </si>
  <si>
    <t>設計・工事費
償還分</t>
    <rPh sb="0" eb="2">
      <t>セッケイ</t>
    </rPh>
    <rPh sb="3" eb="6">
      <t>コウジヒ</t>
    </rPh>
    <rPh sb="7" eb="9">
      <t>ショウカン</t>
    </rPh>
    <rPh sb="9" eb="10">
      <t>ブン</t>
    </rPh>
    <phoneticPr fontId="6"/>
  </si>
  <si>
    <t>代表者氏名</t>
    <rPh sb="0" eb="3">
      <t>ダイヒョウシャ</t>
    </rPh>
    <rPh sb="3" eb="5">
      <t>シメイ</t>
    </rPh>
    <phoneticPr fontId="6"/>
  </si>
  <si>
    <t>提出日</t>
    <rPh sb="0" eb="2">
      <t>テイシュツ</t>
    </rPh>
    <rPh sb="2" eb="3">
      <t>ビ</t>
    </rPh>
    <phoneticPr fontId="6"/>
  </si>
  <si>
    <t>円/15年）</t>
    <phoneticPr fontId="6"/>
  </si>
  <si>
    <t>）</t>
    <phoneticPr fontId="6"/>
  </si>
  <si>
    <t>省エネ率</t>
    <rPh sb="0" eb="1">
      <t>ショウ</t>
    </rPh>
    <phoneticPr fontId="6"/>
  </si>
  <si>
    <t>施設名</t>
    <rPh sb="0" eb="2">
      <t>シセツ</t>
    </rPh>
    <rPh sb="2" eb="3">
      <t>メイ</t>
    </rPh>
    <phoneticPr fontId="6"/>
  </si>
  <si>
    <t>((</t>
    <phoneticPr fontId="6"/>
  </si>
  <si>
    <t>)</t>
    <phoneticPr fontId="6"/>
  </si>
  <si>
    <t>))</t>
    <phoneticPr fontId="6"/>
  </si>
  <si>
    <t>))</t>
    <phoneticPr fontId="6"/>
  </si>
  <si>
    <t>　(</t>
    <phoneticPr fontId="6"/>
  </si>
  <si>
    <t>　（</t>
    <phoneticPr fontId="6"/>
  </si>
  <si>
    <t>[円／年]</t>
    <phoneticPr fontId="6"/>
  </si>
  <si>
    <t>合計</t>
    <phoneticPr fontId="6"/>
  </si>
  <si>
    <t>■</t>
    <phoneticPr fontId="6"/>
  </si>
  <si>
    <t>活用する　　・　　活用しない</t>
    <rPh sb="0" eb="2">
      <t>カツヨウ</t>
    </rPh>
    <rPh sb="9" eb="11">
      <t>カツヨウ</t>
    </rPh>
    <phoneticPr fontId="6"/>
  </si>
  <si>
    <t>再生可能エネルギー設備</t>
    <rPh sb="0" eb="2">
      <t>サイセイ</t>
    </rPh>
    <rPh sb="2" eb="4">
      <t>カノウ</t>
    </rPh>
    <rPh sb="9" eb="11">
      <t>セツビ</t>
    </rPh>
    <phoneticPr fontId="6"/>
  </si>
  <si>
    <t>（施設毎で一つの省エネルギー対策毎に本シート一枚を使用する）</t>
    <rPh sb="1" eb="3">
      <t>シセツ</t>
    </rPh>
    <rPh sb="3" eb="4">
      <t>ゴト</t>
    </rPh>
    <phoneticPr fontId="6"/>
  </si>
  <si>
    <t xml:space="preserve">項目   </t>
    <phoneticPr fontId="6"/>
  </si>
  <si>
    <t>仕様　</t>
    <phoneticPr fontId="6"/>
  </si>
  <si>
    <t>発電量</t>
    <rPh sb="0" eb="2">
      <t>ハツデン</t>
    </rPh>
    <rPh sb="2" eb="3">
      <t>リョウ</t>
    </rPh>
    <phoneticPr fontId="6"/>
  </si>
  <si>
    <t>年間発電量（ｋWh)</t>
    <rPh sb="0" eb="2">
      <t>ネンカン</t>
    </rPh>
    <rPh sb="2" eb="4">
      <t>ハツデン</t>
    </rPh>
    <rPh sb="4" eb="5">
      <t>リョウ</t>
    </rPh>
    <phoneticPr fontId="6"/>
  </si>
  <si>
    <t>算定基準</t>
  </si>
  <si>
    <t>府の定める標準基礎工法等（府の標準基礎工法又は他自治体で施工実績があるもの）</t>
    <rPh sb="0" eb="1">
      <t>フ</t>
    </rPh>
    <rPh sb="2" eb="3">
      <t>サダ</t>
    </rPh>
    <rPh sb="5" eb="7">
      <t>ヒョウジュン</t>
    </rPh>
    <rPh sb="7" eb="9">
      <t>キソ</t>
    </rPh>
    <rPh sb="9" eb="11">
      <t>コウホウ</t>
    </rPh>
    <rPh sb="11" eb="12">
      <t>トウ</t>
    </rPh>
    <rPh sb="13" eb="14">
      <t>フ</t>
    </rPh>
    <rPh sb="15" eb="17">
      <t>ヒョウジュン</t>
    </rPh>
    <rPh sb="17" eb="19">
      <t>キソ</t>
    </rPh>
    <rPh sb="19" eb="21">
      <t>コウホウ</t>
    </rPh>
    <rPh sb="21" eb="22">
      <t>マタ</t>
    </rPh>
    <rPh sb="23" eb="24">
      <t>ホカ</t>
    </rPh>
    <rPh sb="24" eb="27">
      <t>ジチタイ</t>
    </rPh>
    <rPh sb="28" eb="30">
      <t>セコウ</t>
    </rPh>
    <rPh sb="30" eb="32">
      <t>ジッセキ</t>
    </rPh>
    <phoneticPr fontId="6"/>
  </si>
  <si>
    <t>基礎メーカー名</t>
    <rPh sb="0" eb="2">
      <t>キソ</t>
    </rPh>
    <rPh sb="6" eb="7">
      <t>メイ</t>
    </rPh>
    <phoneticPr fontId="6"/>
  </si>
  <si>
    <t>形式</t>
    <rPh sb="0" eb="2">
      <t>ケイシキ</t>
    </rPh>
    <phoneticPr fontId="6"/>
  </si>
  <si>
    <t>他の自治体での
施工実績</t>
    <rPh sb="0" eb="1">
      <t>タ</t>
    </rPh>
    <rPh sb="2" eb="4">
      <t>ジチ</t>
    </rPh>
    <rPh sb="4" eb="5">
      <t>タイ</t>
    </rPh>
    <rPh sb="8" eb="10">
      <t>セコウ</t>
    </rPh>
    <rPh sb="10" eb="12">
      <t>ジッセキ</t>
    </rPh>
    <phoneticPr fontId="6"/>
  </si>
  <si>
    <t>※府の定める標準基礎工法の場合は、他自治体での施工実績欄に「府標準基礎工法」と明記して下さい。</t>
    <rPh sb="1" eb="2">
      <t>フ</t>
    </rPh>
    <rPh sb="3" eb="4">
      <t>サダ</t>
    </rPh>
    <rPh sb="6" eb="8">
      <t>ヒョウジュン</t>
    </rPh>
    <rPh sb="8" eb="10">
      <t>キソ</t>
    </rPh>
    <rPh sb="10" eb="12">
      <t>コウホウ</t>
    </rPh>
    <rPh sb="13" eb="15">
      <t>バアイ</t>
    </rPh>
    <rPh sb="17" eb="18">
      <t>タ</t>
    </rPh>
    <rPh sb="18" eb="21">
      <t>ジチタイ</t>
    </rPh>
    <rPh sb="23" eb="25">
      <t>セコウ</t>
    </rPh>
    <rPh sb="25" eb="27">
      <t>ジッセキ</t>
    </rPh>
    <rPh sb="27" eb="28">
      <t>ラン</t>
    </rPh>
    <rPh sb="30" eb="31">
      <t>フ</t>
    </rPh>
    <rPh sb="31" eb="33">
      <t>ヒョウジュン</t>
    </rPh>
    <rPh sb="33" eb="35">
      <t>キソ</t>
    </rPh>
    <rPh sb="35" eb="37">
      <t>コウホウ</t>
    </rPh>
    <rPh sb="39" eb="41">
      <t>メイキ</t>
    </rPh>
    <rPh sb="43" eb="44">
      <t>クダ</t>
    </rPh>
    <phoneticPr fontId="6"/>
  </si>
  <si>
    <t>自家消費量（エネルギー削減量）</t>
    <rPh sb="0" eb="2">
      <t>ジカ</t>
    </rPh>
    <rPh sb="2" eb="4">
      <t>ショウヒ</t>
    </rPh>
    <rPh sb="4" eb="5">
      <t>リョウ</t>
    </rPh>
    <rPh sb="11" eb="13">
      <t>サクゲン</t>
    </rPh>
    <rPh sb="13" eb="14">
      <t>リョウ</t>
    </rPh>
    <phoneticPr fontId="6"/>
  </si>
  <si>
    <t>電気</t>
  </si>
  <si>
    <t>[kWh]</t>
  </si>
  <si>
    <t>①改修前（基準年）</t>
  </si>
  <si>
    <t>②改修後</t>
  </si>
  <si>
    <t>自家消費量（エネルギー削減量）</t>
    <rPh sb="0" eb="2">
      <t>ジカ</t>
    </rPh>
    <rPh sb="2" eb="4">
      <t>ショウヒ</t>
    </rPh>
    <rPh sb="4" eb="5">
      <t>リョウ</t>
    </rPh>
    <phoneticPr fontId="6"/>
  </si>
  <si>
    <t>①ー②</t>
  </si>
  <si>
    <t>余剰電力量等</t>
    <rPh sb="0" eb="2">
      <t>ヨジョウ</t>
    </rPh>
    <rPh sb="2" eb="4">
      <t>デンリョク</t>
    </rPh>
    <rPh sb="4" eb="5">
      <t>リョウ</t>
    </rPh>
    <rPh sb="5" eb="6">
      <t>ナド</t>
    </rPh>
    <phoneticPr fontId="6"/>
  </si>
  <si>
    <t>府の収入見込み額</t>
    <rPh sb="0" eb="1">
      <t>フ</t>
    </rPh>
    <rPh sb="2" eb="4">
      <t>シュウニュウ</t>
    </rPh>
    <rPh sb="4" eb="6">
      <t>ミコ</t>
    </rPh>
    <rPh sb="7" eb="8">
      <t>ガク</t>
    </rPh>
    <phoneticPr fontId="6"/>
  </si>
  <si>
    <t>(円/年間）</t>
    <rPh sb="1" eb="2">
      <t>エン</t>
    </rPh>
    <rPh sb="3" eb="5">
      <t>ネンカン</t>
    </rPh>
    <phoneticPr fontId="6"/>
  </si>
  <si>
    <t>■</t>
    <phoneticPr fontId="6"/>
  </si>
  <si>
    <t>太陽光発電設備に係る行政財産使用料　提案額（円／年・㎡）</t>
    <rPh sb="0" eb="2">
      <t>タイヨウ</t>
    </rPh>
    <rPh sb="2" eb="3">
      <t>ヒカリ</t>
    </rPh>
    <rPh sb="3" eb="5">
      <t>ハツデン</t>
    </rPh>
    <rPh sb="5" eb="7">
      <t>セツビ</t>
    </rPh>
    <rPh sb="8" eb="9">
      <t>カカ</t>
    </rPh>
    <rPh sb="10" eb="12">
      <t>ギョウセイ</t>
    </rPh>
    <rPh sb="12" eb="14">
      <t>ザイサン</t>
    </rPh>
    <rPh sb="14" eb="16">
      <t>シヨウ</t>
    </rPh>
    <rPh sb="16" eb="17">
      <t>リョウ</t>
    </rPh>
    <rPh sb="18" eb="20">
      <t>テイアン</t>
    </rPh>
    <rPh sb="20" eb="21">
      <t>ガク</t>
    </rPh>
    <rPh sb="22" eb="23">
      <t>エン</t>
    </rPh>
    <rPh sb="24" eb="25">
      <t>ネン</t>
    </rPh>
    <phoneticPr fontId="6"/>
  </si>
  <si>
    <t>行政財産使用料提案額（円/年・㎡）（税別）</t>
    <rPh sb="0" eb="2">
      <t>ギョウセイ</t>
    </rPh>
    <rPh sb="2" eb="4">
      <t>ザイサン</t>
    </rPh>
    <rPh sb="4" eb="6">
      <t>シヨウ</t>
    </rPh>
    <rPh sb="6" eb="7">
      <t>リョウ</t>
    </rPh>
    <rPh sb="7" eb="9">
      <t>テイアン</t>
    </rPh>
    <rPh sb="9" eb="10">
      <t>ガク</t>
    </rPh>
    <rPh sb="11" eb="12">
      <t>エン</t>
    </rPh>
    <rPh sb="13" eb="14">
      <t>ネン</t>
    </rPh>
    <rPh sb="18" eb="20">
      <t>ゼイベツ</t>
    </rPh>
    <phoneticPr fontId="6"/>
  </si>
  <si>
    <t>行政財産使用料の単価については、</t>
    <rPh sb="0" eb="2">
      <t>ギョウセイ</t>
    </rPh>
    <rPh sb="2" eb="4">
      <t>ザイサン</t>
    </rPh>
    <rPh sb="4" eb="6">
      <t>シヨウ</t>
    </rPh>
    <rPh sb="6" eb="7">
      <t>リョウ</t>
    </rPh>
    <rPh sb="8" eb="10">
      <t>タンカ</t>
    </rPh>
    <phoneticPr fontId="6"/>
  </si>
  <si>
    <t>行政財産使用料</t>
    <rPh sb="0" eb="2">
      <t>ギョウセイ</t>
    </rPh>
    <rPh sb="2" eb="4">
      <t>ザイサン</t>
    </rPh>
    <rPh sb="4" eb="6">
      <t>シヨウ</t>
    </rPh>
    <rPh sb="6" eb="7">
      <t>リョウ</t>
    </rPh>
    <phoneticPr fontId="6"/>
  </si>
  <si>
    <t>行政財産使用料の単価」による</t>
    <rPh sb="0" eb="2">
      <t>ギョウセイ</t>
    </rPh>
    <rPh sb="2" eb="4">
      <t>ザイサン</t>
    </rPh>
    <rPh sb="4" eb="6">
      <t>シヨウ</t>
    </rPh>
    <rPh sb="6" eb="7">
      <t>リョウ</t>
    </rPh>
    <rPh sb="8" eb="10">
      <t>タンカ</t>
    </rPh>
    <phoneticPr fontId="6"/>
  </si>
  <si>
    <t>(1)</t>
    <phoneticPr fontId="6"/>
  </si>
  <si>
    <t>*</t>
    <phoneticPr fontId="6"/>
  </si>
  <si>
    <t>(2)</t>
    <phoneticPr fontId="6"/>
  </si>
  <si>
    <t>(6)</t>
    <phoneticPr fontId="6"/>
  </si>
  <si>
    <t>（ＬＥＤ照明以外）</t>
    <phoneticPr fontId="6"/>
  </si>
  <si>
    <t>*</t>
    <phoneticPr fontId="6"/>
  </si>
  <si>
    <t>様式10-2-1</t>
    <phoneticPr fontId="6"/>
  </si>
  <si>
    <t>様式9～15</t>
    <phoneticPr fontId="6"/>
  </si>
  <si>
    <t>*</t>
    <phoneticPr fontId="6"/>
  </si>
  <si>
    <t>所在地*1</t>
    <rPh sb="0" eb="3">
      <t>ショザイチ</t>
    </rPh>
    <phoneticPr fontId="6"/>
  </si>
  <si>
    <t>商号又は名称*2</t>
    <rPh sb="0" eb="2">
      <t>ショウゴウ</t>
    </rPh>
    <rPh sb="2" eb="3">
      <t>マタ</t>
    </rPh>
    <rPh sb="4" eb="6">
      <t>メイショウ</t>
    </rPh>
    <phoneticPr fontId="6"/>
  </si>
  <si>
    <t>電話番号</t>
    <rPh sb="0" eb="2">
      <t>デンワ</t>
    </rPh>
    <rPh sb="2" eb="4">
      <t>バンゴウ</t>
    </rPh>
    <phoneticPr fontId="6"/>
  </si>
  <si>
    <t>　*1：建設業法上の主たる営業所と登記簿上の所在地が異なる場合は、</t>
    <rPh sb="4" eb="7">
      <t>ケンセツギョウ</t>
    </rPh>
    <rPh sb="7" eb="8">
      <t>ホウ</t>
    </rPh>
    <rPh sb="8" eb="9">
      <t>ジョウ</t>
    </rPh>
    <rPh sb="10" eb="11">
      <t>シュ</t>
    </rPh>
    <rPh sb="13" eb="16">
      <t>エイギョウショ</t>
    </rPh>
    <rPh sb="17" eb="20">
      <t>トウキボ</t>
    </rPh>
    <rPh sb="20" eb="21">
      <t>ジョウ</t>
    </rPh>
    <rPh sb="22" eb="25">
      <t>ショザイチ</t>
    </rPh>
    <rPh sb="26" eb="27">
      <t>コト</t>
    </rPh>
    <rPh sb="29" eb="31">
      <t>バアイ</t>
    </rPh>
    <phoneticPr fontId="6"/>
  </si>
  <si>
    <t>　*2：グループで参加の場合は、グループの代表企業名</t>
    <rPh sb="9" eb="11">
      <t>サンカ</t>
    </rPh>
    <rPh sb="12" eb="14">
      <t>バアイ</t>
    </rPh>
    <rPh sb="21" eb="23">
      <t>ダイヒョウ</t>
    </rPh>
    <rPh sb="23" eb="25">
      <t>キギョウ</t>
    </rPh>
    <rPh sb="25" eb="26">
      <t>メイ</t>
    </rPh>
    <phoneticPr fontId="6"/>
  </si>
  <si>
    <t>％</t>
    <phoneticPr fontId="6"/>
  </si>
  <si>
    <t>kg-CO2/年</t>
    <phoneticPr fontId="6"/>
  </si>
  <si>
    <t>円/年</t>
    <phoneticPr fontId="6"/>
  </si>
  <si>
    <t>円/年）</t>
    <phoneticPr fontId="6"/>
  </si>
  <si>
    <t>円/15年</t>
    <phoneticPr fontId="6"/>
  </si>
  <si>
    <t>　円/15年）</t>
    <phoneticPr fontId="6"/>
  </si>
  <si>
    <t>円/15年）</t>
    <phoneticPr fontId="6"/>
  </si>
  <si>
    <t xml:space="preserve">（ </t>
    <phoneticPr fontId="6"/>
  </si>
  <si>
    <t>（ 　</t>
  </si>
  <si>
    <t>（ 　</t>
    <phoneticPr fontId="6"/>
  </si>
  <si>
    <t>（金利：　</t>
    <phoneticPr fontId="6"/>
  </si>
  <si>
    <t>％）</t>
    <phoneticPr fontId="6"/>
  </si>
  <si>
    <t>）</t>
    <phoneticPr fontId="6"/>
  </si>
  <si>
    <t>（</t>
    <phoneticPr fontId="6"/>
  </si>
  <si>
    <t>　　　登記簿上の所在地を（）書で上段に記載</t>
    <rPh sb="3" eb="6">
      <t>トウキボ</t>
    </rPh>
    <rPh sb="6" eb="7">
      <t>ジョウ</t>
    </rPh>
    <rPh sb="8" eb="11">
      <t>ショザイチ</t>
    </rPh>
    <rPh sb="14" eb="15">
      <t>カ</t>
    </rPh>
    <rPh sb="16" eb="18">
      <t>ジョウダン</t>
    </rPh>
    <rPh sb="19" eb="21">
      <t>キサイ</t>
    </rPh>
    <phoneticPr fontId="6"/>
  </si>
  <si>
    <t>…</t>
    <phoneticPr fontId="6"/>
  </si>
  <si>
    <t>合計</t>
    <phoneticPr fontId="6"/>
  </si>
  <si>
    <t>契約終了年度</t>
    <rPh sb="0" eb="2">
      <t>ケイヤク</t>
    </rPh>
    <rPh sb="2" eb="4">
      <t>シュウリョウ</t>
    </rPh>
    <rPh sb="4" eb="6">
      <t>ネンド</t>
    </rPh>
    <phoneticPr fontId="6"/>
  </si>
  <si>
    <t>欄は入力不要</t>
    <rPh sb="0" eb="1">
      <t>ラン</t>
    </rPh>
    <rPh sb="2" eb="4">
      <t>ニュウリョク</t>
    </rPh>
    <rPh sb="4" eb="6">
      <t>フヨウ</t>
    </rPh>
    <phoneticPr fontId="6"/>
  </si>
  <si>
    <t>※採択条件が類似の同予算元の補助事業についても記載可</t>
    <phoneticPr fontId="6"/>
  </si>
  <si>
    <t>※地方公共団体の省ｴﾈ事業について記載（なければ民間の省ｴﾈ事業についても記載可）</t>
    <phoneticPr fontId="6"/>
  </si>
  <si>
    <t>　予定する補助事業名称</t>
    <rPh sb="1" eb="3">
      <t>ヨテイ</t>
    </rPh>
    <rPh sb="5" eb="7">
      <t>ホジョ</t>
    </rPh>
    <rPh sb="7" eb="9">
      <t>ジギョウ</t>
    </rPh>
    <rPh sb="9" eb="11">
      <t>メイショウ</t>
    </rPh>
    <phoneticPr fontId="5"/>
  </si>
  <si>
    <t>一次エネルギー換算</t>
    <phoneticPr fontId="6"/>
  </si>
  <si>
    <t>施設名称</t>
    <rPh sb="0" eb="2">
      <t>シセツ</t>
    </rPh>
    <rPh sb="2" eb="4">
      <t>メイショウ</t>
    </rPh>
    <phoneticPr fontId="6"/>
  </si>
  <si>
    <t>■補助金について（全施設）</t>
    <rPh sb="1" eb="4">
      <t>ホジョキン</t>
    </rPh>
    <rPh sb="9" eb="10">
      <t>ゼン</t>
    </rPh>
    <rPh sb="10" eb="12">
      <t>シセツ</t>
    </rPh>
    <phoneticPr fontId="6"/>
  </si>
  <si>
    <t>単価（円）</t>
    <rPh sb="0" eb="2">
      <t>タンカ</t>
    </rPh>
    <rPh sb="3" eb="4">
      <t>エン</t>
    </rPh>
    <phoneticPr fontId="6"/>
  </si>
  <si>
    <t>○補助金見込額、補助対象経費、補助率について</t>
    <rPh sb="1" eb="4">
      <t>ホジョキン</t>
    </rPh>
    <rPh sb="4" eb="6">
      <t>ミコ</t>
    </rPh>
    <rPh sb="6" eb="7">
      <t>ガク</t>
    </rPh>
    <rPh sb="8" eb="10">
      <t>ホジョ</t>
    </rPh>
    <rPh sb="10" eb="12">
      <t>タイショウ</t>
    </rPh>
    <rPh sb="12" eb="14">
      <t>ケイヒ</t>
    </rPh>
    <rPh sb="15" eb="18">
      <t>ホジョリツ</t>
    </rPh>
    <phoneticPr fontId="5"/>
  </si>
  <si>
    <t>○採択可能性を高める為の工夫等</t>
    <rPh sb="1" eb="3">
      <t>サイタク</t>
    </rPh>
    <rPh sb="3" eb="6">
      <t>カノウセイ</t>
    </rPh>
    <rPh sb="7" eb="8">
      <t>タカ</t>
    </rPh>
    <rPh sb="10" eb="11">
      <t>タメ</t>
    </rPh>
    <rPh sb="12" eb="14">
      <t>クフウ</t>
    </rPh>
    <rPh sb="14" eb="15">
      <t>トウ</t>
    </rPh>
    <phoneticPr fontId="5"/>
  </si>
  <si>
    <t>直管形LEDランプ仕様報告書</t>
    <phoneticPr fontId="6"/>
  </si>
  <si>
    <r>
      <t xml:space="preserve">様式9-7におけるＥＳＣＯ利益の設定の妥当性についての記述　（補助金　 </t>
    </r>
    <r>
      <rPr>
        <b/>
        <u/>
        <sz val="16"/>
        <rFont val="ＭＳ Ｐゴシック"/>
        <family val="3"/>
        <charset val="128"/>
      </rPr>
      <t>有 ／ 無</t>
    </r>
    <r>
      <rPr>
        <b/>
        <sz val="16"/>
        <rFont val="ＭＳ Ｐゴシック"/>
        <family val="3"/>
        <charset val="128"/>
      </rPr>
      <t xml:space="preserve"> ）</t>
    </r>
    <rPh sb="0" eb="2">
      <t>ヨウシキ</t>
    </rPh>
    <rPh sb="13" eb="15">
      <t>リエキ</t>
    </rPh>
    <rPh sb="16" eb="18">
      <t>セッテイ</t>
    </rPh>
    <rPh sb="19" eb="22">
      <t>ダトウセイ</t>
    </rPh>
    <rPh sb="27" eb="29">
      <t>キジュツ</t>
    </rPh>
    <phoneticPr fontId="6"/>
  </si>
  <si>
    <t>２．省エネルギー手法</t>
    <phoneticPr fontId="6"/>
  </si>
  <si>
    <t>改修効果の試算</t>
    <phoneticPr fontId="6"/>
  </si>
  <si>
    <t>　過去採択実績の有無</t>
    <rPh sb="1" eb="3">
      <t>カコ</t>
    </rPh>
    <rPh sb="3" eb="5">
      <t>サイタク</t>
    </rPh>
    <rPh sb="5" eb="7">
      <t>ジッセキ</t>
    </rPh>
    <rPh sb="8" eb="10">
      <t>ウム</t>
    </rPh>
    <phoneticPr fontId="5"/>
  </si>
  <si>
    <t xml:space="preserve">  申請年度</t>
    <rPh sb="2" eb="4">
      <t>シンセイ</t>
    </rPh>
    <rPh sb="4" eb="6">
      <t>ネンド</t>
    </rPh>
    <phoneticPr fontId="5"/>
  </si>
  <si>
    <t xml:space="preserve">  補助事業名称</t>
    <rPh sb="2" eb="4">
      <t>ホジョ</t>
    </rPh>
    <rPh sb="4" eb="6">
      <t>ジギョウ</t>
    </rPh>
    <rPh sb="6" eb="8">
      <t>メイショウ</t>
    </rPh>
    <phoneticPr fontId="5"/>
  </si>
  <si>
    <t xml:space="preserve">  対象施設</t>
    <rPh sb="2" eb="4">
      <t>タイショウ</t>
    </rPh>
    <rPh sb="4" eb="6">
      <t>シセツ</t>
    </rPh>
    <phoneticPr fontId="6"/>
  </si>
  <si>
    <t xml:space="preserve">  申請者</t>
    <rPh sb="2" eb="5">
      <t>シンセイシャ</t>
    </rPh>
    <phoneticPr fontId="5"/>
  </si>
  <si>
    <t xml:space="preserve">  補助金額</t>
    <rPh sb="2" eb="4">
      <t>ホジョ</t>
    </rPh>
    <rPh sb="4" eb="6">
      <t>キンガク</t>
    </rPh>
    <phoneticPr fontId="5"/>
  </si>
  <si>
    <t xml:space="preserve">  補助率</t>
    <rPh sb="2" eb="5">
      <t>ホジョリツ</t>
    </rPh>
    <phoneticPr fontId="6"/>
  </si>
  <si>
    <t>※採択実績が有る場合、以下記入</t>
    <rPh sb="1" eb="3">
      <t>サイタク</t>
    </rPh>
    <rPh sb="3" eb="5">
      <t>ジッセキ</t>
    </rPh>
    <rPh sb="6" eb="7">
      <t>ア</t>
    </rPh>
    <phoneticPr fontId="6"/>
  </si>
  <si>
    <t>有　　　　　　　・　　　　　　　無</t>
    <rPh sb="0" eb="1">
      <t>アリ</t>
    </rPh>
    <rPh sb="16" eb="17">
      <t>ナ</t>
    </rPh>
    <phoneticPr fontId="6"/>
  </si>
  <si>
    <t>申請する補助金の補助率</t>
    <rPh sb="0" eb="2">
      <t>シンセイ</t>
    </rPh>
    <rPh sb="4" eb="7">
      <t>ホジョキン</t>
    </rPh>
    <rPh sb="8" eb="11">
      <t>ホジョリツ</t>
    </rPh>
    <phoneticPr fontId="6"/>
  </si>
  <si>
    <t>　補助金見込額</t>
    <rPh sb="1" eb="4">
      <t>ホジョキン</t>
    </rPh>
    <rPh sb="4" eb="6">
      <t>ミコ</t>
    </rPh>
    <rPh sb="6" eb="7">
      <t>ガク</t>
    </rPh>
    <phoneticPr fontId="6"/>
  </si>
  <si>
    <t>　補助対象経費</t>
    <rPh sb="1" eb="3">
      <t>ホジョ</t>
    </rPh>
    <rPh sb="3" eb="5">
      <t>タイショウ</t>
    </rPh>
    <rPh sb="5" eb="7">
      <t>ケイヒ</t>
    </rPh>
    <phoneticPr fontId="6"/>
  </si>
  <si>
    <t>　補助率</t>
    <rPh sb="1" eb="4">
      <t>ホジョリツ</t>
    </rPh>
    <phoneticPr fontId="6"/>
  </si>
  <si>
    <t>（NO.　　）　</t>
  </si>
  <si>
    <t xml:space="preserve">本文
</t>
    <rPh sb="0" eb="2">
      <t>ホンブン</t>
    </rPh>
    <phoneticPr fontId="6"/>
  </si>
  <si>
    <t>（通し番号）</t>
    <rPh sb="1" eb="2">
      <t>トオ</t>
    </rPh>
    <rPh sb="3" eb="5">
      <t>バンゴウ</t>
    </rPh>
    <phoneticPr fontId="6"/>
  </si>
  <si>
    <t>（リストから選択）</t>
  </si>
  <si>
    <t>-</t>
    <phoneticPr fontId="6"/>
  </si>
  <si>
    <t>所属  　職名</t>
    <rPh sb="0" eb="2">
      <t>ショゾク</t>
    </rPh>
    <rPh sb="5" eb="7">
      <t>ショクメイ</t>
    </rPh>
    <phoneticPr fontId="6"/>
  </si>
  <si>
    <t>・その他アピールポイント（副次効果等）</t>
    <rPh sb="3" eb="4">
      <t>タ</t>
    </rPh>
    <rPh sb="13" eb="15">
      <t>フクジ</t>
    </rPh>
    <rPh sb="15" eb="17">
      <t>コウカ</t>
    </rPh>
    <rPh sb="17" eb="18">
      <t>トウ</t>
    </rPh>
    <phoneticPr fontId="6"/>
  </si>
  <si>
    <t>消費電力[W]
（別置形電源の場合、電源部消費電力も別途記載）</t>
    <rPh sb="0" eb="2">
      <t>ショウヒ</t>
    </rPh>
    <rPh sb="2" eb="4">
      <t>デンリョク</t>
    </rPh>
    <rPh sb="9" eb="10">
      <t>ベツ</t>
    </rPh>
    <rPh sb="10" eb="11">
      <t>オ</t>
    </rPh>
    <rPh sb="11" eb="12">
      <t>ガタ</t>
    </rPh>
    <rPh sb="12" eb="14">
      <t>デンゲン</t>
    </rPh>
    <rPh sb="15" eb="17">
      <t>バアイ</t>
    </rPh>
    <rPh sb="18" eb="20">
      <t>デンゲン</t>
    </rPh>
    <rPh sb="20" eb="21">
      <t>ブ</t>
    </rPh>
    <rPh sb="21" eb="23">
      <t>ショウヒ</t>
    </rPh>
    <rPh sb="23" eb="25">
      <t>デンリョク</t>
    </rPh>
    <rPh sb="26" eb="28">
      <t>ベット</t>
    </rPh>
    <rPh sb="28" eb="30">
      <t>キサイ</t>
    </rPh>
    <phoneticPr fontId="6"/>
  </si>
  <si>
    <t>リップル率
（JEL801:2010「9. 制御装置の要求事項」に定めるもの）</t>
    <rPh sb="33" eb="34">
      <t>サダ</t>
    </rPh>
    <phoneticPr fontId="6"/>
  </si>
  <si>
    <t>ランプ配光は、下方立体角120°の範囲に70%を超えて
光束を集中させないこと。
（JEL801:2010「6. ランプの性能要求事項」に定めるもの）</t>
    <rPh sb="3" eb="4">
      <t>ハイ</t>
    </rPh>
    <rPh sb="4" eb="5">
      <t>コウ</t>
    </rPh>
    <rPh sb="7" eb="9">
      <t>カホウ</t>
    </rPh>
    <rPh sb="9" eb="11">
      <t>リッタイ</t>
    </rPh>
    <rPh sb="11" eb="12">
      <t>カク</t>
    </rPh>
    <rPh sb="17" eb="19">
      <t>ハンイ</t>
    </rPh>
    <rPh sb="24" eb="25">
      <t>コ</t>
    </rPh>
    <rPh sb="28" eb="29">
      <t>コウ</t>
    </rPh>
    <rPh sb="29" eb="30">
      <t>ソク</t>
    </rPh>
    <rPh sb="31" eb="33">
      <t>シュウチュウ</t>
    </rPh>
    <rPh sb="61" eb="63">
      <t>セイノウ</t>
    </rPh>
    <rPh sb="63" eb="65">
      <t>ヨウキュウ</t>
    </rPh>
    <rPh sb="65" eb="67">
      <t>ジコウ</t>
    </rPh>
    <phoneticPr fontId="6"/>
  </si>
  <si>
    <t>絶縁抵抗及び耐電圧はクラス１に準拠すること。
（JIS C 8105-1「第10章　絶縁抵抗、耐電圧、接触電流及び
保護電流導体　10.2絶縁抵抗及び耐電圧」に定めるもの）</t>
    <rPh sb="0" eb="2">
      <t>ゼツエン</t>
    </rPh>
    <rPh sb="2" eb="4">
      <t>テイコウ</t>
    </rPh>
    <rPh sb="4" eb="5">
      <t>オヨ</t>
    </rPh>
    <rPh sb="6" eb="7">
      <t>タイ</t>
    </rPh>
    <rPh sb="7" eb="9">
      <t>デンアツ</t>
    </rPh>
    <rPh sb="15" eb="17">
      <t>ジュンキョ</t>
    </rPh>
    <rPh sb="80" eb="81">
      <t>サダ</t>
    </rPh>
    <phoneticPr fontId="6"/>
  </si>
  <si>
    <t>電磁波雑音は、国際無線障害特別委員会CISPR15で定める
「蛍光ランプを使用する蛍光灯器具」の基準を満たすこと。</t>
    <rPh sb="0" eb="3">
      <t>デンジハ</t>
    </rPh>
    <rPh sb="3" eb="5">
      <t>ザツオン</t>
    </rPh>
    <phoneticPr fontId="6"/>
  </si>
  <si>
    <r>
      <t>LED照明官庁納入実績</t>
    </r>
    <r>
      <rPr>
        <sz val="11"/>
        <rFont val="ＭＳ Ｐゴシック"/>
        <family val="3"/>
        <charset val="128"/>
      </rPr>
      <t>の任意報告
（ここで言う官庁には、地方行政法人、地方独立行政法人、
国立大学法人、公立大学法人を含むものとする。）</t>
    </r>
    <rPh sb="3" eb="5">
      <t>ショウメイ</t>
    </rPh>
    <rPh sb="5" eb="7">
      <t>カンチョウ</t>
    </rPh>
    <rPh sb="7" eb="9">
      <t>ノウニュウ</t>
    </rPh>
    <rPh sb="9" eb="11">
      <t>ジッセキ</t>
    </rPh>
    <rPh sb="12" eb="14">
      <t>ニンイ</t>
    </rPh>
    <rPh sb="14" eb="16">
      <t>ホウコク</t>
    </rPh>
    <rPh sb="21" eb="22">
      <t>イ</t>
    </rPh>
    <rPh sb="23" eb="25">
      <t>カンチョウ</t>
    </rPh>
    <rPh sb="28" eb="30">
      <t>チホウ</t>
    </rPh>
    <rPh sb="30" eb="32">
      <t>ギョウセイ</t>
    </rPh>
    <rPh sb="32" eb="34">
      <t>ホウジン</t>
    </rPh>
    <rPh sb="35" eb="37">
      <t>チホウ</t>
    </rPh>
    <rPh sb="37" eb="39">
      <t>ドクリツ</t>
    </rPh>
    <rPh sb="39" eb="41">
      <t>ギョウセイ</t>
    </rPh>
    <rPh sb="41" eb="43">
      <t>ホウジン</t>
    </rPh>
    <rPh sb="45" eb="47">
      <t>コクリツ</t>
    </rPh>
    <rPh sb="47" eb="49">
      <t>ダイガク</t>
    </rPh>
    <rPh sb="49" eb="51">
      <t>ホウジン</t>
    </rPh>
    <rPh sb="52" eb="54">
      <t>コウリツ</t>
    </rPh>
    <rPh sb="54" eb="56">
      <t>ダイガク</t>
    </rPh>
    <rPh sb="56" eb="58">
      <t>ホウジン</t>
    </rPh>
    <rPh sb="59" eb="60">
      <t>フク</t>
    </rPh>
    <phoneticPr fontId="6"/>
  </si>
  <si>
    <t>ランプ本体は、周囲温度差50K（絶対温度）における熱収縮変化は±2.0mm以下であり、自重によるたわみは中央部で
10mm以下とする基準を満たすこと。
（JEL801:2010「5. ランプの安全性要求事項」に定めるもの）</t>
    <rPh sb="3" eb="5">
      <t>ホンタイ</t>
    </rPh>
    <rPh sb="96" eb="99">
      <t>アンゼンセイ</t>
    </rPh>
    <phoneticPr fontId="6"/>
  </si>
  <si>
    <t>様式10-4</t>
    <rPh sb="0" eb="2">
      <t>ヨウシキ</t>
    </rPh>
    <phoneticPr fontId="6"/>
  </si>
  <si>
    <t>様式10-3-1</t>
    <phoneticPr fontId="6"/>
  </si>
  <si>
    <t>注）枠に納まらない場合は、適宜、行を追加すること。</t>
    <rPh sb="0" eb="1">
      <t>チュウ</t>
    </rPh>
    <rPh sb="2" eb="3">
      <t>ワク</t>
    </rPh>
    <rPh sb="4" eb="5">
      <t>オサ</t>
    </rPh>
    <rPh sb="9" eb="11">
      <t>バアイ</t>
    </rPh>
    <rPh sb="13" eb="15">
      <t>テキギ</t>
    </rPh>
    <rPh sb="16" eb="17">
      <t>ギョウ</t>
    </rPh>
    <rPh sb="18" eb="20">
      <t>ツイカ</t>
    </rPh>
    <phoneticPr fontId="6"/>
  </si>
  <si>
    <t>　　ただし、A4版３枚以内で、簡潔にまとめること。</t>
    <phoneticPr fontId="6"/>
  </si>
  <si>
    <t>提案書（Ａ４版）の体裁</t>
    <rPh sb="0" eb="2">
      <t>テイアン</t>
    </rPh>
    <rPh sb="2" eb="3">
      <t>ショ</t>
    </rPh>
    <rPh sb="6" eb="7">
      <t>バン</t>
    </rPh>
    <rPh sb="9" eb="11">
      <t>テイサイ</t>
    </rPh>
    <phoneticPr fontId="6"/>
  </si>
  <si>
    <r>
      <t>直接工事費　（種目別内訳書）　（補助金　</t>
    </r>
    <r>
      <rPr>
        <u/>
        <sz val="11"/>
        <rFont val="ＭＳ Ｐゴシック"/>
        <family val="3"/>
        <charset val="128"/>
      </rPr>
      <t xml:space="preserve"> 有 　／ 無</t>
    </r>
    <r>
      <rPr>
        <sz val="11"/>
        <rFont val="ＭＳ Ｐゴシック"/>
        <family val="3"/>
        <charset val="128"/>
      </rPr>
      <t xml:space="preserve"> )</t>
    </r>
    <rPh sb="0" eb="2">
      <t>チョクセツ</t>
    </rPh>
    <rPh sb="2" eb="5">
      <t>コウジヒ</t>
    </rPh>
    <rPh sb="7" eb="10">
      <t>シュモクベツ</t>
    </rPh>
    <rPh sb="10" eb="13">
      <t>ウチワケショ</t>
    </rPh>
    <phoneticPr fontId="6"/>
  </si>
  <si>
    <r>
      <t xml:space="preserve">直接工事費　（中科目別内訳書）　（補助金　 </t>
    </r>
    <r>
      <rPr>
        <u/>
        <sz val="11"/>
        <rFont val="ＭＳ Ｐゴシック"/>
        <family val="3"/>
        <charset val="128"/>
      </rPr>
      <t>有 　／ 無</t>
    </r>
    <r>
      <rPr>
        <sz val="11"/>
        <rFont val="ＭＳ Ｐゴシック"/>
        <family val="3"/>
        <charset val="128"/>
      </rPr>
      <t xml:space="preserve"> )</t>
    </r>
    <rPh sb="7" eb="8">
      <t>ナカ</t>
    </rPh>
    <rPh sb="8" eb="9">
      <t>カ</t>
    </rPh>
    <phoneticPr fontId="6"/>
  </si>
  <si>
    <t>（ 地方公共団体 ・ 民間 ）</t>
    <rPh sb="2" eb="4">
      <t>チホウ</t>
    </rPh>
    <rPh sb="4" eb="6">
      <t>コウキョウ</t>
    </rPh>
    <rPh sb="6" eb="8">
      <t>ダンタイ</t>
    </rPh>
    <rPh sb="11" eb="13">
      <t>ミンカン</t>
    </rPh>
    <phoneticPr fontId="5"/>
  </si>
  <si>
    <r>
      <t xml:space="preserve">余剰電力量
</t>
    </r>
    <r>
      <rPr>
        <sz val="9"/>
        <rFont val="ＭＳ Ｐゴシック"/>
        <family val="3"/>
        <charset val="128"/>
      </rPr>
      <t>（売電量:kWh)</t>
    </r>
    <rPh sb="0" eb="2">
      <t>ヨジョウ</t>
    </rPh>
    <rPh sb="2" eb="4">
      <t>デンリョク</t>
    </rPh>
    <rPh sb="4" eb="5">
      <t>リョウ</t>
    </rPh>
    <rPh sb="7" eb="9">
      <t>バイデン</t>
    </rPh>
    <rPh sb="9" eb="10">
      <t>リョウ</t>
    </rPh>
    <phoneticPr fontId="6"/>
  </si>
  <si>
    <r>
      <rPr>
        <sz val="11"/>
        <rFont val="ＭＳ Ｐゴシック"/>
        <family val="3"/>
        <charset val="128"/>
      </rPr>
      <t>売電単価</t>
    </r>
    <r>
      <rPr>
        <sz val="9"/>
        <rFont val="ＭＳ Ｐゴシック"/>
        <family val="3"/>
        <charset val="128"/>
      </rPr>
      <t xml:space="preserve">
(円/kWh(税込))</t>
    </r>
    <rPh sb="0" eb="1">
      <t>ウ</t>
    </rPh>
    <rPh sb="1" eb="2">
      <t>デン</t>
    </rPh>
    <rPh sb="2" eb="4">
      <t>タンカ</t>
    </rPh>
    <rPh sb="6" eb="7">
      <t>エン</t>
    </rPh>
    <rPh sb="12" eb="14">
      <t>ゼイコ</t>
    </rPh>
    <phoneticPr fontId="6"/>
  </si>
  <si>
    <t>　 (</t>
    <phoneticPr fontId="6"/>
  </si>
  <si>
    <t>)</t>
    <phoneticPr fontId="6"/>
  </si>
  <si>
    <t>　　（保険料）</t>
    <rPh sb="3" eb="6">
      <t>ホケンリョウ</t>
    </rPh>
    <phoneticPr fontId="6"/>
  </si>
  <si>
    <t>（</t>
    <phoneticPr fontId="6"/>
  </si>
  <si>
    <t>）</t>
    <phoneticPr fontId="6"/>
  </si>
  <si>
    <t>保険料</t>
    <rPh sb="0" eb="3">
      <t>ホケンリョウ</t>
    </rPh>
    <phoneticPr fontId="6"/>
  </si>
  <si>
    <t>　　（その他）</t>
    <rPh sb="5" eb="6">
      <t>タ</t>
    </rPh>
    <phoneticPr fontId="6"/>
  </si>
  <si>
    <t xml:space="preserve"> ： 様式9-6 「設計・工事費償還分」 より自動転記</t>
    <phoneticPr fontId="6"/>
  </si>
  <si>
    <t xml:space="preserve"> ： 様式9-6 「維持管理費」 より自動転記</t>
    <phoneticPr fontId="6"/>
  </si>
  <si>
    <t xml:space="preserve"> ： 様式9-6 「運転管理費」 より自動転記</t>
    <phoneticPr fontId="6"/>
  </si>
  <si>
    <t xml:space="preserve"> ： 様式9-6 「固定資産税」 より自動転記</t>
    <phoneticPr fontId="6"/>
  </si>
  <si>
    <t xml:space="preserve"> ： 様式9-6 「法人税」 より自動転記</t>
    <phoneticPr fontId="6"/>
  </si>
  <si>
    <t xml:space="preserve"> ： 様式9-6 「行政財産使用料」 より自動転記</t>
    <phoneticPr fontId="6"/>
  </si>
  <si>
    <t xml:space="preserve"> ： 様式9-6 「保険料」 より自動転記</t>
    <phoneticPr fontId="6"/>
  </si>
  <si>
    <t xml:space="preserve"> ： 様式9-6 「その他」 より自動転記</t>
    <phoneticPr fontId="6"/>
  </si>
  <si>
    <t>　  【様式9-6】と【様式9-7】の整合性確認　（印刷不要）</t>
    <rPh sb="4" eb="6">
      <t>ヨウシキ</t>
    </rPh>
    <rPh sb="12" eb="14">
      <t>ヨウシキ</t>
    </rPh>
    <rPh sb="19" eb="22">
      <t>セイゴウセイ</t>
    </rPh>
    <rPh sb="22" eb="24">
      <t>カクニン</t>
    </rPh>
    <rPh sb="26" eb="28">
      <t>インサツ</t>
    </rPh>
    <rPh sb="28" eb="30">
      <t>フヨウ</t>
    </rPh>
    <phoneticPr fontId="6"/>
  </si>
  <si>
    <t>1年目</t>
    <rPh sb="1" eb="3">
      <t>ネンメ</t>
    </rPh>
    <phoneticPr fontId="6"/>
  </si>
  <si>
    <t>2年目</t>
    <rPh sb="1" eb="3">
      <t>ネンメ</t>
    </rPh>
    <phoneticPr fontId="6"/>
  </si>
  <si>
    <t>欄は様式9-7から転記</t>
    <rPh sb="0" eb="1">
      <t>ラン</t>
    </rPh>
    <rPh sb="2" eb="4">
      <t>ヨウシキ</t>
    </rPh>
    <rPh sb="9" eb="11">
      <t>テンキ</t>
    </rPh>
    <phoneticPr fontId="6"/>
  </si>
  <si>
    <t>-</t>
    <phoneticPr fontId="6"/>
  </si>
  <si>
    <t>電気（昼間）</t>
    <phoneticPr fontId="6"/>
  </si>
  <si>
    <t>電気（夜間）</t>
    <phoneticPr fontId="6"/>
  </si>
  <si>
    <t>-</t>
    <phoneticPr fontId="6"/>
  </si>
  <si>
    <t>■換算係数</t>
  </si>
  <si>
    <t xml:space="preserve"> 電気（昼間）</t>
    <phoneticPr fontId="6"/>
  </si>
  <si>
    <t xml:space="preserve"> 電気（夜間）</t>
    <phoneticPr fontId="6"/>
  </si>
  <si>
    <t xml:space="preserve"> ガス（13Ａ）</t>
    <phoneticPr fontId="6"/>
  </si>
  <si>
    <t xml:space="preserve"> 上水</t>
    <phoneticPr fontId="6"/>
  </si>
  <si>
    <t xml:space="preserve"> 下水</t>
    <phoneticPr fontId="6"/>
  </si>
  <si>
    <t xml:space="preserve"> 重油Ａ</t>
    <phoneticPr fontId="6"/>
  </si>
  <si>
    <t xml:space="preserve"> 灯油</t>
    <phoneticPr fontId="6"/>
  </si>
  <si>
    <r>
      <t>CO</t>
    </r>
    <r>
      <rPr>
        <sz val="9"/>
        <rFont val="ＭＳ Ｐゴシック"/>
        <family val="3"/>
        <charset val="128"/>
      </rPr>
      <t>2</t>
    </r>
    <r>
      <rPr>
        <sz val="8"/>
        <rFont val="ＭＳ Ｐゴシック"/>
        <family val="3"/>
        <charset val="128"/>
      </rPr>
      <t xml:space="preserve">
</t>
    </r>
    <r>
      <rPr>
        <sz val="12"/>
        <rFont val="ＭＳ Ｐゴシック"/>
        <family val="3"/>
        <charset val="128"/>
      </rPr>
      <t>削減率</t>
    </r>
    <rPh sb="4" eb="6">
      <t>サクゲン</t>
    </rPh>
    <rPh sb="6" eb="7">
      <t>リツ</t>
    </rPh>
    <phoneticPr fontId="6"/>
  </si>
  <si>
    <t>単純
回収年数</t>
    <phoneticPr fontId="6"/>
  </si>
  <si>
    <t>重油Ａ</t>
    <rPh sb="0" eb="2">
      <t>ジュウユ</t>
    </rPh>
    <phoneticPr fontId="6"/>
  </si>
  <si>
    <t>灯油</t>
    <rPh sb="0" eb="2">
      <t>トウユ</t>
    </rPh>
    <phoneticPr fontId="6"/>
  </si>
  <si>
    <t xml:space="preserve"> 光熱水費 [円/年]</t>
    <rPh sb="1" eb="3">
      <t>コウネツ</t>
    </rPh>
    <rPh sb="3" eb="4">
      <t>スイ</t>
    </rPh>
    <rPh sb="4" eb="5">
      <t>ヒ</t>
    </rPh>
    <rPh sb="7" eb="8">
      <t>エン</t>
    </rPh>
    <rPh sb="9" eb="10">
      <t>トシ</t>
    </rPh>
    <phoneticPr fontId="6"/>
  </si>
  <si>
    <t xml:space="preserve"> 一次エネルギー消費量 [MJ/年]</t>
    <rPh sb="1" eb="3">
      <t>イチジ</t>
    </rPh>
    <rPh sb="8" eb="11">
      <t>ショウヒリョウ</t>
    </rPh>
    <rPh sb="16" eb="17">
      <t>ネン</t>
    </rPh>
    <phoneticPr fontId="6"/>
  </si>
  <si>
    <t>ガス</t>
    <phoneticPr fontId="6"/>
  </si>
  <si>
    <t>GJ/kl</t>
    <phoneticPr fontId="6"/>
  </si>
  <si>
    <t>■指定熱源機器更新による機器点検費削減額</t>
    <rPh sb="1" eb="3">
      <t>シテイ</t>
    </rPh>
    <rPh sb="3" eb="5">
      <t>ネツゲン</t>
    </rPh>
    <rPh sb="5" eb="6">
      <t>キ</t>
    </rPh>
    <rPh sb="6" eb="7">
      <t>キ</t>
    </rPh>
    <rPh sb="7" eb="9">
      <t>コウシン</t>
    </rPh>
    <rPh sb="12" eb="13">
      <t>キ</t>
    </rPh>
    <rPh sb="13" eb="14">
      <t>キ</t>
    </rPh>
    <rPh sb="14" eb="16">
      <t>テンケン</t>
    </rPh>
    <rPh sb="16" eb="17">
      <t>ヒ</t>
    </rPh>
    <rPh sb="17" eb="19">
      <t>サクゲン</t>
    </rPh>
    <rPh sb="19" eb="20">
      <t>ガク</t>
    </rPh>
    <phoneticPr fontId="6"/>
  </si>
  <si>
    <t>様式10-4</t>
    <phoneticPr fontId="6"/>
  </si>
  <si>
    <t xml:space="preserve"> ④削減保証率 [％]　（⑤／③）</t>
    <rPh sb="2" eb="4">
      <t>サクゲン</t>
    </rPh>
    <rPh sb="4" eb="6">
      <t>ホショウ</t>
    </rPh>
    <rPh sb="6" eb="7">
      <t>リツ</t>
    </rPh>
    <phoneticPr fontId="6"/>
  </si>
  <si>
    <t>様式10-2-7～9
様式10-3-1</t>
    <rPh sb="0" eb="2">
      <t>ヨウシキ</t>
    </rPh>
    <phoneticPr fontId="6"/>
  </si>
  <si>
    <t>様式10-3-2</t>
    <phoneticPr fontId="6"/>
  </si>
  <si>
    <t>　（15年間の利益総額のうち、太陽光発電設備に係る売電見込額）</t>
    <rPh sb="4" eb="6">
      <t>ネンカン</t>
    </rPh>
    <rPh sb="7" eb="9">
      <t>リエキ</t>
    </rPh>
    <rPh sb="9" eb="11">
      <t>ソウガク</t>
    </rPh>
    <rPh sb="15" eb="18">
      <t>タイヨウコウ</t>
    </rPh>
    <rPh sb="18" eb="20">
      <t>ハツデン</t>
    </rPh>
    <rPh sb="20" eb="22">
      <t>セツビ</t>
    </rPh>
    <rPh sb="23" eb="24">
      <t>カカワ</t>
    </rPh>
    <rPh sb="25" eb="27">
      <t>バイデン</t>
    </rPh>
    <rPh sb="27" eb="29">
      <t>ミコミ</t>
    </rPh>
    <rPh sb="29" eb="30">
      <t>ガク</t>
    </rPh>
    <phoneticPr fontId="6"/>
  </si>
  <si>
    <t>(12)</t>
    <phoneticPr fontId="6"/>
  </si>
  <si>
    <t xml:space="preserve"> ベースライン</t>
    <phoneticPr fontId="6"/>
  </si>
  <si>
    <t>…</t>
  </si>
  <si>
    <t xml:space="preserve"> 本府の利益 ③＝①－②</t>
    <rPh sb="1" eb="2">
      <t>ホン</t>
    </rPh>
    <rPh sb="2" eb="3">
      <t>フ</t>
    </rPh>
    <rPh sb="4" eb="6">
      <t>リエキ</t>
    </rPh>
    <phoneticPr fontId="6"/>
  </si>
  <si>
    <t>欄に入力すること</t>
    <rPh sb="0" eb="1">
      <t>ラン</t>
    </rPh>
    <rPh sb="2" eb="4">
      <t>ニュウリョク</t>
    </rPh>
    <phoneticPr fontId="6"/>
  </si>
  <si>
    <t>（単位：円）</t>
    <phoneticPr fontId="6"/>
  </si>
  <si>
    <r>
      <t xml:space="preserve"> 光熱水費 [</t>
    </r>
    <r>
      <rPr>
        <vertAlign val="superscript"/>
        <sz val="11"/>
        <rFont val="ＭＳ Ｐゴシック"/>
        <family val="3"/>
        <charset val="128"/>
        <scheme val="minor"/>
      </rPr>
      <t xml:space="preserve"> </t>
    </r>
    <r>
      <rPr>
        <sz val="11"/>
        <rFont val="ＭＳ Ｐゴシック"/>
        <family val="3"/>
        <charset val="128"/>
        <scheme val="minor"/>
      </rPr>
      <t>円/年</t>
    </r>
    <r>
      <rPr>
        <vertAlign val="superscript"/>
        <sz val="11"/>
        <rFont val="ＭＳ Ｐゴシック"/>
        <family val="3"/>
        <charset val="128"/>
        <scheme val="minor"/>
      </rPr>
      <t xml:space="preserve"> </t>
    </r>
    <r>
      <rPr>
        <sz val="11"/>
        <rFont val="ＭＳ Ｐゴシック"/>
        <family val="3"/>
        <charset val="128"/>
        <scheme val="minor"/>
      </rPr>
      <t>]</t>
    </r>
    <rPh sb="1" eb="4">
      <t>コウネツスイ</t>
    </rPh>
    <rPh sb="4" eb="5">
      <t>ヒ</t>
    </rPh>
    <phoneticPr fontId="6"/>
  </si>
  <si>
    <r>
      <t xml:space="preserve"> 消費量 [</t>
    </r>
    <r>
      <rPr>
        <vertAlign val="superscript"/>
        <sz val="11"/>
        <rFont val="ＭＳ Ｐゴシック"/>
        <family val="3"/>
        <charset val="128"/>
        <scheme val="minor"/>
      </rPr>
      <t xml:space="preserve"> </t>
    </r>
    <r>
      <rPr>
        <sz val="11"/>
        <rFont val="ＭＳ Ｐゴシック"/>
        <family val="3"/>
        <charset val="128"/>
        <scheme val="minor"/>
      </rPr>
      <t>kWh, kWh, Nm</t>
    </r>
    <r>
      <rPr>
        <vertAlign val="superscript"/>
        <sz val="11"/>
        <rFont val="ＭＳ Ｐゴシック"/>
        <family val="3"/>
        <charset val="128"/>
        <scheme val="minor"/>
      </rPr>
      <t>3</t>
    </r>
    <r>
      <rPr>
        <sz val="11"/>
        <rFont val="ＭＳ Ｐゴシック"/>
        <family val="3"/>
        <charset val="128"/>
        <scheme val="minor"/>
      </rPr>
      <t>, kl, m</t>
    </r>
    <r>
      <rPr>
        <vertAlign val="superscript"/>
        <sz val="11"/>
        <rFont val="ＭＳ Ｐゴシック"/>
        <family val="3"/>
        <charset val="128"/>
        <scheme val="minor"/>
      </rPr>
      <t xml:space="preserve">3 </t>
    </r>
    <r>
      <rPr>
        <sz val="11"/>
        <rFont val="ＭＳ Ｐゴシック"/>
        <family val="3"/>
        <charset val="128"/>
        <scheme val="minor"/>
      </rPr>
      <t>]</t>
    </r>
    <rPh sb="1" eb="4">
      <t>ショウヒリョウ</t>
    </rPh>
    <phoneticPr fontId="6"/>
  </si>
  <si>
    <t>[MJ/年]</t>
    <phoneticPr fontId="6"/>
  </si>
  <si>
    <r>
      <t>CO</t>
    </r>
    <r>
      <rPr>
        <sz val="9"/>
        <rFont val="ＭＳ Ｐゴシック"/>
        <family val="3"/>
        <charset val="128"/>
      </rPr>
      <t>2</t>
    </r>
    <r>
      <rPr>
        <sz val="12"/>
        <rFont val="ＭＳ Ｐゴシック"/>
        <family val="3"/>
        <charset val="128"/>
      </rPr>
      <t xml:space="preserve">
削減量</t>
    </r>
    <rPh sb="4" eb="6">
      <t>サクゲン</t>
    </rPh>
    <rPh sb="6" eb="7">
      <t>リョウ</t>
    </rPh>
    <phoneticPr fontId="6"/>
  </si>
  <si>
    <t xml:space="preserve"> ※削減保証率は70％以上とすること</t>
    <rPh sb="2" eb="4">
      <t>サクゲン</t>
    </rPh>
    <rPh sb="4" eb="6">
      <t>ホショウ</t>
    </rPh>
    <rPh sb="6" eb="7">
      <t>リツ</t>
    </rPh>
    <rPh sb="11" eb="13">
      <t>イジョウ</t>
    </rPh>
    <phoneticPr fontId="6"/>
  </si>
  <si>
    <t>■ベースライン</t>
    <phoneticPr fontId="6"/>
  </si>
  <si>
    <t>【施設名：　　　　　　　　　　　　　　　　　　　　　　】</t>
    <phoneticPr fontId="6"/>
  </si>
  <si>
    <r>
      <t>※再生可能エネルギー設備に係る提案をする場合は、様式10-</t>
    </r>
    <r>
      <rPr>
        <sz val="11"/>
        <rFont val="ＭＳ Ｐゴシック"/>
        <family val="3"/>
        <charset val="128"/>
      </rPr>
      <t>3-2</t>
    </r>
    <r>
      <rPr>
        <sz val="11"/>
        <rFont val="ＭＳ Ｐゴシック"/>
        <family val="3"/>
        <charset val="128"/>
      </rPr>
      <t>を作成・提出すること</t>
    </r>
    <rPh sb="33" eb="35">
      <t>サクセイ</t>
    </rPh>
    <phoneticPr fontId="6"/>
  </si>
  <si>
    <t>様式9-７～10</t>
    <rPh sb="0" eb="2">
      <t>ヨウシキ</t>
    </rPh>
    <phoneticPr fontId="6"/>
  </si>
  <si>
    <t xml:space="preserve"> kg-CO2/kWh（火力平均）</t>
    <rPh sb="12" eb="14">
      <t>カリョク</t>
    </rPh>
    <rPh sb="14" eb="16">
      <t>ヘイキン</t>
    </rPh>
    <phoneticPr fontId="6"/>
  </si>
  <si>
    <t>注1）各種工事費の合計金額と関連項目の金額が一致するように留意すること</t>
    <rPh sb="0" eb="1">
      <t>チュウ</t>
    </rPh>
    <rPh sb="3" eb="5">
      <t>カクシュ</t>
    </rPh>
    <rPh sb="5" eb="8">
      <t>コウジヒ</t>
    </rPh>
    <rPh sb="9" eb="11">
      <t>ゴウケイ</t>
    </rPh>
    <rPh sb="11" eb="13">
      <t>キンガク</t>
    </rPh>
    <rPh sb="14" eb="16">
      <t>カンレン</t>
    </rPh>
    <rPh sb="16" eb="18">
      <t>コウモク</t>
    </rPh>
    <rPh sb="19" eb="21">
      <t>キンガク</t>
    </rPh>
    <rPh sb="22" eb="24">
      <t>イッチ</t>
    </rPh>
    <rPh sb="29" eb="31">
      <t>リュウイ</t>
    </rPh>
    <phoneticPr fontId="4"/>
  </si>
  <si>
    <t>注2）積算に当たり、作成した明細書があれば添付すること</t>
    <rPh sb="0" eb="1">
      <t>チュウ</t>
    </rPh>
    <rPh sb="3" eb="5">
      <t>セキサン</t>
    </rPh>
    <rPh sb="6" eb="7">
      <t>ア</t>
    </rPh>
    <rPh sb="10" eb="12">
      <t>サクセイ</t>
    </rPh>
    <rPh sb="14" eb="17">
      <t>メイサイショ</t>
    </rPh>
    <rPh sb="21" eb="23">
      <t>テンプ</t>
    </rPh>
    <phoneticPr fontId="4"/>
  </si>
  <si>
    <t>注3）金額欄には消費税を含め、積算根拠の記載に当たっては、消費税額が分かるようにすること</t>
    <rPh sb="0" eb="1">
      <t>チュウ</t>
    </rPh>
    <rPh sb="3" eb="6">
      <t>キンガクラン</t>
    </rPh>
    <rPh sb="8" eb="11">
      <t>ショウヒゼイ</t>
    </rPh>
    <rPh sb="12" eb="13">
      <t>フク</t>
    </rPh>
    <rPh sb="15" eb="17">
      <t>セキサン</t>
    </rPh>
    <rPh sb="17" eb="19">
      <t>コンキョ</t>
    </rPh>
    <rPh sb="20" eb="22">
      <t>キサイ</t>
    </rPh>
    <rPh sb="23" eb="24">
      <t>ア</t>
    </rPh>
    <rPh sb="29" eb="32">
      <t>ショウヒゼイ</t>
    </rPh>
    <rPh sb="32" eb="33">
      <t>ガク</t>
    </rPh>
    <rPh sb="34" eb="35">
      <t>ワ</t>
    </rPh>
    <phoneticPr fontId="4"/>
  </si>
  <si>
    <t>注4）予定する補助金の有無別に示すこと</t>
    <rPh sb="0" eb="1">
      <t>チュウ</t>
    </rPh>
    <rPh sb="3" eb="5">
      <t>ヨテイ</t>
    </rPh>
    <rPh sb="7" eb="10">
      <t>ホジョキン</t>
    </rPh>
    <rPh sb="11" eb="13">
      <t>ウム</t>
    </rPh>
    <rPh sb="13" eb="14">
      <t>ベツ</t>
    </rPh>
    <rPh sb="15" eb="16">
      <t>シメ</t>
    </rPh>
    <phoneticPr fontId="4"/>
  </si>
  <si>
    <t>注4）予定する補助金の有無別に示すこと</t>
    <rPh sb="0" eb="1">
      <t>チュウ</t>
    </rPh>
    <rPh sb="3" eb="5">
      <t>ヨテイ</t>
    </rPh>
    <rPh sb="7" eb="10">
      <t>ホジョキン</t>
    </rPh>
    <rPh sb="11" eb="13">
      <t>ウム</t>
    </rPh>
    <rPh sb="13" eb="14">
      <t>ベツ</t>
    </rPh>
    <rPh sb="15" eb="16">
      <t>シメ</t>
    </rPh>
    <phoneticPr fontId="6"/>
  </si>
  <si>
    <t>*1：租税については、固定資産税や法人税等、税種別に記載すること</t>
    <rPh sb="3" eb="5">
      <t>ソゼイ</t>
    </rPh>
    <phoneticPr fontId="4"/>
  </si>
  <si>
    <t>*2：その他については、可能な範囲で具体的に記入すること</t>
    <rPh sb="3" eb="6">
      <t>ソノタ</t>
    </rPh>
    <rPh sb="12" eb="14">
      <t>カノウ</t>
    </rPh>
    <rPh sb="15" eb="17">
      <t>ハンイ</t>
    </rPh>
    <rPh sb="18" eb="21">
      <t>グタイテキ</t>
    </rPh>
    <rPh sb="22" eb="24">
      <t>キニュウ</t>
    </rPh>
    <phoneticPr fontId="4"/>
  </si>
  <si>
    <t>*3：行政財産使用料が発生する場合は、積算根拠を必ず記載すること</t>
    <rPh sb="3" eb="5">
      <t>ギョウセイ</t>
    </rPh>
    <rPh sb="5" eb="7">
      <t>ザイサン</t>
    </rPh>
    <rPh sb="7" eb="10">
      <t>シヨウリョウ</t>
    </rPh>
    <rPh sb="11" eb="13">
      <t>ハッセイ</t>
    </rPh>
    <rPh sb="15" eb="17">
      <t>バアイ</t>
    </rPh>
    <rPh sb="19" eb="21">
      <t>セキサン</t>
    </rPh>
    <rPh sb="21" eb="23">
      <t>コンキョ</t>
    </rPh>
    <rPh sb="24" eb="25">
      <t>カナラ</t>
    </rPh>
    <rPh sb="26" eb="28">
      <t>キサイ</t>
    </rPh>
    <phoneticPr fontId="4"/>
  </si>
  <si>
    <t>租税 *1</t>
    <rPh sb="0" eb="2">
      <t>ソゼイ</t>
    </rPh>
    <phoneticPr fontId="6"/>
  </si>
  <si>
    <t>その他 *2</t>
    <rPh sb="0" eb="3">
      <t>ソノタ</t>
    </rPh>
    <phoneticPr fontId="6"/>
  </si>
  <si>
    <t>　　（行政財産使用料 *3）</t>
    <rPh sb="3" eb="5">
      <t>ギョウセイ</t>
    </rPh>
    <rPh sb="5" eb="7">
      <t>ザイサン</t>
    </rPh>
    <rPh sb="7" eb="10">
      <t>シヨウリョウ</t>
    </rPh>
    <phoneticPr fontId="6"/>
  </si>
  <si>
    <t>指定熱源機器点検費 *1</t>
    <rPh sb="0" eb="2">
      <t>シテイ</t>
    </rPh>
    <rPh sb="2" eb="4">
      <t>ネツゲン</t>
    </rPh>
    <rPh sb="4" eb="5">
      <t>キ</t>
    </rPh>
    <rPh sb="5" eb="6">
      <t>キ</t>
    </rPh>
    <rPh sb="6" eb="8">
      <t>テンケン</t>
    </rPh>
    <rPh sb="8" eb="9">
      <t>ヒ</t>
    </rPh>
    <phoneticPr fontId="6"/>
  </si>
  <si>
    <t>指定熱源機器点検費削減額 *1</t>
    <rPh sb="0" eb="2">
      <t>シテイ</t>
    </rPh>
    <rPh sb="2" eb="4">
      <t>ネツゲン</t>
    </rPh>
    <rPh sb="4" eb="5">
      <t>キ</t>
    </rPh>
    <rPh sb="5" eb="6">
      <t>キ</t>
    </rPh>
    <rPh sb="6" eb="8">
      <t>テンケン</t>
    </rPh>
    <rPh sb="8" eb="9">
      <t>ヒ</t>
    </rPh>
    <rPh sb="9" eb="11">
      <t>サクゲン</t>
    </rPh>
    <rPh sb="11" eb="12">
      <t>ガク</t>
    </rPh>
    <phoneticPr fontId="6"/>
  </si>
  <si>
    <t>*1：指定熱源機器の更新がない場合は、0を記載すること</t>
    <rPh sb="3" eb="5">
      <t>シテイ</t>
    </rPh>
    <rPh sb="5" eb="7">
      <t>ネツゲン</t>
    </rPh>
    <rPh sb="7" eb="8">
      <t>キ</t>
    </rPh>
    <rPh sb="8" eb="9">
      <t>キ</t>
    </rPh>
    <rPh sb="10" eb="12">
      <t>コウシン</t>
    </rPh>
    <rPh sb="15" eb="17">
      <t>バアイ</t>
    </rPh>
    <rPh sb="21" eb="23">
      <t>キサイ</t>
    </rPh>
    <phoneticPr fontId="6"/>
  </si>
  <si>
    <t>固定資産税 *2</t>
    <rPh sb="0" eb="2">
      <t>コテイ</t>
    </rPh>
    <rPh sb="2" eb="5">
      <t>シサンゼイ</t>
    </rPh>
    <phoneticPr fontId="6"/>
  </si>
  <si>
    <t>法人税 *2</t>
    <rPh sb="0" eb="3">
      <t>ホウジンゼイ</t>
    </rPh>
    <phoneticPr fontId="6"/>
  </si>
  <si>
    <t>*2：固定資産税や法人税等、税種別に記載すること</t>
    <phoneticPr fontId="6"/>
  </si>
  <si>
    <t>注4）予定する補助金の有無別に示すこと</t>
    <phoneticPr fontId="6"/>
  </si>
  <si>
    <t>注1）その他の様式と関連のある項目の数値については整合を図ること</t>
    <phoneticPr fontId="6"/>
  </si>
  <si>
    <t>注2）可能な範囲で詳細に記入すること</t>
    <phoneticPr fontId="6"/>
  </si>
  <si>
    <t>*1：固定資産税や法人税等、税種別に記載すること</t>
    <rPh sb="3" eb="5">
      <t>コテイ</t>
    </rPh>
    <rPh sb="5" eb="8">
      <t>シサンゼイ</t>
    </rPh>
    <rPh sb="9" eb="12">
      <t>ホウジンゼイ</t>
    </rPh>
    <rPh sb="12" eb="13">
      <t>トウ</t>
    </rPh>
    <rPh sb="14" eb="15">
      <t>ゼイ</t>
    </rPh>
    <rPh sb="15" eb="17">
      <t>シュベツ</t>
    </rPh>
    <rPh sb="18" eb="20">
      <t>キサイ</t>
    </rPh>
    <phoneticPr fontId="6"/>
  </si>
  <si>
    <t>注1）その他の様式と関連のある項目の数値については整合を図ること</t>
    <rPh sb="0" eb="1">
      <t>チュウ</t>
    </rPh>
    <rPh sb="3" eb="6">
      <t>ソノタ</t>
    </rPh>
    <rPh sb="7" eb="9">
      <t>ヨウシキ</t>
    </rPh>
    <rPh sb="10" eb="12">
      <t>カンレン</t>
    </rPh>
    <rPh sb="15" eb="17">
      <t>コウモク</t>
    </rPh>
    <rPh sb="18" eb="20">
      <t>スウチ</t>
    </rPh>
    <rPh sb="25" eb="27">
      <t>セイゴウ</t>
    </rPh>
    <rPh sb="28" eb="29">
      <t>ハカ</t>
    </rPh>
    <phoneticPr fontId="6"/>
  </si>
  <si>
    <t>固定資産税 *1</t>
    <rPh sb="0" eb="2">
      <t>コテイ</t>
    </rPh>
    <rPh sb="2" eb="5">
      <t>シサンゼイ</t>
    </rPh>
    <phoneticPr fontId="6"/>
  </si>
  <si>
    <t>法人税 *1</t>
    <rPh sb="0" eb="3">
      <t>ホウジンゼイ</t>
    </rPh>
    <phoneticPr fontId="6"/>
  </si>
  <si>
    <t>*2：諸経費、人件費、保険料等、業務維持に必要な経費を記載すること</t>
    <rPh sb="3" eb="6">
      <t>ショケイヒ</t>
    </rPh>
    <rPh sb="7" eb="10">
      <t>ジンケンヒ</t>
    </rPh>
    <rPh sb="11" eb="13">
      <t>ホケン</t>
    </rPh>
    <rPh sb="13" eb="14">
      <t>リョウ</t>
    </rPh>
    <rPh sb="14" eb="15">
      <t>トウ</t>
    </rPh>
    <rPh sb="16" eb="18">
      <t>ギョウム</t>
    </rPh>
    <rPh sb="18" eb="20">
      <t>イジ</t>
    </rPh>
    <rPh sb="21" eb="23">
      <t>ヒツヨウ</t>
    </rPh>
    <rPh sb="24" eb="26">
      <t>ケイヒ</t>
    </rPh>
    <rPh sb="27" eb="29">
      <t>キサイ</t>
    </rPh>
    <phoneticPr fontId="6"/>
  </si>
  <si>
    <t>その他 *2</t>
    <rPh sb="2" eb="3">
      <t>タ</t>
    </rPh>
    <phoneticPr fontId="6"/>
  </si>
  <si>
    <t>注2）可能な範囲で詳細に記入すること</t>
    <rPh sb="3" eb="5">
      <t>カノウ</t>
    </rPh>
    <rPh sb="6" eb="8">
      <t>ハンイ</t>
    </rPh>
    <rPh sb="9" eb="11">
      <t>ショウサイ</t>
    </rPh>
    <rPh sb="12" eb="14">
      <t>キニュウ</t>
    </rPh>
    <phoneticPr fontId="6"/>
  </si>
  <si>
    <t>注3）維持管理費、その他等の項目の算出根拠は別紙に明記すること</t>
    <rPh sb="3" eb="5">
      <t>イジ</t>
    </rPh>
    <rPh sb="5" eb="8">
      <t>カンリヒ</t>
    </rPh>
    <rPh sb="9" eb="12">
      <t>ソノタ</t>
    </rPh>
    <rPh sb="12" eb="13">
      <t>トウ</t>
    </rPh>
    <rPh sb="14" eb="16">
      <t>コウモク</t>
    </rPh>
    <rPh sb="17" eb="19">
      <t>サンシュツ</t>
    </rPh>
    <rPh sb="19" eb="21">
      <t>コンキョ</t>
    </rPh>
    <rPh sb="22" eb="24">
      <t>ベッシ</t>
    </rPh>
    <rPh sb="25" eb="27">
      <t>メイキ</t>
    </rPh>
    <phoneticPr fontId="6"/>
  </si>
  <si>
    <t>追加点検費用等（契約終了後）</t>
    <rPh sb="0" eb="2">
      <t>ツイカ</t>
    </rPh>
    <rPh sb="2" eb="4">
      <t>テンケン</t>
    </rPh>
    <rPh sb="4" eb="7">
      <t>ヒヨウトウ</t>
    </rPh>
    <rPh sb="8" eb="10">
      <t>ケイヤク</t>
    </rPh>
    <rPh sb="10" eb="13">
      <t>シュウリョウゴ</t>
    </rPh>
    <phoneticPr fontId="6"/>
  </si>
  <si>
    <t>注3）EＳＣＯ契約期間と使用する金利を明示すること</t>
    <rPh sb="7" eb="9">
      <t>ケイヤク</t>
    </rPh>
    <rPh sb="9" eb="11">
      <t>キカン</t>
    </rPh>
    <rPh sb="12" eb="14">
      <t>シヨウ</t>
    </rPh>
    <rPh sb="16" eb="18">
      <t>キンリ</t>
    </rPh>
    <rPh sb="19" eb="21">
      <t>メイジ</t>
    </rPh>
    <phoneticPr fontId="6"/>
  </si>
  <si>
    <t>※直近３ヶ年での提案する補助事業の採択実績を記載</t>
    <phoneticPr fontId="6"/>
  </si>
  <si>
    <t>その他</t>
    <rPh sb="0" eb="3">
      <t>ソノタ</t>
    </rPh>
    <phoneticPr fontId="6"/>
  </si>
  <si>
    <t xml:space="preserve"> １次エネルギー
消費量削減量</t>
    <rPh sb="9" eb="12">
      <t>ショウヒリョウ</t>
    </rPh>
    <rPh sb="12" eb="14">
      <t>サクゲン</t>
    </rPh>
    <rPh sb="14" eb="15">
      <t>リョウ</t>
    </rPh>
    <phoneticPr fontId="6"/>
  </si>
  <si>
    <t>契約期間</t>
    <rPh sb="0" eb="2">
      <t>ケイヤク</t>
    </rPh>
    <rPh sb="2" eb="4">
      <t>キカン</t>
    </rPh>
    <phoneticPr fontId="6"/>
  </si>
  <si>
    <t>■削減量（※印刷不要）</t>
    <rPh sb="1" eb="3">
      <t>サクゲン</t>
    </rPh>
    <rPh sb="3" eb="4">
      <t>リョウ</t>
    </rPh>
    <rPh sb="6" eb="8">
      <t>インサツ</t>
    </rPh>
    <rPh sb="8" eb="10">
      <t>フヨウ</t>
    </rPh>
    <phoneticPr fontId="6"/>
  </si>
  <si>
    <t>削減量</t>
    <rPh sb="0" eb="2">
      <t>サクゲン</t>
    </rPh>
    <rPh sb="2" eb="3">
      <t>リョウ</t>
    </rPh>
    <phoneticPr fontId="6"/>
  </si>
  <si>
    <t>改修内容</t>
  </si>
  <si>
    <t>年間</t>
    <rPh sb="0" eb="1">
      <t>ネン</t>
    </rPh>
    <rPh sb="1" eb="2">
      <t>カン</t>
    </rPh>
    <phoneticPr fontId="6"/>
  </si>
  <si>
    <t>→契約最終年に上乗せ</t>
    <rPh sb="1" eb="3">
      <t>ケイヤク</t>
    </rPh>
    <rPh sb="3" eb="6">
      <t>サイシュウネン</t>
    </rPh>
    <rPh sb="7" eb="9">
      <t>ウワノ</t>
    </rPh>
    <phoneticPr fontId="6"/>
  </si>
  <si>
    <t>契約年数で割ったときの端数円／年＝</t>
    <rPh sb="0" eb="2">
      <t>ケイヤク</t>
    </rPh>
    <rPh sb="2" eb="4">
      <t>ネンスウ</t>
    </rPh>
    <rPh sb="5" eb="6">
      <t>ワ</t>
    </rPh>
    <rPh sb="11" eb="13">
      <t>ハスウ</t>
    </rPh>
    <rPh sb="13" eb="14">
      <t>エン</t>
    </rPh>
    <rPh sb="15" eb="16">
      <t>ネン</t>
    </rPh>
    <phoneticPr fontId="6"/>
  </si>
  <si>
    <t>端数処理円／契約年数＝</t>
    <rPh sb="0" eb="2">
      <t>ハスウ</t>
    </rPh>
    <rPh sb="2" eb="4">
      <t>ショリ</t>
    </rPh>
    <rPh sb="4" eb="5">
      <t>エン</t>
    </rPh>
    <rPh sb="6" eb="8">
      <t>ケイヤク</t>
    </rPh>
    <rPh sb="8" eb="10">
      <t>ネンスウ</t>
    </rPh>
    <phoneticPr fontId="6"/>
  </si>
  <si>
    <t>　（印刷不要）</t>
    <rPh sb="2" eb="4">
      <t>インサツ</t>
    </rPh>
    <rPh sb="4" eb="6">
      <t>フヨウ</t>
    </rPh>
    <phoneticPr fontId="6"/>
  </si>
  <si>
    <t>端数調整について　（印刷不要）</t>
    <rPh sb="0" eb="2">
      <t>ハスウ</t>
    </rPh>
    <rPh sb="2" eb="4">
      <t>チョウセイ</t>
    </rPh>
    <rPh sb="10" eb="12">
      <t>インサツ</t>
    </rPh>
    <rPh sb="12" eb="14">
      <t>フヨウ</t>
    </rPh>
    <phoneticPr fontId="6"/>
  </si>
  <si>
    <t>契約関連経費（印紙代を除く）、所有権移転費など</t>
    <phoneticPr fontId="6"/>
  </si>
  <si>
    <r>
      <t>CO</t>
    </r>
    <r>
      <rPr>
        <sz val="9"/>
        <rFont val="ＭＳ Ｐゴシック"/>
        <family val="3"/>
        <charset val="128"/>
      </rPr>
      <t>2</t>
    </r>
    <r>
      <rPr>
        <sz val="12"/>
        <rFont val="ＭＳ Ｐゴシック"/>
        <family val="3"/>
        <charset val="128"/>
      </rPr>
      <t>排出係数</t>
    </r>
    <phoneticPr fontId="6"/>
  </si>
  <si>
    <r>
      <t xml:space="preserve"> kg-CO</t>
    </r>
    <r>
      <rPr>
        <sz val="9"/>
        <rFont val="ＭＳ Ｐゴシック"/>
        <family val="3"/>
        <charset val="128"/>
      </rPr>
      <t>2</t>
    </r>
    <r>
      <rPr>
        <sz val="12"/>
        <rFont val="ＭＳ Ｐゴシック"/>
        <family val="3"/>
        <charset val="128"/>
      </rPr>
      <t>/kWh</t>
    </r>
    <phoneticPr fontId="6"/>
  </si>
  <si>
    <r>
      <t>[kg-CO</t>
    </r>
    <r>
      <rPr>
        <sz val="9"/>
        <rFont val="ＭＳ Ｐゴシック"/>
        <family val="3"/>
        <charset val="128"/>
      </rPr>
      <t>2</t>
    </r>
    <r>
      <rPr>
        <sz val="12"/>
        <rFont val="ＭＳ Ｐゴシック"/>
        <family val="3"/>
        <charset val="128"/>
      </rPr>
      <t>/年]</t>
    </r>
    <phoneticPr fontId="6"/>
  </si>
  <si>
    <r>
      <t>MJ/Nm</t>
    </r>
    <r>
      <rPr>
        <vertAlign val="superscript"/>
        <sz val="12"/>
        <rFont val="ＭＳ Ｐゴシック"/>
        <family val="3"/>
        <charset val="128"/>
      </rPr>
      <t>3</t>
    </r>
    <phoneticPr fontId="6"/>
  </si>
  <si>
    <r>
      <t xml:space="preserve"> kg-CO</t>
    </r>
    <r>
      <rPr>
        <sz val="9"/>
        <rFont val="ＭＳ Ｐゴシック"/>
        <family val="3"/>
        <charset val="128"/>
      </rPr>
      <t>2</t>
    </r>
    <r>
      <rPr>
        <sz val="12"/>
        <rFont val="ＭＳ Ｐゴシック"/>
        <family val="3"/>
        <charset val="128"/>
      </rPr>
      <t>/Nm</t>
    </r>
    <r>
      <rPr>
        <vertAlign val="superscript"/>
        <sz val="12"/>
        <rFont val="ＭＳ Ｐゴシック"/>
        <family val="3"/>
        <charset val="128"/>
      </rPr>
      <t>3</t>
    </r>
    <phoneticPr fontId="6"/>
  </si>
  <si>
    <r>
      <t xml:space="preserve"> kg-CO</t>
    </r>
    <r>
      <rPr>
        <sz val="9"/>
        <rFont val="ＭＳ Ｐゴシック"/>
        <family val="3"/>
        <charset val="128"/>
      </rPr>
      <t>2</t>
    </r>
    <r>
      <rPr>
        <sz val="12"/>
        <rFont val="ＭＳ Ｐゴシック"/>
        <family val="3"/>
        <charset val="128"/>
      </rPr>
      <t>/m</t>
    </r>
    <r>
      <rPr>
        <vertAlign val="superscript"/>
        <sz val="12"/>
        <rFont val="ＭＳ Ｐゴシック"/>
        <family val="3"/>
        <charset val="128"/>
      </rPr>
      <t>3</t>
    </r>
    <phoneticPr fontId="6"/>
  </si>
  <si>
    <r>
      <t xml:space="preserve"> kg-CO</t>
    </r>
    <r>
      <rPr>
        <sz val="9"/>
        <rFont val="ＭＳ Ｐゴシック"/>
        <family val="3"/>
        <charset val="128"/>
      </rPr>
      <t>2</t>
    </r>
    <r>
      <rPr>
        <sz val="12"/>
        <rFont val="ＭＳ Ｐゴシック"/>
        <family val="3"/>
        <charset val="128"/>
      </rPr>
      <t>/l</t>
    </r>
    <phoneticPr fontId="6"/>
  </si>
  <si>
    <r>
      <t xml:space="preserve"> CO2排出量 [kg-CO</t>
    </r>
    <r>
      <rPr>
        <sz val="9"/>
        <rFont val="ＭＳ Ｐゴシック"/>
        <family val="3"/>
        <charset val="128"/>
      </rPr>
      <t>2</t>
    </r>
    <r>
      <rPr>
        <sz val="12"/>
        <rFont val="ＭＳ Ｐゴシック"/>
        <family val="3"/>
        <charset val="128"/>
      </rPr>
      <t>/年]</t>
    </r>
    <phoneticPr fontId="6"/>
  </si>
  <si>
    <r>
      <t xml:space="preserve"> １次エネルギー消費量 [</t>
    </r>
    <r>
      <rPr>
        <vertAlign val="superscript"/>
        <sz val="11"/>
        <rFont val="ＭＳ Ｐゴシック"/>
        <family val="3"/>
        <charset val="128"/>
        <scheme val="minor"/>
      </rPr>
      <t xml:space="preserve"> </t>
    </r>
    <r>
      <rPr>
        <sz val="11"/>
        <rFont val="ＭＳ Ｐゴシック"/>
        <family val="3"/>
        <charset val="128"/>
        <scheme val="minor"/>
      </rPr>
      <t>MＪ/年</t>
    </r>
    <r>
      <rPr>
        <vertAlign val="superscript"/>
        <sz val="11"/>
        <rFont val="ＭＳ Ｐゴシック"/>
        <family val="3"/>
        <charset val="128"/>
        <scheme val="minor"/>
      </rPr>
      <t xml:space="preserve"> </t>
    </r>
    <r>
      <rPr>
        <sz val="11"/>
        <rFont val="ＭＳ Ｐゴシック"/>
        <family val="3"/>
        <charset val="128"/>
        <scheme val="minor"/>
      </rPr>
      <t>]</t>
    </r>
    <phoneticPr fontId="6"/>
  </si>
  <si>
    <r>
      <t xml:space="preserve"> CO</t>
    </r>
    <r>
      <rPr>
        <sz val="9"/>
        <rFont val="ＭＳ Ｐゴシック"/>
        <family val="3"/>
        <charset val="128"/>
        <scheme val="minor"/>
      </rPr>
      <t>2</t>
    </r>
    <r>
      <rPr>
        <sz val="11"/>
        <rFont val="ＭＳ Ｐゴシック"/>
        <family val="3"/>
        <charset val="128"/>
        <scheme val="minor"/>
      </rPr>
      <t>排出量 [kg-CO</t>
    </r>
    <r>
      <rPr>
        <sz val="9"/>
        <rFont val="ＭＳ Ｐゴシック"/>
        <family val="3"/>
        <charset val="128"/>
        <scheme val="minor"/>
      </rPr>
      <t>2</t>
    </r>
    <r>
      <rPr>
        <sz val="11"/>
        <rFont val="ＭＳ Ｐゴシック"/>
        <family val="3"/>
        <charset val="128"/>
        <scheme val="minor"/>
      </rPr>
      <t>/年]</t>
    </r>
    <phoneticPr fontId="6"/>
  </si>
  <si>
    <r>
      <t>CO</t>
    </r>
    <r>
      <rPr>
        <sz val="9"/>
        <rFont val="ＭＳ Ｐゴシック"/>
        <family val="3"/>
        <charset val="128"/>
      </rPr>
      <t>2</t>
    </r>
    <r>
      <rPr>
        <sz val="12"/>
        <rFont val="ＭＳ Ｐゴシック"/>
        <family val="3"/>
        <charset val="128"/>
      </rPr>
      <t>排出係数</t>
    </r>
    <phoneticPr fontId="6"/>
  </si>
  <si>
    <r>
      <t xml:space="preserve"> kg-CO</t>
    </r>
    <r>
      <rPr>
        <sz val="9"/>
        <rFont val="ＭＳ Ｐゴシック"/>
        <family val="3"/>
        <charset val="128"/>
      </rPr>
      <t>2</t>
    </r>
    <r>
      <rPr>
        <sz val="12"/>
        <rFont val="ＭＳ Ｐゴシック"/>
        <family val="3"/>
        <charset val="128"/>
      </rPr>
      <t>/kWh</t>
    </r>
    <phoneticPr fontId="6"/>
  </si>
  <si>
    <r>
      <t>[kg-CO</t>
    </r>
    <r>
      <rPr>
        <sz val="9"/>
        <rFont val="ＭＳ Ｐゴシック"/>
        <family val="3"/>
        <charset val="128"/>
      </rPr>
      <t>2</t>
    </r>
    <r>
      <rPr>
        <sz val="12"/>
        <rFont val="ＭＳ Ｐゴシック"/>
        <family val="3"/>
        <charset val="128"/>
      </rPr>
      <t>/年]</t>
    </r>
    <phoneticPr fontId="6"/>
  </si>
  <si>
    <r>
      <t>MJ/Nm</t>
    </r>
    <r>
      <rPr>
        <vertAlign val="superscript"/>
        <sz val="12"/>
        <rFont val="ＭＳ Ｐゴシック"/>
        <family val="3"/>
        <charset val="128"/>
      </rPr>
      <t>3</t>
    </r>
    <phoneticPr fontId="6"/>
  </si>
  <si>
    <r>
      <t xml:space="preserve"> kg-CO</t>
    </r>
    <r>
      <rPr>
        <sz val="9"/>
        <rFont val="ＭＳ Ｐゴシック"/>
        <family val="3"/>
        <charset val="128"/>
      </rPr>
      <t>2</t>
    </r>
    <r>
      <rPr>
        <sz val="12"/>
        <rFont val="ＭＳ Ｐゴシック"/>
        <family val="3"/>
        <charset val="128"/>
      </rPr>
      <t>/Nm</t>
    </r>
    <r>
      <rPr>
        <vertAlign val="superscript"/>
        <sz val="12"/>
        <rFont val="ＭＳ Ｐゴシック"/>
        <family val="3"/>
        <charset val="128"/>
      </rPr>
      <t>3</t>
    </r>
    <phoneticPr fontId="6"/>
  </si>
  <si>
    <r>
      <t xml:space="preserve"> kg-CO</t>
    </r>
    <r>
      <rPr>
        <sz val="9"/>
        <rFont val="ＭＳ Ｐゴシック"/>
        <family val="3"/>
        <charset val="128"/>
      </rPr>
      <t>2</t>
    </r>
    <r>
      <rPr>
        <sz val="12"/>
        <rFont val="ＭＳ Ｐゴシック"/>
        <family val="3"/>
        <charset val="128"/>
      </rPr>
      <t>/m</t>
    </r>
    <r>
      <rPr>
        <vertAlign val="superscript"/>
        <sz val="12"/>
        <rFont val="ＭＳ Ｐゴシック"/>
        <family val="3"/>
        <charset val="128"/>
      </rPr>
      <t>3</t>
    </r>
    <phoneticPr fontId="6"/>
  </si>
  <si>
    <r>
      <t xml:space="preserve"> kg-CO</t>
    </r>
    <r>
      <rPr>
        <sz val="9"/>
        <rFont val="ＭＳ Ｐゴシック"/>
        <family val="3"/>
        <charset val="128"/>
      </rPr>
      <t>2</t>
    </r>
    <r>
      <rPr>
        <sz val="12"/>
        <rFont val="ＭＳ Ｐゴシック"/>
        <family val="3"/>
        <charset val="128"/>
      </rPr>
      <t>/l</t>
    </r>
    <phoneticPr fontId="6"/>
  </si>
  <si>
    <r>
      <t xml:space="preserve"> CO2排出量 [kg-CO</t>
    </r>
    <r>
      <rPr>
        <sz val="9"/>
        <rFont val="ＭＳ Ｐゴシック"/>
        <family val="3"/>
        <charset val="128"/>
      </rPr>
      <t>2</t>
    </r>
    <r>
      <rPr>
        <sz val="12"/>
        <rFont val="ＭＳ Ｐゴシック"/>
        <family val="3"/>
        <charset val="128"/>
      </rPr>
      <t>/年]</t>
    </r>
    <phoneticPr fontId="6"/>
  </si>
  <si>
    <r>
      <t xml:space="preserve"> １次エネルギー消費量 [</t>
    </r>
    <r>
      <rPr>
        <vertAlign val="superscript"/>
        <sz val="11"/>
        <rFont val="ＭＳ Ｐゴシック"/>
        <family val="3"/>
        <charset val="128"/>
        <scheme val="minor"/>
      </rPr>
      <t xml:space="preserve"> </t>
    </r>
    <r>
      <rPr>
        <sz val="11"/>
        <rFont val="ＭＳ Ｐゴシック"/>
        <family val="3"/>
        <charset val="128"/>
        <scheme val="minor"/>
      </rPr>
      <t>MＪ/年</t>
    </r>
    <r>
      <rPr>
        <vertAlign val="superscript"/>
        <sz val="11"/>
        <rFont val="ＭＳ Ｐゴシック"/>
        <family val="3"/>
        <charset val="128"/>
        <scheme val="minor"/>
      </rPr>
      <t xml:space="preserve"> </t>
    </r>
    <r>
      <rPr>
        <sz val="11"/>
        <rFont val="ＭＳ Ｐゴシック"/>
        <family val="3"/>
        <charset val="128"/>
        <scheme val="minor"/>
      </rPr>
      <t>]</t>
    </r>
    <phoneticPr fontId="6"/>
  </si>
  <si>
    <r>
      <t xml:space="preserve"> CO</t>
    </r>
    <r>
      <rPr>
        <sz val="9"/>
        <rFont val="ＭＳ Ｐゴシック"/>
        <family val="3"/>
        <charset val="128"/>
        <scheme val="minor"/>
      </rPr>
      <t>2</t>
    </r>
    <r>
      <rPr>
        <sz val="11"/>
        <rFont val="ＭＳ Ｐゴシック"/>
        <family val="3"/>
        <charset val="128"/>
        <scheme val="minor"/>
      </rPr>
      <t>排出量 [kg-CO</t>
    </r>
    <r>
      <rPr>
        <sz val="9"/>
        <rFont val="ＭＳ Ｐゴシック"/>
        <family val="3"/>
        <charset val="128"/>
        <scheme val="minor"/>
      </rPr>
      <t>2</t>
    </r>
    <r>
      <rPr>
        <sz val="11"/>
        <rFont val="ＭＳ Ｐゴシック"/>
        <family val="3"/>
        <charset val="128"/>
        <scheme val="minor"/>
      </rPr>
      <t>/年]</t>
    </r>
    <phoneticPr fontId="6"/>
  </si>
  <si>
    <r>
      <t>直接工事費　（科目別内訳書）　（補助金　</t>
    </r>
    <r>
      <rPr>
        <u/>
        <sz val="11"/>
        <rFont val="ＭＳ Ｐゴシック"/>
        <family val="3"/>
        <charset val="128"/>
      </rPr>
      <t xml:space="preserve"> 有 　／ 無</t>
    </r>
    <r>
      <rPr>
        <sz val="11"/>
        <rFont val="ＭＳ Ｐゴシック"/>
        <family val="3"/>
        <charset val="128"/>
      </rPr>
      <t xml:space="preserve"> )</t>
    </r>
    <rPh sb="7" eb="8">
      <t>カ</t>
    </rPh>
    <phoneticPr fontId="6"/>
  </si>
  <si>
    <t>：有／無、</t>
    <rPh sb="1" eb="2">
      <t>アリ</t>
    </rPh>
    <rPh sb="3" eb="4">
      <t>ナ</t>
    </rPh>
    <phoneticPr fontId="6"/>
  </si>
  <si>
    <t>階数</t>
    <rPh sb="0" eb="2">
      <t>カイスウ</t>
    </rPh>
    <phoneticPr fontId="84"/>
  </si>
  <si>
    <t>No.</t>
    <phoneticPr fontId="84"/>
  </si>
  <si>
    <t>部屋名称</t>
    <rPh sb="0" eb="2">
      <t>ヘヤ</t>
    </rPh>
    <rPh sb="2" eb="4">
      <t>メイショウ</t>
    </rPh>
    <phoneticPr fontId="84"/>
  </si>
  <si>
    <t>使用状況</t>
    <rPh sb="0" eb="2">
      <t>シヨウ</t>
    </rPh>
    <rPh sb="2" eb="4">
      <t>ジョウキョウ</t>
    </rPh>
    <phoneticPr fontId="86"/>
  </si>
  <si>
    <t>改修予定品番</t>
    <rPh sb="0" eb="2">
      <t>カイシュウ</t>
    </rPh>
    <rPh sb="2" eb="4">
      <t>ヨテイ</t>
    </rPh>
    <rPh sb="4" eb="6">
      <t>ヒンバン</t>
    </rPh>
    <phoneticPr fontId="84"/>
  </si>
  <si>
    <t>台数</t>
    <rPh sb="0" eb="2">
      <t>ダイスウ</t>
    </rPh>
    <phoneticPr fontId="84"/>
  </si>
  <si>
    <t>機器消費電力</t>
    <rPh sb="0" eb="2">
      <t>キキ</t>
    </rPh>
    <rPh sb="2" eb="4">
      <t>ショウヒ</t>
    </rPh>
    <rPh sb="4" eb="6">
      <t>デンリョク</t>
    </rPh>
    <phoneticPr fontId="84"/>
  </si>
  <si>
    <t>年間消費電力</t>
    <rPh sb="0" eb="2">
      <t>ネンカン</t>
    </rPh>
    <rPh sb="2" eb="4">
      <t>ショウヒ</t>
    </rPh>
    <rPh sb="4" eb="6">
      <t>デンリョク</t>
    </rPh>
    <phoneticPr fontId="84"/>
  </si>
  <si>
    <t>削減量</t>
    <rPh sb="0" eb="2">
      <t>サクゲン</t>
    </rPh>
    <rPh sb="2" eb="3">
      <t>リョウ</t>
    </rPh>
    <phoneticPr fontId="84"/>
  </si>
  <si>
    <t>1日平均
点灯時間（h）</t>
    <rPh sb="2" eb="4">
      <t>ヘイキン</t>
    </rPh>
    <rPh sb="6" eb="7">
      <t>ヒ</t>
    </rPh>
    <rPh sb="7" eb="9">
      <t>ジカン</t>
    </rPh>
    <phoneticPr fontId="84"/>
  </si>
  <si>
    <t>点灯日数（h）</t>
    <rPh sb="0" eb="2">
      <t>テントウ</t>
    </rPh>
    <rPh sb="2" eb="4">
      <t>ニッスウ</t>
    </rPh>
    <phoneticPr fontId="84"/>
  </si>
  <si>
    <t>年間総点
灯時間（h/年）</t>
    <rPh sb="0" eb="2">
      <t>ネンカン</t>
    </rPh>
    <rPh sb="2" eb="3">
      <t>ソウ</t>
    </rPh>
    <rPh sb="3" eb="4">
      <t>テン</t>
    </rPh>
    <rPh sb="5" eb="6">
      <t>ヒ</t>
    </rPh>
    <rPh sb="6" eb="8">
      <t>ジカン</t>
    </rPh>
    <rPh sb="11" eb="12">
      <t>ネン</t>
    </rPh>
    <phoneticPr fontId="84"/>
  </si>
  <si>
    <t>既設（W/台）</t>
    <rPh sb="0" eb="2">
      <t>キセツ</t>
    </rPh>
    <rPh sb="5" eb="6">
      <t>ダイ</t>
    </rPh>
    <phoneticPr fontId="84"/>
  </si>
  <si>
    <t>新設（W/台）</t>
    <rPh sb="0" eb="2">
      <t>シンセツ</t>
    </rPh>
    <rPh sb="5" eb="6">
      <t>ダイ</t>
    </rPh>
    <phoneticPr fontId="84"/>
  </si>
  <si>
    <t>年間消削減
電力量（kWh/年）</t>
    <rPh sb="0" eb="2">
      <t>ネンカン</t>
    </rPh>
    <rPh sb="3" eb="5">
      <t>サクゲン</t>
    </rPh>
    <rPh sb="6" eb="8">
      <t>デンリョク</t>
    </rPh>
    <rPh sb="8" eb="9">
      <t>リョウ</t>
    </rPh>
    <rPh sb="14" eb="15">
      <t>ネン</t>
    </rPh>
    <phoneticPr fontId="84"/>
  </si>
  <si>
    <t>合計</t>
    <rPh sb="0" eb="2">
      <t>ゴウケイ</t>
    </rPh>
    <phoneticPr fontId="84"/>
  </si>
  <si>
    <t>■行政財産使用料</t>
    <rPh sb="1" eb="3">
      <t>ギョウセイ</t>
    </rPh>
    <rPh sb="3" eb="5">
      <t>ザイサン</t>
    </rPh>
    <rPh sb="5" eb="8">
      <t>シヨウリョウ</t>
    </rPh>
    <phoneticPr fontId="6"/>
  </si>
  <si>
    <t>設置箇所</t>
    <rPh sb="0" eb="2">
      <t>セッチ</t>
    </rPh>
    <rPh sb="2" eb="4">
      <t>カショ</t>
    </rPh>
    <phoneticPr fontId="6"/>
  </si>
  <si>
    <r>
      <t>単価</t>
    </r>
    <r>
      <rPr>
        <vertAlign val="superscript"/>
        <sz val="11"/>
        <rFont val="ＭＳ Ｐゴシック"/>
        <family val="3"/>
        <charset val="128"/>
      </rPr>
      <t>※1</t>
    </r>
    <r>
      <rPr>
        <sz val="11"/>
        <rFont val="ＭＳ Ｐゴシック"/>
        <family val="3"/>
        <charset val="128"/>
      </rPr>
      <t xml:space="preserve">
　（円/㎡）</t>
    </r>
    <rPh sb="0" eb="2">
      <t>タンカ</t>
    </rPh>
    <phoneticPr fontId="6"/>
  </si>
  <si>
    <r>
      <t>占有面積
（㎡）</t>
    </r>
    <r>
      <rPr>
        <vertAlign val="superscript"/>
        <sz val="11"/>
        <rFont val="ＭＳ Ｐゴシック"/>
        <family val="3"/>
        <charset val="128"/>
      </rPr>
      <t>※2</t>
    </r>
    <rPh sb="0" eb="2">
      <t>センユウ</t>
    </rPh>
    <rPh sb="2" eb="4">
      <t>メンセキ</t>
    </rPh>
    <phoneticPr fontId="6"/>
  </si>
  <si>
    <t>行政財産使用料
（円/各年）</t>
    <rPh sb="0" eb="2">
      <t>ギョウセイ</t>
    </rPh>
    <rPh sb="2" eb="4">
      <t>ザイサン</t>
    </rPh>
    <rPh sb="4" eb="7">
      <t>シヨウリョウ</t>
    </rPh>
    <rPh sb="9" eb="10">
      <t>エン</t>
    </rPh>
    <rPh sb="11" eb="12">
      <t>カク</t>
    </rPh>
    <rPh sb="12" eb="13">
      <t>ネン</t>
    </rPh>
    <phoneticPr fontId="6"/>
  </si>
  <si>
    <t>※２　占有面積は、小数第２位まで記入のこと。（小数第３位以下は切り捨て）</t>
    <rPh sb="3" eb="5">
      <t>センユウ</t>
    </rPh>
    <rPh sb="5" eb="7">
      <t>メンセキ</t>
    </rPh>
    <rPh sb="9" eb="11">
      <t>ショウスウ</t>
    </rPh>
    <rPh sb="11" eb="12">
      <t>ダイ</t>
    </rPh>
    <rPh sb="13" eb="14">
      <t>イ</t>
    </rPh>
    <rPh sb="16" eb="18">
      <t>キニュウ</t>
    </rPh>
    <rPh sb="23" eb="25">
      <t>ショウスウ</t>
    </rPh>
    <rPh sb="25" eb="26">
      <t>ダイ</t>
    </rPh>
    <rPh sb="27" eb="28">
      <t>イ</t>
    </rPh>
    <rPh sb="28" eb="30">
      <t>イカ</t>
    </rPh>
    <rPh sb="31" eb="32">
      <t>キ</t>
    </rPh>
    <rPh sb="33" eb="34">
      <t>ス</t>
    </rPh>
    <phoneticPr fontId="6"/>
  </si>
  <si>
    <t>■工事費利益加算額</t>
    <rPh sb="1" eb="4">
      <t>コウジヒ</t>
    </rPh>
    <rPh sb="4" eb="6">
      <t>リエキ</t>
    </rPh>
    <rPh sb="6" eb="9">
      <t>カサンガク</t>
    </rPh>
    <phoneticPr fontId="6"/>
  </si>
  <si>
    <t>＜空調熱源機器＞</t>
    <rPh sb="1" eb="2">
      <t>クウ</t>
    </rPh>
    <rPh sb="2" eb="3">
      <t>チョウ</t>
    </rPh>
    <rPh sb="3" eb="5">
      <t>ネツゲン</t>
    </rPh>
    <rPh sb="5" eb="6">
      <t>キ</t>
    </rPh>
    <rPh sb="6" eb="7">
      <t>キ</t>
    </rPh>
    <phoneticPr fontId="6"/>
  </si>
  <si>
    <r>
      <t>単価　（円/台）</t>
    </r>
    <r>
      <rPr>
        <vertAlign val="superscript"/>
        <sz val="11"/>
        <rFont val="ＭＳ Ｐゴシック"/>
        <family val="3"/>
        <charset val="128"/>
      </rPr>
      <t>※1</t>
    </r>
    <rPh sb="0" eb="2">
      <t>タンカ</t>
    </rPh>
    <rPh sb="6" eb="7">
      <t>ダイ</t>
    </rPh>
    <phoneticPr fontId="6"/>
  </si>
  <si>
    <t>個数
（台）</t>
    <rPh sb="0" eb="2">
      <t>コスウ</t>
    </rPh>
    <rPh sb="4" eb="5">
      <t>ダイ</t>
    </rPh>
    <phoneticPr fontId="6"/>
  </si>
  <si>
    <t>利益加算額
（円/各年）</t>
    <rPh sb="0" eb="2">
      <t>リエキ</t>
    </rPh>
    <rPh sb="2" eb="5">
      <t>カサンガク</t>
    </rPh>
    <rPh sb="7" eb="8">
      <t>エン</t>
    </rPh>
    <rPh sb="9" eb="10">
      <t>カク</t>
    </rPh>
    <rPh sb="10" eb="11">
      <t>ネン</t>
    </rPh>
    <phoneticPr fontId="6"/>
  </si>
  <si>
    <t>利益加算額
（円/15年）</t>
    <rPh sb="0" eb="2">
      <t>リエキ</t>
    </rPh>
    <rPh sb="2" eb="5">
      <t>カサンガク</t>
    </rPh>
    <rPh sb="7" eb="8">
      <t>エン</t>
    </rPh>
    <rPh sb="11" eb="12">
      <t>ネン</t>
    </rPh>
    <phoneticPr fontId="6"/>
  </si>
  <si>
    <t>＜個別空調機＞</t>
    <rPh sb="1" eb="3">
      <t>コベツ</t>
    </rPh>
    <rPh sb="3" eb="4">
      <t>クウ</t>
    </rPh>
    <rPh sb="4" eb="5">
      <t>チョウ</t>
    </rPh>
    <rPh sb="5" eb="6">
      <t>キ</t>
    </rPh>
    <phoneticPr fontId="6"/>
  </si>
  <si>
    <r>
      <t>単価</t>
    </r>
    <r>
      <rPr>
        <vertAlign val="superscript"/>
        <sz val="11"/>
        <rFont val="ＭＳ Ｐゴシック"/>
        <family val="3"/>
        <charset val="128"/>
      </rPr>
      <t>※1</t>
    </r>
    <r>
      <rPr>
        <sz val="11"/>
        <rFont val="ＭＳ Ｐゴシック"/>
        <family val="3"/>
        <charset val="128"/>
      </rPr>
      <t xml:space="preserve">
（円/kW）</t>
    </r>
    <rPh sb="0" eb="2">
      <t>タンカ</t>
    </rPh>
    <rPh sb="6" eb="7">
      <t>エン</t>
    </rPh>
    <phoneticPr fontId="6"/>
  </si>
  <si>
    <t>能力
（kW/台）</t>
    <rPh sb="0" eb="2">
      <t>ノウリョク</t>
    </rPh>
    <rPh sb="7" eb="8">
      <t>ダイ</t>
    </rPh>
    <phoneticPr fontId="6"/>
  </si>
  <si>
    <t>＜その他＞</t>
    <rPh sb="3" eb="4">
      <t>タ</t>
    </rPh>
    <phoneticPr fontId="6"/>
  </si>
  <si>
    <r>
      <t>単価　（円/式）</t>
    </r>
    <r>
      <rPr>
        <vertAlign val="superscript"/>
        <sz val="11"/>
        <rFont val="ＭＳ Ｐゴシック"/>
        <family val="3"/>
        <charset val="128"/>
      </rPr>
      <t>※1</t>
    </r>
    <rPh sb="0" eb="2">
      <t>タンカ</t>
    </rPh>
    <rPh sb="6" eb="7">
      <t>シキ</t>
    </rPh>
    <phoneticPr fontId="6"/>
  </si>
  <si>
    <t>個数
（式）</t>
    <rPh sb="0" eb="2">
      <t>コスウ</t>
    </rPh>
    <rPh sb="4" eb="5">
      <t>シキ</t>
    </rPh>
    <phoneticPr fontId="6"/>
  </si>
  <si>
    <t>３．　その他、検討中の資金調達手法</t>
    <rPh sb="3" eb="6">
      <t>ソノタ</t>
    </rPh>
    <rPh sb="7" eb="10">
      <t>ケントウチュウ</t>
    </rPh>
    <rPh sb="11" eb="13">
      <t>シキン</t>
    </rPh>
    <rPh sb="13" eb="15">
      <t>チョウタツ</t>
    </rPh>
    <rPh sb="15" eb="17">
      <t>シュホウ</t>
    </rPh>
    <phoneticPr fontId="6"/>
  </si>
  <si>
    <t>[円／年]</t>
    <phoneticPr fontId="6"/>
  </si>
  <si>
    <t>維持管理費見積書（税込）</t>
    <rPh sb="0" eb="2">
      <t>イジ</t>
    </rPh>
    <rPh sb="9" eb="11">
      <t>ゼイコ</t>
    </rPh>
    <phoneticPr fontId="7"/>
  </si>
  <si>
    <t>計測・検証費見積書（税込）</t>
    <rPh sb="10" eb="12">
      <t>ゼイコ</t>
    </rPh>
    <phoneticPr fontId="18"/>
  </si>
  <si>
    <t>（参考）計測機器設置費（税込）</t>
    <rPh sb="1" eb="3">
      <t>サンコウ</t>
    </rPh>
    <rPh sb="4" eb="6">
      <t>ケイソク</t>
    </rPh>
    <rPh sb="6" eb="8">
      <t>キキ</t>
    </rPh>
    <rPh sb="8" eb="10">
      <t>セッチ</t>
    </rPh>
    <rPh sb="10" eb="11">
      <t>ヒ</t>
    </rPh>
    <rPh sb="12" eb="14">
      <t>ゼイコ</t>
    </rPh>
    <phoneticPr fontId="18"/>
  </si>
  <si>
    <t>○○○○○○○○○○○ＥＳＣＯ事業</t>
  </si>
  <si>
    <t>ＥＳＣＯ技術提案書</t>
    <rPh sb="4" eb="6">
      <t>ギジュツ</t>
    </rPh>
    <rPh sb="6" eb="8">
      <t>テイアン</t>
    </rPh>
    <rPh sb="8" eb="9">
      <t>ショ</t>
    </rPh>
    <phoneticPr fontId="6"/>
  </si>
  <si>
    <t>ＥＳＣＯ事業工事費積算書</t>
  </si>
  <si>
    <t>に係るＥＳＣＯ提案</t>
    <rPh sb="1" eb="2">
      <t>カカ</t>
    </rPh>
    <rPh sb="7" eb="9">
      <t>テイアン</t>
    </rPh>
    <phoneticPr fontId="6"/>
  </si>
  <si>
    <t>　　様式9-7において設定した「ＥＳＣＯ利益」の考え方について（設定した利益率が妥当と考えた理由）。</t>
    <rPh sb="2" eb="4">
      <t>ヨウシキ</t>
    </rPh>
    <rPh sb="11" eb="13">
      <t>セッテイ</t>
    </rPh>
    <rPh sb="20" eb="22">
      <t>リエキ</t>
    </rPh>
    <rPh sb="24" eb="25">
      <t>カンガ</t>
    </rPh>
    <rPh sb="26" eb="27">
      <t>カタ</t>
    </rPh>
    <rPh sb="32" eb="34">
      <t>セッテイ</t>
    </rPh>
    <rPh sb="36" eb="38">
      <t>リエキ</t>
    </rPh>
    <rPh sb="38" eb="39">
      <t>リツ</t>
    </rPh>
    <rPh sb="40" eb="42">
      <t>ダトウ</t>
    </rPh>
    <rPh sb="43" eb="44">
      <t>カンガ</t>
    </rPh>
    <rPh sb="46" eb="48">
      <t>リユウ</t>
    </rPh>
    <phoneticPr fontId="6"/>
  </si>
  <si>
    <t>ＥＳＣＯ技術提案書目次</t>
    <rPh sb="4" eb="5">
      <t>ワザ</t>
    </rPh>
    <rPh sb="5" eb="6">
      <t>ジュツ</t>
    </rPh>
    <rPh sb="6" eb="7">
      <t>ツツミ</t>
    </rPh>
    <rPh sb="7" eb="8">
      <t>アン</t>
    </rPh>
    <rPh sb="8" eb="9">
      <t>ショ</t>
    </rPh>
    <rPh sb="9" eb="10">
      <t>メ</t>
    </rPh>
    <rPh sb="10" eb="11">
      <t>ツギ</t>
    </rPh>
    <phoneticPr fontId="6"/>
  </si>
  <si>
    <t>・本ＥＳＣＯ事業にかかる普及啓発の取り組み</t>
    <rPh sb="0" eb="1">
      <t>ホン</t>
    </rPh>
    <rPh sb="5" eb="7">
      <t>ジギョウ</t>
    </rPh>
    <rPh sb="11" eb="13">
      <t>フキュウ</t>
    </rPh>
    <rPh sb="13" eb="15">
      <t>ケイハツ</t>
    </rPh>
    <rPh sb="16" eb="17">
      <t>ト</t>
    </rPh>
    <rPh sb="18" eb="19">
      <t>ク</t>
    </rPh>
    <phoneticPr fontId="6"/>
  </si>
  <si>
    <t>・ＥＳＣＯ契約期間終了後の対応について</t>
    <rPh sb="5" eb="7">
      <t>キカン</t>
    </rPh>
    <rPh sb="7" eb="10">
      <t>シュウリョウゴ</t>
    </rPh>
    <rPh sb="11" eb="13">
      <t>タイオウ</t>
    </rPh>
    <phoneticPr fontId="5"/>
  </si>
  <si>
    <t xml:space="preserve"> ※指定熱源機器の更新がある場合のみ、特記ＥＳＣＯ提案募集要項に示す額を記入のこと</t>
  </si>
  <si>
    <t xml:space="preserve"> ⑥ＥＳＣＯサービス料 [円/年]　</t>
    <rPh sb="10" eb="11">
      <t>リョウ</t>
    </rPh>
    <phoneticPr fontId="6"/>
  </si>
  <si>
    <t>ＥＳＣＯ設備の維持管理業務に関する計画を示す。</t>
    <rPh sb="7" eb="9">
      <t>イジ</t>
    </rPh>
    <rPh sb="9" eb="11">
      <t>カンリ</t>
    </rPh>
    <rPh sb="11" eb="13">
      <t>ギョウム</t>
    </rPh>
    <rPh sb="17" eb="19">
      <t>ケイカク</t>
    </rPh>
    <phoneticPr fontId="7"/>
  </si>
  <si>
    <t>また、ＥＳＣＯ設備に関する維持管理費用は全てＥＳＣＯ事業者の負担とする。</t>
    <rPh sb="7" eb="9">
      <t>セツビ</t>
    </rPh>
    <rPh sb="10" eb="11">
      <t>カン</t>
    </rPh>
    <rPh sb="13" eb="15">
      <t>イジ</t>
    </rPh>
    <rPh sb="15" eb="17">
      <t>カンリ</t>
    </rPh>
    <rPh sb="17" eb="19">
      <t>ヒヨウ</t>
    </rPh>
    <rPh sb="20" eb="21">
      <t>スベ</t>
    </rPh>
    <rPh sb="26" eb="29">
      <t>ジギョウシャ</t>
    </rPh>
    <rPh sb="30" eb="32">
      <t>フタン</t>
    </rPh>
    <phoneticPr fontId="7"/>
  </si>
  <si>
    <t>ＥＳＣＯ設備及び本府の既存設備に関する適切な運転管理指針（案）を示す。</t>
  </si>
  <si>
    <t>提案するＥＳＣＯ設備等の設置箇所図を示す。</t>
    <rPh sb="8" eb="10">
      <t>セツビ</t>
    </rPh>
    <rPh sb="10" eb="11">
      <t>トウ</t>
    </rPh>
    <rPh sb="12" eb="14">
      <t>セッチ</t>
    </rPh>
    <rPh sb="14" eb="16">
      <t>カショ</t>
    </rPh>
    <rPh sb="16" eb="17">
      <t>ズ</t>
    </rPh>
    <phoneticPr fontId="25"/>
  </si>
  <si>
    <t>　（15年間の利益総額のうち、行政財産使用料加算利益分
  （特記ＥＳＣＯ提案募集要項による））</t>
    <rPh sb="4" eb="6">
      <t>ネンカン</t>
    </rPh>
    <rPh sb="7" eb="9">
      <t>リエキ</t>
    </rPh>
    <rPh sb="9" eb="11">
      <t>ソウガク</t>
    </rPh>
    <rPh sb="15" eb="17">
      <t>ギョウセイ</t>
    </rPh>
    <rPh sb="17" eb="19">
      <t>ザイサン</t>
    </rPh>
    <rPh sb="19" eb="22">
      <t>シヨウリョウ</t>
    </rPh>
    <rPh sb="22" eb="24">
      <t>カサン</t>
    </rPh>
    <rPh sb="24" eb="26">
      <t>リエキ</t>
    </rPh>
    <rPh sb="26" eb="27">
      <t>ブン</t>
    </rPh>
    <rPh sb="31" eb="33">
      <t>トッキ</t>
    </rPh>
    <rPh sb="37" eb="39">
      <t>テイアン</t>
    </rPh>
    <rPh sb="39" eb="41">
      <t>ボシュウ</t>
    </rPh>
    <rPh sb="41" eb="43">
      <t>ヨウコウ</t>
    </rPh>
    <phoneticPr fontId="6"/>
  </si>
  <si>
    <t>ＥＳＣＯ契約期間終了後の対応への提案</t>
    <rPh sb="4" eb="6">
      <t>ケイヤク</t>
    </rPh>
    <rPh sb="6" eb="8">
      <t>キカン</t>
    </rPh>
    <rPh sb="8" eb="11">
      <t>シュウリョウゴ</t>
    </rPh>
    <rPh sb="12" eb="14">
      <t>タイオウ</t>
    </rPh>
    <rPh sb="16" eb="18">
      <t>テイアン</t>
    </rPh>
    <phoneticPr fontId="6"/>
  </si>
  <si>
    <t>ＥＳＣＯ普及啓発にかかる配慮</t>
    <rPh sb="4" eb="6">
      <t>フキュウ</t>
    </rPh>
    <rPh sb="6" eb="8">
      <t>ケイハツ</t>
    </rPh>
    <rPh sb="12" eb="14">
      <t>ハイリョ</t>
    </rPh>
    <phoneticPr fontId="6"/>
  </si>
  <si>
    <t>※１　特記ＥＳＣＯ提案募集要項を参照のこと。</t>
    <rPh sb="3" eb="5">
      <t>トッキ</t>
    </rPh>
    <rPh sb="9" eb="11">
      <t>テイアン</t>
    </rPh>
    <rPh sb="11" eb="13">
      <t>ボシュウ</t>
    </rPh>
    <rPh sb="13" eb="15">
      <t>ヨウコウ</t>
    </rPh>
    <rPh sb="16" eb="18">
      <t>サンショウ</t>
    </rPh>
    <phoneticPr fontId="6"/>
  </si>
  <si>
    <t>・ＬＥＤ照明への改修について</t>
    <phoneticPr fontId="6"/>
  </si>
  <si>
    <t>再生可能エネルギー設備に係る省エネルギー手法　</t>
    <phoneticPr fontId="6"/>
  </si>
  <si>
    <t xml:space="preserve"> 機器点検費削減額 [円/年]</t>
    <rPh sb="1" eb="3">
      <t>キキ</t>
    </rPh>
    <rPh sb="3" eb="5">
      <t>テンケン</t>
    </rPh>
    <rPh sb="5" eb="6">
      <t>ヒ</t>
    </rPh>
    <rPh sb="6" eb="8">
      <t>サクゲン</t>
    </rPh>
    <rPh sb="8" eb="9">
      <t>ガク</t>
    </rPh>
    <phoneticPr fontId="6"/>
  </si>
  <si>
    <t>光熱水費削減額</t>
    <rPh sb="0" eb="3">
      <t>コウネツスイ</t>
    </rPh>
    <rPh sb="3" eb="4">
      <t>ヒ</t>
    </rPh>
    <rPh sb="4" eb="6">
      <t>サクゲン</t>
    </rPh>
    <rPh sb="6" eb="7">
      <t>ゲンガク</t>
    </rPh>
    <phoneticPr fontId="6"/>
  </si>
  <si>
    <t>既設（kWh/年）</t>
    <rPh sb="0" eb="2">
      <t>キセツ</t>
    </rPh>
    <rPh sb="7" eb="8">
      <t>ネン</t>
    </rPh>
    <phoneticPr fontId="84"/>
  </si>
  <si>
    <t>新設（kWh/年）</t>
    <rPh sb="0" eb="2">
      <t>シンセツ</t>
    </rPh>
    <rPh sb="7" eb="8">
      <t>ネン</t>
    </rPh>
    <phoneticPr fontId="84"/>
  </si>
  <si>
    <t>○申請を予定する補助事業について</t>
    <rPh sb="1" eb="3">
      <t>シンセイ</t>
    </rPh>
    <rPh sb="4" eb="6">
      <t>ヨテイ</t>
    </rPh>
    <rPh sb="8" eb="10">
      <t>ホジョ</t>
    </rPh>
    <rPh sb="10" eb="12">
      <t>ジギョウ</t>
    </rPh>
    <phoneticPr fontId="5"/>
  </si>
  <si>
    <t>○補助事業の概要（予算、採択条件、近年動向等）、提案理由について</t>
    <rPh sb="1" eb="3">
      <t>ホジョ</t>
    </rPh>
    <rPh sb="3" eb="5">
      <t>ジギョウ</t>
    </rPh>
    <rPh sb="6" eb="8">
      <t>ガイヨウ</t>
    </rPh>
    <rPh sb="9" eb="11">
      <t>ヨサン</t>
    </rPh>
    <rPh sb="12" eb="14">
      <t>サイタク</t>
    </rPh>
    <rPh sb="14" eb="16">
      <t>ジョウケン</t>
    </rPh>
    <rPh sb="17" eb="19">
      <t>キンネン</t>
    </rPh>
    <rPh sb="19" eb="21">
      <t>ドウコウ</t>
    </rPh>
    <rPh sb="21" eb="22">
      <t>ナド</t>
    </rPh>
    <rPh sb="24" eb="26">
      <t>テイアン</t>
    </rPh>
    <rPh sb="26" eb="28">
      <t>リユウ</t>
    </rPh>
    <phoneticPr fontId="5"/>
  </si>
  <si>
    <t>資金調達企業主体［　　　　　　　　　　　　］</t>
    <rPh sb="0" eb="2">
      <t>シキン</t>
    </rPh>
    <rPh sb="2" eb="4">
      <t>チョウタツ</t>
    </rPh>
    <rPh sb="4" eb="6">
      <t>キギョウ</t>
    </rPh>
    <rPh sb="6" eb="8">
      <t>シュタイ</t>
    </rPh>
    <phoneticPr fontId="6"/>
  </si>
  <si>
    <r>
      <t xml:space="preserve">直接工事費　（内訳明細書）　（補助金　 </t>
    </r>
    <r>
      <rPr>
        <u/>
        <sz val="11"/>
        <rFont val="ＭＳ Ｐゴシック"/>
        <family val="3"/>
        <charset val="128"/>
      </rPr>
      <t>有 ／ 無</t>
    </r>
    <r>
      <rPr>
        <sz val="11"/>
        <rFont val="ＭＳ Ｐゴシック"/>
        <family val="3"/>
        <charset val="128"/>
      </rPr>
      <t xml:space="preserve"> )</t>
    </r>
    <rPh sb="0" eb="2">
      <t>チョクセツ</t>
    </rPh>
    <rPh sb="2" eb="5">
      <t>コウジヒ</t>
    </rPh>
    <rPh sb="7" eb="9">
      <t>ウチワケ</t>
    </rPh>
    <rPh sb="9" eb="12">
      <t>メイサイショ</t>
    </rPh>
    <phoneticPr fontId="6"/>
  </si>
  <si>
    <t>・NOx、SOｘ、ばいじん、騒音等（含 光害）についての環境性への配慮について</t>
    <rPh sb="13" eb="15">
      <t>ソウオン</t>
    </rPh>
    <rPh sb="15" eb="16">
      <t>ナド</t>
    </rPh>
    <rPh sb="16" eb="17">
      <t>ナド</t>
    </rPh>
    <rPh sb="18" eb="19">
      <t>フク</t>
    </rPh>
    <rPh sb="20" eb="21">
      <t>ヒカ</t>
    </rPh>
    <rPh sb="21" eb="22">
      <t>ガイ</t>
    </rPh>
    <rPh sb="27" eb="29">
      <t>カンキョウ</t>
    </rPh>
    <rPh sb="29" eb="30">
      <t>セイ</t>
    </rPh>
    <rPh sb="32" eb="34">
      <t>ハイリョ</t>
    </rPh>
    <phoneticPr fontId="5"/>
  </si>
  <si>
    <r>
      <t xml:space="preserve">1.技術提案基本方針　（補助金  </t>
    </r>
    <r>
      <rPr>
        <b/>
        <u/>
        <sz val="16"/>
        <rFont val="ＭＳ Ｐゴシック"/>
        <family val="3"/>
        <charset val="128"/>
      </rPr>
      <t>有 ／ 無</t>
    </r>
    <r>
      <rPr>
        <b/>
        <sz val="16"/>
        <rFont val="ＭＳ Ｐゴシック"/>
        <family val="3"/>
        <charset val="128"/>
      </rPr>
      <t xml:space="preserve"> ）</t>
    </r>
    <rPh sb="2" eb="3">
      <t>ワザ</t>
    </rPh>
    <rPh sb="3" eb="4">
      <t>ジュツ</t>
    </rPh>
    <rPh sb="4" eb="5">
      <t>ツツミ</t>
    </rPh>
    <rPh sb="5" eb="6">
      <t>アン</t>
    </rPh>
    <rPh sb="6" eb="7">
      <t>モト</t>
    </rPh>
    <rPh sb="7" eb="8">
      <t>ホン</t>
    </rPh>
    <rPh sb="8" eb="9">
      <t>カタ</t>
    </rPh>
    <rPh sb="9" eb="10">
      <t>ハリ</t>
    </rPh>
    <phoneticPr fontId="6"/>
  </si>
  <si>
    <r>
      <t>1.　技術提案基本方針　（補助金　</t>
    </r>
    <r>
      <rPr>
        <b/>
        <u/>
        <sz val="14"/>
        <rFont val="ＭＳ Ｐゴシック"/>
        <family val="3"/>
        <charset val="128"/>
      </rPr>
      <t>有／無</t>
    </r>
    <r>
      <rPr>
        <b/>
        <sz val="14"/>
        <rFont val="ＭＳ Ｐゴシック"/>
        <family val="3"/>
        <charset val="128"/>
      </rPr>
      <t>）</t>
    </r>
    <rPh sb="3" eb="4">
      <t>ワザ</t>
    </rPh>
    <rPh sb="4" eb="5">
      <t>ジュツ</t>
    </rPh>
    <rPh sb="5" eb="7">
      <t>テイアン</t>
    </rPh>
    <rPh sb="7" eb="8">
      <t>モト</t>
    </rPh>
    <rPh sb="8" eb="9">
      <t>ホン</t>
    </rPh>
    <rPh sb="9" eb="10">
      <t>カタ</t>
    </rPh>
    <rPh sb="10" eb="11">
      <t>ハリ</t>
    </rPh>
    <phoneticPr fontId="6"/>
  </si>
  <si>
    <r>
      <t>1.技術提案基本方針　（補助金　</t>
    </r>
    <r>
      <rPr>
        <b/>
        <u/>
        <sz val="14"/>
        <rFont val="ＭＳ Ｐゴシック"/>
        <family val="3"/>
        <charset val="128"/>
      </rPr>
      <t>有／無</t>
    </r>
    <r>
      <rPr>
        <b/>
        <sz val="14"/>
        <rFont val="ＭＳ Ｐゴシック"/>
        <family val="3"/>
        <charset val="128"/>
      </rPr>
      <t>）</t>
    </r>
    <rPh sb="2" eb="3">
      <t>ワザ</t>
    </rPh>
    <rPh sb="3" eb="4">
      <t>ジュツ</t>
    </rPh>
    <rPh sb="4" eb="5">
      <t>ツツミ</t>
    </rPh>
    <rPh sb="5" eb="6">
      <t>アン</t>
    </rPh>
    <rPh sb="6" eb="7">
      <t>モト</t>
    </rPh>
    <rPh sb="7" eb="8">
      <t>ホン</t>
    </rPh>
    <rPh sb="8" eb="9">
      <t>カタ</t>
    </rPh>
    <rPh sb="9" eb="10">
      <t>ハリ</t>
    </rPh>
    <phoneticPr fontId="6"/>
  </si>
  <si>
    <r>
      <t>1.技術提案基本方針　（補助金　</t>
    </r>
    <r>
      <rPr>
        <b/>
        <u/>
        <sz val="12"/>
        <rFont val="ＭＳ Ｐゴシック"/>
        <family val="3"/>
        <charset val="128"/>
        <scheme val="minor"/>
      </rPr>
      <t>有／無</t>
    </r>
    <r>
      <rPr>
        <b/>
        <sz val="12"/>
        <rFont val="ＭＳ Ｐゴシック"/>
        <family val="3"/>
        <charset val="128"/>
        <scheme val="minor"/>
      </rPr>
      <t>）</t>
    </r>
    <phoneticPr fontId="29"/>
  </si>
  <si>
    <r>
      <t>　　　　　　　　　　　ＥＳＣＯ設備維持管理提案書 （補助金：　</t>
    </r>
    <r>
      <rPr>
        <b/>
        <u/>
        <sz val="16"/>
        <rFont val="ＭＳ Ｐゴシック"/>
        <family val="3"/>
        <charset val="128"/>
      </rPr>
      <t>有／無</t>
    </r>
    <r>
      <rPr>
        <b/>
        <sz val="16"/>
        <rFont val="ＭＳ Ｐゴシック"/>
        <family val="3"/>
        <charset val="128"/>
      </rPr>
      <t xml:space="preserve"> ）</t>
    </r>
    <rPh sb="15" eb="17">
      <t>セツビ</t>
    </rPh>
    <rPh sb="17" eb="19">
      <t>イジ</t>
    </rPh>
    <rPh sb="19" eb="21">
      <t>カンリ</t>
    </rPh>
    <rPh sb="26" eb="29">
      <t>ホジョキン</t>
    </rPh>
    <rPh sb="31" eb="32">
      <t>ア</t>
    </rPh>
    <rPh sb="33" eb="34">
      <t>ナ</t>
    </rPh>
    <phoneticPr fontId="7"/>
  </si>
  <si>
    <r>
      <t>計測・検証方法提案書</t>
    </r>
    <r>
      <rPr>
        <sz val="16"/>
        <rFont val="ＭＳ Ｐゴシック"/>
        <family val="3"/>
        <charset val="128"/>
      </rPr>
      <t xml:space="preserve"> </t>
    </r>
    <r>
      <rPr>
        <sz val="14"/>
        <rFont val="ＭＳ Ｐゴシック"/>
        <family val="3"/>
        <charset val="128"/>
      </rPr>
      <t>（補助金：　</t>
    </r>
    <r>
      <rPr>
        <u/>
        <sz val="14"/>
        <rFont val="ＭＳ Ｐゴシック"/>
        <family val="3"/>
        <charset val="128"/>
      </rPr>
      <t>有／無</t>
    </r>
    <r>
      <rPr>
        <sz val="14"/>
        <rFont val="ＭＳ Ｐゴシック"/>
        <family val="3"/>
        <charset val="128"/>
      </rPr>
      <t xml:space="preserve"> ）</t>
    </r>
    <rPh sb="0" eb="2">
      <t>ケイソク</t>
    </rPh>
    <rPh sb="3" eb="5">
      <t>ケンショウ</t>
    </rPh>
    <rPh sb="5" eb="7">
      <t>ホウホウ</t>
    </rPh>
    <rPh sb="7" eb="10">
      <t>テイアンショ</t>
    </rPh>
    <rPh sb="12" eb="15">
      <t>ホジョキン</t>
    </rPh>
    <rPh sb="17" eb="18">
      <t>ア</t>
    </rPh>
    <rPh sb="19" eb="20">
      <t>ナ</t>
    </rPh>
    <phoneticPr fontId="7"/>
  </si>
  <si>
    <r>
      <t>1.技術提案基本方針　（補助金　</t>
    </r>
    <r>
      <rPr>
        <b/>
        <u/>
        <sz val="14"/>
        <rFont val="ＭＳ Ｐゴシック"/>
        <family val="3"/>
        <charset val="128"/>
      </rPr>
      <t>有／無</t>
    </r>
    <r>
      <rPr>
        <b/>
        <sz val="14"/>
        <rFont val="ＭＳ Ｐゴシック"/>
        <family val="3"/>
        <charset val="128"/>
      </rPr>
      <t>）</t>
    </r>
    <phoneticPr fontId="6"/>
  </si>
  <si>
    <r>
      <t xml:space="preserve">（補助金　 </t>
    </r>
    <r>
      <rPr>
        <b/>
        <u/>
        <sz val="16"/>
        <rFont val="ＭＳ Ｐゴシック"/>
        <family val="3"/>
        <charset val="128"/>
      </rPr>
      <t>有 ／ 無</t>
    </r>
    <r>
      <rPr>
        <b/>
        <sz val="16"/>
        <rFont val="ＭＳ Ｐゴシック"/>
        <family val="3"/>
        <charset val="128"/>
      </rPr>
      <t xml:space="preserve"> ）</t>
    </r>
    <rPh sb="1" eb="4">
      <t>ホジョキン</t>
    </rPh>
    <rPh sb="6" eb="7">
      <t>アリ</t>
    </rPh>
    <rPh sb="10" eb="11">
      <t>ナ</t>
    </rPh>
    <phoneticPr fontId="6"/>
  </si>
  <si>
    <t>　照明改修仕様報告書</t>
    <rPh sb="1" eb="3">
      <t>ショウメイ</t>
    </rPh>
    <rPh sb="3" eb="5">
      <t>カイシュウ</t>
    </rPh>
    <rPh sb="5" eb="7">
      <t>シヨウ</t>
    </rPh>
    <rPh sb="7" eb="9">
      <t>ホウコク</t>
    </rPh>
    <rPh sb="9" eb="10">
      <t>ショ</t>
    </rPh>
    <phoneticPr fontId="6"/>
  </si>
  <si>
    <t>【注記】</t>
    <rPh sb="1" eb="3">
      <t>チュウキ</t>
    </rPh>
    <phoneticPr fontId="6"/>
  </si>
  <si>
    <t>必須箇所</t>
    <rPh sb="0" eb="2">
      <t>ヒッス</t>
    </rPh>
    <rPh sb="2" eb="4">
      <t>カショ</t>
    </rPh>
    <phoneticPr fontId="6"/>
  </si>
  <si>
    <t>任意箇所</t>
    <rPh sb="0" eb="2">
      <t>ニンイ</t>
    </rPh>
    <rPh sb="2" eb="4">
      <t>カショ</t>
    </rPh>
    <phoneticPr fontId="6"/>
  </si>
  <si>
    <t>種別</t>
    <rPh sb="0" eb="2">
      <t>シュベツ</t>
    </rPh>
    <phoneticPr fontId="6"/>
  </si>
  <si>
    <t>直管40W</t>
    <rPh sb="0" eb="2">
      <t>チョッカン</t>
    </rPh>
    <phoneticPr fontId="6"/>
  </si>
  <si>
    <t>直管20W</t>
    <rPh sb="0" eb="2">
      <t>チョッカン</t>
    </rPh>
    <phoneticPr fontId="6"/>
  </si>
  <si>
    <t>蛍光灯</t>
    <rPh sb="0" eb="3">
      <t>ケイコウトウ</t>
    </rPh>
    <phoneticPr fontId="6"/>
  </si>
  <si>
    <t>その他</t>
    <rPh sb="2" eb="3">
      <t>タ</t>
    </rPh>
    <phoneticPr fontId="6"/>
  </si>
  <si>
    <t>直管Hf32W</t>
    <rPh sb="0" eb="2">
      <t>チョッカン</t>
    </rPh>
    <phoneticPr fontId="6"/>
  </si>
  <si>
    <t>ｺﾝﾊﾟｸﾄ型</t>
    <rPh sb="6" eb="7">
      <t>ガタ</t>
    </rPh>
    <phoneticPr fontId="6"/>
  </si>
  <si>
    <t>HID灯</t>
    <rPh sb="3" eb="4">
      <t>トウ</t>
    </rPh>
    <phoneticPr fontId="6"/>
  </si>
  <si>
    <t>【合計】</t>
    <rPh sb="1" eb="3">
      <t>ゴウケイ</t>
    </rPh>
    <phoneticPr fontId="6"/>
  </si>
  <si>
    <t>白熱灯</t>
    <rPh sb="0" eb="2">
      <t>ハクネツ</t>
    </rPh>
    <rPh sb="2" eb="3">
      <t>トウ</t>
    </rPh>
    <phoneticPr fontId="6"/>
  </si>
  <si>
    <t>○取り替え対象の考え方について</t>
    <phoneticPr fontId="6"/>
  </si>
  <si>
    <t>・事業者の実績を踏まえたESCOサービス提供への信頼性について</t>
    <rPh sb="1" eb="4">
      <t>ジギョウシャ</t>
    </rPh>
    <rPh sb="5" eb="7">
      <t>ジッセキ</t>
    </rPh>
    <rPh sb="8" eb="9">
      <t>フ</t>
    </rPh>
    <rPh sb="20" eb="22">
      <t>テイキョウ</t>
    </rPh>
    <rPh sb="24" eb="27">
      <t>シンライセイ</t>
    </rPh>
    <phoneticPr fontId="6"/>
  </si>
  <si>
    <t>・ＥＳＣＯ事業の事業実績（本府が過去に公募した以外の案件）</t>
    <rPh sb="5" eb="7">
      <t>ジギョウ</t>
    </rPh>
    <rPh sb="8" eb="10">
      <t>ジギョウ</t>
    </rPh>
    <rPh sb="10" eb="12">
      <t>ジッセキ</t>
    </rPh>
    <rPh sb="13" eb="15">
      <t>ホンプ</t>
    </rPh>
    <rPh sb="16" eb="18">
      <t>カコ</t>
    </rPh>
    <rPh sb="19" eb="21">
      <t>コウボ</t>
    </rPh>
    <rPh sb="23" eb="25">
      <t>イガイ</t>
    </rPh>
    <rPh sb="26" eb="28">
      <t>アンケン</t>
    </rPh>
    <phoneticPr fontId="5"/>
  </si>
  <si>
    <t>令和　　年　　月　　日</t>
    <rPh sb="0" eb="2">
      <t>レイワ</t>
    </rPh>
    <rPh sb="4" eb="5">
      <t>ネン</t>
    </rPh>
    <rPh sb="7" eb="8">
      <t>ガツ</t>
    </rPh>
    <rPh sb="10" eb="11">
      <t>ニチ</t>
    </rPh>
    <phoneticPr fontId="6"/>
  </si>
  <si>
    <t xml:space="preserve"> ⑤削減保証額 [円/年]　（③×④）</t>
    <rPh sb="2" eb="4">
      <t>サクゲン</t>
    </rPh>
    <rPh sb="4" eb="6">
      <t>ホショウ</t>
    </rPh>
    <rPh sb="6" eb="7">
      <t>ガク</t>
    </rPh>
    <rPh sb="9" eb="10">
      <t>エン</t>
    </rPh>
    <rPh sb="11" eb="12">
      <t>トシ</t>
    </rPh>
    <phoneticPr fontId="6"/>
  </si>
  <si>
    <r>
      <t>３．別紙２_照明改修仕様書</t>
    </r>
    <r>
      <rPr>
        <b/>
        <sz val="11"/>
        <color indexed="8"/>
        <rFont val="ＭＳ Ｐゴシック"/>
        <family val="3"/>
        <charset val="128"/>
      </rPr>
      <t>により計算した照度計算書を併せて提出してください。</t>
    </r>
    <rPh sb="6" eb="8">
      <t>ショウメイ</t>
    </rPh>
    <rPh sb="8" eb="10">
      <t>カイシュウ</t>
    </rPh>
    <rPh sb="26" eb="27">
      <t>アワ</t>
    </rPh>
    <rPh sb="29" eb="31">
      <t>テイシュツ</t>
    </rPh>
    <phoneticPr fontId="6"/>
  </si>
  <si>
    <t>７．別紙２_照明改修仕様書により計算した照度計算書を併せて提出してください。</t>
    <phoneticPr fontId="6"/>
  </si>
  <si>
    <t>１．直管形LEDランプの仕様については、様式10-2-10を使用してください。</t>
    <rPh sb="2" eb="3">
      <t>チョッ</t>
    </rPh>
    <rPh sb="3" eb="4">
      <t>カン</t>
    </rPh>
    <rPh sb="4" eb="5">
      <t>ガタ</t>
    </rPh>
    <rPh sb="12" eb="14">
      <t>シヨウ</t>
    </rPh>
    <rPh sb="20" eb="22">
      <t>ヨウシキ</t>
    </rPh>
    <rPh sb="30" eb="32">
      <t>シヨウ</t>
    </rPh>
    <phoneticPr fontId="6"/>
  </si>
  <si>
    <t>特記募集要項「15提案書作成時の</t>
    <rPh sb="0" eb="2">
      <t>トッキ</t>
    </rPh>
    <rPh sb="2" eb="4">
      <t>ボシュウ</t>
    </rPh>
    <rPh sb="4" eb="6">
      <t>ヨウコウ</t>
    </rPh>
    <phoneticPr fontId="6"/>
  </si>
  <si>
    <t>(5)</t>
    <phoneticPr fontId="6"/>
  </si>
  <si>
    <t>既存機器の更新にかかる積極性（ＬＥＤ照明を除く）</t>
    <rPh sb="0" eb="2">
      <t>キソン</t>
    </rPh>
    <rPh sb="2" eb="4">
      <t>キキ</t>
    </rPh>
    <rPh sb="5" eb="7">
      <t>コウシン</t>
    </rPh>
    <rPh sb="11" eb="14">
      <t>セッキョクセイ</t>
    </rPh>
    <rPh sb="18" eb="20">
      <t>ショウメイ</t>
    </rPh>
    <rPh sb="21" eb="22">
      <t>ノゾ</t>
    </rPh>
    <phoneticPr fontId="6"/>
  </si>
  <si>
    <t>ＬＥＤ照明への改修台数</t>
    <rPh sb="3" eb="5">
      <t>ショウメイ</t>
    </rPh>
    <rPh sb="7" eb="9">
      <t>カイシュウ</t>
    </rPh>
    <rPh sb="9" eb="11">
      <t>ダイスウ</t>
    </rPh>
    <phoneticPr fontId="6"/>
  </si>
  <si>
    <t>台</t>
    <rPh sb="0" eb="1">
      <t>ダイ</t>
    </rPh>
    <phoneticPr fontId="6"/>
  </si>
  <si>
    <t>(8)</t>
    <phoneticPr fontId="6"/>
  </si>
  <si>
    <t>(7)</t>
  </si>
  <si>
    <t>(9)</t>
  </si>
  <si>
    <t>技術・提案に具体性・妥当性があること（ＬＥＤ照明を除く）</t>
    <rPh sb="0" eb="2">
      <t>ギジュツ</t>
    </rPh>
    <rPh sb="3" eb="5">
      <t>テイアン</t>
    </rPh>
    <rPh sb="6" eb="9">
      <t>グタイセイ</t>
    </rPh>
    <rPh sb="10" eb="13">
      <t>ダトウセイ</t>
    </rPh>
    <phoneticPr fontId="6"/>
  </si>
  <si>
    <t>様式10-2-5</t>
    <phoneticPr fontId="6"/>
  </si>
  <si>
    <t>ＥＳＣＯ事業を通じての災害対応について</t>
    <rPh sb="4" eb="6">
      <t>ジギョウ</t>
    </rPh>
    <rPh sb="7" eb="8">
      <t>ツウ</t>
    </rPh>
    <rPh sb="11" eb="13">
      <t>サイガイ</t>
    </rPh>
    <rPh sb="13" eb="15">
      <t>タイオウ</t>
    </rPh>
    <phoneticPr fontId="6"/>
  </si>
  <si>
    <t>ＥＳＣＯサービス提供に信頼性がある</t>
    <rPh sb="8" eb="10">
      <t>テイキョウ</t>
    </rPh>
    <rPh sb="11" eb="14">
      <t>シンライセイ</t>
    </rPh>
    <phoneticPr fontId="6"/>
  </si>
  <si>
    <t xml:space="preserve">・ＥＳＣＯ事業を通じての災害対応について </t>
    <rPh sb="5" eb="7">
      <t>ジギョウ</t>
    </rPh>
    <rPh sb="8" eb="9">
      <t>ツウ</t>
    </rPh>
    <rPh sb="12" eb="14">
      <t>サイガイ</t>
    </rPh>
    <rPh sb="14" eb="16">
      <t>タイオウ</t>
    </rPh>
    <phoneticPr fontId="5"/>
  </si>
  <si>
    <t>　(提案内容に基づく安全性、信頼性、対応柔軟性について）</t>
  </si>
  <si>
    <t>２．提案要請番号：</t>
    <rPh sb="2" eb="4">
      <t>テイアン</t>
    </rPh>
    <rPh sb="4" eb="6">
      <t>ヨウセイ</t>
    </rPh>
    <rPh sb="6" eb="8">
      <t>バンゴウ</t>
    </rPh>
    <phoneticPr fontId="6"/>
  </si>
  <si>
    <t>メールアドレス</t>
    <phoneticPr fontId="6"/>
  </si>
  <si>
    <t>・品質管理、工事完了期限、設備引渡への信頼性について</t>
    <rPh sb="0" eb="2">
      <t>ヒンシツ</t>
    </rPh>
    <rPh sb="2" eb="3">
      <t>カン</t>
    </rPh>
    <rPh sb="3" eb="5">
      <t>カンリ</t>
    </rPh>
    <rPh sb="6" eb="8">
      <t>コウジ</t>
    </rPh>
    <rPh sb="8" eb="10">
      <t>カンリョウ</t>
    </rPh>
    <rPh sb="10" eb="12">
      <t>キゲン</t>
    </rPh>
    <rPh sb="13" eb="15">
      <t>セツビ</t>
    </rPh>
    <rPh sb="15" eb="17">
      <t>ヒキワタシ</t>
    </rPh>
    <rPh sb="19" eb="21">
      <t>シンライ</t>
    </rPh>
    <rPh sb="21" eb="22">
      <t>セイ</t>
    </rPh>
    <phoneticPr fontId="5"/>
  </si>
  <si>
    <t>２年度</t>
    <rPh sb="1" eb="3">
      <t>ネンド</t>
    </rPh>
    <phoneticPr fontId="6"/>
  </si>
  <si>
    <t>補助金見込額</t>
    <rPh sb="0" eb="3">
      <t>ホジョキン</t>
    </rPh>
    <rPh sb="3" eb="5">
      <t>ミコミ</t>
    </rPh>
    <rPh sb="5" eb="6">
      <t>ガク</t>
    </rPh>
    <phoneticPr fontId="6"/>
  </si>
  <si>
    <t>（単位：円 ）</t>
    <rPh sb="1" eb="3">
      <t>タンイ</t>
    </rPh>
    <rPh sb="4" eb="5">
      <t>エン</t>
    </rPh>
    <phoneticPr fontId="6"/>
  </si>
  <si>
    <t>積算根拠</t>
    <phoneticPr fontId="6"/>
  </si>
  <si>
    <t>　 設計・工事費償還分～金利償還分までの端数を、ESCO利益にて相殺する。</t>
    <phoneticPr fontId="6"/>
  </si>
  <si>
    <t>*1：指定熱源機器点検費削減額及び指定熱源機器点検費は同額とし、その額は特記ESCO提案募集要項で示す額をいう</t>
    <rPh sb="3" eb="5">
      <t>シテイ</t>
    </rPh>
    <rPh sb="5" eb="7">
      <t>ネツゲン</t>
    </rPh>
    <rPh sb="7" eb="8">
      <t>キ</t>
    </rPh>
    <rPh sb="8" eb="9">
      <t>キ</t>
    </rPh>
    <rPh sb="9" eb="11">
      <t>テンケン</t>
    </rPh>
    <rPh sb="11" eb="12">
      <t>ヒ</t>
    </rPh>
    <rPh sb="12" eb="14">
      <t>サクゲン</t>
    </rPh>
    <rPh sb="14" eb="15">
      <t>ガク</t>
    </rPh>
    <rPh sb="15" eb="16">
      <t>オヨ</t>
    </rPh>
    <rPh sb="17" eb="19">
      <t>シテイ</t>
    </rPh>
    <rPh sb="19" eb="21">
      <t>ネツゲン</t>
    </rPh>
    <rPh sb="21" eb="22">
      <t>キ</t>
    </rPh>
    <rPh sb="22" eb="23">
      <t>キ</t>
    </rPh>
    <rPh sb="23" eb="25">
      <t>テンケン</t>
    </rPh>
    <rPh sb="25" eb="26">
      <t/>
    </rPh>
    <rPh sb="36" eb="38">
      <t>トッキ</t>
    </rPh>
    <rPh sb="42" eb="44">
      <t>テイアン</t>
    </rPh>
    <rPh sb="44" eb="46">
      <t>ボシュウ</t>
    </rPh>
    <rPh sb="46" eb="48">
      <t>ヨウコウ</t>
    </rPh>
    <phoneticPr fontId="6"/>
  </si>
  <si>
    <t>※本府の利益・ESCOサービス料は毎年固定額とするため、端数が出る場合（サービス料内訳の項目が契約年数で割り切れない場合）は契約終了年度にて調整を行う。</t>
    <rPh sb="1" eb="2">
      <t>ホン</t>
    </rPh>
    <rPh sb="2" eb="3">
      <t>フ</t>
    </rPh>
    <rPh sb="4" eb="6">
      <t>リエキ</t>
    </rPh>
    <rPh sb="15" eb="16">
      <t>リョウ</t>
    </rPh>
    <rPh sb="17" eb="19">
      <t>マイトシ</t>
    </rPh>
    <rPh sb="19" eb="21">
      <t>コテイ</t>
    </rPh>
    <rPh sb="21" eb="22">
      <t>ガク</t>
    </rPh>
    <rPh sb="28" eb="30">
      <t>ハスウ</t>
    </rPh>
    <rPh sb="31" eb="32">
      <t>デ</t>
    </rPh>
    <rPh sb="33" eb="35">
      <t>バアイ</t>
    </rPh>
    <rPh sb="40" eb="41">
      <t>リョウ</t>
    </rPh>
    <rPh sb="41" eb="43">
      <t>ウチワケ</t>
    </rPh>
    <rPh sb="44" eb="46">
      <t>コウモク</t>
    </rPh>
    <rPh sb="47" eb="49">
      <t>ケイヤク</t>
    </rPh>
    <rPh sb="49" eb="51">
      <t>ネンスウ</t>
    </rPh>
    <rPh sb="52" eb="53">
      <t>ワ</t>
    </rPh>
    <rPh sb="54" eb="55">
      <t>キ</t>
    </rPh>
    <rPh sb="58" eb="60">
      <t>バアイ</t>
    </rPh>
    <rPh sb="62" eb="64">
      <t>ケイヤク</t>
    </rPh>
    <rPh sb="64" eb="66">
      <t>シュウリョウ</t>
    </rPh>
    <rPh sb="66" eb="68">
      <t>ネンド</t>
    </rPh>
    <rPh sb="70" eb="72">
      <t>チョウセイ</t>
    </rPh>
    <rPh sb="73" eb="74">
      <t>オコナ</t>
    </rPh>
    <phoneticPr fontId="6"/>
  </si>
  <si>
    <t>ESCO利益</t>
    <rPh sb="4" eb="6">
      <t>リエキ</t>
    </rPh>
    <phoneticPr fontId="6"/>
  </si>
  <si>
    <t xml:space="preserve"> ESCOサービス料 ②</t>
    <phoneticPr fontId="6"/>
  </si>
  <si>
    <t xml:space="preserve"> 光熱水費等削減額 ①</t>
    <phoneticPr fontId="6"/>
  </si>
  <si>
    <t>ESCO契約期間：</t>
    <phoneticPr fontId="6"/>
  </si>
  <si>
    <t>金利：</t>
    <phoneticPr fontId="6"/>
  </si>
  <si>
    <t>補助金</t>
    <phoneticPr fontId="6"/>
  </si>
  <si>
    <t>　（補助金：</t>
    <phoneticPr fontId="6"/>
  </si>
  <si>
    <t>有／無、</t>
    <phoneticPr fontId="6"/>
  </si>
  <si>
    <t>3年目</t>
    <rPh sb="1" eb="3">
      <t>ネンメ</t>
    </rPh>
    <phoneticPr fontId="6"/>
  </si>
  <si>
    <t>ESCOサービス料収入</t>
    <rPh sb="4" eb="9">
      <t>サービスリョウ</t>
    </rPh>
    <rPh sb="9" eb="10">
      <t>シュウ</t>
    </rPh>
    <rPh sb="10" eb="11">
      <t>シュウニュウ</t>
    </rPh>
    <phoneticPr fontId="6"/>
  </si>
  <si>
    <t>ESCO利益収入</t>
    <phoneticPr fontId="6"/>
  </si>
  <si>
    <t>備考</t>
    <rPh sb="0" eb="2">
      <t>ビコウ</t>
    </rPh>
    <phoneticPr fontId="6"/>
  </si>
  <si>
    <t>うち、消費税相当額</t>
    <rPh sb="3" eb="6">
      <t>ショウヒゼイ</t>
    </rPh>
    <rPh sb="6" eb="8">
      <t>ソウトウ</t>
    </rPh>
    <rPh sb="8" eb="9">
      <t>ガク</t>
    </rPh>
    <phoneticPr fontId="6"/>
  </si>
  <si>
    <r>
      <t>　　　　　　　主要機器等の設置箇所図提案書</t>
    </r>
    <r>
      <rPr>
        <sz val="16"/>
        <rFont val="ＭＳ ゴシック"/>
        <family val="3"/>
        <charset val="128"/>
      </rPr>
      <t xml:space="preserve"> </t>
    </r>
    <r>
      <rPr>
        <sz val="14"/>
        <rFont val="ＭＳ ゴシック"/>
        <family val="3"/>
        <charset val="128"/>
      </rPr>
      <t>（補助金：　</t>
    </r>
    <r>
      <rPr>
        <u/>
        <sz val="14"/>
        <rFont val="ＭＳ ゴシック"/>
        <family val="3"/>
        <charset val="128"/>
      </rPr>
      <t>有／無</t>
    </r>
    <r>
      <rPr>
        <sz val="14"/>
        <rFont val="ＭＳ ゴシック"/>
        <family val="3"/>
        <charset val="128"/>
      </rPr>
      <t xml:space="preserve"> ）</t>
    </r>
    <rPh sb="7" eb="9">
      <t>シュヨウ</t>
    </rPh>
    <rPh sb="9" eb="11">
      <t>キキ</t>
    </rPh>
    <rPh sb="11" eb="12">
      <t>ナド</t>
    </rPh>
    <rPh sb="13" eb="15">
      <t>セッチ</t>
    </rPh>
    <rPh sb="15" eb="17">
      <t>カショ</t>
    </rPh>
    <rPh sb="17" eb="18">
      <t>ズ</t>
    </rPh>
    <rPh sb="18" eb="21">
      <t>テイアンショ</t>
    </rPh>
    <rPh sb="23" eb="26">
      <t>ホジョキン</t>
    </rPh>
    <rPh sb="28" eb="29">
      <t>ア</t>
    </rPh>
    <rPh sb="30" eb="31">
      <t>ナ</t>
    </rPh>
    <phoneticPr fontId="7"/>
  </si>
  <si>
    <t>（本提案総括表に記載された内容については、後日公表されることがありますので、ご了承下さい。）</t>
    <rPh sb="1" eb="2">
      <t>ホン</t>
    </rPh>
    <rPh sb="2" eb="4">
      <t>テイアン</t>
    </rPh>
    <rPh sb="4" eb="6">
      <t>ソウカツ</t>
    </rPh>
    <rPh sb="6" eb="7">
      <t>ヒョウ</t>
    </rPh>
    <rPh sb="8" eb="10">
      <t>キサイ</t>
    </rPh>
    <rPh sb="13" eb="15">
      <t>ナイヨウ</t>
    </rPh>
    <rPh sb="21" eb="23">
      <t>ゴジツ</t>
    </rPh>
    <rPh sb="23" eb="25">
      <t>コウヒョウ</t>
    </rPh>
    <rPh sb="38" eb="41">
      <t>ゴリョウショウ</t>
    </rPh>
    <rPh sb="41" eb="42">
      <t>クダ</t>
    </rPh>
    <phoneticPr fontId="6"/>
  </si>
  <si>
    <r>
      <t>　　　　　　提 案 総 括 表　　　（補助金　</t>
    </r>
    <r>
      <rPr>
        <b/>
        <u/>
        <sz val="16"/>
        <rFont val="ＭＳ ゴシック"/>
        <family val="3"/>
        <charset val="128"/>
      </rPr>
      <t>有／無</t>
    </r>
    <r>
      <rPr>
        <b/>
        <sz val="16"/>
        <rFont val="ＭＳ ゴシック"/>
        <family val="3"/>
        <charset val="128"/>
      </rPr>
      <t>）　　　（税込）</t>
    </r>
    <rPh sb="6" eb="9">
      <t>テイアン</t>
    </rPh>
    <rPh sb="10" eb="13">
      <t>ソウカツ</t>
    </rPh>
    <rPh sb="14" eb="15">
      <t>ヒョウ</t>
    </rPh>
    <rPh sb="19" eb="22">
      <t>ホジョキン</t>
    </rPh>
    <rPh sb="23" eb="24">
      <t>ア</t>
    </rPh>
    <rPh sb="25" eb="26">
      <t>ナ</t>
    </rPh>
    <rPh sb="31" eb="33">
      <t>ゼイコミ</t>
    </rPh>
    <phoneticPr fontId="6"/>
  </si>
  <si>
    <t>令和（年度）</t>
    <rPh sb="0" eb="2">
      <t>レイワ</t>
    </rPh>
    <rPh sb="3" eb="5">
      <t>ネンド</t>
    </rPh>
    <phoneticPr fontId="6"/>
  </si>
  <si>
    <t>※補助金有り提案を提出しない場合は本様式の提出は不要</t>
    <rPh sb="1" eb="4">
      <t>ホジョキン</t>
    </rPh>
    <rPh sb="4" eb="5">
      <t>ア</t>
    </rPh>
    <rPh sb="6" eb="8">
      <t>テイアン</t>
    </rPh>
    <rPh sb="9" eb="11">
      <t>テイシュツ</t>
    </rPh>
    <rPh sb="14" eb="16">
      <t>バアイ</t>
    </rPh>
    <rPh sb="17" eb="18">
      <t>ホン</t>
    </rPh>
    <rPh sb="18" eb="20">
      <t>ヨウシキ</t>
    </rPh>
    <rPh sb="21" eb="23">
      <t>テイシュツ</t>
    </rPh>
    <rPh sb="24" eb="26">
      <t>フヨウ</t>
    </rPh>
    <phoneticPr fontId="6"/>
  </si>
  <si>
    <t>○ＬＥＤ取替え台数一覧　※下表にＬＥＤ照明への取替え台数を記載のこと</t>
    <rPh sb="4" eb="6">
      <t>トリカ</t>
    </rPh>
    <rPh sb="7" eb="9">
      <t>ダイスウ</t>
    </rPh>
    <rPh sb="9" eb="11">
      <t>イチラン</t>
    </rPh>
    <rPh sb="13" eb="15">
      <t>カヒョウ</t>
    </rPh>
    <rPh sb="19" eb="21">
      <t>ショウメイ</t>
    </rPh>
    <rPh sb="23" eb="25">
      <t>トリカ</t>
    </rPh>
    <rPh sb="26" eb="28">
      <t>ダイスウ</t>
    </rPh>
    <rPh sb="29" eb="31">
      <t>キサイ</t>
    </rPh>
    <phoneticPr fontId="6"/>
  </si>
  <si>
    <t>単位：台</t>
    <rPh sb="0" eb="2">
      <t>タンイ</t>
    </rPh>
    <rPh sb="3" eb="4">
      <t>ダイ</t>
    </rPh>
    <phoneticPr fontId="6"/>
  </si>
  <si>
    <t>器具更新</t>
    <rPh sb="0" eb="2">
      <t>キグ</t>
    </rPh>
    <rPh sb="2" eb="4">
      <t>コウシン</t>
    </rPh>
    <phoneticPr fontId="6"/>
  </si>
  <si>
    <t>ランプ交換</t>
    <rPh sb="3" eb="5">
      <t>コウカン</t>
    </rPh>
    <phoneticPr fontId="6"/>
  </si>
  <si>
    <t>その他（　　　　）</t>
    <rPh sb="2" eb="3">
      <t>タ</t>
    </rPh>
    <phoneticPr fontId="6"/>
  </si>
  <si>
    <t>1年目</t>
    <rPh sb="1" eb="2">
      <t>ネン</t>
    </rPh>
    <rPh sb="2" eb="3">
      <t>メ</t>
    </rPh>
    <phoneticPr fontId="6"/>
  </si>
  <si>
    <t>ESCOサービス</t>
    <phoneticPr fontId="6"/>
  </si>
  <si>
    <t>終了年度</t>
    <phoneticPr fontId="6"/>
  </si>
  <si>
    <t>ＥＳＣＯサービス</t>
    <phoneticPr fontId="6"/>
  </si>
  <si>
    <t>令和（年度）</t>
    <phoneticPr fontId="6"/>
  </si>
  <si>
    <t>3年目</t>
    <rPh sb="1" eb="2">
      <t>ネン</t>
    </rPh>
    <rPh sb="2" eb="3">
      <t>メ</t>
    </rPh>
    <phoneticPr fontId="6"/>
  </si>
  <si>
    <t>1年目金額</t>
    <rPh sb="1" eb="2">
      <t>ネン</t>
    </rPh>
    <rPh sb="2" eb="3">
      <t>メ</t>
    </rPh>
    <phoneticPr fontId="6"/>
  </si>
  <si>
    <t>２年目以降金額</t>
    <rPh sb="1" eb="3">
      <t>ネンメ</t>
    </rPh>
    <rPh sb="3" eb="5">
      <t>イコウ</t>
    </rPh>
    <rPh sb="5" eb="7">
      <t>キンガク</t>
    </rPh>
    <phoneticPr fontId="6"/>
  </si>
  <si>
    <t>１年目金額</t>
    <rPh sb="1" eb="2">
      <t>ネン</t>
    </rPh>
    <rPh sb="2" eb="3">
      <t>メ</t>
    </rPh>
    <phoneticPr fontId="6"/>
  </si>
  <si>
    <t>１年目金額</t>
    <rPh sb="1" eb="2">
      <t>ネン</t>
    </rPh>
    <rPh sb="2" eb="3">
      <t>メ</t>
    </rPh>
    <rPh sb="3" eb="5">
      <t>キンガク</t>
    </rPh>
    <phoneticPr fontId="6"/>
  </si>
  <si>
    <t>省エネルギー率（ＥＳＣＯサービス２年目以降）</t>
    <rPh sb="0" eb="1">
      <t>ショウ</t>
    </rPh>
    <rPh sb="6" eb="7">
      <t>リツ</t>
    </rPh>
    <rPh sb="17" eb="19">
      <t>ネンメ</t>
    </rPh>
    <rPh sb="19" eb="21">
      <t>イコウ</t>
    </rPh>
    <phoneticPr fontId="6"/>
  </si>
  <si>
    <r>
      <t>CO</t>
    </r>
    <r>
      <rPr>
        <sz val="8"/>
        <rFont val="ＭＳ ゴシック"/>
        <family val="3"/>
        <charset val="128"/>
      </rPr>
      <t>２</t>
    </r>
    <r>
      <rPr>
        <sz val="11"/>
        <rFont val="ＭＳ ゴシック"/>
        <family val="3"/>
        <charset val="128"/>
      </rPr>
      <t>削減率（ＥＳＣＯサービス２年目以降）</t>
    </r>
    <rPh sb="5" eb="6">
      <t>リツ</t>
    </rPh>
    <phoneticPr fontId="6"/>
  </si>
  <si>
    <r>
      <t>CO</t>
    </r>
    <r>
      <rPr>
        <sz val="8"/>
        <rFont val="ＭＳ ゴシック"/>
        <family val="3"/>
        <charset val="128"/>
      </rPr>
      <t>２</t>
    </r>
    <r>
      <rPr>
        <sz val="11"/>
        <rFont val="ＭＳ ゴシック"/>
        <family val="3"/>
        <charset val="128"/>
      </rPr>
      <t>削減量（ＥＳＣＯサービス２年目以降）</t>
    </r>
    <rPh sb="3" eb="6">
      <t>サクゲンリョウ</t>
    </rPh>
    <phoneticPr fontId="6"/>
  </si>
  <si>
    <t>(4)</t>
    <phoneticPr fontId="6"/>
  </si>
  <si>
    <t>(3)</t>
    <phoneticPr fontId="6"/>
  </si>
  <si>
    <t>様式10-4</t>
    <phoneticPr fontId="6"/>
  </si>
  <si>
    <t>[円/年]　</t>
    <phoneticPr fontId="6"/>
  </si>
  <si>
    <t>ＬＥＤ照明について器具更新に積極性があること</t>
    <rPh sb="3" eb="5">
      <t>ショウメイ</t>
    </rPh>
    <rPh sb="9" eb="11">
      <t>キグ</t>
    </rPh>
    <rPh sb="11" eb="13">
      <t>コウシン</t>
    </rPh>
    <rPh sb="14" eb="17">
      <t>セッキョクセイ</t>
    </rPh>
    <phoneticPr fontId="6"/>
  </si>
  <si>
    <t>提案項目</t>
    <rPh sb="0" eb="2">
      <t>テイアン</t>
    </rPh>
    <rPh sb="2" eb="4">
      <t>コウモク</t>
    </rPh>
    <phoneticPr fontId="6"/>
  </si>
  <si>
    <t>・器具更新台数</t>
    <rPh sb="1" eb="3">
      <t>キグ</t>
    </rPh>
    <rPh sb="3" eb="5">
      <t>コウシン</t>
    </rPh>
    <rPh sb="5" eb="7">
      <t>ダイスウ</t>
    </rPh>
    <phoneticPr fontId="6"/>
  </si>
  <si>
    <t>・ランプ交換台数</t>
    <rPh sb="4" eb="6">
      <t>コウカン</t>
    </rPh>
    <rPh sb="6" eb="8">
      <t>ダイスウ</t>
    </rPh>
    <phoneticPr fontId="6"/>
  </si>
  <si>
    <t>先端性のある技術、独自性や特殊なノウハウ
要求を上回る意欲的な提案</t>
    <rPh sb="0" eb="3">
      <t>センタンセイ</t>
    </rPh>
    <rPh sb="6" eb="8">
      <t>ギジュツ</t>
    </rPh>
    <rPh sb="9" eb="12">
      <t>ドクジセイ</t>
    </rPh>
    <rPh sb="13" eb="15">
      <t>トクシュ</t>
    </rPh>
    <rPh sb="21" eb="23">
      <t>ヨウキュウ</t>
    </rPh>
    <rPh sb="24" eb="26">
      <t>ウワマワ</t>
    </rPh>
    <rPh sb="27" eb="30">
      <t>イヨクテキ</t>
    </rPh>
    <rPh sb="31" eb="33">
      <t>テイアン</t>
    </rPh>
    <phoneticPr fontId="6"/>
  </si>
  <si>
    <t>(13)</t>
    <phoneticPr fontId="6"/>
  </si>
  <si>
    <t>(14)</t>
    <phoneticPr fontId="6"/>
  </si>
  <si>
    <t>(15)</t>
    <phoneticPr fontId="6"/>
  </si>
  <si>
    <t>品質管理、工事完了期限、設備引き渡しへの信頼性
施設の運営・業務に配慮がある</t>
    <rPh sb="0" eb="2">
      <t>ヒンシツ</t>
    </rPh>
    <rPh sb="2" eb="4">
      <t>カンリ</t>
    </rPh>
    <rPh sb="5" eb="7">
      <t>コウジ</t>
    </rPh>
    <rPh sb="7" eb="9">
      <t>カンリョウ</t>
    </rPh>
    <rPh sb="9" eb="11">
      <t>キゲン</t>
    </rPh>
    <rPh sb="12" eb="14">
      <t>セツビ</t>
    </rPh>
    <rPh sb="14" eb="17">
      <t>ヒキワタ</t>
    </rPh>
    <rPh sb="20" eb="23">
      <t>シンライセイ</t>
    </rPh>
    <rPh sb="24" eb="26">
      <t>シセツ</t>
    </rPh>
    <rPh sb="27" eb="29">
      <t>ウンエイ</t>
    </rPh>
    <rPh sb="30" eb="32">
      <t>ギョウム</t>
    </rPh>
    <rPh sb="33" eb="35">
      <t>ハイリョ</t>
    </rPh>
    <phoneticPr fontId="6"/>
  </si>
  <si>
    <t>(16)</t>
    <phoneticPr fontId="6"/>
  </si>
  <si>
    <t>(17)</t>
    <phoneticPr fontId="6"/>
  </si>
  <si>
    <t>(18)</t>
    <phoneticPr fontId="6"/>
  </si>
  <si>
    <t>■　ＬＥＤ照明　消費電力削減量計算シート</t>
    <rPh sb="5" eb="7">
      <t>ショウメイ</t>
    </rPh>
    <rPh sb="8" eb="10">
      <t>ショウヒ</t>
    </rPh>
    <rPh sb="10" eb="12">
      <t>デンリョク</t>
    </rPh>
    <rPh sb="12" eb="14">
      <t>サクゲン</t>
    </rPh>
    <rPh sb="14" eb="15">
      <t>リョウ</t>
    </rPh>
    <rPh sb="15" eb="17">
      <t>ケイサン</t>
    </rPh>
    <phoneticPr fontId="84"/>
  </si>
  <si>
    <t>２年度工事分</t>
    <rPh sb="1" eb="3">
      <t>ネンド</t>
    </rPh>
    <rPh sb="3" eb="5">
      <t>コウジ</t>
    </rPh>
    <rPh sb="5" eb="6">
      <t>ブン</t>
    </rPh>
    <phoneticPr fontId="6"/>
  </si>
  <si>
    <t>初年度工事分</t>
    <rPh sb="0" eb="3">
      <t>ショネンド</t>
    </rPh>
    <rPh sb="3" eb="5">
      <t>コウジ</t>
    </rPh>
    <rPh sb="5" eb="6">
      <t>ブン</t>
    </rPh>
    <phoneticPr fontId="6"/>
  </si>
  <si>
    <t>計（税抜）</t>
    <rPh sb="0" eb="1">
      <t>ケイ</t>
    </rPh>
    <rPh sb="3" eb="4">
      <t>ヌ</t>
    </rPh>
    <phoneticPr fontId="6"/>
  </si>
  <si>
    <t>計（税抜）</t>
    <rPh sb="0" eb="1">
      <t>ケイ</t>
    </rPh>
    <rPh sb="2" eb="3">
      <t>ゼイ</t>
    </rPh>
    <rPh sb="3" eb="4">
      <t>ヌ</t>
    </rPh>
    <phoneticPr fontId="6"/>
  </si>
  <si>
    <t>小計（税込）</t>
    <rPh sb="0" eb="2">
      <t>ショウケイ</t>
    </rPh>
    <rPh sb="3" eb="5">
      <t>ゼイコミ</t>
    </rPh>
    <rPh sb="4" eb="5">
      <t>コ</t>
    </rPh>
    <phoneticPr fontId="6"/>
  </si>
  <si>
    <t>計（税込）</t>
    <phoneticPr fontId="6"/>
  </si>
  <si>
    <t>補助金対象経費（税抜）</t>
    <rPh sb="8" eb="9">
      <t>ゼイ</t>
    </rPh>
    <rPh sb="9" eb="10">
      <t>ヌ</t>
    </rPh>
    <phoneticPr fontId="6"/>
  </si>
  <si>
    <t>②</t>
    <phoneticPr fontId="6"/>
  </si>
  <si>
    <t>①</t>
    <phoneticPr fontId="6"/>
  </si>
  <si>
    <t>・先端性のある技術や独自性、特殊なノウハウ、また、要求仕様を上回る</t>
    <rPh sb="1" eb="4">
      <t>センタンセイ</t>
    </rPh>
    <rPh sb="7" eb="9">
      <t>ギジュツ</t>
    </rPh>
    <rPh sb="10" eb="13">
      <t>ドクジセイ</t>
    </rPh>
    <rPh sb="14" eb="16">
      <t>トクシュ</t>
    </rPh>
    <phoneticPr fontId="5"/>
  </si>
  <si>
    <t>意欲的な提案について</t>
    <phoneticPr fontId="6"/>
  </si>
  <si>
    <t>維持管理業務を行う上で、コスト削減及びサービス水準の向上等の視点でアピールポイントを記載する。</t>
    <rPh sb="0" eb="2">
      <t>イジ</t>
    </rPh>
    <rPh sb="42" eb="44">
      <t>キサイ</t>
    </rPh>
    <phoneticPr fontId="7"/>
  </si>
  <si>
    <t>上記合計金額の内</t>
    <rPh sb="0" eb="2">
      <t>ジョウキ</t>
    </rPh>
    <rPh sb="2" eb="4">
      <t>ゴウケイ</t>
    </rPh>
    <rPh sb="4" eb="6">
      <t>キンガク</t>
    </rPh>
    <rPh sb="7" eb="8">
      <t>ウチ</t>
    </rPh>
    <phoneticPr fontId="6"/>
  </si>
  <si>
    <t>補助金対象外経費（税抜）</t>
    <rPh sb="9" eb="10">
      <t>ゼイ</t>
    </rPh>
    <rPh sb="10" eb="11">
      <t>ヌ</t>
    </rPh>
    <phoneticPr fontId="6"/>
  </si>
  <si>
    <t>■光熱水費等削減保証</t>
    <phoneticPr fontId="6"/>
  </si>
  <si>
    <t>【全施設のまとめ】</t>
    <rPh sb="1" eb="4">
      <t>ゼンシセツ</t>
    </rPh>
    <phoneticPr fontId="6"/>
  </si>
  <si>
    <t>※改修項目番号は様式10-3-1,2と整合をとること。</t>
    <phoneticPr fontId="6"/>
  </si>
  <si>
    <t>m3 = 1 Nm3にて換算</t>
    <phoneticPr fontId="6"/>
  </si>
  <si>
    <t>ガスは</t>
    <phoneticPr fontId="6"/>
  </si>
  <si>
    <t xml:space="preserve"> ： 様式9-6 「計測・検証費」 より自動転記</t>
    <rPh sb="13" eb="15">
      <t>ケンショウ</t>
    </rPh>
    <phoneticPr fontId="6"/>
  </si>
  <si>
    <t>再生可能エネルギー設備導入に係る固定価格買取制度（FIT）等の活用</t>
    <rPh sb="0" eb="2">
      <t>サイセイ</t>
    </rPh>
    <rPh sb="2" eb="4">
      <t>カノウ</t>
    </rPh>
    <rPh sb="9" eb="11">
      <t>セツビ</t>
    </rPh>
    <rPh sb="11" eb="13">
      <t>ドウニュウ</t>
    </rPh>
    <rPh sb="14" eb="15">
      <t>カカ</t>
    </rPh>
    <rPh sb="16" eb="18">
      <t>コテイ</t>
    </rPh>
    <rPh sb="18" eb="20">
      <t>カカク</t>
    </rPh>
    <rPh sb="20" eb="22">
      <t>カイトリ</t>
    </rPh>
    <rPh sb="22" eb="24">
      <t>セイド</t>
    </rPh>
    <rPh sb="29" eb="30">
      <t>ナド</t>
    </rPh>
    <rPh sb="31" eb="33">
      <t>カツヨウ</t>
    </rPh>
    <phoneticPr fontId="6"/>
  </si>
  <si>
    <t>固定価格買取制度（FIT）等の活用</t>
    <rPh sb="0" eb="2">
      <t>コテイ</t>
    </rPh>
    <rPh sb="2" eb="4">
      <t>カカク</t>
    </rPh>
    <rPh sb="4" eb="6">
      <t>カイトリ</t>
    </rPh>
    <rPh sb="6" eb="8">
      <t>セイド</t>
    </rPh>
    <rPh sb="13" eb="14">
      <t>ナド</t>
    </rPh>
    <rPh sb="15" eb="17">
      <t>カツヨウ</t>
    </rPh>
    <phoneticPr fontId="6"/>
  </si>
  <si>
    <t>特記ESCO募集要項
12,18ページによる</t>
    <rPh sb="0" eb="2">
      <t>トッキ</t>
    </rPh>
    <rPh sb="6" eb="8">
      <t>ボシュウ</t>
    </rPh>
    <rPh sb="8" eb="10">
      <t>ヨウコウ</t>
    </rPh>
    <phoneticPr fontId="6"/>
  </si>
  <si>
    <t>特記ESCO募集要項
9,17ページによる</t>
    <rPh sb="0" eb="2">
      <t>トッキ</t>
    </rPh>
    <rPh sb="6" eb="8">
      <t>ボシュウ</t>
    </rPh>
    <rPh sb="8" eb="10">
      <t>ヨウコウ</t>
    </rPh>
    <phoneticPr fontId="6"/>
  </si>
  <si>
    <t>特記ESCO募集要項
9,17ページによる</t>
    <phoneticPr fontId="6"/>
  </si>
  <si>
    <t>本件事業において資金調達を予定している企業について、現在借入残高のある長期借入の金額とその借入条件等及び</t>
    <rPh sb="0" eb="2">
      <t>ホンケン</t>
    </rPh>
    <rPh sb="2" eb="4">
      <t>ジギョウ</t>
    </rPh>
    <rPh sb="8" eb="10">
      <t>シキン</t>
    </rPh>
    <rPh sb="10" eb="12">
      <t>チョウタツ</t>
    </rPh>
    <rPh sb="13" eb="15">
      <t>ヨテイ</t>
    </rPh>
    <rPh sb="19" eb="21">
      <t>キギョウ</t>
    </rPh>
    <rPh sb="26" eb="28">
      <t>ゲンザイ</t>
    </rPh>
    <rPh sb="28" eb="30">
      <t>カリイレ</t>
    </rPh>
    <rPh sb="30" eb="32">
      <t>ザンダカ</t>
    </rPh>
    <rPh sb="35" eb="37">
      <t>チョウキ</t>
    </rPh>
    <rPh sb="37" eb="39">
      <t>カリイレ</t>
    </rPh>
    <rPh sb="40" eb="42">
      <t>キンガク</t>
    </rPh>
    <rPh sb="45" eb="47">
      <t>カリイレ</t>
    </rPh>
    <rPh sb="47" eb="49">
      <t>ジョウケン</t>
    </rPh>
    <rPh sb="49" eb="50">
      <t>トウ</t>
    </rPh>
    <rPh sb="50" eb="51">
      <t>オヨ</t>
    </rPh>
    <phoneticPr fontId="6"/>
  </si>
  <si>
    <t>短期資金の借入条件を記入する。</t>
    <phoneticPr fontId="6"/>
  </si>
  <si>
    <t>設計・施工・監理サービス料積算書（設備更新型）</t>
    <rPh sb="17" eb="22">
      <t>セツビコウシンガタ</t>
    </rPh>
    <phoneticPr fontId="6"/>
  </si>
  <si>
    <t>定期点検・計測検証サービス提案書（設備更新型）</t>
    <rPh sb="17" eb="22">
      <t>セツビコウシンガタ</t>
    </rPh>
    <phoneticPr fontId="6"/>
  </si>
  <si>
    <t>⑧</t>
    <phoneticPr fontId="6"/>
  </si>
  <si>
    <t>⑨</t>
    <phoneticPr fontId="6"/>
  </si>
  <si>
    <t>設計・施工・監理サービス料積算書</t>
    <rPh sb="0" eb="2">
      <t>セッケイ</t>
    </rPh>
    <rPh sb="3" eb="5">
      <t>セコウ</t>
    </rPh>
    <rPh sb="6" eb="8">
      <t>カンリ</t>
    </rPh>
    <rPh sb="12" eb="13">
      <t>リョウ</t>
    </rPh>
    <phoneticPr fontId="6"/>
  </si>
  <si>
    <t>①－１</t>
    <phoneticPr fontId="6"/>
  </si>
  <si>
    <t>民間資金活用型</t>
    <rPh sb="0" eb="7">
      <t>ミンカンシキンカツヨウガタ</t>
    </rPh>
    <phoneticPr fontId="6"/>
  </si>
  <si>
    <t>設備更新型</t>
    <rPh sb="0" eb="5">
      <t>セツビコウシンガタ</t>
    </rPh>
    <phoneticPr fontId="6"/>
  </si>
  <si>
    <t>民間資金活用型、設備更新型で同じ様式を用いるが別資料として作成すること</t>
    <rPh sb="0" eb="7">
      <t>ミンカンシキンカツヨウガタ</t>
    </rPh>
    <rPh sb="8" eb="13">
      <t>セツビコウシンガタ</t>
    </rPh>
    <rPh sb="14" eb="15">
      <t>ドウ</t>
    </rPh>
    <rPh sb="16" eb="18">
      <t>ヨウシキ</t>
    </rPh>
    <rPh sb="19" eb="20">
      <t>モチ</t>
    </rPh>
    <rPh sb="23" eb="24">
      <t>ベツ</t>
    </rPh>
    <rPh sb="24" eb="26">
      <t>シリョウ</t>
    </rPh>
    <rPh sb="29" eb="31">
      <t>サクセイ</t>
    </rPh>
    <phoneticPr fontId="6"/>
  </si>
  <si>
    <r>
      <t>費用等積算表（元金相当費用一覧）</t>
    </r>
    <r>
      <rPr>
        <b/>
        <sz val="14"/>
        <color rgb="FFFF0000"/>
        <rFont val="ＭＳ Ｐゴシック"/>
        <family val="3"/>
        <charset val="128"/>
      </rPr>
      <t>（民間資金活用型）</t>
    </r>
    <r>
      <rPr>
        <b/>
        <sz val="14"/>
        <rFont val="ＭＳ Ｐゴシック"/>
        <family val="3"/>
        <charset val="128"/>
      </rPr>
      <t xml:space="preserve">　（補助金　 </t>
    </r>
    <r>
      <rPr>
        <b/>
        <u/>
        <sz val="14"/>
        <rFont val="ＭＳ Ｐゴシック"/>
        <family val="3"/>
        <charset val="128"/>
      </rPr>
      <t>有 ／ 無</t>
    </r>
    <r>
      <rPr>
        <b/>
        <sz val="14"/>
        <rFont val="ＭＳ Ｐゴシック"/>
        <family val="3"/>
        <charset val="128"/>
      </rPr>
      <t xml:space="preserve"> )　（税込）　</t>
    </r>
    <rPh sb="0" eb="2">
      <t>ヒヨウ</t>
    </rPh>
    <rPh sb="2" eb="3">
      <t>トウ</t>
    </rPh>
    <rPh sb="3" eb="5">
      <t>セキサン</t>
    </rPh>
    <rPh sb="5" eb="6">
      <t>ヒョウ</t>
    </rPh>
    <rPh sb="7" eb="9">
      <t>ガンキン</t>
    </rPh>
    <rPh sb="9" eb="11">
      <t>ソウトウガク</t>
    </rPh>
    <rPh sb="11" eb="13">
      <t>ヒヨウ</t>
    </rPh>
    <rPh sb="13" eb="15">
      <t>イチラン</t>
    </rPh>
    <rPh sb="17" eb="24">
      <t>ミンカンシキンカツヨウガタ</t>
    </rPh>
    <phoneticPr fontId="6"/>
  </si>
  <si>
    <t>ESCO事業収支計画表（消費税込）</t>
    <rPh sb="4" eb="6">
      <t>ジギョウ</t>
    </rPh>
    <rPh sb="6" eb="8">
      <t>シュウシ</t>
    </rPh>
    <rPh sb="8" eb="11">
      <t>ケイカクヒョウ</t>
    </rPh>
    <rPh sb="12" eb="15">
      <t>ショウヒゼイ</t>
    </rPh>
    <rPh sb="15" eb="16">
      <t>コ</t>
    </rPh>
    <phoneticPr fontId="6"/>
  </si>
  <si>
    <t>（民間資金活用型）</t>
    <rPh sb="1" eb="8">
      <t>ミンカンシキンカツヨウガタ</t>
    </rPh>
    <phoneticPr fontId="6"/>
  </si>
  <si>
    <r>
      <t>長 期 収 支 計 画 表</t>
    </r>
    <r>
      <rPr>
        <b/>
        <sz val="14"/>
        <rFont val="ＭＳ Ｐゴシック"/>
        <family val="3"/>
        <charset val="128"/>
      </rPr>
      <t>（消費税込）　</t>
    </r>
    <rPh sb="0" eb="1">
      <t>チョウ</t>
    </rPh>
    <rPh sb="2" eb="3">
      <t>キ</t>
    </rPh>
    <rPh sb="4" eb="5">
      <t>オサム</t>
    </rPh>
    <rPh sb="6" eb="7">
      <t>ササ</t>
    </rPh>
    <rPh sb="8" eb="9">
      <t>ケイ</t>
    </rPh>
    <rPh sb="10" eb="11">
      <t>ガ</t>
    </rPh>
    <rPh sb="12" eb="13">
      <t>オモテ</t>
    </rPh>
    <phoneticPr fontId="6"/>
  </si>
  <si>
    <t>（民間資金活用型）</t>
    <phoneticPr fontId="6"/>
  </si>
  <si>
    <t>（設備更新型）</t>
    <rPh sb="1" eb="3">
      <t>セツビ</t>
    </rPh>
    <rPh sb="3" eb="5">
      <t>コウシン</t>
    </rPh>
    <rPh sb="5" eb="6">
      <t>ガタ</t>
    </rPh>
    <phoneticPr fontId="6"/>
  </si>
  <si>
    <t xml:space="preserve"> ①光熱水費削減額 [円/年]</t>
    <rPh sb="2" eb="4">
      <t>コウネツ</t>
    </rPh>
    <rPh sb="4" eb="5">
      <t>スイ</t>
    </rPh>
    <rPh sb="5" eb="6">
      <t>ヒ</t>
    </rPh>
    <rPh sb="6" eb="8">
      <t>サクゲン</t>
    </rPh>
    <rPh sb="8" eb="9">
      <t>ガク</t>
    </rPh>
    <phoneticPr fontId="6"/>
  </si>
  <si>
    <t xml:space="preserve"> ②機器点検費削減額 [円/年]</t>
    <rPh sb="2" eb="4">
      <t>キキ</t>
    </rPh>
    <rPh sb="4" eb="6">
      <t>テンケン</t>
    </rPh>
    <rPh sb="6" eb="7">
      <t>ヒ</t>
    </rPh>
    <rPh sb="7" eb="9">
      <t>サクゲン</t>
    </rPh>
    <rPh sb="9" eb="10">
      <t>ガク</t>
    </rPh>
    <phoneticPr fontId="6"/>
  </si>
  <si>
    <t xml:space="preserve"> ③光熱水費等削減予定額 [円/年]　（①＋②）</t>
    <rPh sb="2" eb="6">
      <t>コウネツスイヒ</t>
    </rPh>
    <rPh sb="6" eb="7">
      <t>トウ</t>
    </rPh>
    <rPh sb="7" eb="9">
      <t>サクゲン</t>
    </rPh>
    <rPh sb="9" eb="11">
      <t>ヨテイ</t>
    </rPh>
    <rPh sb="11" eb="12">
      <t>ガク</t>
    </rPh>
    <phoneticPr fontId="6"/>
  </si>
  <si>
    <r>
      <t xml:space="preserve"> 消費量 [</t>
    </r>
    <r>
      <rPr>
        <vertAlign val="superscript"/>
        <sz val="11"/>
        <rFont val="ＭＳ Ｐゴシック"/>
        <family val="3"/>
        <charset val="128"/>
        <scheme val="minor"/>
      </rPr>
      <t xml:space="preserve"> </t>
    </r>
    <r>
      <rPr>
        <sz val="11"/>
        <rFont val="ＭＳ Ｐゴシック"/>
        <family val="3"/>
        <charset val="128"/>
        <scheme val="minor"/>
      </rPr>
      <t>kWh, kWh, Nm</t>
    </r>
    <r>
      <rPr>
        <vertAlign val="superscript"/>
        <sz val="11"/>
        <rFont val="ＭＳ Ｐゴシック"/>
        <family val="3"/>
        <charset val="128"/>
        <scheme val="minor"/>
      </rPr>
      <t>3</t>
    </r>
    <r>
      <rPr>
        <sz val="11"/>
        <rFont val="ＭＳ Ｐゴシック"/>
        <family val="3"/>
        <charset val="128"/>
        <scheme val="minor"/>
      </rPr>
      <t>, kl, m</t>
    </r>
    <r>
      <rPr>
        <vertAlign val="superscript"/>
        <sz val="11"/>
        <rFont val="ＭＳ Ｐゴシック"/>
        <family val="3"/>
        <charset val="128"/>
        <scheme val="minor"/>
      </rPr>
      <t xml:space="preserve">3 </t>
    </r>
    <r>
      <rPr>
        <sz val="11"/>
        <rFont val="ＭＳ Ｐゴシック"/>
        <family val="3"/>
        <charset val="128"/>
        <scheme val="minor"/>
      </rPr>
      <t>]</t>
    </r>
    <rPh sb="1" eb="4">
      <t>ショウヒリョウ</t>
    </rPh>
    <phoneticPr fontId="5"/>
  </si>
  <si>
    <r>
      <t>３．改修効果の試算</t>
    </r>
    <r>
      <rPr>
        <b/>
        <sz val="20"/>
        <color rgb="FFFF0000"/>
        <rFont val="ＭＳ Ｐゴシック"/>
        <family val="3"/>
        <charset val="128"/>
      </rPr>
      <t>（設備更新型）</t>
    </r>
    <r>
      <rPr>
        <b/>
        <sz val="20"/>
        <rFont val="ＭＳ Ｐゴシック"/>
        <family val="3"/>
        <charset val="128"/>
      </rPr>
      <t>（補助金　</t>
    </r>
    <r>
      <rPr>
        <b/>
        <u/>
        <sz val="20"/>
        <rFont val="ＭＳ Ｐゴシック"/>
        <family val="3"/>
        <charset val="128"/>
      </rPr>
      <t>有／無</t>
    </r>
    <r>
      <rPr>
        <b/>
        <sz val="20"/>
        <rFont val="ＭＳ Ｐゴシック"/>
        <family val="3"/>
        <charset val="128"/>
      </rPr>
      <t>）（税込）</t>
    </r>
    <rPh sb="10" eb="15">
      <t>セツビコウシンガタ</t>
    </rPh>
    <phoneticPr fontId="6"/>
  </si>
  <si>
    <r>
      <t>３．改修効果の試算</t>
    </r>
    <r>
      <rPr>
        <b/>
        <sz val="20"/>
        <color rgb="FFFF0000"/>
        <rFont val="ＭＳ Ｐゴシック"/>
        <family val="3"/>
        <charset val="128"/>
      </rPr>
      <t>（民間資金活用型）</t>
    </r>
    <r>
      <rPr>
        <b/>
        <sz val="20"/>
        <rFont val="ＭＳ Ｐゴシック"/>
        <family val="3"/>
        <charset val="128"/>
      </rPr>
      <t>（補助金　</t>
    </r>
    <r>
      <rPr>
        <b/>
        <u/>
        <sz val="20"/>
        <rFont val="ＭＳ Ｐゴシック"/>
        <family val="3"/>
        <charset val="128"/>
      </rPr>
      <t>有／無</t>
    </r>
    <r>
      <rPr>
        <b/>
        <sz val="20"/>
        <rFont val="ＭＳ Ｐゴシック"/>
        <family val="3"/>
        <charset val="128"/>
      </rPr>
      <t>）（税込）</t>
    </r>
    <rPh sb="10" eb="17">
      <t>ミンカンシキンカツヨウガタ</t>
    </rPh>
    <phoneticPr fontId="6"/>
  </si>
  <si>
    <r>
      <t>定期点検・計測検証サービス提案書（補助金：　</t>
    </r>
    <r>
      <rPr>
        <b/>
        <u/>
        <sz val="16"/>
        <rFont val="ＭＳ Ｐゴシック"/>
        <family val="3"/>
        <charset val="128"/>
      </rPr>
      <t>有／無</t>
    </r>
    <r>
      <rPr>
        <b/>
        <sz val="16"/>
        <rFont val="ＭＳ Ｐゴシック"/>
        <family val="3"/>
        <charset val="128"/>
      </rPr>
      <t xml:space="preserve"> ）</t>
    </r>
    <rPh sb="0" eb="2">
      <t>テイキ</t>
    </rPh>
    <rPh sb="2" eb="4">
      <t>テンケン</t>
    </rPh>
    <rPh sb="5" eb="7">
      <t>ケイソク</t>
    </rPh>
    <rPh sb="7" eb="9">
      <t>ケンショウ</t>
    </rPh>
    <rPh sb="13" eb="16">
      <t>テイアンショ</t>
    </rPh>
    <rPh sb="17" eb="20">
      <t>ホジョキン</t>
    </rPh>
    <rPh sb="22" eb="23">
      <t>ア</t>
    </rPh>
    <rPh sb="24" eb="25">
      <t>ナ</t>
    </rPh>
    <phoneticPr fontId="7"/>
  </si>
  <si>
    <t>ESCO設備設備定期点検費</t>
    <rPh sb="4" eb="6">
      <t>セツビ</t>
    </rPh>
    <rPh sb="6" eb="8">
      <t>セツビ</t>
    </rPh>
    <rPh sb="8" eb="10">
      <t>テイキ</t>
    </rPh>
    <rPh sb="10" eb="12">
      <t>テンケン</t>
    </rPh>
    <rPh sb="12" eb="13">
      <t>ヒ</t>
    </rPh>
    <phoneticPr fontId="6"/>
  </si>
  <si>
    <t>省エネルギー効果計測・検証費</t>
    <rPh sb="0" eb="1">
      <t>ショウ</t>
    </rPh>
    <rPh sb="6" eb="8">
      <t>コウカ</t>
    </rPh>
    <rPh sb="8" eb="10">
      <t>ケイソク</t>
    </rPh>
    <rPh sb="11" eb="13">
      <t>ケンショウ</t>
    </rPh>
    <rPh sb="13" eb="14">
      <t>ヒ</t>
    </rPh>
    <phoneticPr fontId="6"/>
  </si>
  <si>
    <t>消費税相当額</t>
    <rPh sb="0" eb="3">
      <t>ショウヒゼイ</t>
    </rPh>
    <rPh sb="3" eb="5">
      <t>ソウトウ</t>
    </rPh>
    <rPh sb="5" eb="6">
      <t>ガク</t>
    </rPh>
    <phoneticPr fontId="18"/>
  </si>
  <si>
    <t>維持管理業務を行う上で、コスト削減及びサービス水準の向上等の視点で、工夫している点があれば</t>
    <rPh sb="0" eb="2">
      <t>イジ</t>
    </rPh>
    <phoneticPr fontId="7"/>
  </si>
  <si>
    <t>ESCO設備定期点検提案書</t>
    <rPh sb="4" eb="6">
      <t>セツビ</t>
    </rPh>
    <rPh sb="6" eb="8">
      <t>テイキ</t>
    </rPh>
    <rPh sb="8" eb="10">
      <t>テンケン</t>
    </rPh>
    <rPh sb="10" eb="13">
      <t>テイアンショ</t>
    </rPh>
    <phoneticPr fontId="6"/>
  </si>
  <si>
    <t>①定期点検費見積書</t>
    <rPh sb="1" eb="3">
      <t>テイキ</t>
    </rPh>
    <rPh sb="3" eb="5">
      <t>テンケン</t>
    </rPh>
    <rPh sb="5" eb="6">
      <t>ヒ</t>
    </rPh>
    <rPh sb="6" eb="9">
      <t>ミツモリショ</t>
    </rPh>
    <phoneticPr fontId="6"/>
  </si>
  <si>
    <t>（消費税込）</t>
    <rPh sb="1" eb="3">
      <t>ショウヒ</t>
    </rPh>
    <rPh sb="3" eb="4">
      <t>ゼイ</t>
    </rPh>
    <rPh sb="4" eb="5">
      <t>コ</t>
    </rPh>
    <phoneticPr fontId="18"/>
  </si>
  <si>
    <t>　　　　　　項　　　　目</t>
    <rPh sb="6" eb="7">
      <t>コウ</t>
    </rPh>
    <rPh sb="11" eb="12">
      <t>メ</t>
    </rPh>
    <phoneticPr fontId="6"/>
  </si>
  <si>
    <t>　　　金　　額　　　　　　　[千円/年]</t>
    <rPh sb="3" eb="4">
      <t>キン</t>
    </rPh>
    <rPh sb="6" eb="7">
      <t>ガク</t>
    </rPh>
    <rPh sb="15" eb="17">
      <t>センエン</t>
    </rPh>
    <rPh sb="18" eb="19">
      <t>ネン</t>
    </rPh>
    <phoneticPr fontId="6"/>
  </si>
  <si>
    <t>　　　　　　合　　　　計</t>
    <rPh sb="6" eb="7">
      <t>ゴウ</t>
    </rPh>
    <rPh sb="11" eb="12">
      <t>ケイ</t>
    </rPh>
    <phoneticPr fontId="6"/>
  </si>
  <si>
    <t>　＊施設毎に作成する様式11-1-2における定期点検見積書の各項目毎の金額の合計を記載すること。</t>
    <rPh sb="2" eb="4">
      <t>シセツ</t>
    </rPh>
    <rPh sb="4" eb="5">
      <t>ゴト</t>
    </rPh>
    <rPh sb="6" eb="8">
      <t>サクセイ</t>
    </rPh>
    <rPh sb="22" eb="24">
      <t>テイキ</t>
    </rPh>
    <rPh sb="24" eb="26">
      <t>テンケン</t>
    </rPh>
    <rPh sb="26" eb="28">
      <t>ミツモリ</t>
    </rPh>
    <rPh sb="28" eb="29">
      <t>ショ</t>
    </rPh>
    <rPh sb="30" eb="31">
      <t>カク</t>
    </rPh>
    <rPh sb="31" eb="33">
      <t>コウモク</t>
    </rPh>
    <rPh sb="33" eb="34">
      <t>ゴト</t>
    </rPh>
    <rPh sb="35" eb="37">
      <t>キンガク</t>
    </rPh>
    <rPh sb="38" eb="40">
      <t>ゴウケイ</t>
    </rPh>
    <rPh sb="41" eb="43">
      <t>キサイ</t>
    </rPh>
    <phoneticPr fontId="6"/>
  </si>
  <si>
    <t>　←様式11のシートで入力すると複写</t>
    <rPh sb="2" eb="4">
      <t>ヨウシキ</t>
    </rPh>
    <rPh sb="11" eb="13">
      <t>ニュウリョク</t>
    </rPh>
    <rPh sb="16" eb="18">
      <t>フクシャ</t>
    </rPh>
    <phoneticPr fontId="18"/>
  </si>
  <si>
    <t>改修項目</t>
    <phoneticPr fontId="6"/>
  </si>
  <si>
    <t>備考</t>
    <phoneticPr fontId="6"/>
  </si>
  <si>
    <t>[円／年]</t>
    <phoneticPr fontId="18"/>
  </si>
  <si>
    <t>（様式７）</t>
    <phoneticPr fontId="6"/>
  </si>
  <si>
    <t>（様式8-1）</t>
    <rPh sb="1" eb="3">
      <t>ヨウシキ</t>
    </rPh>
    <phoneticPr fontId="6"/>
  </si>
  <si>
    <t>（様式8-2）</t>
    <rPh sb="1" eb="3">
      <t>ヨウシキ</t>
    </rPh>
    <phoneticPr fontId="6"/>
  </si>
  <si>
    <t>（様式9-1-S）</t>
    <rPh sb="1" eb="3">
      <t>ヨウシキ</t>
    </rPh>
    <phoneticPr fontId="6"/>
  </si>
  <si>
    <t>（様式9-1-G）</t>
    <rPh sb="1" eb="3">
      <t>ヨウシキ</t>
    </rPh>
    <phoneticPr fontId="6"/>
  </si>
  <si>
    <t>（様式9-2）</t>
    <phoneticPr fontId="6"/>
  </si>
  <si>
    <t>（様式9-3）</t>
    <phoneticPr fontId="6"/>
  </si>
  <si>
    <t>（様式9-4）</t>
    <phoneticPr fontId="6"/>
  </si>
  <si>
    <t>（様式9-5）</t>
    <phoneticPr fontId="6"/>
  </si>
  <si>
    <t>（様式9-6-S）</t>
    <phoneticPr fontId="6"/>
  </si>
  <si>
    <t>（様式9-7-S）</t>
    <phoneticPr fontId="6"/>
  </si>
  <si>
    <t>（様式9-8-S）</t>
    <phoneticPr fontId="6"/>
  </si>
  <si>
    <t>（様式9-9-S）</t>
    <phoneticPr fontId="6"/>
  </si>
  <si>
    <t>（様式9-10-S）</t>
    <phoneticPr fontId="6"/>
  </si>
  <si>
    <t>（様式9-10-G）</t>
    <phoneticPr fontId="6"/>
  </si>
  <si>
    <t>（様式10-1）</t>
    <phoneticPr fontId="6"/>
  </si>
  <si>
    <t>（様式10-2-1）</t>
    <rPh sb="1" eb="3">
      <t>ヨウシキ</t>
    </rPh>
    <phoneticPr fontId="6"/>
  </si>
  <si>
    <t>（様式10-2-2）</t>
    <rPh sb="1" eb="3">
      <t>ヨウシキ</t>
    </rPh>
    <phoneticPr fontId="6"/>
  </si>
  <si>
    <t>（様式10-2-3）</t>
    <rPh sb="1" eb="3">
      <t>ヨウシキ</t>
    </rPh>
    <phoneticPr fontId="6"/>
  </si>
  <si>
    <t>（様式10-2-4）</t>
    <rPh sb="1" eb="3">
      <t>ヨウシキ</t>
    </rPh>
    <phoneticPr fontId="6"/>
  </si>
  <si>
    <t>（様式10-2-5）</t>
    <rPh sb="1" eb="3">
      <t>ヨウシキ</t>
    </rPh>
    <phoneticPr fontId="6"/>
  </si>
  <si>
    <t>（様式10-2-6）</t>
    <rPh sb="1" eb="3">
      <t>ヨウシキ</t>
    </rPh>
    <phoneticPr fontId="6"/>
  </si>
  <si>
    <t>（様式10-2-7）</t>
    <rPh sb="1" eb="3">
      <t>ヨウシキ</t>
    </rPh>
    <phoneticPr fontId="6"/>
  </si>
  <si>
    <t>（様式10-2-8）</t>
    <rPh sb="1" eb="3">
      <t>ヨウシキ</t>
    </rPh>
    <phoneticPr fontId="6"/>
  </si>
  <si>
    <t>（様式10-2-9）</t>
    <rPh sb="1" eb="3">
      <t>ヨウシキ</t>
    </rPh>
    <phoneticPr fontId="6"/>
  </si>
  <si>
    <t>（様式10-2-10）</t>
    <rPh sb="1" eb="3">
      <t>ヨウシキ</t>
    </rPh>
    <phoneticPr fontId="6"/>
  </si>
  <si>
    <t>（様式10-2-11）</t>
    <rPh sb="1" eb="3">
      <t>ヨウシキ</t>
    </rPh>
    <phoneticPr fontId="6"/>
  </si>
  <si>
    <t>（様式10-3-1）</t>
    <phoneticPr fontId="6"/>
  </si>
  <si>
    <t>（様式10-3-2）</t>
    <phoneticPr fontId="6"/>
  </si>
  <si>
    <t>（様式10-4-S）</t>
    <phoneticPr fontId="6"/>
  </si>
  <si>
    <t>（様式10-4-G）</t>
    <phoneticPr fontId="6"/>
  </si>
  <si>
    <t>（様式11-S）</t>
    <phoneticPr fontId="6"/>
  </si>
  <si>
    <t>（様式11-G）</t>
    <phoneticPr fontId="6"/>
  </si>
  <si>
    <t>（様式11-G-1）</t>
    <phoneticPr fontId="6"/>
  </si>
  <si>
    <t>（様式13）</t>
    <phoneticPr fontId="6"/>
  </si>
  <si>
    <t>（様式14）</t>
    <phoneticPr fontId="6"/>
  </si>
  <si>
    <t>（様式15）</t>
    <phoneticPr fontId="6"/>
  </si>
  <si>
    <t>(民間資金活用型）</t>
    <rPh sb="1" eb="8">
      <t>ミンカンシキンカツヨウガタ</t>
    </rPh>
    <phoneticPr fontId="6"/>
  </si>
  <si>
    <t>（様式12-S）</t>
    <phoneticPr fontId="6"/>
  </si>
  <si>
    <t>（様式12-G）</t>
    <phoneticPr fontId="6"/>
  </si>
  <si>
    <t>（設備更新型）</t>
    <rPh sb="1" eb="6">
      <t>セツビコウシンガタ</t>
    </rPh>
    <phoneticPr fontId="6"/>
  </si>
  <si>
    <t>削減保証額（ＥＳＣＯサービス２年目以降）（設備更新型）</t>
    <rPh sb="21" eb="23">
      <t>セツビ</t>
    </rPh>
    <rPh sb="23" eb="25">
      <t>コウシン</t>
    </rPh>
    <rPh sb="25" eb="26">
      <t>ガタ</t>
    </rPh>
    <phoneticPr fontId="6"/>
  </si>
  <si>
    <r>
      <t>削減保証額（ＥＳＣＯサービス２年目以降）</t>
    </r>
    <r>
      <rPr>
        <sz val="11"/>
        <color rgb="FFFF0000"/>
        <rFont val="ＭＳ ゴシック"/>
        <family val="3"/>
        <charset val="128"/>
      </rPr>
      <t>（民間資金活用型）</t>
    </r>
    <rPh sb="21" eb="28">
      <t>ミンカンシキンカツヨウガタ</t>
    </rPh>
    <phoneticPr fontId="6"/>
  </si>
  <si>
    <t>　（15年間の利益総額のうち、太陽光発電設備に係る行政財産
　　使用料加算利益分（特記ＥＳＣＯ提案募集要項による））</t>
    <phoneticPr fontId="6"/>
  </si>
  <si>
    <t>(</t>
    <phoneticPr fontId="6"/>
  </si>
  <si>
    <t>円/3年）</t>
    <phoneticPr fontId="6"/>
  </si>
  <si>
    <t>設計・施工・監理サービス料（設備更新型）</t>
    <rPh sb="0" eb="2">
      <t>セッケイ</t>
    </rPh>
    <rPh sb="3" eb="5">
      <t>セコウ</t>
    </rPh>
    <rPh sb="6" eb="8">
      <t>カンリ</t>
    </rPh>
    <rPh sb="12" eb="13">
      <t>リョウ</t>
    </rPh>
    <rPh sb="14" eb="19">
      <t>セツビコウシンガタ</t>
    </rPh>
    <phoneticPr fontId="6"/>
  </si>
  <si>
    <t>定期点検・計測検証サービス料（設備更新型）</t>
    <rPh sb="15" eb="20">
      <t>セツビコウシンガタ</t>
    </rPh>
    <phoneticPr fontId="6"/>
  </si>
  <si>
    <t>様式9</t>
    <rPh sb="0" eb="2">
      <t>ヨウシキ</t>
    </rPh>
    <phoneticPr fontId="6"/>
  </si>
  <si>
    <t>様式11</t>
    <rPh sb="0" eb="2">
      <t>ヨウシキ</t>
    </rPh>
    <phoneticPr fontId="6"/>
  </si>
  <si>
    <t>（借入先：</t>
    <phoneticPr fontId="6"/>
  </si>
  <si>
    <r>
      <t>資金調達計画</t>
    </r>
    <r>
      <rPr>
        <sz val="11"/>
        <color rgb="FFFF0000"/>
        <rFont val="ＭＳ ゴシック"/>
        <family val="3"/>
        <charset val="128"/>
      </rPr>
      <t>（民間資金活用型）</t>
    </r>
    <rPh sb="0" eb="2">
      <t>シキン</t>
    </rPh>
    <rPh sb="2" eb="4">
      <t>チョウタツ</t>
    </rPh>
    <rPh sb="4" eb="6">
      <t>ケイカク</t>
    </rPh>
    <rPh sb="7" eb="14">
      <t>ミンカンシキンカツヨウガタ</t>
    </rPh>
    <phoneticPr fontId="6"/>
  </si>
  <si>
    <r>
      <t>資金調達計画</t>
    </r>
    <r>
      <rPr>
        <sz val="11"/>
        <color rgb="FFFF0000"/>
        <rFont val="ＭＳ ゴシック"/>
        <family val="3"/>
        <charset val="128"/>
      </rPr>
      <t>（設備更新型）</t>
    </r>
    <rPh sb="0" eb="2">
      <t>シキン</t>
    </rPh>
    <rPh sb="2" eb="4">
      <t>チョウタツ</t>
    </rPh>
    <rPh sb="4" eb="6">
      <t>ケイカク</t>
    </rPh>
    <rPh sb="7" eb="9">
      <t>セツビ</t>
    </rPh>
    <rPh sb="9" eb="11">
      <t>コウシン</t>
    </rPh>
    <rPh sb="11" eb="12">
      <t>ガタ</t>
    </rPh>
    <phoneticPr fontId="6"/>
  </si>
  <si>
    <t>（様式16）</t>
    <phoneticPr fontId="6"/>
  </si>
  <si>
    <t>削減保証額合算</t>
    <rPh sb="5" eb="7">
      <t>ガッサン</t>
    </rPh>
    <phoneticPr fontId="6"/>
  </si>
  <si>
    <t>太陽光パネルの設置に係る配慮があること</t>
    <phoneticPr fontId="6"/>
  </si>
  <si>
    <t>(19)</t>
    <phoneticPr fontId="6"/>
  </si>
  <si>
    <t>　・ESCOサービス料（ＥＳＣＯサービス１年目）（民間資金活用型）</t>
    <rPh sb="10" eb="11">
      <t>リョウ</t>
    </rPh>
    <rPh sb="25" eb="32">
      <t>ミンカンシキンカツヨウガタ</t>
    </rPh>
    <phoneticPr fontId="6"/>
  </si>
  <si>
    <t>　・ESCOサービス料（ＥＳＣＯサービス２年目以降）（民間資金活用型）</t>
    <rPh sb="10" eb="11">
      <t>リョウ</t>
    </rPh>
    <rPh sb="27" eb="34">
      <t>ミンカンシキンカツヨウガタ</t>
    </rPh>
    <phoneticPr fontId="6"/>
  </si>
  <si>
    <t>一次エネルギー削減量</t>
    <rPh sb="0" eb="2">
      <t>イチジ</t>
    </rPh>
    <rPh sb="9" eb="10">
      <t>リョウ</t>
    </rPh>
    <phoneticPr fontId="6"/>
  </si>
  <si>
    <t>一次エネルギーBL</t>
    <rPh sb="0" eb="2">
      <t>イチジ</t>
    </rPh>
    <phoneticPr fontId="6"/>
  </si>
  <si>
    <t>CO2削減量</t>
    <rPh sb="3" eb="6">
      <t>サクゲンリョウ</t>
    </rPh>
    <phoneticPr fontId="6"/>
  </si>
  <si>
    <t>CO2BL</t>
    <phoneticPr fontId="6"/>
  </si>
  <si>
    <t>光熱水費BL</t>
    <rPh sb="0" eb="4">
      <t>コウネツスイヒ</t>
    </rPh>
    <phoneticPr fontId="6"/>
  </si>
  <si>
    <t>全施設省エネ率</t>
    <rPh sb="0" eb="3">
      <t>ゼンシセツ</t>
    </rPh>
    <rPh sb="3" eb="4">
      <t>ショウ</t>
    </rPh>
    <rPh sb="6" eb="7">
      <t>リツ</t>
    </rPh>
    <phoneticPr fontId="6"/>
  </si>
  <si>
    <t>全施設CO2削減率</t>
    <rPh sb="0" eb="3">
      <t>ゼンシセツ</t>
    </rPh>
    <rPh sb="6" eb="9">
      <t>サクゲンリツ</t>
    </rPh>
    <phoneticPr fontId="6"/>
  </si>
  <si>
    <t>光熱水費削減保証額</t>
    <rPh sb="0" eb="4">
      <t>コウネツスイヒ</t>
    </rPh>
    <rPh sb="4" eb="6">
      <t>サクゲン</t>
    </rPh>
    <rPh sb="6" eb="8">
      <t>ホショウ</t>
    </rPh>
    <rPh sb="8" eb="9">
      <t>ガク</t>
    </rPh>
    <phoneticPr fontId="6"/>
  </si>
  <si>
    <t>府の利益（15年分）</t>
    <rPh sb="0" eb="1">
      <t>フ</t>
    </rPh>
    <rPh sb="2" eb="4">
      <t>リエキ</t>
    </rPh>
    <rPh sb="7" eb="9">
      <t>ネンブン</t>
    </rPh>
    <phoneticPr fontId="6"/>
  </si>
  <si>
    <t>この表内について記入すること</t>
    <rPh sb="2" eb="3">
      <t>ヒョウ</t>
    </rPh>
    <rPh sb="3" eb="4">
      <t>ナイ</t>
    </rPh>
    <rPh sb="8" eb="10">
      <t>キニュウ</t>
    </rPh>
    <phoneticPr fontId="6"/>
  </si>
  <si>
    <t>様式9-10</t>
    <rPh sb="0" eb="2">
      <t>ヨウシキ</t>
    </rPh>
    <phoneticPr fontId="6"/>
  </si>
  <si>
    <t>光熱水費削減金額</t>
    <rPh sb="0" eb="4">
      <t>コウネツスイヒ</t>
    </rPh>
    <rPh sb="4" eb="6">
      <t>サクゲン</t>
    </rPh>
    <rPh sb="6" eb="7">
      <t>キン</t>
    </rPh>
    <rPh sb="7" eb="8">
      <t>ガク</t>
    </rPh>
    <phoneticPr fontId="6"/>
  </si>
  <si>
    <t>ら選択）,①ＥＳＣＯ事業資金計画書（民間資金活用型）,②設計・施工・監理サービス料積算書（設備更新型）,③ＥＳＣＯ技術提案書,④ＥＳＣＯ設備維持管理提案書（民間資金活用型）,⑤計測・検証方法提案書（民間資金活用型）,⑥定期点検・計測検証サービス提案書（設備更新型）,⑦運転管理方針提案書,⑧緊急時対応方法提案書,⑨主要機器等の設置箇所図提案書</t>
    <rPh sb="101" eb="103">
      <t>シキン</t>
    </rPh>
    <phoneticPr fontId="6"/>
  </si>
  <si>
    <r>
      <t>運転管理費見積書（税込）</t>
    </r>
    <r>
      <rPr>
        <sz val="11"/>
        <color rgb="FFFF0000"/>
        <rFont val="ＭＳ ゴシック"/>
        <family val="3"/>
        <charset val="128"/>
      </rPr>
      <t>（民間資金活用型）</t>
    </r>
    <rPh sb="9" eb="11">
      <t>ゼイコ</t>
    </rPh>
    <rPh sb="13" eb="19">
      <t>ミンカンシキンカツヨウ</t>
    </rPh>
    <rPh sb="19" eb="20">
      <t>ガタ</t>
    </rPh>
    <phoneticPr fontId="6"/>
  </si>
  <si>
    <t>※学校のG分のBLは二重計上になるため入力しない</t>
    <rPh sb="1" eb="3">
      <t>ガッコウ</t>
    </rPh>
    <rPh sb="5" eb="6">
      <t>ブン</t>
    </rPh>
    <rPh sb="10" eb="14">
      <t>ニジュウケイジョウ</t>
    </rPh>
    <rPh sb="19" eb="21">
      <t>ニュウリョク</t>
    </rPh>
    <phoneticPr fontId="6"/>
  </si>
  <si>
    <t>ESCOサービス料（S)</t>
    <rPh sb="8" eb="9">
      <t>リョウ</t>
    </rPh>
    <phoneticPr fontId="6"/>
  </si>
  <si>
    <t>年間</t>
    <rPh sb="0" eb="2">
      <t>ネンカン</t>
    </rPh>
    <phoneticPr fontId="6"/>
  </si>
  <si>
    <t>　・ESCOサービス期間</t>
    <rPh sb="10" eb="12">
      <t>キカン</t>
    </rPh>
    <phoneticPr fontId="6"/>
  </si>
  <si>
    <r>
      <t>15年間の利益総額</t>
    </r>
    <r>
      <rPr>
        <sz val="11"/>
        <color rgb="FFFF0000"/>
        <rFont val="ＭＳ ゴシック"/>
        <family val="3"/>
        <charset val="128"/>
      </rPr>
      <t>（民間資金活用型と設備更新型の合算）</t>
    </r>
    <rPh sb="2" eb="4">
      <t>ネンカン</t>
    </rPh>
    <rPh sb="5" eb="7">
      <t>リエキ</t>
    </rPh>
    <rPh sb="7" eb="9">
      <t>ソウガク</t>
    </rPh>
    <rPh sb="10" eb="17">
      <t>ミンカンシキンカツヨウガタ</t>
    </rPh>
    <rPh sb="18" eb="23">
      <t>セツビコウシンガタ</t>
    </rPh>
    <rPh sb="24" eb="26">
      <t>ガッサン</t>
    </rPh>
    <phoneticPr fontId="6"/>
  </si>
  <si>
    <r>
      <t>　（15年間の利益総額のうち、光熱水費等削減による利益分）
　</t>
    </r>
    <r>
      <rPr>
        <sz val="11"/>
        <color rgb="FFFF0000"/>
        <rFont val="ＭＳ ゴシック"/>
        <family val="3"/>
        <charset val="128"/>
      </rPr>
      <t>（民間資金活用型）</t>
    </r>
    <rPh sb="4" eb="6">
      <t>ネンカン</t>
    </rPh>
    <rPh sb="7" eb="9">
      <t>リエキ</t>
    </rPh>
    <rPh sb="9" eb="11">
      <t>ソウガク</t>
    </rPh>
    <rPh sb="15" eb="17">
      <t>コウネツ</t>
    </rPh>
    <rPh sb="17" eb="18">
      <t>スイ</t>
    </rPh>
    <rPh sb="18" eb="19">
      <t>ヒ</t>
    </rPh>
    <rPh sb="19" eb="20">
      <t>トウ</t>
    </rPh>
    <rPh sb="20" eb="22">
      <t>サクゲン</t>
    </rPh>
    <rPh sb="25" eb="27">
      <t>リエキ</t>
    </rPh>
    <rPh sb="27" eb="28">
      <t>ブン</t>
    </rPh>
    <rPh sb="32" eb="39">
      <t>ミンカンシキンカツヨウガタ</t>
    </rPh>
    <phoneticPr fontId="6"/>
  </si>
  <si>
    <r>
      <t>　光熱水費削減額
　</t>
    </r>
    <r>
      <rPr>
        <sz val="11"/>
        <color rgb="FFFF0000"/>
        <rFont val="ＭＳ ゴシック"/>
        <family val="3"/>
        <charset val="128"/>
      </rPr>
      <t>（設備更新型）</t>
    </r>
    <rPh sb="1" eb="5">
      <t>コウネツスイヒ</t>
    </rPh>
    <rPh sb="5" eb="7">
      <t>サクゲン</t>
    </rPh>
    <rPh sb="7" eb="8">
      <t>ガク</t>
    </rPh>
    <rPh sb="11" eb="13">
      <t>セツビ</t>
    </rPh>
    <rPh sb="13" eb="15">
      <t>コウシン</t>
    </rPh>
    <rPh sb="15" eb="16">
      <t>ガタ</t>
    </rPh>
    <phoneticPr fontId="6"/>
  </si>
  <si>
    <t xml:space="preserve">（ </t>
  </si>
  <si>
    <t>　円/15年）</t>
  </si>
  <si>
    <t>(</t>
  </si>
  <si>
    <t>ＥＳＣＯ事業資金計画書（民間資金活用型）</t>
    <rPh sb="4" eb="6">
      <t>ジギョウ</t>
    </rPh>
    <rPh sb="6" eb="8">
      <t>シキン</t>
    </rPh>
    <rPh sb="8" eb="11">
      <t>ケイカクショ</t>
    </rPh>
    <phoneticPr fontId="6"/>
  </si>
  <si>
    <t>ＥＳＣＯ設備維持管理提案書（民間資金活用型）</t>
    <rPh sb="4" eb="6">
      <t>セツビ</t>
    </rPh>
    <rPh sb="6" eb="8">
      <t>イジ</t>
    </rPh>
    <rPh sb="8" eb="10">
      <t>カンリ</t>
    </rPh>
    <rPh sb="10" eb="12">
      <t>テイアン</t>
    </rPh>
    <rPh sb="12" eb="13">
      <t>ショ</t>
    </rPh>
    <rPh sb="14" eb="21">
      <t>ミンカンシキンカツヨウガタ</t>
    </rPh>
    <phoneticPr fontId="6"/>
  </si>
  <si>
    <t>計測・検証方法提案書（民間資金活用型）</t>
    <rPh sb="0" eb="2">
      <t>ケイソク</t>
    </rPh>
    <rPh sb="3" eb="5">
      <t>ケンショウ</t>
    </rPh>
    <rPh sb="5" eb="7">
      <t>ホウホウ</t>
    </rPh>
    <rPh sb="7" eb="9">
      <t>テイアン</t>
    </rPh>
    <rPh sb="9" eb="10">
      <t>ショ</t>
    </rPh>
    <rPh sb="11" eb="13">
      <t>ミンカン</t>
    </rPh>
    <rPh sb="13" eb="15">
      <t>シキン</t>
    </rPh>
    <rPh sb="15" eb="17">
      <t>カツヨウ</t>
    </rPh>
    <rPh sb="17" eb="18">
      <t>ガタ</t>
    </rPh>
    <phoneticPr fontId="6"/>
  </si>
  <si>
    <t>公募毎に下欄を修正する</t>
    <rPh sb="4" eb="6">
      <t>カラン</t>
    </rPh>
    <phoneticPr fontId="6"/>
  </si>
  <si>
    <t>ESCOサービス料限度額</t>
    <rPh sb="8" eb="9">
      <t>リョウ</t>
    </rPh>
    <rPh sb="9" eb="12">
      <t>ゲンドガク</t>
    </rPh>
    <phoneticPr fontId="6"/>
  </si>
  <si>
    <t>設計・施工・監理サービス料限度額</t>
    <rPh sb="13" eb="16">
      <t>ゲンドガク</t>
    </rPh>
    <phoneticPr fontId="6"/>
  </si>
  <si>
    <t>定期点検・計測検証サービス料限度額</t>
    <rPh sb="14" eb="17">
      <t>ゲンドガク</t>
    </rPh>
    <phoneticPr fontId="6"/>
  </si>
  <si>
    <t>構成員にリース会社がいる場合等、構成員の中だけで資金調達が完結する場合は自己資本</t>
    <rPh sb="0" eb="3">
      <t>コウセイイン</t>
    </rPh>
    <rPh sb="7" eb="9">
      <t>ガイシャ</t>
    </rPh>
    <rPh sb="12" eb="14">
      <t>バアイ</t>
    </rPh>
    <rPh sb="14" eb="15">
      <t>トウ</t>
    </rPh>
    <rPh sb="16" eb="19">
      <t>コウセイイン</t>
    </rPh>
    <rPh sb="20" eb="21">
      <t>ナカ</t>
    </rPh>
    <rPh sb="24" eb="28">
      <t>シキンチョウタツ</t>
    </rPh>
    <rPh sb="29" eb="31">
      <t>カンケツ</t>
    </rPh>
    <rPh sb="33" eb="35">
      <t>バアイ</t>
    </rPh>
    <rPh sb="36" eb="40">
      <t>ジコシホン</t>
    </rPh>
    <phoneticPr fontId="6"/>
  </si>
  <si>
    <t>構成員にリース会社がいる場合でも、当該リース会社が構成員の中外部からの借り入れをする場合などは外部借入</t>
    <rPh sb="0" eb="3">
      <t>コウセイイン</t>
    </rPh>
    <rPh sb="7" eb="9">
      <t>ガイシャ</t>
    </rPh>
    <rPh sb="12" eb="14">
      <t>バアイ</t>
    </rPh>
    <rPh sb="17" eb="19">
      <t>トウガイ</t>
    </rPh>
    <rPh sb="22" eb="24">
      <t>ガイシャ</t>
    </rPh>
    <rPh sb="25" eb="28">
      <t>コウセイイン</t>
    </rPh>
    <rPh sb="29" eb="30">
      <t>ナカ</t>
    </rPh>
    <rPh sb="30" eb="31">
      <t>ソト</t>
    </rPh>
    <rPh sb="31" eb="32">
      <t>ブ</t>
    </rPh>
    <rPh sb="35" eb="36">
      <t>カ</t>
    </rPh>
    <rPh sb="37" eb="38">
      <t>イ</t>
    </rPh>
    <rPh sb="42" eb="44">
      <t>バアイ</t>
    </rPh>
    <rPh sb="47" eb="49">
      <t>ガイブ</t>
    </rPh>
    <rPh sb="49" eb="51">
      <t>カリイレ</t>
    </rPh>
    <phoneticPr fontId="6"/>
  </si>
  <si>
    <t>様式10-3-0でその他を選んでいない場合は不要</t>
    <rPh sb="0" eb="2">
      <t>ヨウシキ</t>
    </rPh>
    <rPh sb="11" eb="12">
      <t>タ</t>
    </rPh>
    <rPh sb="13" eb="14">
      <t>エラ</t>
    </rPh>
    <rPh sb="19" eb="21">
      <t>バアイ</t>
    </rPh>
    <rPh sb="22" eb="24">
      <t>フヨウ</t>
    </rPh>
    <phoneticPr fontId="6"/>
  </si>
  <si>
    <t>削減内訳【照明LED化】</t>
    <phoneticPr fontId="113"/>
  </si>
  <si>
    <t>全提案計（民間資金活用型）</t>
    <rPh sb="0" eb="1">
      <t>ゼン</t>
    </rPh>
    <rPh sb="1" eb="3">
      <t>テイアン</t>
    </rPh>
    <rPh sb="3" eb="4">
      <t>ケイ</t>
    </rPh>
    <rPh sb="5" eb="7">
      <t>ミンカン</t>
    </rPh>
    <rPh sb="7" eb="9">
      <t>シキン</t>
    </rPh>
    <rPh sb="9" eb="12">
      <t>カツヨウガタ</t>
    </rPh>
    <phoneticPr fontId="113"/>
  </si>
  <si>
    <t>内訳【照明LED化】</t>
    <rPh sb="0" eb="2">
      <t>ウチワケ</t>
    </rPh>
    <rPh sb="3" eb="5">
      <t>ショウメイ</t>
    </rPh>
    <rPh sb="8" eb="9">
      <t>カ</t>
    </rPh>
    <phoneticPr fontId="113"/>
  </si>
  <si>
    <t>内訳【　　　　　　】</t>
    <rPh sb="0" eb="2">
      <t>ウチワケ</t>
    </rPh>
    <phoneticPr fontId="113"/>
  </si>
  <si>
    <t>改修前使用量</t>
    <rPh sb="0" eb="3">
      <t>カイシュウマエ</t>
    </rPh>
    <rPh sb="3" eb="6">
      <t>シヨウリョウ</t>
    </rPh>
    <phoneticPr fontId="113"/>
  </si>
  <si>
    <t>改修後使用量</t>
    <rPh sb="0" eb="3">
      <t>カイシュウゴ</t>
    </rPh>
    <rPh sb="3" eb="6">
      <t>シヨウリョウ</t>
    </rPh>
    <phoneticPr fontId="113"/>
  </si>
  <si>
    <t>削減量</t>
    <rPh sb="0" eb="3">
      <t>サクゲンリョウ</t>
    </rPh>
    <phoneticPr fontId="113"/>
  </si>
  <si>
    <t>改修前使用量</t>
    <phoneticPr fontId="113"/>
  </si>
  <si>
    <t>改修後使用量</t>
    <rPh sb="2" eb="3">
      <t>アト</t>
    </rPh>
    <phoneticPr fontId="113"/>
  </si>
  <si>
    <t>削減量</t>
    <rPh sb="0" eb="2">
      <t>サクゲン</t>
    </rPh>
    <phoneticPr fontId="113"/>
  </si>
  <si>
    <t>番号</t>
    <rPh sb="0" eb="2">
      <t>バンゴウ</t>
    </rPh>
    <phoneticPr fontId="113"/>
  </si>
  <si>
    <t>施設名</t>
    <rPh sb="0" eb="3">
      <t>シセツメイ</t>
    </rPh>
    <phoneticPr fontId="113"/>
  </si>
  <si>
    <t xml:space="preserve"> １次エネルギー消費量削減量</t>
    <rPh sb="8" eb="11">
      <t>ショウヒリョウ</t>
    </rPh>
    <rPh sb="11" eb="13">
      <t>サクゲン</t>
    </rPh>
    <rPh sb="13" eb="14">
      <t>リョウ</t>
    </rPh>
    <phoneticPr fontId="6"/>
  </si>
  <si>
    <t>電力量</t>
    <rPh sb="0" eb="3">
      <t>デンリョクリョウ</t>
    </rPh>
    <phoneticPr fontId="6"/>
  </si>
  <si>
    <t>【印刷不要】</t>
    <rPh sb="1" eb="5">
      <t>インサツフヨウ</t>
    </rPh>
    <phoneticPr fontId="113"/>
  </si>
  <si>
    <t>ベースライン</t>
    <phoneticPr fontId="113"/>
  </si>
  <si>
    <t>00_光熱水費ベースライン（合計）の数値を値貼り付けすること（小数点を含む）</t>
    <rPh sb="18" eb="20">
      <t>スウチ</t>
    </rPh>
    <rPh sb="21" eb="23">
      <t>アタイハ</t>
    </rPh>
    <rPh sb="24" eb="25">
      <t>ツ</t>
    </rPh>
    <rPh sb="31" eb="34">
      <t>ショウスウテン</t>
    </rPh>
    <rPh sb="35" eb="36">
      <t>フク</t>
    </rPh>
    <phoneticPr fontId="113"/>
  </si>
  <si>
    <t>単価ベースライン</t>
    <rPh sb="0" eb="2">
      <t>タンカ</t>
    </rPh>
    <phoneticPr fontId="113"/>
  </si>
  <si>
    <t>電気基本単価（契約電力）（円/kW）</t>
    <phoneticPr fontId="6"/>
  </si>
  <si>
    <t>電気従量単価（電力量）（円/kWh）</t>
    <phoneticPr fontId="6"/>
  </si>
  <si>
    <t>一般ガス単価（円/m3）</t>
    <phoneticPr fontId="6"/>
  </si>
  <si>
    <t>空調ガス単価（円/m3）</t>
    <phoneticPr fontId="6"/>
  </si>
  <si>
    <t>水道単価（円/m3）</t>
    <rPh sb="0" eb="2">
      <t>ジョウスイドウ</t>
    </rPh>
    <rPh sb="2" eb="4">
      <t>タンカ</t>
    </rPh>
    <phoneticPr fontId="6"/>
  </si>
  <si>
    <t>合計</t>
    <rPh sb="0" eb="2">
      <t>ゴウケイ</t>
    </rPh>
    <phoneticPr fontId="113"/>
  </si>
  <si>
    <t>同時点灯率</t>
    <rPh sb="0" eb="5">
      <t>ドウジテントウリツ</t>
    </rPh>
    <phoneticPr fontId="113"/>
  </si>
  <si>
    <t>D</t>
    <phoneticPr fontId="113"/>
  </si>
  <si>
    <t>別途通知する同時点灯率を入力する（0＜D＜１）</t>
    <rPh sb="0" eb="4">
      <t>ベットツウチ</t>
    </rPh>
    <rPh sb="6" eb="11">
      <t>ドウジテントウリツ</t>
    </rPh>
    <rPh sb="12" eb="14">
      <t>ニュウリョク</t>
    </rPh>
    <phoneticPr fontId="113"/>
  </si>
  <si>
    <t xml:space="preserve"> １次エネルギー消費量削減量</t>
    <rPh sb="2" eb="3">
      <t>ジ</t>
    </rPh>
    <rPh sb="8" eb="11">
      <t>ショウヒリョウ</t>
    </rPh>
    <rPh sb="11" eb="13">
      <t>サクゲン</t>
    </rPh>
    <rPh sb="13" eb="14">
      <t>リョウ</t>
    </rPh>
    <phoneticPr fontId="113"/>
  </si>
  <si>
    <t>削減内訳【　　　　　】</t>
    <phoneticPr fontId="6"/>
  </si>
  <si>
    <t>CO2削減量</t>
    <rPh sb="3" eb="5">
      <t>サクゲン</t>
    </rPh>
    <rPh sb="5" eb="6">
      <t>リョウ</t>
    </rPh>
    <phoneticPr fontId="113"/>
  </si>
  <si>
    <t>[kg-CO2/年]</t>
    <phoneticPr fontId="6"/>
  </si>
  <si>
    <t>CO2削減量</t>
    <phoneticPr fontId="6"/>
  </si>
  <si>
    <t>光熱水費削減量</t>
    <rPh sb="0" eb="4">
      <t>コウネツスイヒ</t>
    </rPh>
    <rPh sb="4" eb="6">
      <t>サクゲン</t>
    </rPh>
    <phoneticPr fontId="113"/>
  </si>
  <si>
    <t>光熱水費削減量
電力</t>
    <rPh sb="0" eb="7">
      <t>コウネツスイヒサクゲンリョウ</t>
    </rPh>
    <rPh sb="8" eb="10">
      <t>デンリョク</t>
    </rPh>
    <phoneticPr fontId="6"/>
  </si>
  <si>
    <t>光熱水費削減量
電力量</t>
    <rPh sb="0" eb="7">
      <t>コウネツスイヒサクゲンリョウ</t>
    </rPh>
    <rPh sb="8" eb="10">
      <t>デンリョク</t>
    </rPh>
    <rPh sb="10" eb="11">
      <t>リョウ</t>
    </rPh>
    <phoneticPr fontId="6"/>
  </si>
  <si>
    <t>[円/年]</t>
  </si>
  <si>
    <t>水色の項目はLED化以外の提案がある場合に使用</t>
    <phoneticPr fontId="6"/>
  </si>
  <si>
    <t>[kWh/年]</t>
    <rPh sb="5" eb="6">
      <t>ネン</t>
    </rPh>
    <phoneticPr fontId="6"/>
  </si>
  <si>
    <t>[m3/年]</t>
    <rPh sb="4" eb="5">
      <t>ネン</t>
    </rPh>
    <phoneticPr fontId="113"/>
  </si>
  <si>
    <t>[m3/年]</t>
    <rPh sb="4" eb="5">
      <t>ネン</t>
    </rPh>
    <phoneticPr fontId="6"/>
  </si>
  <si>
    <t>一般ガス</t>
    <rPh sb="0" eb="2">
      <t>イッパン</t>
    </rPh>
    <phoneticPr fontId="6"/>
  </si>
  <si>
    <t>空調ガス</t>
    <rPh sb="0" eb="2">
      <t>クウチョウ</t>
    </rPh>
    <phoneticPr fontId="6"/>
  </si>
  <si>
    <t>水道水</t>
  </si>
  <si>
    <t>[kg-CO2/年]</t>
  </si>
  <si>
    <t>（様式10-3-3）</t>
    <rPh sb="1" eb="3">
      <t>ヨウシキ</t>
    </rPh>
    <phoneticPr fontId="113"/>
  </si>
  <si>
    <t>電力</t>
    <rPh sb="0" eb="2">
      <t>デンリョク</t>
    </rPh>
    <phoneticPr fontId="6"/>
  </si>
  <si>
    <t>[円/年]</t>
    <rPh sb="1" eb="2">
      <t>エン</t>
    </rPh>
    <rPh sb="3" eb="4">
      <t>ネン</t>
    </rPh>
    <phoneticPr fontId="113"/>
  </si>
  <si>
    <t>[円/年]</t>
    <rPh sb="1" eb="2">
      <t>エン</t>
    </rPh>
    <rPh sb="3" eb="4">
      <t>ネン</t>
    </rPh>
    <phoneticPr fontId="6"/>
  </si>
  <si>
    <t>[kW]</t>
  </si>
  <si>
    <t>[kW]</t>
    <phoneticPr fontId="113"/>
  </si>
  <si>
    <t>[MJ/年]</t>
    <rPh sb="4" eb="5">
      <t>ネン</t>
    </rPh>
    <phoneticPr fontId="6"/>
  </si>
  <si>
    <t>[MJ/年]</t>
    <rPh sb="4" eb="5">
      <t>ネン</t>
    </rPh>
    <phoneticPr fontId="113"/>
  </si>
  <si>
    <t>阿倍野高等学校</t>
  </si>
  <si>
    <t>住吉高等学校</t>
  </si>
  <si>
    <t>阪南高等学校</t>
  </si>
  <si>
    <t>生野高等学校</t>
  </si>
  <si>
    <t>河南高等学校</t>
  </si>
  <si>
    <t>長野高等学校</t>
  </si>
  <si>
    <t>狭山高等学校</t>
  </si>
  <si>
    <t>農芸高等学校</t>
  </si>
  <si>
    <t>港南造形高等学校</t>
  </si>
  <si>
    <t>大阪南視覚支援学校</t>
  </si>
  <si>
    <t>生野聴覚支援学校</t>
  </si>
  <si>
    <t>八尾支援学校</t>
  </si>
  <si>
    <t>藤井寺支援学校</t>
  </si>
  <si>
    <t>富田林支援学校</t>
  </si>
  <si>
    <t>羽曳野支援学校</t>
  </si>
  <si>
    <t>東住吉総合高等学校</t>
  </si>
  <si>
    <t>今宮工科高等学校</t>
  </si>
  <si>
    <t>教育センター附属高等学校</t>
  </si>
  <si>
    <t>東大阪支援学校</t>
  </si>
  <si>
    <t>西浦支援学校</t>
  </si>
  <si>
    <t>平野支援学校</t>
  </si>
  <si>
    <t>難波支援学校・なにわ高等支援学校</t>
  </si>
  <si>
    <t>西成高等学校</t>
  </si>
  <si>
    <t>大塚高等学校</t>
  </si>
  <si>
    <t>金剛高等学校</t>
  </si>
  <si>
    <t>藤井寺工科高等学校</t>
  </si>
  <si>
    <t>いちりつ高等学校</t>
  </si>
  <si>
    <t>工芸高等学校</t>
  </si>
  <si>
    <t>桜宮高等学校</t>
  </si>
  <si>
    <t>大阪ビジネスフロンティア高等学校</t>
  </si>
  <si>
    <t>　（15年間の利益総額のうち、既設機器の更新による加算利益分
　（特記ＥＳＣＯ提案募集要項による））</t>
    <rPh sb="4" eb="6">
      <t>ネンカン</t>
    </rPh>
    <rPh sb="7" eb="9">
      <t>リエキ</t>
    </rPh>
    <rPh sb="9" eb="11">
      <t>ソウガク</t>
    </rPh>
    <rPh sb="15" eb="17">
      <t>キセツ</t>
    </rPh>
    <rPh sb="17" eb="19">
      <t>キキ</t>
    </rPh>
    <rPh sb="20" eb="22">
      <t>コウシン</t>
    </rPh>
    <rPh sb="25" eb="27">
      <t>カサン</t>
    </rPh>
    <rPh sb="27" eb="29">
      <t>リエキ</t>
    </rPh>
    <rPh sb="29" eb="30">
      <t>ブン</t>
    </rPh>
    <rPh sb="33" eb="35">
      <t>トッキ</t>
    </rPh>
    <rPh sb="39" eb="41">
      <t>テイアン</t>
    </rPh>
    <rPh sb="41" eb="43">
      <t>ボシュウ</t>
    </rPh>
    <rPh sb="43" eb="45">
      <t>ヨウコウ</t>
    </rPh>
    <phoneticPr fontId="6"/>
  </si>
  <si>
    <t>阿倍野外（S）</t>
    <rPh sb="0" eb="3">
      <t>アベノ</t>
    </rPh>
    <rPh sb="3" eb="4">
      <t>ソト</t>
    </rPh>
    <phoneticPr fontId="6"/>
  </si>
  <si>
    <t>いちりつ高校外3（G)</t>
    <rPh sb="4" eb="6">
      <t>コウコウ</t>
    </rPh>
    <rPh sb="6" eb="7">
      <t>ソト</t>
    </rPh>
    <phoneticPr fontId="6"/>
  </si>
  <si>
    <t>高天井器具任意更新台数（既設台数）</t>
    <rPh sb="0" eb="3">
      <t>タカテンジョウ</t>
    </rPh>
    <rPh sb="3" eb="5">
      <t>キグ</t>
    </rPh>
    <rPh sb="5" eb="9">
      <t>ニンイコウシン</t>
    </rPh>
    <rPh sb="9" eb="11">
      <t>ダイスウ</t>
    </rPh>
    <rPh sb="12" eb="16">
      <t>キセツダイスウ</t>
    </rPh>
    <phoneticPr fontId="6"/>
  </si>
  <si>
    <t>ベースライト任意更新台数（既設台数）</t>
    <rPh sb="6" eb="8">
      <t>ニンイ</t>
    </rPh>
    <rPh sb="8" eb="12">
      <t>コウシンダイスウ</t>
    </rPh>
    <rPh sb="13" eb="15">
      <t>キセツ</t>
    </rPh>
    <rPh sb="15" eb="17">
      <t>ダイスウ</t>
    </rPh>
    <phoneticPr fontId="6"/>
  </si>
  <si>
    <t>単価</t>
    <rPh sb="0" eb="2">
      <t>タンカ</t>
    </rPh>
    <phoneticPr fontId="6"/>
  </si>
  <si>
    <t>加算金額</t>
    <rPh sb="0" eb="4">
      <t>カサンキンガク</t>
    </rPh>
    <phoneticPr fontId="6"/>
  </si>
  <si>
    <t>既設機器機器加算　台数を入力する</t>
    <rPh sb="0" eb="4">
      <t>キセツキキ</t>
    </rPh>
    <rPh sb="4" eb="8">
      <t>キキカサン</t>
    </rPh>
    <rPh sb="9" eb="11">
      <t>ダイスウ</t>
    </rPh>
    <rPh sb="12" eb="14">
      <t>ニュウリョク</t>
    </rPh>
    <phoneticPr fontId="6"/>
  </si>
  <si>
    <t>フロン排出抑制法に基づく点検を行う・行わないがわかるように記述すること</t>
    <rPh sb="12" eb="14">
      <t>テンケン</t>
    </rPh>
    <rPh sb="15" eb="16">
      <t>オコナ</t>
    </rPh>
    <rPh sb="18" eb="19">
      <t>オコナ</t>
    </rPh>
    <rPh sb="29" eb="31">
      <t>キジュツ</t>
    </rPh>
    <phoneticPr fontId="6"/>
  </si>
  <si>
    <t>⑥－1－1</t>
    <phoneticPr fontId="6"/>
  </si>
  <si>
    <t>⑦-2</t>
    <phoneticPr fontId="7"/>
  </si>
  <si>
    <t>⑨</t>
    <phoneticPr fontId="25"/>
  </si>
  <si>
    <t>⑩</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</si>
</sst>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_ "/>
    <numFmt numFmtId="177" formatCode="#,##0_);[Red]\(#,##0\)"/>
    <numFmt numFmtId="178" formatCode="#,##0.000;[Red]\-#,##0.000"/>
    <numFmt numFmtId="179" formatCode="0_ "/>
    <numFmt numFmtId="180" formatCode="#,##0.0;[Red]\-#,##0.0"/>
    <numFmt numFmtId="181" formatCode="#,##0_ ;[Red]\-#,##0\ "/>
    <numFmt numFmtId="182" formatCode="#,##0.0_ ;[Red]\-#,##0.0\ "/>
    <numFmt numFmtId="183" formatCode="0_);[Red]\(0\)"/>
    <numFmt numFmtId="184" formatCode="0.00_);[Red]\(0.00\)"/>
    <numFmt numFmtId="185" formatCode="#,##0.00_ ;[Red]\-#,##0.00\ "/>
    <numFmt numFmtId="186" formatCode="0.00&quot; %、&quot;"/>
    <numFmt numFmtId="187" formatCode="#,##0&quot; 年）&quot;"/>
    <numFmt numFmtId="188" formatCode="0.0_);[Red]\(0.0\)"/>
    <numFmt numFmtId="189" formatCode="#,##0\ &quot;円/年&quot;"/>
    <numFmt numFmtId="190" formatCode="#,##0.000_ ;[Red]\-#,##0.000\ "/>
    <numFmt numFmtId="191" formatCode="0.0"/>
    <numFmt numFmtId="192" formatCode="0.0%"/>
  </numFmts>
  <fonts count="11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5"/>
      <name val="ＭＳ Ｐゴシック"/>
      <family val="3"/>
      <charset val="128"/>
    </font>
    <font>
      <b/>
      <sz val="16"/>
      <name val="ＭＳ Ｐゴシック"/>
      <family val="3"/>
      <charset val="128"/>
    </font>
    <font>
      <sz val="12"/>
      <name val="ＭＳ Ｐゴシック"/>
      <family val="3"/>
      <charset val="128"/>
    </font>
    <font>
      <sz val="11"/>
      <color rgb="FFFF0000"/>
      <name val="ＭＳ Ｐゴシック"/>
      <family val="3"/>
      <charset val="128"/>
    </font>
    <font>
      <sz val="10"/>
      <name val="ＭＳ Ｐゴシック"/>
      <family val="3"/>
      <charset val="128"/>
    </font>
    <font>
      <sz val="12"/>
      <color theme="3"/>
      <name val="ＭＳ Ｐゴシック"/>
      <family val="3"/>
      <charset val="128"/>
    </font>
    <font>
      <sz val="12"/>
      <color rgb="FFFF0000"/>
      <name val="ＭＳ Ｐゴシック"/>
      <family val="3"/>
      <charset val="128"/>
    </font>
    <font>
      <sz val="14"/>
      <name val="ＭＳ Ｐゴシック"/>
      <family val="3"/>
      <charset val="128"/>
    </font>
    <font>
      <sz val="16"/>
      <name val="ＭＳ Ｐゴシック"/>
      <family val="3"/>
      <charset val="128"/>
    </font>
    <font>
      <u/>
      <sz val="14"/>
      <name val="ＭＳ Ｐゴシック"/>
      <family val="3"/>
      <charset val="128"/>
    </font>
    <font>
      <sz val="9"/>
      <name val="ＭＳ Ｐゴシック"/>
      <family val="3"/>
      <charset val="128"/>
    </font>
    <font>
      <sz val="11"/>
      <name val="ＭＳ ゴシック"/>
      <family val="3"/>
      <charset val="128"/>
    </font>
    <font>
      <sz val="14"/>
      <name val="ＭＳ ゴシック"/>
      <family val="3"/>
      <charset val="128"/>
    </font>
    <font>
      <b/>
      <sz val="12"/>
      <name val="ＭＳ Ｐゴシック"/>
      <family val="3"/>
      <charset val="128"/>
    </font>
    <font>
      <sz val="10"/>
      <name val="ＭＳ Ｐ明朝"/>
      <family val="1"/>
      <charset val="128"/>
    </font>
    <font>
      <sz val="10.5"/>
      <name val="ＭＳ 明朝"/>
      <family val="1"/>
      <charset val="128"/>
    </font>
    <font>
      <sz val="11"/>
      <color theme="1"/>
      <name val="ＭＳ Ｐゴシック"/>
      <family val="3"/>
      <charset val="128"/>
      <scheme val="minor"/>
    </font>
    <font>
      <sz val="8"/>
      <name val="ＭＳ Ｐゴシック"/>
      <family val="3"/>
      <charset val="128"/>
    </font>
    <font>
      <b/>
      <sz val="14"/>
      <name val="ＭＳ Ｐゴシック"/>
      <family val="3"/>
      <charset val="128"/>
    </font>
    <font>
      <sz val="10"/>
      <name val="ＭＳ Ｐゴシック"/>
      <family val="3"/>
      <charset val="128"/>
      <scheme val="minor"/>
    </font>
    <font>
      <sz val="11"/>
      <name val="ＭＳ Ｐゴシック"/>
      <family val="3"/>
      <charset val="128"/>
      <scheme val="minor"/>
    </font>
    <font>
      <sz val="12"/>
      <name val="ＭＳ Ｐゴシック"/>
      <family val="3"/>
      <charset val="128"/>
      <scheme val="minor"/>
    </font>
    <font>
      <sz val="6"/>
      <name val="ＭＳ 明朝"/>
      <family val="1"/>
      <charset val="128"/>
    </font>
    <font>
      <sz val="9"/>
      <name val="ＭＳ Ｐゴシック"/>
      <family val="3"/>
      <charset val="128"/>
      <scheme val="minor"/>
    </font>
    <font>
      <b/>
      <sz val="12"/>
      <color theme="1"/>
      <name val="ＭＳ Ｐゴシック"/>
      <family val="3"/>
      <charset val="128"/>
      <scheme val="minor"/>
    </font>
    <font>
      <b/>
      <sz val="11"/>
      <color theme="1"/>
      <name val="ＭＳ Ｐゴシック"/>
      <family val="3"/>
      <charset val="128"/>
      <scheme val="minor"/>
    </font>
    <font>
      <sz val="12"/>
      <name val="ＭＳ ゴシック"/>
      <family val="3"/>
      <charset val="128"/>
    </font>
    <font>
      <b/>
      <sz val="11"/>
      <name val="ＭＳ ゴシック"/>
      <family val="3"/>
      <charset val="128"/>
    </font>
    <font>
      <sz val="12"/>
      <color theme="4"/>
      <name val="ＭＳ ゴシック"/>
      <family val="3"/>
      <charset val="128"/>
    </font>
    <font>
      <sz val="11"/>
      <color theme="3"/>
      <name val="ＭＳ ゴシック"/>
      <family val="3"/>
      <charset val="128"/>
    </font>
    <font>
      <sz val="8"/>
      <color theme="4"/>
      <name val="ＭＳ ゴシック"/>
      <family val="3"/>
      <charset val="128"/>
    </font>
    <font>
      <sz val="9"/>
      <color theme="3"/>
      <name val="ＭＳ ゴシック"/>
      <family val="3"/>
      <charset val="128"/>
    </font>
    <font>
      <sz val="10"/>
      <color theme="3"/>
      <name val="ＭＳ ゴシック"/>
      <family val="3"/>
      <charset val="128"/>
    </font>
    <font>
      <b/>
      <u/>
      <sz val="16"/>
      <name val="ＭＳ Ｐゴシック"/>
      <family val="3"/>
      <charset val="128"/>
    </font>
    <font>
      <b/>
      <sz val="11"/>
      <name val="ＭＳ Ｐゴシック"/>
      <family val="3"/>
      <charset val="128"/>
    </font>
    <font>
      <b/>
      <sz val="9"/>
      <color indexed="81"/>
      <name val="ＭＳ Ｐゴシック"/>
      <family val="3"/>
      <charset val="128"/>
    </font>
    <font>
      <sz val="11"/>
      <name val="HG丸ｺﾞｼｯｸM-PRO"/>
      <family val="3"/>
      <charset val="128"/>
    </font>
    <font>
      <sz val="9"/>
      <name val="HG丸ｺﾞｼｯｸM-PRO"/>
      <family val="3"/>
      <charset val="128"/>
    </font>
    <font>
      <sz val="12"/>
      <name val="HG丸ｺﾞｼｯｸM-PRO"/>
      <family val="3"/>
      <charset val="128"/>
    </font>
    <font>
      <sz val="10"/>
      <name val="HG丸ｺﾞｼｯｸM-PRO"/>
      <family val="3"/>
      <charset val="128"/>
    </font>
    <font>
      <sz val="11"/>
      <name val="ＭＳ Ｐ明朝"/>
      <family val="1"/>
      <charset val="128"/>
    </font>
    <font>
      <sz val="18"/>
      <name val="HG丸ｺﾞｼｯｸM-PRO"/>
      <family val="3"/>
      <charset val="128"/>
    </font>
    <font>
      <sz val="10"/>
      <name val="ＭＳ 明朝"/>
      <family val="1"/>
      <charset val="128"/>
    </font>
    <font>
      <sz val="11"/>
      <name val="ＭＳ 明朝"/>
      <family val="1"/>
      <charset val="128"/>
    </font>
    <font>
      <sz val="10.5"/>
      <color indexed="10"/>
      <name val="ＭＳ 明朝"/>
      <family val="1"/>
      <charset val="128"/>
    </font>
    <font>
      <b/>
      <sz val="10.5"/>
      <name val="ＭＳ 明朝"/>
      <family val="1"/>
      <charset val="128"/>
    </font>
    <font>
      <sz val="9"/>
      <name val="ＭＳ 明朝"/>
      <family val="1"/>
      <charset val="128"/>
    </font>
    <font>
      <sz val="14"/>
      <name val="HG丸ｺﾞｼｯｸM-PRO"/>
      <family val="3"/>
      <charset val="128"/>
    </font>
    <font>
      <sz val="22"/>
      <color indexed="10"/>
      <name val="ＭＳ Ｐゴシック"/>
      <family val="3"/>
      <charset val="128"/>
    </font>
    <font>
      <b/>
      <sz val="20"/>
      <name val="ＭＳ 明朝"/>
      <family val="1"/>
      <charset val="128"/>
    </font>
    <font>
      <sz val="12"/>
      <name val="ＭＳ 明朝"/>
      <family val="1"/>
      <charset val="128"/>
    </font>
    <font>
      <b/>
      <sz val="14"/>
      <name val="ＭＳ 明朝"/>
      <family val="1"/>
      <charset val="128"/>
    </font>
    <font>
      <b/>
      <u/>
      <sz val="14"/>
      <name val="ＭＳ Ｐゴシック"/>
      <family val="3"/>
      <charset val="128"/>
    </font>
    <font>
      <b/>
      <sz val="11"/>
      <color indexed="8"/>
      <name val="ＭＳ Ｐゴシック"/>
      <family val="3"/>
      <charset val="128"/>
    </font>
    <font>
      <sz val="18"/>
      <name val="ＭＳ 明朝"/>
      <family val="1"/>
      <charset val="128"/>
    </font>
    <font>
      <sz val="16"/>
      <name val="ＭＳ 明朝"/>
      <family val="1"/>
      <charset val="128"/>
    </font>
    <font>
      <sz val="10.5"/>
      <name val="ＭＳ ゴシック"/>
      <family val="3"/>
      <charset val="128"/>
    </font>
    <font>
      <sz val="10.5"/>
      <color theme="1"/>
      <name val="ＭＳ Ｐゴシック"/>
      <family val="3"/>
      <charset val="128"/>
      <scheme val="minor"/>
    </font>
    <font>
      <b/>
      <sz val="10.5"/>
      <color theme="1"/>
      <name val="ＭＳ Ｐゴシック"/>
      <family val="3"/>
      <charset val="128"/>
      <scheme val="minor"/>
    </font>
    <font>
      <b/>
      <sz val="11"/>
      <color indexed="81"/>
      <name val="ＭＳ Ｐゴシック"/>
      <family val="3"/>
      <charset val="128"/>
    </font>
    <font>
      <u/>
      <sz val="11"/>
      <name val="ＭＳ Ｐゴシック"/>
      <family val="3"/>
      <charset val="128"/>
    </font>
    <font>
      <sz val="11"/>
      <color theme="4"/>
      <name val="ＭＳ Ｐゴシック"/>
      <family val="3"/>
      <charset val="128"/>
    </font>
    <font>
      <b/>
      <sz val="20"/>
      <name val="ＭＳ Ｐゴシック"/>
      <family val="3"/>
      <charset val="128"/>
    </font>
    <font>
      <sz val="18"/>
      <name val="ＭＳ Ｐゴシック"/>
      <family val="3"/>
      <charset val="128"/>
    </font>
    <font>
      <b/>
      <sz val="24"/>
      <name val="ＭＳ Ｐゴシック"/>
      <family val="3"/>
      <charset val="128"/>
    </font>
    <font>
      <b/>
      <sz val="36"/>
      <name val="ＭＳ Ｐゴシック"/>
      <family val="3"/>
      <charset val="128"/>
    </font>
    <font>
      <b/>
      <sz val="11"/>
      <color theme="0"/>
      <name val="ＭＳ Ｐゴシック"/>
      <family val="3"/>
      <charset val="128"/>
    </font>
    <font>
      <sz val="11"/>
      <color theme="0"/>
      <name val="ＭＳ Ｐゴシック"/>
      <family val="3"/>
      <charset val="128"/>
    </font>
    <font>
      <sz val="10"/>
      <color rgb="FFFF0000"/>
      <name val="ＭＳ Ｐゴシック"/>
      <family val="3"/>
      <charset val="128"/>
    </font>
    <font>
      <vertAlign val="superscript"/>
      <sz val="12"/>
      <name val="ＭＳ Ｐゴシック"/>
      <family val="3"/>
      <charset val="128"/>
    </font>
    <font>
      <sz val="12"/>
      <name val="ＭＳ Ｐゴシック"/>
      <family val="3"/>
      <charset val="128"/>
      <scheme val="major"/>
    </font>
    <font>
      <sz val="10"/>
      <color rgb="FFFF0000"/>
      <name val="ＭＳ Ｐゴシック"/>
      <family val="3"/>
      <charset val="128"/>
      <scheme val="minor"/>
    </font>
    <font>
      <vertAlign val="superscript"/>
      <sz val="11"/>
      <name val="ＭＳ Ｐゴシック"/>
      <family val="3"/>
      <charset val="128"/>
      <scheme val="minor"/>
    </font>
    <font>
      <sz val="9.5"/>
      <name val="ＭＳ Ｐゴシック"/>
      <family val="3"/>
      <charset val="128"/>
    </font>
    <font>
      <sz val="11"/>
      <color theme="1"/>
      <name val="ＭＳ Ｐゴシック"/>
      <family val="2"/>
      <scheme val="minor"/>
    </font>
    <font>
      <sz val="14"/>
      <color theme="1"/>
      <name val="ＭＳ Ｐゴシック"/>
      <family val="2"/>
      <charset val="128"/>
      <scheme val="minor"/>
    </font>
    <font>
      <sz val="9"/>
      <color theme="1"/>
      <name val="ＭＳ Ｐゴシック"/>
      <family val="2"/>
      <charset val="128"/>
      <scheme val="minor"/>
    </font>
    <font>
      <sz val="6"/>
      <name val="ＭＳ Ｐゴシック"/>
      <family val="3"/>
      <charset val="128"/>
      <scheme val="minor"/>
    </font>
    <font>
      <sz val="8"/>
      <name val="ＭＳ Ｐゴシック"/>
      <family val="3"/>
      <charset val="128"/>
      <scheme val="minor"/>
    </font>
    <font>
      <sz val="6"/>
      <name val="ＭＳ Ｐ明朝"/>
      <family val="1"/>
      <charset val="128"/>
    </font>
    <font>
      <sz val="9"/>
      <color theme="1"/>
      <name val="ＭＳ Ｐゴシック"/>
      <family val="3"/>
      <charset val="128"/>
      <scheme val="minor"/>
    </font>
    <font>
      <sz val="12"/>
      <color theme="1"/>
      <name val="ＭＳ Ｐゴシック"/>
      <family val="3"/>
      <charset val="128"/>
      <scheme val="minor"/>
    </font>
    <font>
      <sz val="12"/>
      <color theme="1"/>
      <name val="ＭＳ Ｐゴシック"/>
      <family val="2"/>
      <charset val="128"/>
      <scheme val="minor"/>
    </font>
    <font>
      <sz val="12"/>
      <color theme="0"/>
      <name val="ＭＳ Ｐゴシック"/>
      <family val="3"/>
      <charset val="128"/>
      <scheme val="minor"/>
    </font>
    <font>
      <vertAlign val="superscript"/>
      <sz val="11"/>
      <name val="ＭＳ Ｐゴシック"/>
      <family val="3"/>
      <charset val="128"/>
    </font>
    <font>
      <b/>
      <sz val="12"/>
      <name val="ＭＳ Ｐゴシック"/>
      <family val="3"/>
      <charset val="128"/>
      <scheme val="minor"/>
    </font>
    <font>
      <b/>
      <u/>
      <sz val="12"/>
      <name val="ＭＳ Ｐゴシック"/>
      <family val="3"/>
      <charset val="128"/>
      <scheme val="minor"/>
    </font>
    <font>
      <b/>
      <u/>
      <sz val="20"/>
      <name val="ＭＳ Ｐゴシック"/>
      <family val="3"/>
      <charset val="128"/>
    </font>
    <font>
      <sz val="10.5"/>
      <color rgb="FFFF0000"/>
      <name val="ＭＳ 明朝"/>
      <family val="1"/>
      <charset val="128"/>
    </font>
    <font>
      <sz val="9"/>
      <name val="ＭＳ ゴシック"/>
      <family val="3"/>
      <charset val="128"/>
    </font>
    <font>
      <sz val="10"/>
      <name val="ＭＳ ゴシック"/>
      <family val="3"/>
      <charset val="128"/>
    </font>
    <font>
      <b/>
      <sz val="9"/>
      <color indexed="81"/>
      <name val="MS P ゴシック"/>
      <family val="3"/>
      <charset val="128"/>
    </font>
    <font>
      <b/>
      <sz val="16"/>
      <name val="ＭＳ ゴシック"/>
      <family val="3"/>
      <charset val="128"/>
    </font>
    <font>
      <sz val="16"/>
      <name val="ＭＳ ゴシック"/>
      <family val="3"/>
      <charset val="128"/>
    </font>
    <font>
      <u/>
      <sz val="14"/>
      <name val="ＭＳ ゴシック"/>
      <family val="3"/>
      <charset val="128"/>
    </font>
    <font>
      <b/>
      <u/>
      <sz val="16"/>
      <name val="ＭＳ ゴシック"/>
      <family val="3"/>
      <charset val="128"/>
    </font>
    <font>
      <sz val="8"/>
      <name val="ＭＳ ゴシック"/>
      <family val="3"/>
      <charset val="128"/>
    </font>
    <font>
      <b/>
      <sz val="24"/>
      <color rgb="FFFF0000"/>
      <name val="ＭＳ Ｐゴシック"/>
      <family val="3"/>
      <charset val="128"/>
    </font>
    <font>
      <b/>
      <sz val="16"/>
      <color rgb="FFFF0000"/>
      <name val="ＭＳ Ｐゴシック"/>
      <family val="3"/>
      <charset val="128"/>
    </font>
    <font>
      <b/>
      <sz val="14"/>
      <color rgb="FFFF0000"/>
      <name val="ＭＳ Ｐゴシック"/>
      <family val="3"/>
      <charset val="128"/>
    </font>
    <font>
      <sz val="10"/>
      <color theme="1"/>
      <name val="ＭＳ Ｐゴシック"/>
      <family val="3"/>
      <charset val="128"/>
      <scheme val="minor"/>
    </font>
    <font>
      <b/>
      <sz val="20"/>
      <color rgb="FFFF0000"/>
      <name val="ＭＳ Ｐゴシック"/>
      <family val="3"/>
      <charset val="128"/>
    </font>
    <font>
      <sz val="11"/>
      <color rgb="FFFF0000"/>
      <name val="ＭＳ ゴシック"/>
      <family val="3"/>
      <charset val="128"/>
    </font>
    <font>
      <b/>
      <sz val="11"/>
      <color rgb="FFFF0000"/>
      <name val="ＭＳ ゴシック"/>
      <family val="3"/>
      <charset val="128"/>
    </font>
    <font>
      <sz val="20"/>
      <color rgb="FFFF0000"/>
      <name val="ＭＳ ゴシック"/>
      <family val="3"/>
      <charset val="128"/>
    </font>
    <font>
      <sz val="11"/>
      <color rgb="FFFF0000"/>
      <name val="ＭＳ Ｐゴシック"/>
      <family val="2"/>
      <charset val="128"/>
      <scheme val="minor"/>
    </font>
    <font>
      <sz val="6"/>
      <name val="ＭＳ Ｐゴシック"/>
      <family val="2"/>
      <charset val="128"/>
      <scheme val="minor"/>
    </font>
    <font>
      <sz val="9"/>
      <color indexed="81"/>
      <name val="BIZ UDPゴシック"/>
      <family val="3"/>
      <charset val="128"/>
    </font>
  </fonts>
  <fills count="18">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rgb="FFFFFF00"/>
        <bgColor indexed="64"/>
      </patternFill>
    </fill>
    <fill>
      <patternFill patternType="solid">
        <fgColor theme="0" tint="-0.34998626667073579"/>
        <bgColor indexed="64"/>
      </patternFill>
    </fill>
    <fill>
      <patternFill patternType="solid">
        <fgColor rgb="FFFFFF99"/>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7" tint="0.79998168889431442"/>
        <bgColor indexed="64"/>
      </patternFill>
    </fill>
  </fills>
  <borders count="30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right/>
      <top style="double">
        <color indexed="64"/>
      </top>
      <bottom style="thin">
        <color indexed="64"/>
      </bottom>
      <diagonal/>
    </border>
    <border>
      <left style="medium">
        <color indexed="64"/>
      </left>
      <right/>
      <top/>
      <bottom style="thin">
        <color indexed="64"/>
      </bottom>
      <diagonal/>
    </border>
    <border>
      <left/>
      <right/>
      <top style="thin">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top/>
      <bottom style="double">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right/>
      <top style="medium">
        <color indexed="64"/>
      </top>
      <bottom style="thin">
        <color indexed="64"/>
      </bottom>
      <diagonal/>
    </border>
    <border>
      <left style="double">
        <color indexed="64"/>
      </left>
      <right style="medium">
        <color indexed="64"/>
      </right>
      <top style="medium">
        <color indexed="64"/>
      </top>
      <bottom/>
      <diagonal/>
    </border>
    <border>
      <left style="medium">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bottom style="double">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double">
        <color indexed="64"/>
      </left>
      <right style="medium">
        <color indexed="64"/>
      </right>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double">
        <color indexed="64"/>
      </left>
      <right style="medium">
        <color indexed="64"/>
      </right>
      <top style="hair">
        <color indexed="64"/>
      </top>
      <bottom style="hair">
        <color indexed="64"/>
      </bottom>
      <diagonal/>
    </border>
    <border>
      <left style="thin">
        <color indexed="64"/>
      </left>
      <right style="thin">
        <color indexed="64"/>
      </right>
      <top style="hair">
        <color indexed="64"/>
      </top>
      <bottom/>
      <diagonal/>
    </border>
    <border>
      <left style="double">
        <color indexed="64"/>
      </left>
      <right style="medium">
        <color indexed="64"/>
      </right>
      <top style="hair">
        <color indexed="64"/>
      </top>
      <bottom/>
      <diagonal/>
    </border>
    <border>
      <left style="thin">
        <color indexed="64"/>
      </left>
      <right style="medium">
        <color indexed="64"/>
      </right>
      <top/>
      <bottom/>
      <diagonal/>
    </border>
    <border>
      <left/>
      <right style="thin">
        <color indexed="64"/>
      </right>
      <top style="hair">
        <color indexed="64"/>
      </top>
      <bottom/>
      <diagonal/>
    </border>
    <border>
      <left style="thin">
        <color indexed="64"/>
      </left>
      <right/>
      <top/>
      <bottom style="medium">
        <color indexed="64"/>
      </bottom>
      <diagonal/>
    </border>
    <border>
      <left style="double">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style="medium">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medium">
        <color indexed="64"/>
      </right>
      <top style="thin">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medium">
        <color indexed="64"/>
      </right>
      <top style="hair">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style="medium">
        <color indexed="64"/>
      </right>
      <top style="thin">
        <color indexed="64"/>
      </top>
      <bottom style="medium">
        <color indexed="64"/>
      </bottom>
      <diagonal/>
    </border>
    <border>
      <left style="double">
        <color indexed="64"/>
      </left>
      <right style="medium">
        <color indexed="64"/>
      </right>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double">
        <color indexed="64"/>
      </bottom>
      <diagonal/>
    </border>
    <border>
      <left style="medium">
        <color indexed="64"/>
      </left>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hair">
        <color indexed="64"/>
      </right>
      <top style="thin">
        <color indexed="64"/>
      </top>
      <bottom style="double">
        <color indexed="64"/>
      </bottom>
      <diagonal/>
    </border>
    <border>
      <left style="hair">
        <color indexed="64"/>
      </left>
      <right/>
      <top style="thin">
        <color indexed="64"/>
      </top>
      <bottom style="double">
        <color indexed="64"/>
      </bottom>
      <diagonal/>
    </border>
    <border>
      <left style="medium">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style="hair">
        <color indexed="64"/>
      </right>
      <top style="hair">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double">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style="thin">
        <color indexed="64"/>
      </right>
      <top style="double">
        <color indexed="64"/>
      </top>
      <bottom style="thin">
        <color indexed="64"/>
      </bottom>
      <diagonal/>
    </border>
    <border>
      <left style="thin">
        <color indexed="64"/>
      </left>
      <right style="medium">
        <color indexed="64"/>
      </right>
      <top/>
      <bottom style="double">
        <color indexed="64"/>
      </bottom>
      <diagonal/>
    </border>
    <border>
      <left style="medium">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hair">
        <color indexed="64"/>
      </right>
      <top style="hair">
        <color indexed="64"/>
      </top>
      <bottom style="double">
        <color indexed="64"/>
      </bottom>
      <diagonal/>
    </border>
    <border>
      <left style="hair">
        <color indexed="64"/>
      </left>
      <right style="medium">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style="hair">
        <color indexed="64"/>
      </left>
      <right style="thin">
        <color indexed="64"/>
      </right>
      <top/>
      <bottom style="hair">
        <color indexed="64"/>
      </bottom>
      <diagonal/>
    </border>
    <border>
      <left/>
      <right/>
      <top style="medium">
        <color indexed="64"/>
      </top>
      <bottom style="double">
        <color indexed="64"/>
      </bottom>
      <diagonal/>
    </border>
    <border>
      <left style="thin">
        <color indexed="64"/>
      </left>
      <right/>
      <top style="double">
        <color indexed="64"/>
      </top>
      <bottom style="hair">
        <color indexed="64"/>
      </bottom>
      <diagonal/>
    </border>
    <border>
      <left/>
      <right style="medium">
        <color indexed="64"/>
      </right>
      <top style="hair">
        <color indexed="64"/>
      </top>
      <bottom style="hair">
        <color indexed="64"/>
      </bottom>
      <diagonal/>
    </border>
    <border>
      <left style="thin">
        <color indexed="64"/>
      </left>
      <right/>
      <top style="double">
        <color indexed="64"/>
      </top>
      <bottom style="medium">
        <color indexed="64"/>
      </bottom>
      <diagonal/>
    </border>
    <border>
      <left/>
      <right style="double">
        <color indexed="64"/>
      </right>
      <top style="medium">
        <color indexed="64"/>
      </top>
      <bottom/>
      <diagonal/>
    </border>
    <border>
      <left/>
      <right style="double">
        <color indexed="64"/>
      </right>
      <top/>
      <bottom style="double">
        <color indexed="64"/>
      </bottom>
      <diagonal/>
    </border>
    <border>
      <left/>
      <right style="double">
        <color indexed="64"/>
      </right>
      <top style="double">
        <color indexed="64"/>
      </top>
      <bottom/>
      <diagonal/>
    </border>
    <border>
      <left/>
      <right style="double">
        <color indexed="64"/>
      </right>
      <top style="thin">
        <color indexed="64"/>
      </top>
      <bottom/>
      <diagonal/>
    </border>
    <border>
      <left style="thin">
        <color indexed="64"/>
      </left>
      <right style="double">
        <color indexed="64"/>
      </right>
      <top style="thin">
        <color indexed="64"/>
      </top>
      <bottom style="hair">
        <color indexed="64"/>
      </bottom>
      <diagonal/>
    </border>
    <border>
      <left style="thin">
        <color indexed="64"/>
      </left>
      <right style="double">
        <color indexed="64"/>
      </right>
      <top style="hair">
        <color indexed="64"/>
      </top>
      <bottom style="hair">
        <color indexed="64"/>
      </bottom>
      <diagonal/>
    </border>
    <border>
      <left style="thin">
        <color indexed="64"/>
      </left>
      <right style="double">
        <color indexed="64"/>
      </right>
      <top style="hair">
        <color indexed="64"/>
      </top>
      <bottom/>
      <diagonal/>
    </border>
    <border>
      <left/>
      <right style="double">
        <color indexed="64"/>
      </right>
      <top style="hair">
        <color indexed="64"/>
      </top>
      <bottom style="hair">
        <color indexed="64"/>
      </bottom>
      <diagonal/>
    </border>
    <border>
      <left/>
      <right style="double">
        <color indexed="64"/>
      </right>
      <top style="hair">
        <color indexed="64"/>
      </top>
      <bottom/>
      <diagonal/>
    </border>
    <border>
      <left/>
      <right style="double">
        <color indexed="64"/>
      </right>
      <top style="hair">
        <color indexed="64"/>
      </top>
      <bottom style="thin">
        <color indexed="64"/>
      </bottom>
      <diagonal/>
    </border>
    <border>
      <left/>
      <right style="double">
        <color indexed="64"/>
      </right>
      <top/>
      <bottom/>
      <diagonal/>
    </border>
    <border>
      <left/>
      <right style="double">
        <color indexed="64"/>
      </right>
      <top style="thin">
        <color indexed="64"/>
      </top>
      <bottom style="medium">
        <color indexed="64"/>
      </bottom>
      <diagonal/>
    </border>
    <border>
      <left/>
      <right style="double">
        <color indexed="64"/>
      </right>
      <top style="thin">
        <color indexed="64"/>
      </top>
      <bottom style="hair">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diagonal/>
    </border>
    <border>
      <left style="thin">
        <color indexed="64"/>
      </left>
      <right/>
      <top style="dotted">
        <color indexed="64"/>
      </top>
      <bottom style="dotted">
        <color indexed="64"/>
      </bottom>
      <diagonal/>
    </border>
    <border>
      <left style="thin">
        <color indexed="64"/>
      </left>
      <right/>
      <top style="dotted">
        <color indexed="64"/>
      </top>
      <bottom style="thin">
        <color indexed="64"/>
      </bottom>
      <diagonal/>
    </border>
    <border>
      <left/>
      <right/>
      <top style="thin">
        <color indexed="64"/>
      </top>
      <bottom style="dotted">
        <color indexed="64"/>
      </bottom>
      <diagonal/>
    </border>
    <border>
      <left/>
      <right/>
      <top style="dotted">
        <color indexed="64"/>
      </top>
      <bottom/>
      <diagonal/>
    </border>
    <border>
      <left/>
      <right/>
      <top style="dotted">
        <color indexed="64"/>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top/>
      <bottom style="hair">
        <color indexed="64"/>
      </bottom>
      <diagonal/>
    </border>
    <border>
      <left style="double">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double">
        <color indexed="64"/>
      </bottom>
      <diagonal/>
    </border>
    <border>
      <left style="hair">
        <color indexed="64"/>
      </left>
      <right/>
      <top style="hair">
        <color indexed="64"/>
      </top>
      <bottom style="thin">
        <color indexed="64"/>
      </bottom>
      <diagonal/>
    </border>
    <border>
      <left style="double">
        <color indexed="64"/>
      </left>
      <right style="hair">
        <color indexed="64"/>
      </right>
      <top style="medium">
        <color indexed="64"/>
      </top>
      <bottom style="hair">
        <color indexed="64"/>
      </bottom>
      <diagonal/>
    </border>
    <border>
      <left style="double">
        <color indexed="64"/>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hair">
        <color indexed="64"/>
      </right>
      <top/>
      <bottom style="hair">
        <color indexed="64"/>
      </bottom>
      <diagonal/>
    </border>
    <border>
      <left style="thin">
        <color indexed="64"/>
      </left>
      <right style="medium">
        <color indexed="64"/>
      </right>
      <top/>
      <bottom style="dotted">
        <color indexed="64"/>
      </bottom>
      <diagonal/>
    </border>
    <border>
      <left/>
      <right style="medium">
        <color indexed="64"/>
      </right>
      <top style="double">
        <color indexed="64"/>
      </top>
      <bottom style="dotted">
        <color indexed="64"/>
      </bottom>
      <diagonal/>
    </border>
    <border>
      <left style="thin">
        <color indexed="64"/>
      </left>
      <right/>
      <top style="double">
        <color indexed="64"/>
      </top>
      <bottom style="dotted">
        <color indexed="64"/>
      </bottom>
      <diagonal/>
    </border>
    <border>
      <left/>
      <right/>
      <top style="double">
        <color indexed="64"/>
      </top>
      <bottom style="dotted">
        <color indexed="64"/>
      </bottom>
      <diagonal/>
    </border>
    <border>
      <left/>
      <right style="thin">
        <color indexed="64"/>
      </right>
      <top style="double">
        <color indexed="64"/>
      </top>
      <bottom style="dotted">
        <color indexed="64"/>
      </bottom>
      <diagonal/>
    </border>
    <border>
      <left style="thin">
        <color indexed="64"/>
      </left>
      <right style="thin">
        <color indexed="64"/>
      </right>
      <top style="hair">
        <color indexed="64"/>
      </top>
      <bottom style="hair">
        <color theme="1"/>
      </bottom>
      <diagonal/>
    </border>
    <border>
      <left style="thin">
        <color indexed="64"/>
      </left>
      <right style="thin">
        <color indexed="64"/>
      </right>
      <top style="hair">
        <color theme="1"/>
      </top>
      <bottom style="hair">
        <color theme="1"/>
      </bottom>
      <diagonal/>
    </border>
    <border>
      <left style="thin">
        <color indexed="64"/>
      </left>
      <right style="thin">
        <color indexed="64"/>
      </right>
      <top style="hair">
        <color theme="1"/>
      </top>
      <bottom style="hair">
        <color indexed="64"/>
      </bottom>
      <diagonal/>
    </border>
    <border>
      <left style="thin">
        <color indexed="64"/>
      </left>
      <right style="thin">
        <color indexed="64"/>
      </right>
      <top style="double">
        <color indexed="64"/>
      </top>
      <bottom/>
      <diagonal/>
    </border>
    <border>
      <left style="medium">
        <color indexed="64"/>
      </left>
      <right style="thin">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medium">
        <color indexed="64"/>
      </right>
      <top style="thin">
        <color theme="1"/>
      </top>
      <bottom style="thin">
        <color indexed="64"/>
      </bottom>
      <diagonal/>
    </border>
    <border>
      <left style="thin">
        <color indexed="64"/>
      </left>
      <right style="thin">
        <color indexed="64"/>
      </right>
      <top style="thin">
        <color indexed="64"/>
      </top>
      <bottom style="thin">
        <color theme="1"/>
      </bottom>
      <diagonal/>
    </border>
    <border>
      <left style="medium">
        <color indexed="64"/>
      </left>
      <right style="thin">
        <color indexed="64"/>
      </right>
      <top style="thin">
        <color indexed="64"/>
      </top>
      <bottom style="thin">
        <color theme="1"/>
      </bottom>
      <diagonal/>
    </border>
    <border>
      <left style="medium">
        <color indexed="64"/>
      </left>
      <right style="thin">
        <color indexed="64"/>
      </right>
      <top style="double">
        <color indexed="64"/>
      </top>
      <bottom style="thin">
        <color theme="1"/>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double">
        <color indexed="64"/>
      </left>
      <right style="thin">
        <color indexed="64"/>
      </right>
      <top style="hair">
        <color indexed="64"/>
      </top>
      <bottom style="hair">
        <color indexed="64"/>
      </bottom>
      <diagonal/>
    </border>
    <border>
      <left/>
      <right style="hair">
        <color indexed="64"/>
      </right>
      <top style="hair">
        <color indexed="64"/>
      </top>
      <bottom style="double">
        <color indexed="64"/>
      </bottom>
      <diagonal/>
    </border>
    <border>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double">
        <color indexed="64"/>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double">
        <color indexed="64"/>
      </top>
      <bottom/>
      <diagonal/>
    </border>
    <border>
      <left/>
      <right style="hair">
        <color indexed="64"/>
      </right>
      <top style="hair">
        <color indexed="64"/>
      </top>
      <bottom style="hair">
        <color indexed="64"/>
      </bottom>
      <diagonal/>
    </border>
    <border>
      <left style="double">
        <color indexed="64"/>
      </left>
      <right/>
      <top style="hair">
        <color indexed="64"/>
      </top>
      <bottom style="hair">
        <color indexed="64"/>
      </bottom>
      <diagonal/>
    </border>
    <border>
      <left style="double">
        <color indexed="64"/>
      </left>
      <right style="medium">
        <color indexed="64"/>
      </right>
      <top/>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thin">
        <color indexed="64"/>
      </right>
      <top style="double">
        <color indexed="64"/>
      </top>
      <bottom style="hair">
        <color indexed="64"/>
      </bottom>
      <diagonal/>
    </border>
    <border>
      <left/>
      <right/>
      <top style="hair">
        <color indexed="64"/>
      </top>
      <bottom style="thin">
        <color indexed="64"/>
      </bottom>
      <diagonal/>
    </border>
    <border>
      <left style="thin">
        <color indexed="64"/>
      </left>
      <right style="hair">
        <color indexed="64"/>
      </right>
      <top/>
      <bottom style="medium">
        <color indexed="64"/>
      </bottom>
      <diagonal/>
    </border>
    <border>
      <left style="hair">
        <color indexed="64"/>
      </left>
      <right/>
      <top/>
      <bottom style="medium">
        <color indexed="64"/>
      </bottom>
      <diagonal/>
    </border>
    <border>
      <left style="hair">
        <color indexed="64"/>
      </left>
      <right style="hair">
        <color indexed="64"/>
      </right>
      <top/>
      <bottom style="medium">
        <color indexed="64"/>
      </bottom>
      <diagonal/>
    </border>
    <border>
      <left/>
      <right style="hair">
        <color indexed="64"/>
      </right>
      <top/>
      <bottom style="medium">
        <color indexed="64"/>
      </bottom>
      <diagonal/>
    </border>
    <border>
      <left style="double">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thin">
        <color indexed="64"/>
      </right>
      <top style="double">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hair">
        <color indexed="64"/>
      </right>
      <top style="hair">
        <color indexed="64"/>
      </top>
      <bottom/>
      <diagonal/>
    </border>
    <border>
      <left/>
      <right style="hair">
        <color indexed="64"/>
      </right>
      <top/>
      <bottom style="hair">
        <color indexed="64"/>
      </bottom>
      <diagonal/>
    </border>
    <border>
      <left style="thin">
        <color indexed="64"/>
      </left>
      <right style="thin">
        <color indexed="64"/>
      </right>
      <top style="double">
        <color indexed="64"/>
      </top>
      <bottom style="thin">
        <color indexed="64"/>
      </bottom>
      <diagonal/>
    </border>
    <border diagonalUp="1">
      <left style="thin">
        <color indexed="64"/>
      </left>
      <right style="thin">
        <color indexed="64"/>
      </right>
      <top style="double">
        <color indexed="64"/>
      </top>
      <bottom style="thin">
        <color indexed="64"/>
      </bottom>
      <diagonal style="thin">
        <color indexed="64"/>
      </diagonal>
    </border>
    <border diagonalUp="1">
      <left/>
      <right style="thin">
        <color indexed="64"/>
      </right>
      <top style="double">
        <color indexed="64"/>
      </top>
      <bottom style="thin">
        <color indexed="64"/>
      </bottom>
      <diagonal style="thin">
        <color indexed="64"/>
      </diagonal>
    </border>
    <border diagonalUp="1">
      <left style="thin">
        <color indexed="64"/>
      </left>
      <right style="hair">
        <color indexed="64"/>
      </right>
      <top style="double">
        <color indexed="64"/>
      </top>
      <bottom style="thin">
        <color indexed="64"/>
      </bottom>
      <diagonal style="thin">
        <color indexed="64"/>
      </diagonal>
    </border>
    <border diagonalUp="1">
      <left style="hair">
        <color indexed="64"/>
      </left>
      <right style="hair">
        <color indexed="64"/>
      </right>
      <top style="double">
        <color indexed="64"/>
      </top>
      <bottom style="thin">
        <color indexed="64"/>
      </bottom>
      <diagonal style="thin">
        <color indexed="64"/>
      </diagonal>
    </border>
    <border diagonalUp="1">
      <left style="hair">
        <color indexed="64"/>
      </left>
      <right style="thin">
        <color indexed="64"/>
      </right>
      <top style="double">
        <color indexed="64"/>
      </top>
      <bottom style="thin">
        <color indexed="64"/>
      </bottom>
      <diagonal style="thin">
        <color indexed="64"/>
      </diagonal>
    </border>
    <border diagonalUp="1">
      <left style="hair">
        <color indexed="64"/>
      </left>
      <right/>
      <top style="double">
        <color indexed="64"/>
      </top>
      <bottom style="thin">
        <color indexed="64"/>
      </bottom>
      <diagonal style="thin">
        <color indexed="64"/>
      </diagonal>
    </border>
    <border>
      <left style="thin">
        <color indexed="64"/>
      </left>
      <right style="thin">
        <color indexed="64"/>
      </right>
      <top style="hair">
        <color indexed="64"/>
      </top>
      <bottom style="double">
        <color indexed="64"/>
      </bottom>
      <diagonal/>
    </border>
    <border diagonalUp="1">
      <left/>
      <right/>
      <top style="double">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double">
        <color indexed="64"/>
      </top>
      <bottom style="thin">
        <color indexed="64"/>
      </bottom>
      <diagonal/>
    </border>
    <border>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medium">
        <color indexed="64"/>
      </right>
      <top style="double">
        <color indexed="64"/>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style="thin">
        <color indexed="64"/>
      </top>
      <bottom style="thin">
        <color indexed="64"/>
      </bottom>
      <diagonal/>
    </border>
    <border>
      <left style="thin">
        <color indexed="64"/>
      </left>
      <right style="hair">
        <color indexed="64"/>
      </right>
      <top style="thin">
        <color indexed="64"/>
      </top>
      <bottom style="double">
        <color indexed="64"/>
      </bottom>
      <diagonal/>
    </border>
    <border>
      <left style="thin">
        <color indexed="64"/>
      </left>
      <right style="hair">
        <color indexed="64"/>
      </right>
      <top style="hair">
        <color indexed="64"/>
      </top>
      <bottom style="double">
        <color indexed="64"/>
      </bottom>
      <diagonal/>
    </border>
    <border>
      <left style="thin">
        <color indexed="64"/>
      </left>
      <right style="hair">
        <color indexed="64"/>
      </right>
      <top style="double">
        <color indexed="64"/>
      </top>
      <bottom style="medium">
        <color indexed="64"/>
      </bottom>
      <diagonal/>
    </border>
    <border>
      <left style="hair">
        <color indexed="64"/>
      </left>
      <right style="medium">
        <color indexed="64"/>
      </right>
      <top style="thin">
        <color indexed="64"/>
      </top>
      <bottom style="double">
        <color indexed="64"/>
      </bottom>
      <diagonal/>
    </border>
    <border>
      <left style="thin">
        <color indexed="64"/>
      </left>
      <right/>
      <top style="thin">
        <color theme="1"/>
      </top>
      <bottom style="thin">
        <color indexed="64"/>
      </bottom>
      <diagonal/>
    </border>
    <border>
      <left style="hair">
        <color indexed="64"/>
      </left>
      <right/>
      <top style="medium">
        <color indexed="64"/>
      </top>
      <bottom style="hair">
        <color indexed="64"/>
      </bottom>
      <diagonal/>
    </border>
    <border>
      <left style="medium">
        <color indexed="64"/>
      </left>
      <right style="hair">
        <color indexed="64"/>
      </right>
      <top/>
      <bottom/>
      <diagonal/>
    </border>
    <border>
      <left style="hair">
        <color indexed="64"/>
      </left>
      <right/>
      <top/>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double">
        <color indexed="64"/>
      </bottom>
      <diagonal/>
    </border>
    <border>
      <left style="medium">
        <color indexed="64"/>
      </left>
      <right style="thin">
        <color indexed="64"/>
      </right>
      <top/>
      <bottom style="thin">
        <color theme="1"/>
      </bottom>
      <diagonal/>
    </border>
    <border>
      <left/>
      <right style="thin">
        <color indexed="64"/>
      </right>
      <top style="dotted">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dotted">
        <color indexed="64"/>
      </bottom>
      <diagonal/>
    </border>
    <border>
      <left style="medium">
        <color indexed="64"/>
      </left>
      <right style="medium">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hair">
        <color indexed="64"/>
      </bottom>
      <diagonal/>
    </border>
  </borders>
  <cellStyleXfs count="28">
    <xf numFmtId="0" fontId="0" fillId="0" borderId="0"/>
    <xf numFmtId="38" fontId="4" fillId="0" borderId="0" applyFont="0" applyFill="0" applyBorder="0" applyAlignment="0" applyProtection="0">
      <alignment vertical="center"/>
    </xf>
    <xf numFmtId="38" fontId="5" fillId="0" borderId="0" applyFont="0" applyFill="0" applyBorder="0" applyAlignment="0" applyProtection="0">
      <alignment vertical="center"/>
    </xf>
    <xf numFmtId="9" fontId="21" fillId="0" borderId="0" applyFont="0" applyFill="0" applyBorder="0" applyAlignment="0" applyProtection="0"/>
    <xf numFmtId="0" fontId="22" fillId="0" borderId="0">
      <alignment vertical="center"/>
    </xf>
    <xf numFmtId="0" fontId="23" fillId="0" borderId="0"/>
    <xf numFmtId="38" fontId="5" fillId="0" borderId="0" applyFont="0" applyFill="0" applyBorder="0" applyAlignment="0" applyProtection="0"/>
    <xf numFmtId="38" fontId="5" fillId="0" borderId="0" applyFont="0" applyFill="0" applyBorder="0" applyAlignment="0" applyProtection="0"/>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81" fillId="0" borderId="0"/>
    <xf numFmtId="0" fontId="5" fillId="0" borderId="0"/>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3"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cellStyleXfs>
  <cellXfs count="2165">
    <xf numFmtId="0" fontId="0" fillId="0" borderId="0" xfId="0"/>
    <xf numFmtId="0" fontId="0" fillId="0" borderId="0" xfId="0" applyBorder="1"/>
    <xf numFmtId="0" fontId="0" fillId="0" borderId="0" xfId="0" applyFill="1" applyAlignment="1">
      <alignment horizontal="centerContinuous"/>
    </xf>
    <xf numFmtId="0" fontId="0" fillId="0" borderId="0" xfId="0" applyFill="1" applyBorder="1" applyAlignment="1">
      <alignment horizontal="centerContinuous"/>
    </xf>
    <xf numFmtId="0" fontId="0" fillId="0" borderId="3" xfId="0" applyBorder="1"/>
    <xf numFmtId="0" fontId="0" fillId="0" borderId="0" xfId="0" applyFill="1" applyBorder="1"/>
    <xf numFmtId="0" fontId="0" fillId="0" borderId="0" xfId="0" applyFont="1" applyFill="1" applyBorder="1"/>
    <xf numFmtId="0" fontId="5" fillId="0" borderId="0" xfId="0" applyFont="1" applyFill="1" applyBorder="1"/>
    <xf numFmtId="0" fontId="0" fillId="0" borderId="8" xfId="0" applyBorder="1"/>
    <xf numFmtId="0" fontId="7" fillId="0" borderId="0" xfId="0" applyFont="1" applyAlignment="1">
      <alignment horizontal="right"/>
    </xf>
    <xf numFmtId="0" fontId="7" fillId="0" borderId="0" xfId="0" applyFont="1" applyAlignment="1">
      <alignment horizontal="centerContinuous"/>
    </xf>
    <xf numFmtId="0" fontId="0" fillId="0" borderId="0" xfId="0" applyAlignment="1">
      <alignment horizontal="centerContinuous"/>
    </xf>
    <xf numFmtId="0" fontId="8" fillId="0" borderId="0" xfId="0" applyFont="1"/>
    <xf numFmtId="0" fontId="7" fillId="0" borderId="0" xfId="0" quotePrefix="1" applyFont="1" applyAlignment="1">
      <alignment horizontal="right"/>
    </xf>
    <xf numFmtId="0" fontId="7" fillId="0" borderId="0" xfId="0" quotePrefix="1" applyFont="1" applyAlignment="1">
      <alignment horizontal="right" vertical="center"/>
    </xf>
    <xf numFmtId="0" fontId="0" fillId="0" borderId="0" xfId="0" applyBorder="1" applyAlignment="1">
      <alignment horizontal="centerContinuous"/>
    </xf>
    <xf numFmtId="0" fontId="0" fillId="0" borderId="10" xfId="0" applyBorder="1"/>
    <xf numFmtId="0" fontId="0" fillId="0" borderId="11" xfId="0" applyBorder="1"/>
    <xf numFmtId="0" fontId="0" fillId="0" borderId="12" xfId="0" applyBorder="1"/>
    <xf numFmtId="0" fontId="0" fillId="0" borderId="13" xfId="0" applyBorder="1" applyAlignment="1">
      <alignment horizontal="center"/>
    </xf>
    <xf numFmtId="0" fontId="0" fillId="0" borderId="5" xfId="0" applyBorder="1" applyAlignment="1">
      <alignment horizontal="center"/>
    </xf>
    <xf numFmtId="0" fontId="0" fillId="0" borderId="14" xfId="0" applyBorder="1" applyAlignment="1">
      <alignment horizontal="center"/>
    </xf>
    <xf numFmtId="0" fontId="0" fillId="0" borderId="14" xfId="0" applyBorder="1"/>
    <xf numFmtId="0" fontId="0" fillId="0" borderId="13" xfId="0" applyBorder="1"/>
    <xf numFmtId="0" fontId="0" fillId="0" borderId="5" xfId="0" applyBorder="1"/>
    <xf numFmtId="0" fontId="7" fillId="0" borderId="0" xfId="0" applyFont="1" applyBorder="1" applyAlignment="1">
      <alignment horizontal="right"/>
    </xf>
    <xf numFmtId="0" fontId="7" fillId="0" borderId="0" xfId="0" applyFont="1" applyBorder="1" applyAlignment="1">
      <alignment horizontal="centerContinuous"/>
    </xf>
    <xf numFmtId="0" fontId="0" fillId="0" borderId="10" xfId="0" applyFill="1" applyBorder="1"/>
    <xf numFmtId="0" fontId="0" fillId="0" borderId="13" xfId="0" applyFill="1" applyBorder="1"/>
    <xf numFmtId="0" fontId="0" fillId="0" borderId="13" xfId="0" applyBorder="1" applyAlignment="1">
      <alignment horizontal="center" textRotation="90"/>
    </xf>
    <xf numFmtId="0" fontId="0" fillId="0" borderId="11" xfId="0" applyFill="1" applyBorder="1"/>
    <xf numFmtId="0" fontId="0" fillId="0" borderId="28" xfId="0" applyBorder="1" applyAlignment="1">
      <alignment horizontal="center"/>
    </xf>
    <xf numFmtId="0" fontId="9" fillId="0" borderId="0" xfId="0" applyFont="1" applyFill="1" applyBorder="1"/>
    <xf numFmtId="0" fontId="9" fillId="0" borderId="35" xfId="0" applyFont="1" applyFill="1" applyBorder="1"/>
    <xf numFmtId="0" fontId="9" fillId="0" borderId="35" xfId="0" applyFont="1" applyBorder="1"/>
    <xf numFmtId="0" fontId="9" fillId="0" borderId="36" xfId="0" applyFont="1" applyBorder="1"/>
    <xf numFmtId="38" fontId="0" fillId="0" borderId="0" xfId="0" applyNumberFormat="1"/>
    <xf numFmtId="0" fontId="9" fillId="0" borderId="5" xfId="0" applyFont="1" applyBorder="1"/>
    <xf numFmtId="0" fontId="9" fillId="0" borderId="36" xfId="0" applyFont="1" applyFill="1" applyBorder="1"/>
    <xf numFmtId="0" fontId="9" fillId="0" borderId="0" xfId="0" applyFont="1" applyFill="1" applyBorder="1" applyAlignment="1">
      <alignment horizontal="right"/>
    </xf>
    <xf numFmtId="0" fontId="5" fillId="0" borderId="0" xfId="0" applyFont="1"/>
    <xf numFmtId="0" fontId="5" fillId="0" borderId="0" xfId="0" applyFont="1" applyBorder="1"/>
    <xf numFmtId="0" fontId="11" fillId="0" borderId="0" xfId="0" applyFont="1" applyBorder="1"/>
    <xf numFmtId="0" fontId="11" fillId="0" borderId="0" xfId="0" applyFont="1"/>
    <xf numFmtId="0" fontId="5" fillId="0" borderId="0" xfId="0" applyFont="1" applyAlignment="1">
      <alignment horizontal="centerContinuous"/>
    </xf>
    <xf numFmtId="0" fontId="14" fillId="0" borderId="0" xfId="0" applyFont="1" applyBorder="1"/>
    <xf numFmtId="0" fontId="11" fillId="0" borderId="4" xfId="0" applyFont="1" applyBorder="1"/>
    <xf numFmtId="0" fontId="0" fillId="0" borderId="0" xfId="0" applyAlignment="1">
      <alignment horizontal="right"/>
    </xf>
    <xf numFmtId="0" fontId="11" fillId="0" borderId="10" xfId="0" applyFont="1" applyBorder="1"/>
    <xf numFmtId="0" fontId="11" fillId="0" borderId="11" xfId="0" applyFont="1" applyBorder="1"/>
    <xf numFmtId="0" fontId="11" fillId="0" borderId="71" xfId="0" applyFont="1" applyFill="1" applyBorder="1" applyAlignment="1">
      <alignment horizontal="center"/>
    </xf>
    <xf numFmtId="0" fontId="11" fillId="0" borderId="49" xfId="0" applyFont="1" applyBorder="1" applyAlignment="1">
      <alignment horizontal="center"/>
    </xf>
    <xf numFmtId="0" fontId="11" fillId="0" borderId="40" xfId="0" applyFont="1" applyBorder="1"/>
    <xf numFmtId="0" fontId="11" fillId="0" borderId="41" xfId="0" applyFont="1" applyBorder="1"/>
    <xf numFmtId="0" fontId="11" fillId="0" borderId="53" xfId="0" applyFont="1" applyFill="1" applyBorder="1" applyAlignment="1">
      <alignment horizontal="center"/>
    </xf>
    <xf numFmtId="0" fontId="11" fillId="0" borderId="55" xfId="0" applyFont="1" applyBorder="1" applyAlignment="1">
      <alignment horizontal="center"/>
    </xf>
    <xf numFmtId="0" fontId="11" fillId="0" borderId="75" xfId="0" applyFont="1" applyBorder="1"/>
    <xf numFmtId="0" fontId="11" fillId="0" borderId="76" xfId="0" applyFont="1" applyBorder="1"/>
    <xf numFmtId="0" fontId="11" fillId="0" borderId="1" xfId="0" applyFont="1" applyBorder="1"/>
    <xf numFmtId="0" fontId="11" fillId="0" borderId="4" xfId="0" applyFont="1" applyFill="1" applyBorder="1"/>
    <xf numFmtId="0" fontId="11" fillId="0" borderId="65" xfId="0" applyFont="1" applyFill="1" applyBorder="1"/>
    <xf numFmtId="0" fontId="11" fillId="0" borderId="1" xfId="0" applyFont="1" applyFill="1" applyBorder="1"/>
    <xf numFmtId="0" fontId="11" fillId="0" borderId="2" xfId="0" applyFont="1" applyFill="1" applyBorder="1"/>
    <xf numFmtId="0" fontId="11" fillId="0" borderId="83" xfId="0" applyFont="1" applyFill="1" applyBorder="1"/>
    <xf numFmtId="0" fontId="11" fillId="0" borderId="63" xfId="0" applyFont="1" applyFill="1" applyBorder="1"/>
    <xf numFmtId="0" fontId="11" fillId="0" borderId="86" xfId="0" applyFont="1" applyFill="1" applyBorder="1"/>
    <xf numFmtId="0" fontId="11" fillId="0" borderId="58" xfId="0" applyFont="1" applyFill="1" applyBorder="1"/>
    <xf numFmtId="0" fontId="11" fillId="0" borderId="7" xfId="0" applyFont="1" applyBorder="1"/>
    <xf numFmtId="0" fontId="11" fillId="0" borderId="87" xfId="0" applyFont="1" applyBorder="1"/>
    <xf numFmtId="0" fontId="11" fillId="0" borderId="91" xfId="0" applyFont="1" applyBorder="1"/>
    <xf numFmtId="0" fontId="11" fillId="0" borderId="92" xfId="0" applyFont="1" applyBorder="1"/>
    <xf numFmtId="0" fontId="11" fillId="0" borderId="84" xfId="0" applyFont="1" applyBorder="1"/>
    <xf numFmtId="0" fontId="11" fillId="0" borderId="63" xfId="0" applyFont="1" applyBorder="1"/>
    <xf numFmtId="0" fontId="11" fillId="0" borderId="2" xfId="0" applyFont="1" applyBorder="1"/>
    <xf numFmtId="0" fontId="11" fillId="0" borderId="81" xfId="0" applyFont="1" applyBorder="1"/>
    <xf numFmtId="0" fontId="11" fillId="0" borderId="33" xfId="0" applyFont="1" applyBorder="1"/>
    <xf numFmtId="0" fontId="7" fillId="0" borderId="0" xfId="0" quotePrefix="1" applyFont="1" applyAlignment="1"/>
    <xf numFmtId="0" fontId="0" fillId="0" borderId="0" xfId="0" applyFill="1"/>
    <xf numFmtId="0" fontId="0" fillId="0" borderId="81" xfId="0" applyFill="1" applyBorder="1" applyAlignment="1">
      <alignment horizontal="right"/>
    </xf>
    <xf numFmtId="0" fontId="0" fillId="0" borderId="28" xfId="0" applyFill="1" applyBorder="1" applyAlignment="1">
      <alignment horizontal="right"/>
    </xf>
    <xf numFmtId="0" fontId="0" fillId="0" borderId="91" xfId="0" applyFill="1" applyBorder="1"/>
    <xf numFmtId="0" fontId="0" fillId="0" borderId="29" xfId="0" applyFill="1" applyBorder="1" applyAlignment="1">
      <alignment horizontal="right"/>
    </xf>
    <xf numFmtId="0" fontId="0" fillId="0" borderId="47" xfId="0" applyFill="1" applyBorder="1"/>
    <xf numFmtId="0" fontId="0" fillId="0" borderId="4" xfId="0" applyFill="1" applyBorder="1"/>
    <xf numFmtId="0" fontId="0" fillId="0" borderId="3" xfId="0" applyFill="1" applyBorder="1"/>
    <xf numFmtId="0" fontId="0" fillId="0" borderId="2" xfId="0" applyFill="1" applyBorder="1"/>
    <xf numFmtId="0" fontId="0" fillId="0" borderId="4" xfId="0" applyFill="1" applyBorder="1" applyAlignment="1">
      <alignment horizontal="right"/>
    </xf>
    <xf numFmtId="0" fontId="0" fillId="0" borderId="69" xfId="0" applyFill="1" applyBorder="1"/>
    <xf numFmtId="0" fontId="7" fillId="0" borderId="0" xfId="0" applyFont="1" applyFill="1" applyAlignment="1">
      <alignment horizontal="right"/>
    </xf>
    <xf numFmtId="0" fontId="0" fillId="0" borderId="0" xfId="0" applyFill="1" applyBorder="1" applyAlignment="1">
      <alignment horizontal="right"/>
    </xf>
    <xf numFmtId="0" fontId="8" fillId="0" borderId="0" xfId="0" applyFont="1" applyBorder="1"/>
    <xf numFmtId="0" fontId="8" fillId="0" borderId="0" xfId="0" applyFont="1" applyBorder="1" applyAlignment="1">
      <alignment horizontal="centerContinuous"/>
    </xf>
    <xf numFmtId="0" fontId="9" fillId="0" borderId="0" xfId="0" applyFont="1" applyBorder="1"/>
    <xf numFmtId="0" fontId="9" fillId="0" borderId="0" xfId="0" applyFont="1" applyBorder="1" applyAlignment="1">
      <alignment horizontal="centerContinuous"/>
    </xf>
    <xf numFmtId="0" fontId="0" fillId="0" borderId="0" xfId="0" applyFont="1"/>
    <xf numFmtId="0" fontId="11" fillId="0" borderId="0" xfId="4" applyFont="1">
      <alignment vertical="center"/>
    </xf>
    <xf numFmtId="0" fontId="26" fillId="0" borderId="0" xfId="4" applyFont="1" applyBorder="1">
      <alignment vertical="center"/>
    </xf>
    <xf numFmtId="0" fontId="26" fillId="0" borderId="105" xfId="4" applyFont="1" applyBorder="1" applyAlignment="1">
      <alignment vertical="center"/>
    </xf>
    <xf numFmtId="0" fontId="26" fillId="0" borderId="103" xfId="4" applyFont="1" applyBorder="1" applyAlignment="1">
      <alignment vertical="center"/>
    </xf>
    <xf numFmtId="0" fontId="27" fillId="0" borderId="107" xfId="4" applyFont="1" applyBorder="1">
      <alignment vertical="center"/>
    </xf>
    <xf numFmtId="0" fontId="26" fillId="0" borderId="48" xfId="4" applyFont="1" applyBorder="1">
      <alignment vertical="center"/>
    </xf>
    <xf numFmtId="0" fontId="26" fillId="0" borderId="37" xfId="4" applyFont="1" applyBorder="1" applyAlignment="1">
      <alignment vertical="top"/>
    </xf>
    <xf numFmtId="0" fontId="26" fillId="0" borderId="2" xfId="4" applyFont="1" applyBorder="1" applyAlignment="1">
      <alignment vertical="top"/>
    </xf>
    <xf numFmtId="0" fontId="26" fillId="0" borderId="39" xfId="4" applyFont="1" applyBorder="1" applyAlignment="1">
      <alignment vertical="top"/>
    </xf>
    <xf numFmtId="0" fontId="26" fillId="0" borderId="21" xfId="4" applyFont="1" applyBorder="1" applyAlignment="1">
      <alignment vertical="top"/>
    </xf>
    <xf numFmtId="0" fontId="26" fillId="0" borderId="0" xfId="4" applyFont="1" applyBorder="1" applyAlignment="1">
      <alignment vertical="top"/>
    </xf>
    <xf numFmtId="0" fontId="26" fillId="0" borderId="22" xfId="4" applyFont="1" applyBorder="1" applyAlignment="1">
      <alignment vertical="top"/>
    </xf>
    <xf numFmtId="0" fontId="26" fillId="0" borderId="21" xfId="4" applyFont="1" applyBorder="1" applyAlignment="1">
      <alignment vertical="center"/>
    </xf>
    <xf numFmtId="0" fontId="26" fillId="0" borderId="0" xfId="4" applyFont="1" applyBorder="1" applyAlignment="1">
      <alignment vertical="center"/>
    </xf>
    <xf numFmtId="0" fontId="27" fillId="0" borderId="25" xfId="4" applyFont="1" applyBorder="1">
      <alignment vertical="center"/>
    </xf>
    <xf numFmtId="0" fontId="26" fillId="0" borderId="26" xfId="4" applyFont="1" applyBorder="1" applyAlignment="1">
      <alignment vertical="center"/>
    </xf>
    <xf numFmtId="0" fontId="26" fillId="0" borderId="25" xfId="4" applyFont="1" applyBorder="1" applyAlignment="1">
      <alignment vertical="center"/>
    </xf>
    <xf numFmtId="0" fontId="26" fillId="0" borderId="48" xfId="4" applyFont="1" applyBorder="1" applyAlignment="1">
      <alignment vertical="center"/>
    </xf>
    <xf numFmtId="0" fontId="26" fillId="0" borderId="108" xfId="4" applyFont="1" applyBorder="1">
      <alignment vertical="center"/>
    </xf>
    <xf numFmtId="0" fontId="26" fillId="0" borderId="26" xfId="4" applyFont="1" applyFill="1" applyBorder="1" applyAlignment="1">
      <alignment vertical="center"/>
    </xf>
    <xf numFmtId="0" fontId="26" fillId="0" borderId="0" xfId="4" applyFont="1" applyFill="1" applyBorder="1" applyAlignment="1">
      <alignment vertical="top"/>
    </xf>
    <xf numFmtId="0" fontId="23" fillId="0" borderId="0" xfId="5"/>
    <xf numFmtId="0" fontId="23" fillId="0" borderId="111" xfId="5" applyBorder="1" applyAlignment="1">
      <alignment horizontal="center"/>
    </xf>
    <xf numFmtId="0" fontId="23" fillId="0" borderId="18" xfId="5" applyBorder="1" applyAlignment="1">
      <alignment horizontal="center"/>
    </xf>
    <xf numFmtId="0" fontId="23" fillId="0" borderId="15" xfId="5" applyBorder="1" applyAlignment="1">
      <alignment vertical="center"/>
    </xf>
    <xf numFmtId="0" fontId="23" fillId="0" borderId="16" xfId="5" applyBorder="1" applyAlignment="1">
      <alignment vertical="center"/>
    </xf>
    <xf numFmtId="0" fontId="23" fillId="0" borderId="0" xfId="5" applyAlignment="1">
      <alignment horizontal="right"/>
    </xf>
    <xf numFmtId="0" fontId="0" fillId="0" borderId="0" xfId="0" applyAlignment="1">
      <alignment vertical="center"/>
    </xf>
    <xf numFmtId="0" fontId="0" fillId="0" borderId="0" xfId="0" applyBorder="1" applyAlignment="1">
      <alignment vertical="center"/>
    </xf>
    <xf numFmtId="0" fontId="0" fillId="0" borderId="118" xfId="0" applyBorder="1" applyAlignment="1">
      <alignment horizontal="center" vertical="center"/>
    </xf>
    <xf numFmtId="0" fontId="0" fillId="0" borderId="114" xfId="0" applyBorder="1" applyAlignment="1">
      <alignment horizontal="center" vertical="center" wrapText="1"/>
    </xf>
    <xf numFmtId="0" fontId="0" fillId="0" borderId="114" xfId="0" applyBorder="1" applyAlignment="1">
      <alignment horizontal="center" vertical="center"/>
    </xf>
    <xf numFmtId="0" fontId="0" fillId="0" borderId="0" xfId="0" applyAlignment="1">
      <alignment horizontal="center" vertical="center"/>
    </xf>
    <xf numFmtId="0" fontId="0" fillId="0" borderId="51" xfId="0" applyBorder="1" applyAlignment="1">
      <alignment horizontal="center" vertical="center"/>
    </xf>
    <xf numFmtId="0" fontId="0" fillId="0" borderId="116" xfId="0" applyBorder="1" applyAlignment="1">
      <alignment horizontal="center" vertical="center"/>
    </xf>
    <xf numFmtId="49" fontId="0" fillId="0" borderId="23" xfId="0" applyNumberFormat="1" applyBorder="1" applyAlignment="1">
      <alignment horizontal="center" vertical="center" wrapText="1"/>
    </xf>
    <xf numFmtId="0" fontId="0" fillId="0" borderId="23" xfId="0" applyBorder="1" applyAlignment="1">
      <alignment horizontal="center" vertical="center"/>
    </xf>
    <xf numFmtId="177" fontId="0" fillId="0" borderId="23" xfId="0" applyNumberFormat="1" applyBorder="1" applyAlignment="1">
      <alignment horizontal="center" vertical="center"/>
    </xf>
    <xf numFmtId="176" fontId="0" fillId="0" borderId="23" xfId="0" applyNumberFormat="1" applyBorder="1" applyAlignment="1">
      <alignment horizontal="center" vertical="center"/>
    </xf>
    <xf numFmtId="0" fontId="0" fillId="0" borderId="23" xfId="0" applyBorder="1" applyAlignment="1">
      <alignment vertical="center"/>
    </xf>
    <xf numFmtId="0" fontId="0" fillId="0" borderId="5" xfId="0" applyBorder="1" applyAlignment="1">
      <alignment horizontal="center" vertical="center"/>
    </xf>
    <xf numFmtId="177" fontId="0" fillId="0" borderId="5" xfId="0" applyNumberFormat="1" applyBorder="1" applyAlignment="1">
      <alignment horizontal="center" vertical="center"/>
    </xf>
    <xf numFmtId="176" fontId="0" fillId="0" borderId="5" xfId="0" applyNumberFormat="1" applyBorder="1" applyAlignment="1">
      <alignment horizontal="center" vertical="center"/>
    </xf>
    <xf numFmtId="0" fontId="0" fillId="0" borderId="5" xfId="0" applyBorder="1" applyAlignment="1">
      <alignment vertical="center"/>
    </xf>
    <xf numFmtId="0" fontId="0" fillId="0" borderId="19" xfId="0" applyBorder="1" applyAlignment="1">
      <alignment horizontal="center" vertical="center"/>
    </xf>
    <xf numFmtId="0" fontId="0" fillId="0" borderId="44" xfId="0" applyBorder="1" applyAlignment="1">
      <alignment horizontal="center" vertical="center"/>
    </xf>
    <xf numFmtId="177" fontId="0" fillId="0" borderId="19" xfId="0" applyNumberFormat="1" applyBorder="1" applyAlignment="1">
      <alignment horizontal="center" vertical="center"/>
    </xf>
    <xf numFmtId="176" fontId="0" fillId="0" borderId="19" xfId="0" applyNumberFormat="1" applyBorder="1" applyAlignment="1">
      <alignment horizontal="center" vertical="center"/>
    </xf>
    <xf numFmtId="0" fontId="32" fillId="0" borderId="0" xfId="5" applyFont="1" applyBorder="1" applyAlignment="1">
      <alignment vertical="center"/>
    </xf>
    <xf numFmtId="0" fontId="32" fillId="0" borderId="0" xfId="5" applyFont="1" applyBorder="1" applyAlignment="1">
      <alignment horizontal="center" vertical="center"/>
    </xf>
    <xf numFmtId="176" fontId="0" fillId="0" borderId="0" xfId="0" applyNumberFormat="1" applyAlignment="1">
      <alignment horizontal="center" vertical="center"/>
    </xf>
    <xf numFmtId="0" fontId="25" fillId="0" borderId="0" xfId="0" applyFont="1" applyBorder="1" applyAlignment="1">
      <alignment horizontal="left"/>
    </xf>
    <xf numFmtId="0" fontId="0" fillId="0" borderId="1" xfId="0" applyFill="1" applyBorder="1" applyAlignment="1">
      <alignment vertical="center"/>
    </xf>
    <xf numFmtId="0" fontId="0" fillId="0" borderId="28" xfId="0" applyBorder="1"/>
    <xf numFmtId="0" fontId="18" fillId="0" borderId="0" xfId="0" applyFont="1" applyBorder="1"/>
    <xf numFmtId="38" fontId="18" fillId="0" borderId="0" xfId="6" applyFont="1" applyAlignment="1">
      <alignment vertical="center"/>
    </xf>
    <xf numFmtId="38" fontId="18" fillId="0" borderId="0" xfId="6" applyFont="1" applyAlignment="1">
      <alignment horizontal="centerContinuous" vertical="center"/>
    </xf>
    <xf numFmtId="38" fontId="18" fillId="0" borderId="4" xfId="6" applyFont="1" applyBorder="1" applyAlignment="1">
      <alignment vertical="center"/>
    </xf>
    <xf numFmtId="0" fontId="9" fillId="0" borderId="0" xfId="0" applyFont="1" applyAlignment="1">
      <alignment horizontal="centerContinuous"/>
    </xf>
    <xf numFmtId="0" fontId="20" fillId="0" borderId="0" xfId="0" applyFont="1" applyFill="1" applyBorder="1" applyAlignment="1">
      <alignment horizontal="centerContinuous"/>
    </xf>
    <xf numFmtId="38" fontId="18" fillId="0" borderId="0" xfId="6" applyFont="1" applyFill="1" applyAlignment="1">
      <alignment vertical="center"/>
    </xf>
    <xf numFmtId="0" fontId="0" fillId="0" borderId="90" xfId="0" applyBorder="1" applyAlignment="1">
      <alignment horizontal="center" vertical="center"/>
    </xf>
    <xf numFmtId="0" fontId="0" fillId="0" borderId="0" xfId="0" applyFill="1" applyBorder="1" applyAlignment="1">
      <alignment horizontal="center" vertical="center"/>
    </xf>
    <xf numFmtId="0" fontId="8" fillId="0" borderId="0" xfId="0" applyFont="1" applyBorder="1" applyAlignment="1">
      <alignment horizontal="left"/>
    </xf>
    <xf numFmtId="0" fontId="18" fillId="0" borderId="0" xfId="0" applyFont="1" applyBorder="1" applyAlignment="1">
      <alignment horizontal="left"/>
    </xf>
    <xf numFmtId="38" fontId="18" fillId="0" borderId="0" xfId="7" applyFont="1" applyAlignment="1">
      <alignment vertical="center"/>
    </xf>
    <xf numFmtId="38" fontId="18" fillId="0" borderId="2" xfId="7" applyFont="1" applyBorder="1" applyAlignment="1">
      <alignment vertical="center"/>
    </xf>
    <xf numFmtId="38" fontId="18" fillId="0" borderId="4" xfId="7" applyFont="1" applyBorder="1" applyAlignment="1">
      <alignment vertical="center"/>
    </xf>
    <xf numFmtId="38" fontId="18" fillId="0" borderId="0" xfId="7" applyFont="1" applyBorder="1" applyAlignment="1">
      <alignment vertical="center"/>
    </xf>
    <xf numFmtId="38" fontId="18" fillId="0" borderId="6" xfId="7" applyFont="1" applyBorder="1" applyAlignment="1">
      <alignment vertical="center"/>
    </xf>
    <xf numFmtId="38" fontId="19" fillId="0" borderId="0" xfId="7" applyFont="1" applyBorder="1" applyAlignment="1">
      <alignment vertical="center"/>
    </xf>
    <xf numFmtId="38" fontId="18" fillId="0" borderId="0" xfId="7" applyFont="1" applyFill="1" applyAlignment="1">
      <alignment vertical="center"/>
    </xf>
    <xf numFmtId="38" fontId="18" fillId="0" borderId="8" xfId="7" applyFont="1" applyBorder="1" applyAlignment="1">
      <alignment vertical="center"/>
    </xf>
    <xf numFmtId="38" fontId="33" fillId="0" borderId="7" xfId="7" applyFont="1" applyBorder="1" applyAlignment="1">
      <alignment vertical="center"/>
    </xf>
    <xf numFmtId="38" fontId="33" fillId="0" borderId="4" xfId="7" applyFont="1" applyBorder="1" applyAlignment="1">
      <alignment vertical="center"/>
    </xf>
    <xf numFmtId="38" fontId="33" fillId="0" borderId="37" xfId="7" applyFont="1" applyBorder="1" applyAlignment="1">
      <alignment vertical="center"/>
    </xf>
    <xf numFmtId="38" fontId="33" fillId="0" borderId="5" xfId="7" applyFont="1" applyBorder="1" applyAlignment="1">
      <alignment vertical="center"/>
    </xf>
    <xf numFmtId="38" fontId="33" fillId="0" borderId="1" xfId="7" applyFont="1" applyBorder="1" applyAlignment="1">
      <alignment vertical="center"/>
    </xf>
    <xf numFmtId="38" fontId="18" fillId="0" borderId="7" xfId="7" applyFont="1" applyBorder="1" applyAlignment="1">
      <alignment vertical="center"/>
    </xf>
    <xf numFmtId="38" fontId="18" fillId="0" borderId="9" xfId="7" applyFont="1" applyBorder="1" applyAlignment="1">
      <alignment vertical="center"/>
    </xf>
    <xf numFmtId="38" fontId="18" fillId="0" borderId="0" xfId="7" applyFont="1" applyFill="1" applyBorder="1" applyAlignment="1">
      <alignment vertical="center"/>
    </xf>
    <xf numFmtId="38" fontId="33" fillId="0" borderId="30" xfId="7" applyFont="1" applyBorder="1" applyAlignment="1">
      <alignment horizontal="center" vertical="center"/>
    </xf>
    <xf numFmtId="38" fontId="33" fillId="0" borderId="43" xfId="7" applyFont="1" applyBorder="1" applyAlignment="1">
      <alignment horizontal="center" vertical="center"/>
    </xf>
    <xf numFmtId="38" fontId="33" fillId="0" borderId="67" xfId="7" applyFont="1" applyBorder="1" applyAlignment="1">
      <alignment vertical="center"/>
    </xf>
    <xf numFmtId="38" fontId="33" fillId="0" borderId="17" xfId="7" applyFont="1" applyBorder="1" applyAlignment="1">
      <alignment vertical="center"/>
    </xf>
    <xf numFmtId="38" fontId="33" fillId="0" borderId="24" xfId="7" applyFont="1" applyBorder="1" applyAlignment="1">
      <alignment vertical="center"/>
    </xf>
    <xf numFmtId="38" fontId="33" fillId="0" borderId="32" xfId="7" applyFont="1" applyBorder="1" applyAlignment="1">
      <alignment vertical="center"/>
    </xf>
    <xf numFmtId="38" fontId="33" fillId="0" borderId="21" xfId="7" applyFont="1" applyBorder="1" applyAlignment="1">
      <alignment vertical="center"/>
    </xf>
    <xf numFmtId="38" fontId="33" fillId="0" borderId="142" xfId="7" applyFont="1" applyBorder="1" applyAlignment="1">
      <alignment vertical="center"/>
    </xf>
    <xf numFmtId="0" fontId="18" fillId="0" borderId="1" xfId="0" applyFont="1" applyBorder="1" applyAlignment="1">
      <alignment horizontal="left"/>
    </xf>
    <xf numFmtId="0" fontId="18" fillId="0" borderId="3" xfId="0" applyFont="1" applyBorder="1"/>
    <xf numFmtId="0" fontId="18" fillId="0" borderId="4" xfId="0" applyFont="1" applyBorder="1" applyAlignment="1">
      <alignment horizontal="left"/>
    </xf>
    <xf numFmtId="0" fontId="18" fillId="0" borderId="6" xfId="0" applyFont="1" applyBorder="1"/>
    <xf numFmtId="38" fontId="33" fillId="0" borderId="0" xfId="7" applyFont="1" applyBorder="1" applyAlignment="1">
      <alignment horizontal="center" vertical="center"/>
    </xf>
    <xf numFmtId="0" fontId="7" fillId="0" borderId="0" xfId="0" applyFont="1"/>
    <xf numFmtId="38" fontId="34" fillId="0" borderId="0" xfId="7" applyFont="1" applyBorder="1" applyAlignment="1">
      <alignment vertical="center"/>
    </xf>
    <xf numFmtId="38" fontId="18" fillId="0" borderId="0" xfId="7" applyFont="1" applyAlignment="1">
      <alignment horizontal="center" vertical="center"/>
    </xf>
    <xf numFmtId="38" fontId="18" fillId="0" borderId="0" xfId="7" applyFont="1" applyAlignment="1">
      <alignment vertical="center" wrapText="1"/>
    </xf>
    <xf numFmtId="38" fontId="18" fillId="0" borderId="5" xfId="7" applyFont="1" applyBorder="1" applyAlignment="1">
      <alignment horizontal="center" vertical="center"/>
    </xf>
    <xf numFmtId="38" fontId="18" fillId="0" borderId="5" xfId="7" applyFont="1" applyBorder="1" applyAlignment="1">
      <alignment vertical="center"/>
    </xf>
    <xf numFmtId="38" fontId="18" fillId="0" borderId="0" xfId="7" applyFont="1" applyAlignment="1">
      <alignment horizontal="left" vertical="center" wrapText="1"/>
    </xf>
    <xf numFmtId="38" fontId="18" fillId="0" borderId="16" xfId="7" applyFont="1" applyBorder="1" applyAlignment="1">
      <alignment horizontal="center" vertical="center"/>
    </xf>
    <xf numFmtId="38" fontId="18" fillId="0" borderId="23" xfId="7" applyFont="1" applyBorder="1" applyAlignment="1">
      <alignment horizontal="center" vertical="center"/>
    </xf>
    <xf numFmtId="38" fontId="35" fillId="0" borderId="5" xfId="7" applyFont="1" applyBorder="1" applyAlignment="1"/>
    <xf numFmtId="38" fontId="35" fillId="0" borderId="0" xfId="7" applyFont="1" applyBorder="1" applyAlignment="1">
      <alignment vertical="center"/>
    </xf>
    <xf numFmtId="38" fontId="37" fillId="0" borderId="5" xfId="7" applyFont="1" applyBorder="1" applyAlignment="1">
      <alignment horizontal="left" wrapText="1"/>
    </xf>
    <xf numFmtId="38" fontId="39" fillId="0" borderId="5" xfId="7" applyFont="1" applyBorder="1" applyAlignment="1">
      <alignment wrapText="1"/>
    </xf>
    <xf numFmtId="38" fontId="37" fillId="0" borderId="5" xfId="7" applyFont="1" applyBorder="1" applyAlignment="1">
      <alignment horizontal="left"/>
    </xf>
    <xf numFmtId="0" fontId="0" fillId="0" borderId="0" xfId="0" applyAlignment="1">
      <alignment wrapText="1"/>
    </xf>
    <xf numFmtId="38" fontId="18" fillId="0" borderId="0" xfId="7" applyFont="1" applyBorder="1" applyAlignment="1">
      <alignment horizontal="center" vertical="center"/>
    </xf>
    <xf numFmtId="0" fontId="0" fillId="0" borderId="0" xfId="0" applyAlignment="1">
      <alignment horizontal="center"/>
    </xf>
    <xf numFmtId="0" fontId="41" fillId="0" borderId="0" xfId="0" applyFont="1" applyFill="1" applyAlignment="1">
      <alignment vertical="center"/>
    </xf>
    <xf numFmtId="0" fontId="0" fillId="0" borderId="0" xfId="0" applyFill="1" applyAlignment="1">
      <alignment vertical="center"/>
    </xf>
    <xf numFmtId="0" fontId="43" fillId="0" borderId="0" xfId="0" applyFont="1"/>
    <xf numFmtId="0" fontId="43" fillId="0" borderId="0" xfId="0" applyFont="1" applyAlignment="1">
      <alignment horizontal="center" vertical="center"/>
    </xf>
    <xf numFmtId="0" fontId="45" fillId="0" borderId="0" xfId="0" applyFont="1" applyBorder="1" applyAlignment="1">
      <alignment horizontal="center" vertical="center"/>
    </xf>
    <xf numFmtId="0" fontId="47" fillId="0" borderId="0" xfId="0" applyFont="1"/>
    <xf numFmtId="0" fontId="46" fillId="0" borderId="0" xfId="0" applyFont="1" applyAlignment="1">
      <alignment vertical="center"/>
    </xf>
    <xf numFmtId="0" fontId="21" fillId="0" borderId="0" xfId="0" applyFont="1" applyAlignment="1">
      <alignment vertical="center"/>
    </xf>
    <xf numFmtId="0" fontId="22" fillId="0" borderId="0" xfId="0" applyFont="1" applyBorder="1" applyAlignment="1">
      <alignment vertical="center"/>
    </xf>
    <xf numFmtId="0" fontId="48" fillId="0" borderId="0" xfId="0" applyFont="1" applyAlignment="1">
      <alignment horizontal="center" vertical="center"/>
    </xf>
    <xf numFmtId="0" fontId="22" fillId="0" borderId="0" xfId="0" applyFont="1" applyAlignment="1">
      <alignment vertical="center"/>
    </xf>
    <xf numFmtId="0" fontId="22" fillId="0" borderId="0" xfId="0" applyFont="1" applyAlignment="1">
      <alignment horizontal="left" vertical="center"/>
    </xf>
    <xf numFmtId="0" fontId="48" fillId="0" borderId="0" xfId="0" applyFont="1" applyAlignment="1">
      <alignment vertical="center"/>
    </xf>
    <xf numFmtId="0" fontId="22" fillId="0" borderId="0" xfId="0" applyFont="1" applyBorder="1" applyAlignment="1">
      <alignment horizontal="left" vertical="center"/>
    </xf>
    <xf numFmtId="0" fontId="22" fillId="0" borderId="0" xfId="0" applyFont="1" applyAlignment="1">
      <alignment horizontal="right" vertical="center"/>
    </xf>
    <xf numFmtId="0" fontId="21" fillId="0" borderId="0" xfId="0" applyFont="1" applyBorder="1" applyAlignment="1">
      <alignment vertical="center"/>
    </xf>
    <xf numFmtId="0" fontId="46" fillId="0" borderId="0" xfId="0" applyFont="1" applyBorder="1" applyAlignment="1">
      <alignment vertical="center"/>
    </xf>
    <xf numFmtId="0" fontId="49" fillId="0" borderId="0" xfId="0" applyFont="1" applyAlignment="1">
      <alignment vertical="center"/>
    </xf>
    <xf numFmtId="0" fontId="46" fillId="0" borderId="0" xfId="0" applyFont="1" applyAlignment="1">
      <alignment horizontal="right" vertical="center"/>
    </xf>
    <xf numFmtId="0" fontId="22" fillId="0" borderId="0" xfId="0" applyFont="1" applyBorder="1" applyAlignment="1">
      <alignment horizontal="right" vertical="center"/>
    </xf>
    <xf numFmtId="0" fontId="51" fillId="0" borderId="0" xfId="0" applyFont="1" applyAlignment="1">
      <alignment vertical="center"/>
    </xf>
    <xf numFmtId="0" fontId="22" fillId="0" borderId="0" xfId="0" applyFont="1" applyAlignment="1">
      <alignment horizontal="center" vertical="center"/>
    </xf>
    <xf numFmtId="0" fontId="22" fillId="0" borderId="0" xfId="0" applyFont="1" applyAlignment="1">
      <alignment vertical="center" wrapText="1"/>
    </xf>
    <xf numFmtId="0" fontId="52" fillId="0" borderId="0" xfId="0" applyFont="1" applyAlignment="1">
      <alignment vertical="center" wrapText="1"/>
    </xf>
    <xf numFmtId="0" fontId="43" fillId="0" borderId="0" xfId="0" applyFont="1" applyAlignment="1">
      <alignment vertical="center"/>
    </xf>
    <xf numFmtId="0" fontId="43" fillId="0" borderId="0" xfId="0" applyFont="1" applyBorder="1" applyAlignment="1">
      <alignment vertical="center"/>
    </xf>
    <xf numFmtId="3" fontId="22" fillId="0" borderId="0" xfId="0" applyNumberFormat="1" applyFont="1" applyBorder="1" applyAlignment="1">
      <alignment horizontal="left" vertical="center"/>
    </xf>
    <xf numFmtId="0" fontId="11" fillId="0" borderId="0" xfId="0" applyNumberFormat="1" applyFont="1" applyBorder="1" applyAlignment="1">
      <alignment vertical="center"/>
    </xf>
    <xf numFmtId="0" fontId="44" fillId="0" borderId="0" xfId="0" applyFont="1" applyBorder="1" applyAlignment="1">
      <alignment horizontal="right" vertical="center"/>
    </xf>
    <xf numFmtId="0" fontId="44" fillId="0" borderId="0" xfId="0" applyFont="1" applyBorder="1" applyAlignment="1">
      <alignment vertical="center"/>
    </xf>
    <xf numFmtId="0" fontId="55" fillId="0" borderId="0" xfId="0" applyFont="1" applyBorder="1" applyAlignment="1">
      <alignment horizontal="center" vertical="top"/>
    </xf>
    <xf numFmtId="0" fontId="46" fillId="0" borderId="0" xfId="0" applyFont="1" applyBorder="1" applyAlignment="1">
      <alignment horizontal="center" vertical="top"/>
    </xf>
    <xf numFmtId="0" fontId="50" fillId="0" borderId="0" xfId="0" applyFont="1"/>
    <xf numFmtId="0" fontId="50" fillId="0" borderId="0" xfId="0" applyFont="1" applyAlignment="1"/>
    <xf numFmtId="0" fontId="14" fillId="0" borderId="0" xfId="0" applyFont="1" applyAlignment="1">
      <alignment vertical="center"/>
    </xf>
    <xf numFmtId="0" fontId="0" fillId="0" borderId="0" xfId="0" applyFill="1" applyBorder="1" applyAlignment="1">
      <alignment horizontal="center"/>
    </xf>
    <xf numFmtId="0" fontId="0" fillId="0" borderId="91" xfId="0" applyFill="1" applyBorder="1" applyAlignment="1">
      <alignment horizontal="right"/>
    </xf>
    <xf numFmtId="0" fontId="0" fillId="0" borderId="33" xfId="0" applyFill="1" applyBorder="1" applyAlignment="1">
      <alignment horizontal="right"/>
    </xf>
    <xf numFmtId="0" fontId="0" fillId="0" borderId="92" xfId="0" applyFill="1" applyBorder="1" applyAlignment="1">
      <alignment horizontal="right"/>
    </xf>
    <xf numFmtId="0" fontId="0" fillId="0" borderId="36" xfId="0" applyFill="1" applyBorder="1" applyAlignment="1">
      <alignment horizontal="right"/>
    </xf>
    <xf numFmtId="0" fontId="0" fillId="0" borderId="151" xfId="0" applyFill="1" applyBorder="1" applyAlignment="1">
      <alignment horizontal="right"/>
    </xf>
    <xf numFmtId="0" fontId="0" fillId="0" borderId="37" xfId="0" applyFill="1" applyBorder="1" applyAlignment="1">
      <alignment horizontal="center"/>
    </xf>
    <xf numFmtId="0" fontId="0" fillId="0" borderId="5" xfId="0" applyBorder="1" applyAlignment="1">
      <alignment horizontal="right"/>
    </xf>
    <xf numFmtId="0" fontId="0" fillId="0" borderId="10" xfId="0" applyFill="1" applyBorder="1" applyAlignment="1">
      <alignment horizontal="left" vertical="center"/>
    </xf>
    <xf numFmtId="0" fontId="0" fillId="0" borderId="80" xfId="0" applyFill="1" applyBorder="1"/>
    <xf numFmtId="0" fontId="0" fillId="0" borderId="116" xfId="0" applyFill="1" applyBorder="1"/>
    <xf numFmtId="0" fontId="0" fillId="0" borderId="80" xfId="0" applyFill="1" applyBorder="1" applyAlignment="1">
      <alignment horizontal="right"/>
    </xf>
    <xf numFmtId="0" fontId="0" fillId="0" borderId="90" xfId="0" applyFill="1" applyBorder="1"/>
    <xf numFmtId="0" fontId="0" fillId="0" borderId="37" xfId="0" applyFill="1" applyBorder="1" applyAlignment="1">
      <alignment horizontal="left"/>
    </xf>
    <xf numFmtId="0" fontId="0" fillId="0" borderId="0" xfId="0" applyFill="1" applyAlignment="1">
      <alignment horizontal="left" vertical="top"/>
    </xf>
    <xf numFmtId="0" fontId="0" fillId="0" borderId="0" xfId="0" applyAlignment="1">
      <alignment vertical="top"/>
    </xf>
    <xf numFmtId="0" fontId="0" fillId="0" borderId="0" xfId="0" applyFill="1" applyAlignment="1">
      <alignment vertical="top"/>
    </xf>
    <xf numFmtId="0" fontId="0" fillId="0" borderId="0" xfId="0" applyFill="1" applyBorder="1" applyAlignment="1">
      <alignment vertical="top"/>
    </xf>
    <xf numFmtId="0" fontId="0" fillId="0" borderId="0" xfId="0" applyAlignment="1">
      <alignment horizontal="right" vertical="top"/>
    </xf>
    <xf numFmtId="0" fontId="11" fillId="0" borderId="0" xfId="0" applyFont="1" applyAlignment="1">
      <alignment vertical="top"/>
    </xf>
    <xf numFmtId="0" fontId="0" fillId="0" borderId="0" xfId="0" applyFont="1" applyBorder="1" applyAlignment="1">
      <alignment vertical="center"/>
    </xf>
    <xf numFmtId="3" fontId="22" fillId="0" borderId="0" xfId="0" applyNumberFormat="1" applyFont="1" applyBorder="1" applyAlignment="1">
      <alignment vertical="center"/>
    </xf>
    <xf numFmtId="0" fontId="22" fillId="0" borderId="0" xfId="0" applyNumberFormat="1" applyFont="1" applyBorder="1" applyAlignment="1">
      <alignment vertical="center"/>
    </xf>
    <xf numFmtId="0" fontId="22" fillId="0" borderId="0" xfId="0" applyNumberFormat="1" applyFont="1" applyBorder="1" applyAlignment="1">
      <alignment horizontal="right" vertical="center"/>
    </xf>
    <xf numFmtId="0" fontId="56" fillId="0" borderId="0" xfId="0" applyFont="1" applyAlignment="1"/>
    <xf numFmtId="0" fontId="53" fillId="0" borderId="0" xfId="0" applyFont="1" applyAlignment="1"/>
    <xf numFmtId="0" fontId="56" fillId="0" borderId="0" xfId="0" applyFont="1" applyAlignment="1">
      <alignment vertical="center"/>
    </xf>
    <xf numFmtId="0" fontId="0" fillId="0" borderId="5" xfId="0" applyBorder="1" applyAlignment="1">
      <alignment horizontal="centerContinuous"/>
    </xf>
    <xf numFmtId="0" fontId="0" fillId="0" borderId="0" xfId="0" applyFill="1" applyAlignment="1">
      <alignment horizontal="right" vertical="center"/>
    </xf>
    <xf numFmtId="0" fontId="25" fillId="0" borderId="0" xfId="0" applyFont="1" applyFill="1" applyBorder="1" applyAlignment="1">
      <alignment vertical="center"/>
    </xf>
    <xf numFmtId="0" fontId="25" fillId="0" borderId="0" xfId="0" applyFont="1" applyFill="1" applyBorder="1"/>
    <xf numFmtId="0" fontId="11" fillId="0" borderId="51" xfId="0" applyFont="1" applyFill="1" applyBorder="1" applyAlignment="1">
      <alignment horizontal="center"/>
    </xf>
    <xf numFmtId="0" fontId="11" fillId="0" borderId="42" xfId="0" applyFont="1" applyFill="1" applyBorder="1" applyAlignment="1">
      <alignment horizontal="center"/>
    </xf>
    <xf numFmtId="0" fontId="11" fillId="0" borderId="163" xfId="0" applyFont="1" applyBorder="1" applyAlignment="1">
      <alignment horizontal="right"/>
    </xf>
    <xf numFmtId="0" fontId="11" fillId="0" borderId="165" xfId="0" applyFont="1" applyBorder="1"/>
    <xf numFmtId="0" fontId="11" fillId="0" borderId="166" xfId="0" applyFont="1" applyBorder="1"/>
    <xf numFmtId="0" fontId="11" fillId="0" borderId="167" xfId="0" applyFont="1" applyBorder="1"/>
    <xf numFmtId="0" fontId="11" fillId="0" borderId="168" xfId="0" applyFont="1" applyFill="1" applyBorder="1"/>
    <xf numFmtId="0" fontId="11" fillId="0" borderId="169" xfId="0" applyFont="1" applyFill="1" applyBorder="1"/>
    <xf numFmtId="0" fontId="11" fillId="0" borderId="166" xfId="0" applyFont="1" applyFill="1" applyBorder="1"/>
    <xf numFmtId="0" fontId="11" fillId="0" borderId="167" xfId="0" applyFont="1" applyFill="1" applyBorder="1"/>
    <xf numFmtId="0" fontId="11" fillId="0" borderId="170" xfId="0" applyFont="1" applyFill="1" applyBorder="1"/>
    <xf numFmtId="0" fontId="11" fillId="0" borderId="171" xfId="0" applyFont="1" applyFill="1" applyBorder="1"/>
    <xf numFmtId="0" fontId="11" fillId="0" borderId="172" xfId="0" applyFont="1" applyBorder="1"/>
    <xf numFmtId="0" fontId="11" fillId="0" borderId="173" xfId="0" applyFont="1" applyBorder="1"/>
    <xf numFmtId="0" fontId="11" fillId="0" borderId="174" xfId="0" applyFont="1" applyBorder="1"/>
    <xf numFmtId="0" fontId="11" fillId="0" borderId="163" xfId="0" applyFont="1" applyBorder="1"/>
    <xf numFmtId="0" fontId="11" fillId="0" borderId="175" xfId="0" applyFont="1" applyBorder="1"/>
    <xf numFmtId="0" fontId="11" fillId="0" borderId="170" xfId="0" applyFont="1" applyBorder="1"/>
    <xf numFmtId="0" fontId="11" fillId="0" borderId="176" xfId="0" applyFont="1" applyBorder="1"/>
    <xf numFmtId="0" fontId="0" fillId="0" borderId="99" xfId="0" applyFill="1" applyBorder="1" applyAlignment="1">
      <alignment vertical="center"/>
    </xf>
    <xf numFmtId="0" fontId="0" fillId="0" borderId="28" xfId="0" applyFill="1" applyBorder="1" applyAlignment="1">
      <alignment horizontal="right" vertical="center"/>
    </xf>
    <xf numFmtId="0" fontId="0" fillId="0" borderId="29" xfId="0" applyFill="1" applyBorder="1" applyAlignment="1">
      <alignment horizontal="right" vertical="center"/>
    </xf>
    <xf numFmtId="0" fontId="50" fillId="0" borderId="0" xfId="0" applyFont="1" applyBorder="1"/>
    <xf numFmtId="0" fontId="9" fillId="0" borderId="0" xfId="0" quotePrefix="1" applyFont="1" applyBorder="1" applyAlignment="1">
      <alignment horizontal="left" vertical="center"/>
    </xf>
    <xf numFmtId="0" fontId="25" fillId="0" borderId="0" xfId="0" applyFont="1" applyBorder="1" applyAlignment="1">
      <alignment horizontal="centerContinuous" vertical="center"/>
    </xf>
    <xf numFmtId="0" fontId="26" fillId="0" borderId="0" xfId="4" applyFont="1">
      <alignment vertical="center"/>
    </xf>
    <xf numFmtId="0" fontId="28" fillId="0" borderId="0" xfId="4" applyFont="1">
      <alignment vertical="center"/>
    </xf>
    <xf numFmtId="0" fontId="11" fillId="0" borderId="0" xfId="4" applyFont="1" applyFill="1">
      <alignment vertical="center"/>
    </xf>
    <xf numFmtId="0" fontId="26" fillId="0" borderId="0" xfId="4" applyFont="1" applyFill="1">
      <alignment vertical="center"/>
    </xf>
    <xf numFmtId="38" fontId="18" fillId="0" borderId="0" xfId="7" applyFont="1" applyAlignment="1"/>
    <xf numFmtId="38" fontId="18" fillId="0" borderId="0" xfId="7" applyFont="1" applyAlignment="1">
      <alignment horizontal="centerContinuous" vertical="center"/>
    </xf>
    <xf numFmtId="0" fontId="0" fillId="0" borderId="0" xfId="0" applyAlignment="1">
      <alignment horizontal="center"/>
    </xf>
    <xf numFmtId="0" fontId="0" fillId="0" borderId="108" xfId="0" applyBorder="1" applyAlignment="1">
      <alignment horizontal="left" vertical="top"/>
    </xf>
    <xf numFmtId="0" fontId="0" fillId="0" borderId="36" xfId="0" applyBorder="1" applyAlignment="1">
      <alignment horizontal="left" vertical="top"/>
    </xf>
    <xf numFmtId="0" fontId="25" fillId="0" borderId="0" xfId="0" applyFont="1" applyAlignment="1">
      <alignment vertical="center"/>
    </xf>
    <xf numFmtId="0" fontId="0" fillId="0" borderId="0" xfId="0" applyAlignment="1"/>
    <xf numFmtId="0" fontId="0" fillId="0" borderId="0" xfId="0" applyBorder="1" applyAlignment="1">
      <alignment vertical="top"/>
    </xf>
    <xf numFmtId="0" fontId="0" fillId="0" borderId="12" xfId="0" applyFill="1" applyBorder="1" applyAlignment="1">
      <alignment horizontal="left"/>
    </xf>
    <xf numFmtId="0" fontId="0" fillId="0" borderId="22" xfId="0" applyFill="1" applyBorder="1" applyAlignment="1">
      <alignment horizontal="left"/>
    </xf>
    <xf numFmtId="0" fontId="0" fillId="0" borderId="21" xfId="0" applyFill="1" applyBorder="1" applyAlignment="1">
      <alignment vertical="top"/>
    </xf>
    <xf numFmtId="0" fontId="41" fillId="0" borderId="0" xfId="0" applyFont="1" applyFill="1" applyBorder="1" applyAlignment="1">
      <alignment vertical="center"/>
    </xf>
    <xf numFmtId="0" fontId="0" fillId="0" borderId="0" xfId="0" applyBorder="1" applyAlignment="1">
      <alignment horizontal="left" vertical="top"/>
    </xf>
    <xf numFmtId="38" fontId="0" fillId="0" borderId="0" xfId="8" applyFont="1" applyFill="1" applyBorder="1" applyAlignment="1">
      <alignment horizontal="center" vertical="center"/>
    </xf>
    <xf numFmtId="0" fontId="0" fillId="0" borderId="0" xfId="0" applyFill="1" applyBorder="1" applyAlignment="1">
      <alignment horizontal="right" vertical="center"/>
    </xf>
    <xf numFmtId="0" fontId="41" fillId="0" borderId="0" xfId="0" applyFont="1" applyFill="1" applyAlignment="1">
      <alignment horizontal="left" vertical="center"/>
    </xf>
    <xf numFmtId="0" fontId="0" fillId="0" borderId="15" xfId="0" applyBorder="1"/>
    <xf numFmtId="0" fontId="0" fillId="0" borderId="16" xfId="0" applyBorder="1"/>
    <xf numFmtId="0" fontId="0" fillId="0" borderId="17" xfId="0" applyBorder="1"/>
    <xf numFmtId="0" fontId="0" fillId="0" borderId="190" xfId="0" applyBorder="1"/>
    <xf numFmtId="0" fontId="0" fillId="0" borderId="191" xfId="0" applyBorder="1"/>
    <xf numFmtId="0" fontId="0" fillId="0" borderId="189" xfId="0" applyBorder="1" applyAlignment="1">
      <alignment horizontal="center"/>
    </xf>
    <xf numFmtId="0" fontId="0" fillId="0" borderId="190" xfId="0" applyBorder="1" applyAlignment="1">
      <alignment horizontal="right"/>
    </xf>
    <xf numFmtId="0" fontId="0" fillId="0" borderId="16" xfId="0" applyBorder="1" applyAlignment="1">
      <alignment horizontal="right"/>
    </xf>
    <xf numFmtId="0" fontId="0" fillId="0" borderId="132" xfId="0" applyBorder="1" applyAlignment="1">
      <alignment horizontal="center" vertical="top"/>
    </xf>
    <xf numFmtId="0" fontId="9" fillId="0" borderId="5" xfId="0" applyFont="1" applyFill="1" applyBorder="1"/>
    <xf numFmtId="0" fontId="9" fillId="0" borderId="23" xfId="0" applyFont="1" applyFill="1" applyBorder="1"/>
    <xf numFmtId="0" fontId="9" fillId="0" borderId="13" xfId="0" applyFont="1" applyFill="1" applyBorder="1"/>
    <xf numFmtId="0" fontId="9" fillId="0" borderId="13" xfId="0" applyFont="1" applyBorder="1"/>
    <xf numFmtId="0" fontId="9" fillId="0" borderId="189" xfId="0" applyFont="1" applyFill="1" applyBorder="1" applyAlignment="1">
      <alignment horizontal="centerContinuous"/>
    </xf>
    <xf numFmtId="0" fontId="9" fillId="0" borderId="190" xfId="0" applyFont="1" applyFill="1" applyBorder="1" applyAlignment="1">
      <alignment horizontal="centerContinuous"/>
    </xf>
    <xf numFmtId="38" fontId="12" fillId="0" borderId="81" xfId="2" applyFont="1" applyFill="1" applyBorder="1" applyAlignment="1">
      <alignment horizontal="right"/>
    </xf>
    <xf numFmtId="38" fontId="12" fillId="0" borderId="81" xfId="2" applyFont="1" applyBorder="1" applyAlignment="1">
      <alignment horizontal="right"/>
    </xf>
    <xf numFmtId="0" fontId="9" fillId="0" borderId="7" xfId="0" applyFont="1" applyFill="1" applyBorder="1"/>
    <xf numFmtId="0" fontId="9" fillId="0" borderId="81" xfId="0" applyFont="1" applyBorder="1"/>
    <xf numFmtId="0" fontId="9" fillId="0" borderId="81" xfId="0" applyFont="1" applyFill="1" applyBorder="1"/>
    <xf numFmtId="0" fontId="9" fillId="0" borderId="28" xfId="0" applyFont="1" applyFill="1" applyBorder="1"/>
    <xf numFmtId="0" fontId="9" fillId="0" borderId="28" xfId="0" applyFont="1" applyBorder="1"/>
    <xf numFmtId="38" fontId="33" fillId="0" borderId="13" xfId="7" applyFont="1" applyBorder="1" applyAlignment="1">
      <alignment vertical="center"/>
    </xf>
    <xf numFmtId="38" fontId="33" fillId="0" borderId="14" xfId="7" applyFont="1" applyBorder="1" applyAlignment="1">
      <alignment vertical="center"/>
    </xf>
    <xf numFmtId="38" fontId="18" fillId="0" borderId="11" xfId="7" applyFont="1" applyBorder="1" applyAlignment="1">
      <alignment vertical="center"/>
    </xf>
    <xf numFmtId="38" fontId="33" fillId="0" borderId="189" xfId="7" applyFont="1" applyBorder="1" applyAlignment="1">
      <alignment horizontal="center" vertical="center"/>
    </xf>
    <xf numFmtId="0" fontId="18" fillId="0" borderId="0" xfId="0" applyFont="1" applyFill="1" applyBorder="1" applyAlignment="1">
      <alignment horizontal="left" vertical="center"/>
    </xf>
    <xf numFmtId="0" fontId="18" fillId="0" borderId="0" xfId="0" applyFont="1" applyBorder="1" applyAlignment="1">
      <alignment horizontal="left" vertical="center"/>
    </xf>
    <xf numFmtId="38" fontId="33" fillId="0" borderId="195" xfId="7" applyFont="1" applyBorder="1" applyAlignment="1">
      <alignment vertical="center"/>
    </xf>
    <xf numFmtId="38" fontId="33" fillId="0" borderId="4" xfId="7" applyFont="1" applyBorder="1" applyAlignment="1">
      <alignment horizontal="right" vertical="center"/>
    </xf>
    <xf numFmtId="38" fontId="33" fillId="0" borderId="5" xfId="7" applyFont="1" applyBorder="1" applyAlignment="1">
      <alignment horizontal="right" vertical="center"/>
    </xf>
    <xf numFmtId="38" fontId="33" fillId="0" borderId="7" xfId="7" applyFont="1" applyBorder="1" applyAlignment="1">
      <alignment horizontal="right" vertical="center"/>
    </xf>
    <xf numFmtId="38" fontId="33" fillId="0" borderId="1" xfId="7" applyFont="1" applyBorder="1" applyAlignment="1">
      <alignment horizontal="right" vertical="center"/>
    </xf>
    <xf numFmtId="38" fontId="33" fillId="0" borderId="51" xfId="7" applyFont="1" applyBorder="1" applyAlignment="1">
      <alignment horizontal="right" vertical="center"/>
    </xf>
    <xf numFmtId="38" fontId="33" fillId="0" borderId="190" xfId="7" applyFont="1" applyBorder="1" applyAlignment="1">
      <alignment horizontal="right" vertical="center"/>
    </xf>
    <xf numFmtId="38" fontId="50" fillId="0" borderId="0" xfId="6" applyFont="1" applyFill="1" applyAlignment="1">
      <alignment vertical="center"/>
    </xf>
    <xf numFmtId="38" fontId="11" fillId="0" borderId="16" xfId="7" applyFont="1" applyFill="1" applyBorder="1" applyAlignment="1">
      <alignment vertical="center" shrinkToFit="1"/>
    </xf>
    <xf numFmtId="38" fontId="18" fillId="0" borderId="4" xfId="7" applyFont="1" applyFill="1" applyBorder="1" applyAlignment="1">
      <alignment vertical="center"/>
    </xf>
    <xf numFmtId="38" fontId="11" fillId="0" borderId="38" xfId="7" applyFont="1" applyFill="1" applyBorder="1" applyAlignment="1">
      <alignment vertical="center"/>
    </xf>
    <xf numFmtId="38" fontId="11" fillId="0" borderId="38" xfId="7" applyFont="1" applyFill="1" applyBorder="1" applyAlignment="1">
      <alignment vertical="center" shrinkToFit="1"/>
    </xf>
    <xf numFmtId="38" fontId="11" fillId="0" borderId="23" xfId="7" applyFont="1" applyFill="1" applyBorder="1" applyAlignment="1">
      <alignment vertical="center"/>
    </xf>
    <xf numFmtId="38" fontId="18" fillId="0" borderId="0" xfId="7" applyFont="1" applyAlignment="1">
      <alignment horizontal="center" vertical="center"/>
    </xf>
    <xf numFmtId="0" fontId="0" fillId="0" borderId="0" xfId="0" applyFont="1" applyFill="1" applyAlignment="1">
      <alignment vertical="center"/>
    </xf>
    <xf numFmtId="0" fontId="57" fillId="0" borderId="0" xfId="0" applyFont="1" applyBorder="1" applyAlignment="1">
      <alignment vertical="center"/>
    </xf>
    <xf numFmtId="0" fontId="53" fillId="0" borderId="0" xfId="0" applyFont="1" applyBorder="1" applyAlignment="1">
      <alignment vertical="center"/>
    </xf>
    <xf numFmtId="38" fontId="33" fillId="0" borderId="45" xfId="7" applyFont="1" applyBorder="1" applyAlignment="1">
      <alignment horizontal="center" vertical="center"/>
    </xf>
    <xf numFmtId="38" fontId="33" fillId="0" borderId="50" xfId="7" applyFont="1" applyBorder="1" applyAlignment="1">
      <alignment horizontal="center" vertical="center"/>
    </xf>
    <xf numFmtId="38" fontId="33" fillId="0" borderId="101" xfId="7" applyFont="1" applyBorder="1" applyAlignment="1">
      <alignment horizontal="center" vertical="center"/>
    </xf>
    <xf numFmtId="38" fontId="33" fillId="0" borderId="140" xfId="7" applyFont="1" applyBorder="1" applyAlignment="1">
      <alignment horizontal="center" vertical="center"/>
    </xf>
    <xf numFmtId="0" fontId="63" fillId="0" borderId="0" xfId="0" applyFont="1" applyAlignment="1">
      <alignment horizontal="right"/>
    </xf>
    <xf numFmtId="0" fontId="7" fillId="0" borderId="0" xfId="0" applyFont="1" applyBorder="1" applyAlignment="1">
      <alignment horizontal="right" vertical="center"/>
    </xf>
    <xf numFmtId="0" fontId="7" fillId="0" borderId="0" xfId="4" applyFont="1" applyAlignment="1">
      <alignment horizontal="right" vertical="center"/>
    </xf>
    <xf numFmtId="0" fontId="64" fillId="0" borderId="0" xfId="5" applyFont="1" applyAlignment="1">
      <alignment horizontal="right"/>
    </xf>
    <xf numFmtId="0" fontId="65" fillId="0" borderId="0" xfId="5" applyFont="1" applyBorder="1" applyAlignment="1">
      <alignment horizontal="right" vertical="center"/>
    </xf>
    <xf numFmtId="38" fontId="63" fillId="0" borderId="0" xfId="7" applyFont="1" applyAlignment="1">
      <alignment horizontal="right" vertical="center"/>
    </xf>
    <xf numFmtId="38" fontId="63" fillId="0" borderId="0" xfId="7" applyFont="1" applyBorder="1" applyAlignment="1">
      <alignment horizontal="right" vertical="center"/>
    </xf>
    <xf numFmtId="0" fontId="53" fillId="0" borderId="0" xfId="0" applyFont="1" applyBorder="1" applyAlignment="1">
      <alignment horizontal="left" vertical="center"/>
    </xf>
    <xf numFmtId="38" fontId="33" fillId="0" borderId="217" xfId="7" applyFont="1" applyBorder="1" applyAlignment="1">
      <alignment vertical="center"/>
    </xf>
    <xf numFmtId="38" fontId="33" fillId="0" borderId="218" xfId="7" applyFont="1" applyBorder="1" applyAlignment="1">
      <alignment vertical="center"/>
    </xf>
    <xf numFmtId="38" fontId="33" fillId="0" borderId="219" xfId="7" applyFont="1" applyBorder="1" applyAlignment="1">
      <alignment vertical="center"/>
    </xf>
    <xf numFmtId="38" fontId="33" fillId="0" borderId="220" xfId="7" applyFont="1" applyBorder="1" applyAlignment="1">
      <alignment vertical="center"/>
    </xf>
    <xf numFmtId="38" fontId="33" fillId="0" borderId="221" xfId="7" applyFont="1" applyBorder="1" applyAlignment="1">
      <alignment vertical="center"/>
    </xf>
    <xf numFmtId="38" fontId="33" fillId="0" borderId="222" xfId="7" applyFont="1" applyBorder="1" applyAlignment="1">
      <alignment vertical="center"/>
    </xf>
    <xf numFmtId="0" fontId="11" fillId="0" borderId="0" xfId="0" applyFont="1" applyAlignment="1">
      <alignment horizontal="right" vertical="center"/>
    </xf>
    <xf numFmtId="0" fontId="11" fillId="0" borderId="0" xfId="0" quotePrefix="1" applyFont="1" applyAlignment="1">
      <alignment horizontal="right"/>
    </xf>
    <xf numFmtId="0" fontId="11" fillId="0" borderId="0" xfId="0" applyFont="1" applyAlignment="1">
      <alignment horizontal="right"/>
    </xf>
    <xf numFmtId="38" fontId="33" fillId="0" borderId="80" xfId="7" applyFont="1" applyBorder="1" applyAlignment="1">
      <alignment vertical="center"/>
    </xf>
    <xf numFmtId="38" fontId="33" fillId="0" borderId="15" xfId="7" applyFont="1" applyBorder="1" applyAlignment="1">
      <alignment vertical="center"/>
    </xf>
    <xf numFmtId="38" fontId="33" fillId="0" borderId="16" xfId="7" applyFont="1" applyBorder="1" applyAlignment="1">
      <alignment vertical="center"/>
    </xf>
    <xf numFmtId="38" fontId="33" fillId="0" borderId="162" xfId="7" applyFont="1" applyBorder="1" applyAlignment="1">
      <alignment vertical="center"/>
    </xf>
    <xf numFmtId="38" fontId="33" fillId="0" borderId="191" xfId="7" applyFont="1" applyBorder="1" applyAlignment="1">
      <alignment vertical="center"/>
    </xf>
    <xf numFmtId="38" fontId="12" fillId="0" borderId="1" xfId="2" applyFont="1" applyFill="1" applyBorder="1" applyAlignment="1">
      <alignment horizontal="right"/>
    </xf>
    <xf numFmtId="38" fontId="12" fillId="0" borderId="7" xfId="2" applyFont="1" applyFill="1" applyBorder="1" applyAlignment="1">
      <alignment horizontal="right"/>
    </xf>
    <xf numFmtId="38" fontId="12" fillId="0" borderId="0" xfId="2" applyFont="1" applyFill="1" applyBorder="1" applyAlignment="1">
      <alignment horizontal="right"/>
    </xf>
    <xf numFmtId="38" fontId="12" fillId="0" borderId="33" xfId="2" applyFont="1" applyBorder="1" applyAlignment="1">
      <alignment horizontal="right"/>
    </xf>
    <xf numFmtId="38" fontId="12" fillId="0" borderId="71" xfId="2" applyFont="1" applyFill="1" applyBorder="1" applyAlignment="1">
      <alignment horizontal="right"/>
    </xf>
    <xf numFmtId="38" fontId="12" fillId="0" borderId="9" xfId="2" applyFont="1" applyFill="1" applyBorder="1" applyAlignment="1">
      <alignment horizontal="left"/>
    </xf>
    <xf numFmtId="38" fontId="12" fillId="0" borderId="28" xfId="2" applyFont="1" applyFill="1" applyBorder="1" applyAlignment="1">
      <alignment horizontal="left"/>
    </xf>
    <xf numFmtId="38" fontId="12" fillId="0" borderId="28" xfId="2" applyFont="1" applyBorder="1" applyAlignment="1">
      <alignment horizontal="left"/>
    </xf>
    <xf numFmtId="38" fontId="12" fillId="0" borderId="3" xfId="2" applyFont="1" applyFill="1" applyBorder="1" applyAlignment="1">
      <alignment horizontal="left"/>
    </xf>
    <xf numFmtId="38" fontId="12" fillId="0" borderId="97" xfId="2" applyFont="1" applyFill="1" applyBorder="1" applyAlignment="1">
      <alignment horizontal="left"/>
    </xf>
    <xf numFmtId="0" fontId="0" fillId="0" borderId="0" xfId="0" applyFont="1" applyBorder="1"/>
    <xf numFmtId="0" fontId="0" fillId="0" borderId="0" xfId="0" applyBorder="1" applyAlignment="1">
      <alignment horizontal="right"/>
    </xf>
    <xf numFmtId="0" fontId="0" fillId="0" borderId="0" xfId="0" applyBorder="1" applyAlignment="1">
      <alignment horizontal="left"/>
    </xf>
    <xf numFmtId="0" fontId="0" fillId="0" borderId="116" xfId="0" applyBorder="1"/>
    <xf numFmtId="0" fontId="0" fillId="0" borderId="23" xfId="0" applyBorder="1"/>
    <xf numFmtId="0" fontId="0" fillId="0" borderId="23" xfId="0" applyBorder="1" applyAlignment="1">
      <alignment horizontal="right"/>
    </xf>
    <xf numFmtId="0" fontId="0" fillId="0" borderId="24" xfId="0" applyBorder="1"/>
    <xf numFmtId="0" fontId="0" fillId="0" borderId="0" xfId="0" applyAlignment="1">
      <alignment horizontal="center" vertical="top"/>
    </xf>
    <xf numFmtId="0" fontId="0" fillId="0" borderId="0" xfId="0" applyFill="1" applyAlignment="1">
      <alignment horizontal="center" vertical="top"/>
    </xf>
    <xf numFmtId="0" fontId="0" fillId="0" borderId="0" xfId="0" applyFill="1" applyAlignment="1">
      <alignment horizontal="right" vertical="top"/>
    </xf>
    <xf numFmtId="0" fontId="22" fillId="0" borderId="0" xfId="0" quotePrefix="1" applyFont="1" applyAlignment="1">
      <alignment horizontal="right" vertical="center"/>
    </xf>
    <xf numFmtId="0" fontId="20" fillId="0" borderId="0" xfId="0" applyFont="1" applyFill="1" applyBorder="1" applyAlignment="1">
      <alignment horizontal="left" vertical="center"/>
    </xf>
    <xf numFmtId="0" fontId="8" fillId="0" borderId="0" xfId="0" applyFont="1" applyBorder="1" applyAlignment="1">
      <alignment vertical="center"/>
    </xf>
    <xf numFmtId="0" fontId="25" fillId="0" borderId="0" xfId="0" applyFont="1" applyBorder="1" applyAlignment="1">
      <alignment horizontal="left" vertical="center"/>
    </xf>
    <xf numFmtId="0" fontId="25" fillId="0" borderId="0" xfId="0" applyFont="1" applyBorder="1" applyAlignment="1">
      <alignment horizontal="center" vertical="center"/>
    </xf>
    <xf numFmtId="0" fontId="25" fillId="0" borderId="0" xfId="0" applyFont="1" applyBorder="1"/>
    <xf numFmtId="0" fontId="0" fillId="0" borderId="0" xfId="0" applyFont="1" applyBorder="1" applyAlignment="1">
      <alignment horizontal="centerContinuous" vertical="center"/>
    </xf>
    <xf numFmtId="0" fontId="0" fillId="0" borderId="0" xfId="0" applyFont="1" applyBorder="1" applyAlignment="1">
      <alignment vertical="top" wrapText="1"/>
    </xf>
    <xf numFmtId="0" fontId="0" fillId="0" borderId="6" xfId="0" applyFont="1" applyBorder="1" applyAlignment="1">
      <alignment vertical="top" wrapText="1"/>
    </xf>
    <xf numFmtId="0" fontId="0" fillId="0" borderId="0" xfId="0" applyFont="1" applyBorder="1" applyAlignment="1">
      <alignment horizontal="left" vertical="top" wrapText="1"/>
    </xf>
    <xf numFmtId="0" fontId="0" fillId="0" borderId="0" xfId="0" applyFont="1" applyBorder="1" applyAlignment="1">
      <alignment horizontal="left" vertical="top"/>
    </xf>
    <xf numFmtId="0" fontId="41" fillId="0" borderId="0" xfId="0" applyFont="1" applyBorder="1"/>
    <xf numFmtId="0" fontId="25" fillId="0" borderId="0" xfId="0" applyFont="1"/>
    <xf numFmtId="0" fontId="25" fillId="0" borderId="0" xfId="0" applyFont="1" applyBorder="1" applyAlignment="1">
      <alignment horizontal="center"/>
    </xf>
    <xf numFmtId="0" fontId="15" fillId="0" borderId="0" xfId="0" applyFont="1" applyBorder="1"/>
    <xf numFmtId="0" fontId="8" fillId="0" borderId="0" xfId="0" applyFont="1" applyBorder="1" applyAlignment="1">
      <alignment horizontal="left" vertical="center"/>
    </xf>
    <xf numFmtId="0" fontId="0" fillId="0" borderId="0" xfId="0" applyFont="1" applyBorder="1" applyAlignment="1">
      <alignment horizontal="left" vertical="center" wrapText="1"/>
    </xf>
    <xf numFmtId="0" fontId="0" fillId="0" borderId="0" xfId="0" applyFont="1" applyBorder="1" applyAlignment="1">
      <alignment horizontal="left" vertical="center"/>
    </xf>
    <xf numFmtId="0" fontId="41" fillId="0" borderId="0" xfId="0" applyFont="1" applyBorder="1" applyAlignment="1"/>
    <xf numFmtId="0" fontId="17" fillId="0" borderId="0" xfId="0" applyFont="1" applyBorder="1" applyAlignment="1">
      <alignment vertical="center"/>
    </xf>
    <xf numFmtId="0" fontId="0" fillId="2" borderId="5" xfId="0" applyFont="1" applyFill="1" applyBorder="1" applyAlignment="1">
      <alignment horizontal="left" vertical="center"/>
    </xf>
    <xf numFmtId="0" fontId="0" fillId="2" borderId="5" xfId="0" applyFont="1" applyFill="1" applyBorder="1" applyAlignment="1">
      <alignment vertical="center"/>
    </xf>
    <xf numFmtId="0" fontId="0" fillId="2" borderId="0" xfId="0" applyFont="1" applyFill="1" applyBorder="1" applyAlignment="1">
      <alignment horizontal="left"/>
    </xf>
    <xf numFmtId="0" fontId="0" fillId="2" borderId="0" xfId="0" applyFont="1" applyFill="1" applyBorder="1" applyAlignment="1">
      <alignment horizontal="center" vertical="center"/>
    </xf>
    <xf numFmtId="0" fontId="0" fillId="2" borderId="81" xfId="0" applyFont="1" applyFill="1" applyBorder="1" applyAlignment="1">
      <alignment vertical="center"/>
    </xf>
    <xf numFmtId="0" fontId="0" fillId="2" borderId="33" xfId="0" applyFont="1" applyFill="1" applyBorder="1" applyAlignment="1">
      <alignment vertical="center"/>
    </xf>
    <xf numFmtId="0" fontId="0" fillId="2" borderId="28" xfId="0" applyFont="1" applyFill="1" applyBorder="1" applyAlignment="1">
      <alignment vertical="center"/>
    </xf>
    <xf numFmtId="0" fontId="0" fillId="0" borderId="0" xfId="0" applyFont="1" applyBorder="1" applyAlignment="1"/>
    <xf numFmtId="0" fontId="17" fillId="0" borderId="0" xfId="0" applyFont="1" applyBorder="1" applyAlignment="1">
      <alignment horizontal="left" wrapText="1"/>
    </xf>
    <xf numFmtId="0" fontId="0" fillId="0" borderId="0" xfId="0" applyFont="1" applyBorder="1" applyAlignment="1">
      <alignment vertical="top"/>
    </xf>
    <xf numFmtId="0" fontId="11" fillId="0" borderId="0" xfId="0" applyFont="1" applyBorder="1" applyAlignment="1">
      <alignment horizontal="left" vertical="top" wrapText="1"/>
    </xf>
    <xf numFmtId="0" fontId="9" fillId="0" borderId="0" xfId="0" quotePrefix="1" applyFont="1" applyBorder="1" applyAlignment="1">
      <alignment horizontal="left"/>
    </xf>
    <xf numFmtId="0" fontId="0" fillId="0" borderId="0" xfId="0" quotePrefix="1" applyFont="1" applyBorder="1" applyAlignment="1">
      <alignment horizontal="left" vertical="center"/>
    </xf>
    <xf numFmtId="0" fontId="0" fillId="0" borderId="0" xfId="0" applyFont="1" applyBorder="1" applyAlignment="1">
      <alignment horizontal="right" vertical="center"/>
    </xf>
    <xf numFmtId="38" fontId="5" fillId="0" borderId="0" xfId="6" applyFont="1" applyAlignment="1">
      <alignment vertical="center"/>
    </xf>
    <xf numFmtId="38" fontId="7" fillId="0" borderId="0" xfId="6" applyFont="1" applyAlignment="1">
      <alignment horizontal="right" vertical="center"/>
    </xf>
    <xf numFmtId="38" fontId="5" fillId="0" borderId="0" xfId="6" applyFont="1" applyBorder="1" applyAlignment="1">
      <alignment vertical="center"/>
    </xf>
    <xf numFmtId="38" fontId="5" fillId="0" borderId="0" xfId="6" applyFont="1" applyFill="1" applyBorder="1" applyAlignment="1">
      <alignment horizontal="left" vertical="center"/>
    </xf>
    <xf numFmtId="0" fontId="5" fillId="0" borderId="0" xfId="0" applyFont="1" applyFill="1" applyAlignment="1">
      <alignment horizontal="centerContinuous"/>
    </xf>
    <xf numFmtId="38" fontId="41" fillId="0" borderId="0" xfId="6" applyFont="1" applyFill="1" applyBorder="1" applyAlignment="1">
      <alignment horizontal="left" vertical="center"/>
    </xf>
    <xf numFmtId="38" fontId="20" fillId="0" borderId="0" xfId="6" applyFont="1" applyFill="1" applyBorder="1" applyAlignment="1">
      <alignment horizontal="center" vertical="center"/>
    </xf>
    <xf numFmtId="38" fontId="41" fillId="0" borderId="0" xfId="6" applyFont="1" applyAlignment="1">
      <alignment vertical="center"/>
    </xf>
    <xf numFmtId="38" fontId="5" fillId="0" borderId="0" xfId="6" applyFont="1" applyFill="1" applyAlignment="1">
      <alignment vertical="center"/>
    </xf>
    <xf numFmtId="0" fontId="5" fillId="0" borderId="0" xfId="0" applyFont="1" applyFill="1"/>
    <xf numFmtId="38" fontId="5" fillId="0" borderId="0" xfId="6" applyFont="1" applyFill="1" applyAlignment="1">
      <alignment horizontal="right" vertical="center"/>
    </xf>
    <xf numFmtId="0" fontId="5" fillId="0" borderId="0" xfId="0" quotePrefix="1" applyFont="1" applyAlignment="1">
      <alignment horizontal="center"/>
    </xf>
    <xf numFmtId="0" fontId="5" fillId="0" borderId="81" xfId="0" applyFont="1" applyBorder="1" applyAlignment="1">
      <alignment horizontal="center"/>
    </xf>
    <xf numFmtId="38" fontId="5" fillId="0" borderId="81" xfId="6" applyFont="1" applyBorder="1" applyAlignment="1">
      <alignment vertical="center"/>
    </xf>
    <xf numFmtId="38" fontId="5" fillId="0" borderId="33" xfId="6" applyFont="1" applyFill="1" applyBorder="1" applyAlignment="1">
      <alignment vertical="center"/>
    </xf>
    <xf numFmtId="38" fontId="5" fillId="0" borderId="28" xfId="6" applyFont="1" applyFill="1" applyBorder="1" applyAlignment="1">
      <alignment vertical="center"/>
    </xf>
    <xf numFmtId="0" fontId="5" fillId="0" borderId="1" xfId="0" applyFont="1" applyBorder="1" applyAlignment="1">
      <alignment horizontal="center"/>
    </xf>
    <xf numFmtId="0" fontId="5" fillId="0" borderId="1" xfId="0" applyFont="1" applyBorder="1" applyAlignment="1">
      <alignment horizontal="left"/>
    </xf>
    <xf numFmtId="38" fontId="5" fillId="0" borderId="2" xfId="6" applyFont="1" applyBorder="1" applyAlignment="1">
      <alignment horizontal="centerContinuous" vertical="center"/>
    </xf>
    <xf numFmtId="38" fontId="5" fillId="0" borderId="2" xfId="6" applyFont="1" applyFill="1" applyBorder="1" applyAlignment="1">
      <alignment horizontal="centerContinuous" vertical="center"/>
    </xf>
    <xf numFmtId="38" fontId="5" fillId="0" borderId="3" xfId="6" applyFont="1" applyFill="1" applyBorder="1" applyAlignment="1">
      <alignment horizontal="centerContinuous" vertical="center"/>
    </xf>
    <xf numFmtId="0" fontId="5" fillId="0" borderId="7" xfId="0" applyFont="1" applyBorder="1" applyAlignment="1">
      <alignment horizontal="left"/>
    </xf>
    <xf numFmtId="38" fontId="5" fillId="0" borderId="8" xfId="6" applyFont="1" applyBorder="1" applyAlignment="1">
      <alignment horizontal="centerContinuous" vertical="center"/>
    </xf>
    <xf numFmtId="38" fontId="5" fillId="0" borderId="8" xfId="6" applyFont="1" applyFill="1" applyBorder="1" applyAlignment="1">
      <alignment horizontal="centerContinuous" vertical="center"/>
    </xf>
    <xf numFmtId="38" fontId="5" fillId="0" borderId="9" xfId="6" applyFont="1" applyFill="1" applyBorder="1" applyAlignment="1">
      <alignment horizontal="centerContinuous" vertical="center"/>
    </xf>
    <xf numFmtId="0" fontId="5" fillId="0" borderId="4" xfId="0" applyFont="1" applyBorder="1" applyAlignment="1">
      <alignment horizontal="center"/>
    </xf>
    <xf numFmtId="38" fontId="5" fillId="0" borderId="3" xfId="6" applyFont="1" applyBorder="1" applyAlignment="1">
      <alignment horizontal="centerContinuous" vertical="center"/>
    </xf>
    <xf numFmtId="0" fontId="5" fillId="0" borderId="4" xfId="0" applyFont="1" applyBorder="1"/>
    <xf numFmtId="0" fontId="5" fillId="0" borderId="7" xfId="0" applyFont="1" applyBorder="1"/>
    <xf numFmtId="0" fontId="5" fillId="0" borderId="8" xfId="0" applyFont="1" applyBorder="1"/>
    <xf numFmtId="38" fontId="5" fillId="0" borderId="8" xfId="6" applyFont="1" applyBorder="1" applyAlignment="1">
      <alignment vertical="center"/>
    </xf>
    <xf numFmtId="38" fontId="5" fillId="0" borderId="9" xfId="6" applyFont="1" applyBorder="1" applyAlignment="1">
      <alignment vertical="center"/>
    </xf>
    <xf numFmtId="38" fontId="5" fillId="0" borderId="4" xfId="6" applyFont="1" applyBorder="1" applyAlignment="1">
      <alignment vertical="center"/>
    </xf>
    <xf numFmtId="38" fontId="5" fillId="0" borderId="6" xfId="6" applyFont="1" applyBorder="1" applyAlignment="1">
      <alignment vertical="center"/>
    </xf>
    <xf numFmtId="38" fontId="5" fillId="0" borderId="7" xfId="6" applyFont="1" applyBorder="1" applyAlignment="1">
      <alignment vertical="center"/>
    </xf>
    <xf numFmtId="38" fontId="5" fillId="0" borderId="1" xfId="6" applyFont="1" applyBorder="1" applyAlignment="1">
      <alignment horizontal="center" vertical="center"/>
    </xf>
    <xf numFmtId="38" fontId="5" fillId="0" borderId="1" xfId="6" applyFont="1" applyBorder="1" applyAlignment="1">
      <alignment vertical="center"/>
    </xf>
    <xf numFmtId="38" fontId="5" fillId="0" borderId="2" xfId="6" applyFont="1" applyBorder="1" applyAlignment="1">
      <alignment vertical="center"/>
    </xf>
    <xf numFmtId="38" fontId="5" fillId="0" borderId="3" xfId="6" applyFont="1" applyBorder="1" applyAlignment="1">
      <alignment vertical="center"/>
    </xf>
    <xf numFmtId="38" fontId="41" fillId="0" borderId="0" xfId="6" applyFont="1" applyBorder="1" applyAlignment="1">
      <alignment vertical="center"/>
    </xf>
    <xf numFmtId="38" fontId="5" fillId="0" borderId="0" xfId="7" applyFont="1" applyAlignment="1">
      <alignment vertical="center"/>
    </xf>
    <xf numFmtId="38" fontId="5" fillId="0" borderId="0" xfId="7" applyFont="1" applyBorder="1" applyAlignment="1">
      <alignment vertical="center"/>
    </xf>
    <xf numFmtId="38" fontId="15" fillId="0" borderId="0" xfId="7" applyFont="1" applyBorder="1" applyAlignment="1">
      <alignment horizontal="centerContinuous" vertical="center"/>
    </xf>
    <xf numFmtId="38" fontId="8" fillId="0" borderId="0" xfId="7" applyFont="1" applyBorder="1" applyAlignment="1">
      <alignment horizontal="centerContinuous" vertical="center"/>
    </xf>
    <xf numFmtId="38" fontId="5" fillId="0" borderId="0" xfId="7" applyFont="1" applyAlignment="1">
      <alignment horizontal="centerContinuous" vertical="center"/>
    </xf>
    <xf numFmtId="38" fontId="41" fillId="0" borderId="0" xfId="7" applyFont="1" applyBorder="1" applyAlignment="1">
      <alignment horizontal="left" vertical="center"/>
    </xf>
    <xf numFmtId="38" fontId="5" fillId="0" borderId="0" xfId="7" applyFont="1" applyBorder="1" applyAlignment="1">
      <alignment horizontal="center" vertical="center"/>
    </xf>
    <xf numFmtId="38" fontId="41" fillId="0" borderId="0" xfId="7" applyFont="1" applyAlignment="1">
      <alignment vertical="center"/>
    </xf>
    <xf numFmtId="38" fontId="5" fillId="0" borderId="81" xfId="7" applyFont="1" applyBorder="1" applyAlignment="1">
      <alignment vertical="center"/>
    </xf>
    <xf numFmtId="38" fontId="5" fillId="0" borderId="33" xfId="7" applyFont="1" applyBorder="1" applyAlignment="1">
      <alignment vertical="center"/>
    </xf>
    <xf numFmtId="38" fontId="5" fillId="0" borderId="28" xfId="7" applyFont="1" applyBorder="1" applyAlignment="1">
      <alignment vertical="center"/>
    </xf>
    <xf numFmtId="38" fontId="5" fillId="0" borderId="1" xfId="7" applyFont="1" applyBorder="1" applyAlignment="1">
      <alignment horizontal="centerContinuous" vertical="center"/>
    </xf>
    <xf numFmtId="38" fontId="5" fillId="0" borderId="2" xfId="7" applyFont="1" applyBorder="1" applyAlignment="1">
      <alignment horizontal="centerContinuous" vertical="center"/>
    </xf>
    <xf numFmtId="38" fontId="5" fillId="0" borderId="3" xfId="7" applyFont="1" applyBorder="1" applyAlignment="1">
      <alignment horizontal="centerContinuous" vertical="center"/>
    </xf>
    <xf numFmtId="38" fontId="5" fillId="0" borderId="7" xfId="7" applyFont="1" applyBorder="1" applyAlignment="1">
      <alignment horizontal="centerContinuous" vertical="center"/>
    </xf>
    <xf numFmtId="38" fontId="5" fillId="0" borderId="8" xfId="7" applyFont="1" applyBorder="1" applyAlignment="1">
      <alignment horizontal="centerContinuous" vertical="center"/>
    </xf>
    <xf numFmtId="38" fontId="5" fillId="0" borderId="9" xfId="7" applyFont="1" applyBorder="1" applyAlignment="1">
      <alignment horizontal="centerContinuous" vertical="center"/>
    </xf>
    <xf numFmtId="0" fontId="5" fillId="0" borderId="4" xfId="0" applyFont="1" applyBorder="1" applyAlignment="1">
      <alignment horizontal="left"/>
    </xf>
    <xf numFmtId="38" fontId="5" fillId="0" borderId="4" xfId="7" applyFont="1" applyBorder="1" applyAlignment="1">
      <alignment horizontal="centerContinuous" vertical="center"/>
    </xf>
    <xf numFmtId="38" fontId="5" fillId="0" borderId="0" xfId="7" applyFont="1" applyBorder="1" applyAlignment="1">
      <alignment horizontal="centerContinuous" vertical="center"/>
    </xf>
    <xf numFmtId="38" fontId="5" fillId="0" borderId="6" xfId="7" applyFont="1" applyBorder="1" applyAlignment="1">
      <alignment horizontal="centerContinuous" vertical="center"/>
    </xf>
    <xf numFmtId="38" fontId="5" fillId="0" borderId="6" xfId="7" applyFont="1" applyBorder="1" applyAlignment="1">
      <alignment vertical="center"/>
    </xf>
    <xf numFmtId="38" fontId="5" fillId="0" borderId="4" xfId="7" applyFont="1" applyBorder="1" applyAlignment="1">
      <alignment vertical="center"/>
    </xf>
    <xf numFmtId="38" fontId="5" fillId="0" borderId="7" xfId="7" applyFont="1" applyBorder="1" applyAlignment="1">
      <alignment vertical="center"/>
    </xf>
    <xf numFmtId="38" fontId="5" fillId="0" borderId="8" xfId="7" applyFont="1" applyBorder="1" applyAlignment="1">
      <alignment vertical="center"/>
    </xf>
    <xf numFmtId="38" fontId="5" fillId="0" borderId="9" xfId="7" applyFont="1" applyBorder="1" applyAlignment="1">
      <alignment vertical="center"/>
    </xf>
    <xf numFmtId="38" fontId="5" fillId="0" borderId="1" xfId="7" applyFont="1" applyBorder="1" applyAlignment="1">
      <alignment vertical="center"/>
    </xf>
    <xf numFmtId="38" fontId="5" fillId="0" borderId="2" xfId="7" applyFont="1" applyBorder="1" applyAlignment="1">
      <alignment vertical="center"/>
    </xf>
    <xf numFmtId="38" fontId="5" fillId="0" borderId="3" xfId="7" applyFont="1" applyBorder="1" applyAlignment="1">
      <alignment vertical="center"/>
    </xf>
    <xf numFmtId="38" fontId="41" fillId="0" borderId="0" xfId="7" applyFont="1" applyBorder="1" applyAlignment="1">
      <alignment vertical="center"/>
    </xf>
    <xf numFmtId="38" fontId="5" fillId="0" borderId="0" xfId="7" applyFont="1" applyFill="1" applyAlignment="1">
      <alignment vertical="center"/>
    </xf>
    <xf numFmtId="38" fontId="41" fillId="0" borderId="0" xfId="7" applyFont="1" applyFill="1" applyAlignment="1">
      <alignment vertical="center"/>
    </xf>
    <xf numFmtId="38" fontId="5" fillId="0" borderId="0" xfId="7" applyFont="1" applyFill="1" applyBorder="1" applyAlignment="1">
      <alignment vertical="center"/>
    </xf>
    <xf numFmtId="38" fontId="5" fillId="0" borderId="5" xfId="7" applyFont="1" applyFill="1" applyBorder="1" applyAlignment="1">
      <alignment horizontal="left" vertical="center"/>
    </xf>
    <xf numFmtId="38" fontId="5" fillId="0" borderId="5" xfId="7" applyFont="1" applyFill="1" applyBorder="1" applyAlignment="1">
      <alignment vertical="center"/>
    </xf>
    <xf numFmtId="38" fontId="5" fillId="0" borderId="5" xfId="7" applyFont="1" applyFill="1" applyBorder="1" applyAlignment="1">
      <alignment vertical="center" wrapText="1"/>
    </xf>
    <xf numFmtId="38" fontId="5" fillId="0" borderId="16" xfId="7" applyFont="1" applyFill="1" applyBorder="1" applyAlignment="1">
      <alignment horizontal="center" vertical="center"/>
    </xf>
    <xf numFmtId="0" fontId="5" fillId="0" borderId="23" xfId="0" applyFont="1" applyFill="1" applyBorder="1"/>
    <xf numFmtId="38" fontId="5" fillId="0" borderId="23" xfId="7" applyFont="1" applyFill="1" applyBorder="1" applyAlignment="1">
      <alignment horizontal="center" vertical="center"/>
    </xf>
    <xf numFmtId="38" fontId="5" fillId="0" borderId="16" xfId="7" applyFont="1" applyFill="1" applyBorder="1" applyAlignment="1">
      <alignment vertical="center"/>
    </xf>
    <xf numFmtId="38" fontId="5" fillId="0" borderId="38" xfId="7" applyFont="1" applyFill="1" applyBorder="1" applyAlignment="1">
      <alignment vertical="center"/>
    </xf>
    <xf numFmtId="38" fontId="5" fillId="0" borderId="23" xfId="7" applyFont="1" applyFill="1" applyBorder="1" applyAlignment="1">
      <alignment vertical="center"/>
    </xf>
    <xf numFmtId="38" fontId="5" fillId="0" borderId="3" xfId="7" applyFont="1" applyFill="1" applyBorder="1" applyAlignment="1">
      <alignment horizontal="center"/>
    </xf>
    <xf numFmtId="38" fontId="17" fillId="0" borderId="16" xfId="7" applyFont="1" applyFill="1" applyBorder="1" applyAlignment="1">
      <alignment horizontal="center" vertical="center"/>
    </xf>
    <xf numFmtId="38" fontId="11" fillId="0" borderId="9" xfId="7" applyFont="1" applyFill="1" applyBorder="1" applyAlignment="1">
      <alignment horizontal="center"/>
    </xf>
    <xf numFmtId="38" fontId="17" fillId="0" borderId="23" xfId="7" applyFont="1" applyFill="1" applyBorder="1" applyAlignment="1">
      <alignment horizontal="center" vertical="center"/>
    </xf>
    <xf numFmtId="38" fontId="5" fillId="0" borderId="0" xfId="7" applyFont="1" applyFill="1" applyBorder="1" applyAlignment="1">
      <alignment horizontal="center" vertical="center"/>
    </xf>
    <xf numFmtId="38" fontId="0" fillId="0" borderId="0" xfId="6" applyFont="1" applyFill="1" applyBorder="1" applyAlignment="1">
      <alignment vertical="center"/>
    </xf>
    <xf numFmtId="38" fontId="0" fillId="0" borderId="0" xfId="6" applyFont="1" applyFill="1" applyAlignment="1">
      <alignment vertical="center"/>
    </xf>
    <xf numFmtId="38" fontId="0" fillId="0" borderId="0" xfId="6" applyFont="1" applyAlignment="1">
      <alignment vertical="center"/>
    </xf>
    <xf numFmtId="38" fontId="25" fillId="0" borderId="0" xfId="6" applyFont="1" applyFill="1" applyBorder="1" applyAlignment="1">
      <alignment vertical="center"/>
    </xf>
    <xf numFmtId="38" fontId="0" fillId="0" borderId="0" xfId="6" applyFont="1" applyFill="1" applyBorder="1" applyAlignment="1">
      <alignment vertical="center" shrinkToFit="1"/>
    </xf>
    <xf numFmtId="0" fontId="0" fillId="0" borderId="0" xfId="0" applyFont="1" applyAlignment="1">
      <alignment vertical="center"/>
    </xf>
    <xf numFmtId="0" fontId="0" fillId="0" borderId="0" xfId="0" applyFont="1" applyAlignment="1">
      <alignment horizontal="right" vertical="center"/>
    </xf>
    <xf numFmtId="0" fontId="0" fillId="0" borderId="0" xfId="0" applyFont="1" applyAlignment="1">
      <alignment horizontal="left" vertical="center"/>
    </xf>
    <xf numFmtId="0" fontId="69" fillId="0" borderId="0" xfId="0" applyFont="1" applyAlignment="1"/>
    <xf numFmtId="0" fontId="20" fillId="0" borderId="0" xfId="0" applyFont="1" applyAlignment="1"/>
    <xf numFmtId="0" fontId="8" fillId="0" borderId="0" xfId="0" applyFont="1" applyAlignment="1"/>
    <xf numFmtId="0" fontId="8" fillId="0" borderId="0" xfId="0" applyFont="1" applyAlignment="1">
      <alignment vertical="center"/>
    </xf>
    <xf numFmtId="0" fontId="14" fillId="0" borderId="0" xfId="0" applyFont="1" applyAlignment="1"/>
    <xf numFmtId="0" fontId="0" fillId="0" borderId="0" xfId="0" applyFont="1" applyAlignment="1"/>
    <xf numFmtId="0" fontId="69" fillId="0" borderId="0" xfId="0" applyFont="1" applyAlignment="1">
      <alignment vertical="center"/>
    </xf>
    <xf numFmtId="0" fontId="17" fillId="0" borderId="0" xfId="0" applyFont="1" applyAlignment="1"/>
    <xf numFmtId="38" fontId="9" fillId="0" borderId="0" xfId="6" applyFont="1" applyFill="1" applyBorder="1" applyAlignment="1">
      <alignment vertical="center"/>
    </xf>
    <xf numFmtId="38" fontId="18" fillId="0" borderId="0" xfId="6" applyFont="1" applyFill="1" applyBorder="1" applyAlignment="1">
      <alignment vertical="center"/>
    </xf>
    <xf numFmtId="38" fontId="9" fillId="0" borderId="35" xfId="6" applyFont="1" applyFill="1" applyBorder="1" applyAlignment="1">
      <alignment vertical="center"/>
    </xf>
    <xf numFmtId="38" fontId="9" fillId="0" borderId="33" xfId="6" applyFont="1" applyFill="1" applyBorder="1" applyAlignment="1">
      <alignment vertical="center"/>
    </xf>
    <xf numFmtId="38" fontId="9" fillId="0" borderId="32" xfId="6" applyFont="1" applyFill="1" applyBorder="1" applyAlignment="1">
      <alignment vertical="center"/>
    </xf>
    <xf numFmtId="38" fontId="9" fillId="0" borderId="8" xfId="6" applyFont="1" applyFill="1" applyBorder="1" applyAlignment="1">
      <alignment vertical="center"/>
    </xf>
    <xf numFmtId="38" fontId="70" fillId="0" borderId="0" xfId="6" applyFont="1" applyFill="1" applyBorder="1" applyAlignment="1">
      <alignment horizontal="center" vertical="center"/>
    </xf>
    <xf numFmtId="38" fontId="9" fillId="0" borderId="73" xfId="6" applyFont="1" applyFill="1" applyBorder="1" applyAlignment="1">
      <alignment horizontal="center" vertical="center"/>
    </xf>
    <xf numFmtId="38" fontId="12" fillId="0" borderId="4" xfId="2" applyFont="1" applyFill="1" applyBorder="1" applyAlignment="1">
      <alignment horizontal="right"/>
    </xf>
    <xf numFmtId="38" fontId="12" fillId="0" borderId="6" xfId="2" applyFont="1" applyFill="1" applyBorder="1" applyAlignment="1">
      <alignment horizontal="left"/>
    </xf>
    <xf numFmtId="179" fontId="11" fillId="0" borderId="51" xfId="0" applyNumberFormat="1" applyFont="1" applyFill="1" applyBorder="1" applyAlignment="1">
      <alignment horizontal="center" shrinkToFit="1"/>
    </xf>
    <xf numFmtId="0" fontId="11" fillId="2" borderId="48" xfId="0" applyFont="1" applyFill="1" applyBorder="1" applyAlignment="1">
      <alignment horizontal="center"/>
    </xf>
    <xf numFmtId="38" fontId="9" fillId="2" borderId="139" xfId="6" applyFont="1" applyFill="1" applyBorder="1" applyAlignment="1">
      <alignment horizontal="left" vertical="center"/>
    </xf>
    <xf numFmtId="38" fontId="9" fillId="2" borderId="28" xfId="6" applyFont="1" applyFill="1" applyBorder="1" applyAlignment="1">
      <alignment horizontal="left" vertical="center"/>
    </xf>
    <xf numFmtId="38" fontId="9" fillId="2" borderId="29" xfId="6" applyFont="1" applyFill="1" applyBorder="1" applyAlignment="1">
      <alignment horizontal="left" vertical="center"/>
    </xf>
    <xf numFmtId="38" fontId="14" fillId="0" borderId="0" xfId="6" applyFont="1" applyFill="1" applyBorder="1" applyAlignment="1">
      <alignment vertical="center"/>
    </xf>
    <xf numFmtId="177" fontId="11" fillId="0" borderId="139" xfId="0" applyNumberFormat="1" applyFont="1" applyBorder="1" applyAlignment="1">
      <alignment horizontal="center" shrinkToFit="1"/>
    </xf>
    <xf numFmtId="177" fontId="11" fillId="0" borderId="23" xfId="0" applyNumberFormat="1" applyFont="1" applyBorder="1" applyAlignment="1">
      <alignment shrinkToFit="1"/>
    </xf>
    <xf numFmtId="177" fontId="11" fillId="0" borderId="78" xfId="0" applyNumberFormat="1" applyFont="1" applyBorder="1" applyAlignment="1">
      <alignment shrinkToFit="1"/>
    </xf>
    <xf numFmtId="177" fontId="11" fillId="0" borderId="79" xfId="0" applyNumberFormat="1" applyFont="1" applyBorder="1" applyAlignment="1">
      <alignment shrinkToFit="1"/>
    </xf>
    <xf numFmtId="177" fontId="11" fillId="0" borderId="28" xfId="0" applyNumberFormat="1" applyFont="1" applyBorder="1" applyAlignment="1">
      <alignment horizontal="center" shrinkToFit="1"/>
    </xf>
    <xf numFmtId="177" fontId="11" fillId="0" borderId="5" xfId="0" applyNumberFormat="1" applyFont="1" applyBorder="1" applyAlignment="1">
      <alignment shrinkToFit="1"/>
    </xf>
    <xf numFmtId="177" fontId="11" fillId="0" borderId="5" xfId="0" applyNumberFormat="1" applyFont="1" applyFill="1" applyBorder="1" applyAlignment="1">
      <alignment shrinkToFit="1"/>
    </xf>
    <xf numFmtId="177" fontId="11" fillId="0" borderId="81" xfId="0" applyNumberFormat="1" applyFont="1" applyFill="1" applyBorder="1" applyAlignment="1">
      <alignment shrinkToFit="1"/>
    </xf>
    <xf numFmtId="177" fontId="11" fillId="0" borderId="82" xfId="0" applyNumberFormat="1" applyFont="1" applyBorder="1" applyAlignment="1">
      <alignment shrinkToFit="1"/>
    </xf>
    <xf numFmtId="177" fontId="11" fillId="0" borderId="68" xfId="0" applyNumberFormat="1" applyFont="1" applyBorder="1" applyAlignment="1">
      <alignment horizontal="center" shrinkToFit="1"/>
    </xf>
    <xf numFmtId="177" fontId="11" fillId="0" borderId="83" xfId="0" applyNumberFormat="1" applyFont="1" applyFill="1" applyBorder="1" applyAlignment="1">
      <alignment shrinkToFit="1"/>
    </xf>
    <xf numFmtId="177" fontId="11" fillId="0" borderId="84" xfId="0" applyNumberFormat="1" applyFont="1" applyFill="1" applyBorder="1" applyAlignment="1">
      <alignment shrinkToFit="1"/>
    </xf>
    <xf numFmtId="177" fontId="11" fillId="0" borderId="85" xfId="0" applyNumberFormat="1" applyFont="1" applyBorder="1" applyAlignment="1">
      <alignment shrinkToFit="1"/>
    </xf>
    <xf numFmtId="177" fontId="11" fillId="0" borderId="226" xfId="0" applyNumberFormat="1" applyFont="1" applyBorder="1" applyAlignment="1">
      <alignment horizontal="center" shrinkToFit="1"/>
    </xf>
    <xf numFmtId="177" fontId="11" fillId="0" borderId="60" xfId="0" applyNumberFormat="1" applyFont="1" applyFill="1" applyBorder="1" applyAlignment="1">
      <alignment shrinkToFit="1"/>
    </xf>
    <xf numFmtId="177" fontId="11" fillId="0" borderId="213" xfId="0" applyNumberFormat="1" applyFont="1" applyFill="1" applyBorder="1" applyAlignment="1">
      <alignment shrinkToFit="1"/>
    </xf>
    <xf numFmtId="177" fontId="11" fillId="0" borderId="63" xfId="0" applyNumberFormat="1" applyFont="1" applyFill="1" applyBorder="1" applyAlignment="1">
      <alignment shrinkToFit="1"/>
    </xf>
    <xf numFmtId="177" fontId="11" fillId="0" borderId="64" xfId="0" applyNumberFormat="1" applyFont="1" applyBorder="1" applyAlignment="1">
      <alignment shrinkToFit="1"/>
    </xf>
    <xf numFmtId="177" fontId="11" fillId="0" borderId="214" xfId="0" applyNumberFormat="1" applyFont="1" applyFill="1" applyBorder="1" applyAlignment="1">
      <alignment shrinkToFit="1"/>
    </xf>
    <xf numFmtId="177" fontId="11" fillId="0" borderId="56" xfId="0" applyNumberFormat="1" applyFont="1" applyFill="1" applyBorder="1" applyAlignment="1">
      <alignment shrinkToFit="1"/>
    </xf>
    <xf numFmtId="177" fontId="11" fillId="0" borderId="65" xfId="0" applyNumberFormat="1" applyFont="1" applyFill="1" applyBorder="1" applyAlignment="1">
      <alignment shrinkToFit="1"/>
    </xf>
    <xf numFmtId="177" fontId="11" fillId="0" borderId="86" xfId="0" applyNumberFormat="1" applyFont="1" applyFill="1" applyBorder="1" applyAlignment="1">
      <alignment shrinkToFit="1"/>
    </xf>
    <xf numFmtId="177" fontId="11" fillId="0" borderId="66" xfId="0" applyNumberFormat="1" applyFont="1" applyBorder="1" applyAlignment="1">
      <alignment shrinkToFit="1"/>
    </xf>
    <xf numFmtId="177" fontId="11" fillId="0" borderId="57" xfId="0" applyNumberFormat="1" applyFont="1" applyBorder="1" applyAlignment="1">
      <alignment horizontal="center" shrinkToFit="1"/>
    </xf>
    <xf numFmtId="177" fontId="11" fillId="0" borderId="23" xfId="0" applyNumberFormat="1" applyFont="1" applyFill="1" applyBorder="1" applyAlignment="1">
      <alignment shrinkToFit="1"/>
    </xf>
    <xf numFmtId="177" fontId="11" fillId="0" borderId="28" xfId="0" applyNumberFormat="1" applyFont="1" applyFill="1" applyBorder="1" applyAlignment="1">
      <alignment shrinkToFit="1"/>
    </xf>
    <xf numFmtId="177" fontId="11" fillId="0" borderId="16" xfId="0" applyNumberFormat="1" applyFont="1" applyFill="1" applyBorder="1" applyAlignment="1">
      <alignment shrinkToFit="1"/>
    </xf>
    <xf numFmtId="177" fontId="11" fillId="0" borderId="61" xfId="0" applyNumberFormat="1" applyFont="1" applyBorder="1" applyAlignment="1">
      <alignment horizontal="center" shrinkToFit="1"/>
    </xf>
    <xf numFmtId="177" fontId="11" fillId="0" borderId="215" xfId="0" applyNumberFormat="1" applyFont="1" applyFill="1" applyBorder="1" applyAlignment="1">
      <alignment shrinkToFit="1"/>
    </xf>
    <xf numFmtId="177" fontId="11" fillId="0" borderId="89" xfId="0" applyNumberFormat="1" applyFont="1" applyBorder="1" applyAlignment="1">
      <alignment shrinkToFit="1"/>
    </xf>
    <xf numFmtId="177" fontId="11" fillId="0" borderId="29" xfId="0" applyNumberFormat="1" applyFont="1" applyBorder="1" applyAlignment="1">
      <alignment horizontal="center" shrinkToFit="1"/>
    </xf>
    <xf numFmtId="177" fontId="11" fillId="0" borderId="19" xfId="0" applyNumberFormat="1" applyFont="1" applyBorder="1" applyAlignment="1">
      <alignment shrinkToFit="1"/>
    </xf>
    <xf numFmtId="177" fontId="11" fillId="0" borderId="19" xfId="0" applyNumberFormat="1" applyFont="1" applyFill="1" applyBorder="1" applyAlignment="1">
      <alignment shrinkToFit="1"/>
    </xf>
    <xf numFmtId="177" fontId="11" fillId="0" borderId="91" xfId="0" applyNumberFormat="1" applyFont="1" applyFill="1" applyBorder="1" applyAlignment="1">
      <alignment shrinkToFit="1"/>
    </xf>
    <xf numFmtId="177" fontId="11" fillId="0" borderId="93" xfId="0" applyNumberFormat="1" applyFont="1" applyBorder="1" applyAlignment="1">
      <alignment shrinkToFit="1"/>
    </xf>
    <xf numFmtId="177" fontId="11" fillId="0" borderId="9" xfId="0" applyNumberFormat="1" applyFont="1" applyBorder="1" applyAlignment="1">
      <alignment shrinkToFit="1"/>
    </xf>
    <xf numFmtId="177" fontId="11" fillId="0" borderId="7" xfId="0" applyNumberFormat="1" applyFont="1" applyFill="1" applyBorder="1" applyAlignment="1">
      <alignment shrinkToFit="1"/>
    </xf>
    <xf numFmtId="177" fontId="11" fillId="0" borderId="96" xfId="0" applyNumberFormat="1" applyFont="1" applyFill="1" applyBorder="1" applyAlignment="1">
      <alignment shrinkToFit="1"/>
    </xf>
    <xf numFmtId="177" fontId="11" fillId="0" borderId="87" xfId="0" applyNumberFormat="1" applyFont="1" applyFill="1" applyBorder="1" applyAlignment="1">
      <alignment shrinkToFit="1"/>
    </xf>
    <xf numFmtId="177" fontId="11" fillId="0" borderId="28" xfId="0" applyNumberFormat="1" applyFont="1" applyBorder="1" applyAlignment="1">
      <alignment shrinkToFit="1"/>
    </xf>
    <xf numFmtId="177" fontId="11" fillId="0" borderId="82" xfId="0" applyNumberFormat="1" applyFont="1" applyBorder="1" applyAlignment="1">
      <alignment horizontal="center" shrinkToFit="1"/>
    </xf>
    <xf numFmtId="177" fontId="11" fillId="0" borderId="93" xfId="0" applyNumberFormat="1" applyFont="1" applyBorder="1" applyAlignment="1">
      <alignment horizontal="center" shrinkToFit="1"/>
    </xf>
    <xf numFmtId="0" fontId="5" fillId="0" borderId="9" xfId="0" applyFont="1" applyFill="1" applyBorder="1" applyAlignment="1">
      <alignment horizontal="center" vertical="center"/>
    </xf>
    <xf numFmtId="0" fontId="0" fillId="2" borderId="21" xfId="0" applyFont="1" applyFill="1" applyBorder="1" applyAlignment="1">
      <alignment horizontal="left" vertical="center"/>
    </xf>
    <xf numFmtId="0" fontId="5" fillId="0" borderId="0" xfId="0" applyFont="1" applyBorder="1" applyAlignment="1">
      <alignment vertical="center"/>
    </xf>
    <xf numFmtId="0" fontId="5" fillId="0" borderId="0" xfId="0" applyFont="1" applyFill="1" applyBorder="1" applyAlignment="1">
      <alignment vertical="center"/>
    </xf>
    <xf numFmtId="0" fontId="5" fillId="0" borderId="0" xfId="0" applyFont="1" applyAlignment="1">
      <alignment vertical="center"/>
    </xf>
    <xf numFmtId="0" fontId="17" fillId="0" borderId="52" xfId="0" applyFont="1" applyFill="1" applyBorder="1" applyAlignment="1">
      <alignment horizontal="center" vertical="center"/>
    </xf>
    <xf numFmtId="0" fontId="0" fillId="2" borderId="15" xfId="0" applyFont="1" applyFill="1" applyBorder="1" applyAlignment="1">
      <alignment vertical="center"/>
    </xf>
    <xf numFmtId="0" fontId="5" fillId="0" borderId="33" xfId="0" applyFont="1" applyBorder="1" applyAlignment="1">
      <alignment vertical="center"/>
    </xf>
    <xf numFmtId="0" fontId="5" fillId="0" borderId="83" xfId="0" applyFont="1" applyFill="1" applyBorder="1" applyAlignment="1">
      <alignment vertical="center"/>
    </xf>
    <xf numFmtId="0" fontId="0" fillId="0" borderId="96" xfId="0" applyFont="1" applyFill="1" applyBorder="1" applyAlignment="1">
      <alignment vertical="center" shrinkToFit="1"/>
    </xf>
    <xf numFmtId="38" fontId="0" fillId="0" borderId="56" xfId="0" applyNumberFormat="1" applyFont="1" applyFill="1" applyBorder="1" applyAlignment="1">
      <alignment vertical="center" shrinkToFit="1"/>
    </xf>
    <xf numFmtId="0" fontId="0" fillId="2" borderId="37" xfId="0" applyFont="1" applyFill="1" applyBorder="1" applyAlignment="1">
      <alignment horizontal="left" vertical="center"/>
    </xf>
    <xf numFmtId="0" fontId="0" fillId="0" borderId="28" xfId="0" applyFont="1" applyFill="1" applyBorder="1" applyAlignment="1">
      <alignment vertical="center" shrinkToFit="1"/>
    </xf>
    <xf numFmtId="0" fontId="74" fillId="0" borderId="0" xfId="0" applyFont="1" applyAlignment="1">
      <alignment vertical="center"/>
    </xf>
    <xf numFmtId="0" fontId="0" fillId="0" borderId="56" xfId="0" applyFont="1" applyFill="1" applyBorder="1" applyAlignment="1">
      <alignment vertical="center"/>
    </xf>
    <xf numFmtId="0" fontId="0" fillId="0" borderId="60" xfId="0" applyFont="1" applyFill="1" applyBorder="1" applyAlignment="1">
      <alignment vertical="center"/>
    </xf>
    <xf numFmtId="0" fontId="5" fillId="0" borderId="96" xfId="0" applyFont="1" applyFill="1" applyBorder="1" applyAlignment="1">
      <alignment vertical="center"/>
    </xf>
    <xf numFmtId="0" fontId="0" fillId="0" borderId="23" xfId="0" applyFont="1" applyFill="1" applyBorder="1" applyAlignment="1">
      <alignment horizontal="center" vertical="center" shrinkToFit="1"/>
    </xf>
    <xf numFmtId="0" fontId="0" fillId="0" borderId="44" xfId="0" applyFont="1" applyFill="1" applyBorder="1" applyAlignment="1">
      <alignment horizontal="center" vertical="center" shrinkToFit="1"/>
    </xf>
    <xf numFmtId="0" fontId="0" fillId="0" borderId="0" xfId="0" applyFont="1" applyBorder="1" applyAlignment="1">
      <alignment shrinkToFit="1"/>
    </xf>
    <xf numFmtId="38" fontId="70" fillId="0" borderId="0" xfId="6" applyFont="1" applyFill="1" applyBorder="1" applyAlignment="1">
      <alignment vertical="center"/>
    </xf>
    <xf numFmtId="0" fontId="9" fillId="0" borderId="0" xfId="0" applyFont="1" applyFill="1" applyBorder="1" applyAlignment="1">
      <alignment horizontal="center" vertical="center" wrapText="1"/>
    </xf>
    <xf numFmtId="38" fontId="9" fillId="0" borderId="0" xfId="6" applyFont="1" applyFill="1" applyBorder="1" applyAlignment="1">
      <alignment horizontal="center" vertical="center"/>
    </xf>
    <xf numFmtId="38" fontId="9" fillId="0" borderId="0" xfId="6" applyFont="1" applyBorder="1" applyAlignment="1">
      <alignment horizontal="left" vertical="center"/>
    </xf>
    <xf numFmtId="0" fontId="17" fillId="0" borderId="87" xfId="0" applyFont="1" applyBorder="1"/>
    <xf numFmtId="0" fontId="25" fillId="0" borderId="0" xfId="0" applyFont="1" applyBorder="1" applyAlignment="1">
      <alignment vertical="center"/>
    </xf>
    <xf numFmtId="38" fontId="9" fillId="0" borderId="0" xfId="6" applyFont="1" applyBorder="1" applyAlignment="1">
      <alignment vertical="center"/>
    </xf>
    <xf numFmtId="38" fontId="9" fillId="0" borderId="0" xfId="7" applyFont="1" applyBorder="1" applyAlignment="1">
      <alignment horizontal="left" vertical="center"/>
    </xf>
    <xf numFmtId="177" fontId="11" fillId="3" borderId="83" xfId="0" applyNumberFormat="1" applyFont="1" applyFill="1" applyBorder="1" applyAlignment="1">
      <alignment shrinkToFit="1"/>
    </xf>
    <xf numFmtId="177" fontId="11" fillId="3" borderId="60" xfId="0" applyNumberFormat="1" applyFont="1" applyFill="1" applyBorder="1" applyAlignment="1">
      <alignment shrinkToFit="1"/>
    </xf>
    <xf numFmtId="177" fontId="11" fillId="3" borderId="61" xfId="0" applyNumberFormat="1" applyFont="1" applyFill="1" applyBorder="1" applyAlignment="1">
      <alignment shrinkToFit="1"/>
    </xf>
    <xf numFmtId="38" fontId="9" fillId="2" borderId="76" xfId="6" applyFont="1" applyFill="1" applyBorder="1" applyAlignment="1">
      <alignment vertical="center"/>
    </xf>
    <xf numFmtId="38" fontId="9" fillId="2" borderId="235" xfId="6" applyFont="1" applyFill="1" applyBorder="1" applyAlignment="1">
      <alignment vertical="center"/>
    </xf>
    <xf numFmtId="38" fontId="9" fillId="2" borderId="34" xfId="6" applyFont="1" applyFill="1" applyBorder="1" applyAlignment="1">
      <alignment vertical="center"/>
    </xf>
    <xf numFmtId="0" fontId="0" fillId="3" borderId="5" xfId="0" applyFont="1" applyFill="1" applyBorder="1"/>
    <xf numFmtId="0" fontId="0" fillId="3" borderId="5" xfId="0" applyFill="1" applyBorder="1"/>
    <xf numFmtId="38" fontId="80" fillId="2" borderId="8" xfId="6" applyFont="1" applyFill="1" applyBorder="1" applyAlignment="1">
      <alignment vertical="center"/>
    </xf>
    <xf numFmtId="0" fontId="11" fillId="0" borderId="0" xfId="0" applyFont="1" applyFill="1"/>
    <xf numFmtId="0" fontId="5" fillId="0" borderId="0" xfId="0" applyFont="1" applyAlignment="1"/>
    <xf numFmtId="0" fontId="11" fillId="0" borderId="0" xfId="0" applyFont="1" applyAlignment="1"/>
    <xf numFmtId="0" fontId="17" fillId="0" borderId="0" xfId="0" applyFont="1"/>
    <xf numFmtId="0" fontId="0" fillId="0" borderId="38" xfId="0" applyFont="1" applyFill="1" applyBorder="1" applyAlignment="1">
      <alignment vertical="center" shrinkToFit="1"/>
    </xf>
    <xf numFmtId="38" fontId="0" fillId="5" borderId="96" xfId="2" applyFont="1" applyFill="1" applyBorder="1" applyAlignment="1">
      <alignment horizontal="center" vertical="center" shrinkToFit="1"/>
    </xf>
    <xf numFmtId="177" fontId="11" fillId="0" borderId="94" xfId="0" applyNumberFormat="1" applyFont="1" applyBorder="1" applyAlignment="1">
      <alignment horizontal="center" shrinkToFit="1"/>
    </xf>
    <xf numFmtId="177" fontId="11" fillId="2" borderId="82" xfId="0" applyNumberFormat="1" applyFont="1" applyFill="1" applyBorder="1" applyAlignment="1">
      <alignment horizontal="center" shrinkToFit="1"/>
    </xf>
    <xf numFmtId="177" fontId="73" fillId="0" borderId="0" xfId="0" applyNumberFormat="1" applyFont="1" applyAlignment="1">
      <alignment horizontal="center" vertical="center" shrinkToFit="1"/>
    </xf>
    <xf numFmtId="0" fontId="73" fillId="0" borderId="0" xfId="0" applyFont="1" applyAlignment="1">
      <alignment horizontal="left" vertical="center"/>
    </xf>
    <xf numFmtId="0" fontId="74" fillId="0" borderId="0" xfId="0" applyFont="1" applyAlignment="1">
      <alignment horizontal="right" vertical="center"/>
    </xf>
    <xf numFmtId="177" fontId="11" fillId="3" borderId="213" xfId="0" applyNumberFormat="1" applyFont="1" applyFill="1" applyBorder="1" applyAlignment="1">
      <alignment shrinkToFit="1"/>
    </xf>
    <xf numFmtId="177" fontId="11" fillId="3" borderId="23" xfId="0" applyNumberFormat="1" applyFont="1" applyFill="1" applyBorder="1" applyAlignment="1">
      <alignment shrinkToFit="1"/>
    </xf>
    <xf numFmtId="0" fontId="74" fillId="0" borderId="0" xfId="0" applyFont="1"/>
    <xf numFmtId="177" fontId="74" fillId="0" borderId="0" xfId="0" applyNumberFormat="1" applyFont="1" applyAlignment="1">
      <alignment shrinkToFit="1"/>
    </xf>
    <xf numFmtId="177" fontId="74" fillId="0" borderId="0" xfId="0" applyNumberFormat="1" applyFont="1" applyAlignment="1">
      <alignment vertical="center" shrinkToFit="1"/>
    </xf>
    <xf numFmtId="0" fontId="74" fillId="0" borderId="0" xfId="0" applyFont="1" applyAlignment="1">
      <alignment horizontal="left"/>
    </xf>
    <xf numFmtId="0" fontId="74" fillId="0" borderId="0" xfId="0" applyFont="1" applyAlignment="1">
      <alignment horizontal="left" vertical="center"/>
    </xf>
    <xf numFmtId="177" fontId="74" fillId="0" borderId="0" xfId="0" applyNumberFormat="1" applyFont="1" applyAlignment="1"/>
    <xf numFmtId="38" fontId="9" fillId="0" borderId="28" xfId="6" applyFont="1" applyFill="1" applyBorder="1" applyAlignment="1">
      <alignment horizontal="left" vertical="center"/>
    </xf>
    <xf numFmtId="38" fontId="9" fillId="0" borderId="29" xfId="6" applyFont="1" applyFill="1" applyBorder="1" applyAlignment="1">
      <alignment horizontal="left" vertical="center"/>
    </xf>
    <xf numFmtId="38" fontId="61" fillId="0" borderId="0" xfId="6" applyFont="1" applyFill="1" applyBorder="1" applyAlignment="1">
      <alignment horizontal="center" vertical="center"/>
    </xf>
    <xf numFmtId="180" fontId="9" fillId="0" borderId="162" xfId="6" applyNumberFormat="1" applyFont="1" applyFill="1" applyBorder="1" applyAlignment="1">
      <alignment vertical="center"/>
    </xf>
    <xf numFmtId="184" fontId="9" fillId="0" borderId="162" xfId="6" applyNumberFormat="1" applyFont="1" applyFill="1" applyBorder="1" applyAlignment="1">
      <alignment vertical="center"/>
    </xf>
    <xf numFmtId="185" fontId="9" fillId="0" borderId="162" xfId="6" applyNumberFormat="1" applyFont="1" applyFill="1" applyBorder="1" applyAlignment="1">
      <alignment vertical="center"/>
    </xf>
    <xf numFmtId="0" fontId="0" fillId="6" borderId="5" xfId="0" applyFont="1" applyFill="1" applyBorder="1"/>
    <xf numFmtId="180" fontId="9" fillId="0" borderId="63" xfId="6" applyNumberFormat="1" applyFont="1" applyFill="1" applyBorder="1" applyAlignment="1">
      <alignment vertical="center"/>
    </xf>
    <xf numFmtId="184" fontId="9" fillId="0" borderId="252" xfId="6" applyNumberFormat="1" applyFont="1" applyFill="1" applyBorder="1" applyAlignment="1">
      <alignment vertical="center"/>
    </xf>
    <xf numFmtId="184" fontId="9" fillId="0" borderId="60" xfId="6" applyNumberFormat="1" applyFont="1" applyFill="1" applyBorder="1" applyAlignment="1">
      <alignment vertical="center"/>
    </xf>
    <xf numFmtId="184" fontId="9" fillId="0" borderId="4" xfId="6" applyNumberFormat="1" applyFont="1" applyFill="1" applyBorder="1" applyAlignment="1">
      <alignment vertical="center"/>
    </xf>
    <xf numFmtId="38" fontId="27" fillId="0" borderId="76" xfId="6" applyFont="1" applyFill="1" applyBorder="1" applyAlignment="1">
      <alignment horizontal="center" vertical="center"/>
    </xf>
    <xf numFmtId="38" fontId="27" fillId="0" borderId="0" xfId="6" applyFont="1" applyFill="1" applyBorder="1" applyAlignment="1">
      <alignment horizontal="center" vertical="center"/>
    </xf>
    <xf numFmtId="38" fontId="27" fillId="0" borderId="26" xfId="6" applyFont="1" applyFill="1" applyBorder="1" applyAlignment="1">
      <alignment horizontal="center" vertical="center"/>
    </xf>
    <xf numFmtId="40" fontId="9" fillId="6" borderId="78" xfId="6" applyNumberFormat="1" applyFont="1" applyFill="1" applyBorder="1" applyAlignment="1">
      <alignment horizontal="right" vertical="center"/>
    </xf>
    <xf numFmtId="178" fontId="9" fillId="6" borderId="75" xfId="6" applyNumberFormat="1" applyFont="1" applyFill="1" applyBorder="1" applyAlignment="1">
      <alignment vertical="center"/>
    </xf>
    <xf numFmtId="40" fontId="9" fillId="6" borderId="81" xfId="6" applyNumberFormat="1" applyFont="1" applyFill="1" applyBorder="1" applyAlignment="1">
      <alignment horizontal="right" vertical="center"/>
    </xf>
    <xf numFmtId="178" fontId="9" fillId="6" borderId="7" xfId="6" applyNumberFormat="1" applyFont="1" applyFill="1" applyBorder="1" applyAlignment="1">
      <alignment vertical="center"/>
    </xf>
    <xf numFmtId="182" fontId="9" fillId="0" borderId="0" xfId="6" applyNumberFormat="1" applyFont="1" applyFill="1" applyBorder="1" applyAlignment="1">
      <alignment vertical="center"/>
    </xf>
    <xf numFmtId="38" fontId="9" fillId="6" borderId="81" xfId="6" applyNumberFormat="1" applyFont="1" applyFill="1" applyBorder="1" applyAlignment="1">
      <alignment horizontal="right" vertical="center"/>
    </xf>
    <xf numFmtId="40" fontId="9" fillId="6" borderId="33" xfId="6" applyNumberFormat="1" applyFont="1" applyFill="1" applyBorder="1" applyAlignment="1">
      <alignment vertical="center"/>
    </xf>
    <xf numFmtId="178" fontId="9" fillId="6" borderId="33" xfId="6" applyNumberFormat="1" applyFont="1" applyFill="1" applyBorder="1" applyAlignment="1">
      <alignment vertical="center"/>
    </xf>
    <xf numFmtId="180" fontId="9" fillId="6" borderId="81" xfId="6" applyNumberFormat="1" applyFont="1" applyFill="1" applyBorder="1" applyAlignment="1">
      <alignment horizontal="right" vertical="center"/>
    </xf>
    <xf numFmtId="180" fontId="9" fillId="6" borderId="91" xfId="6" applyNumberFormat="1" applyFont="1" applyFill="1" applyBorder="1" applyAlignment="1">
      <alignment horizontal="right" vertical="center"/>
    </xf>
    <xf numFmtId="40" fontId="9" fillId="6" borderId="92" xfId="6" applyNumberFormat="1" applyFont="1" applyFill="1" applyBorder="1" applyAlignment="1">
      <alignment vertical="center"/>
    </xf>
    <xf numFmtId="38" fontId="0" fillId="0" borderId="0" xfId="6" applyFont="1" applyFill="1" applyBorder="1" applyAlignment="1">
      <alignment horizontal="centerContinuous" vertical="center"/>
    </xf>
    <xf numFmtId="0" fontId="0" fillId="0" borderId="0" xfId="0" applyFont="1" applyFill="1" applyBorder="1" applyAlignment="1">
      <alignment vertical="center"/>
    </xf>
    <xf numFmtId="0" fontId="14" fillId="0" borderId="0" xfId="0" applyFont="1" applyFill="1" applyAlignment="1">
      <alignment vertical="center"/>
    </xf>
    <xf numFmtId="38" fontId="19" fillId="0" borderId="0" xfId="6" applyFont="1" applyFill="1" applyAlignment="1">
      <alignment vertical="center"/>
    </xf>
    <xf numFmtId="38" fontId="9" fillId="0" borderId="139" xfId="6" applyFont="1" applyFill="1" applyBorder="1" applyAlignment="1">
      <alignment horizontal="left" vertical="center"/>
    </xf>
    <xf numFmtId="38" fontId="9" fillId="0" borderId="76" xfId="6" applyFont="1" applyFill="1" applyBorder="1" applyAlignment="1">
      <alignment vertical="center"/>
    </xf>
    <xf numFmtId="38" fontId="9" fillId="0" borderId="235" xfId="6" applyFont="1" applyFill="1" applyBorder="1" applyAlignment="1">
      <alignment vertical="center"/>
    </xf>
    <xf numFmtId="38" fontId="9" fillId="0" borderId="121" xfId="6" applyFont="1" applyFill="1" applyBorder="1" applyAlignment="1">
      <alignment horizontal="center" vertical="center"/>
    </xf>
    <xf numFmtId="38" fontId="80" fillId="0" borderId="8" xfId="6" applyFont="1" applyFill="1" applyBorder="1" applyAlignment="1">
      <alignment vertical="center"/>
    </xf>
    <xf numFmtId="38" fontId="9" fillId="0" borderId="34" xfId="6" applyFont="1" applyFill="1" applyBorder="1" applyAlignment="1">
      <alignment vertical="center"/>
    </xf>
    <xf numFmtId="38" fontId="9" fillId="0" borderId="123" xfId="6" applyFont="1" applyFill="1" applyBorder="1" applyAlignment="1">
      <alignment horizontal="center" vertical="center"/>
    </xf>
    <xf numFmtId="185" fontId="9" fillId="0" borderId="75" xfId="6" applyNumberFormat="1" applyFont="1" applyFill="1" applyBorder="1" applyAlignment="1">
      <alignment vertical="center"/>
    </xf>
    <xf numFmtId="38" fontId="9" fillId="0" borderId="0" xfId="6" applyFont="1" applyFill="1" applyAlignment="1">
      <alignment vertical="center"/>
    </xf>
    <xf numFmtId="38" fontId="9" fillId="0" borderId="127" xfId="6" applyFont="1" applyFill="1" applyBorder="1" applyAlignment="1">
      <alignment horizontal="center" vertical="center"/>
    </xf>
    <xf numFmtId="185" fontId="9" fillId="0" borderId="60" xfId="6" applyNumberFormat="1" applyFont="1" applyFill="1" applyBorder="1" applyAlignment="1">
      <alignment vertical="center"/>
    </xf>
    <xf numFmtId="38" fontId="9" fillId="0" borderId="129" xfId="6" applyFont="1" applyFill="1" applyBorder="1" applyAlignment="1">
      <alignment horizontal="center" vertical="center"/>
    </xf>
    <xf numFmtId="0" fontId="14" fillId="0" borderId="0" xfId="0" applyFont="1" applyFill="1" applyBorder="1" applyAlignment="1">
      <alignment vertical="center"/>
    </xf>
    <xf numFmtId="38" fontId="9" fillId="0" borderId="207" xfId="6" applyFont="1" applyFill="1" applyBorder="1" applyAlignment="1">
      <alignment horizontal="center" vertical="center"/>
    </xf>
    <xf numFmtId="40" fontId="18" fillId="0" borderId="0" xfId="6" applyNumberFormat="1" applyFont="1" applyFill="1" applyAlignment="1">
      <alignment vertical="center"/>
    </xf>
    <xf numFmtId="185" fontId="9" fillId="0" borderId="58" xfId="6" applyNumberFormat="1" applyFont="1" applyFill="1" applyBorder="1" applyAlignment="1">
      <alignment vertical="center"/>
    </xf>
    <xf numFmtId="38" fontId="9" fillId="0" borderId="0" xfId="6" applyFont="1" applyFill="1" applyBorder="1" applyAlignment="1">
      <alignment horizontal="left" vertical="center"/>
    </xf>
    <xf numFmtId="38" fontId="15" fillId="0" borderId="0" xfId="6" applyFont="1" applyFill="1" applyBorder="1" applyAlignment="1">
      <alignment horizontal="center" vertical="center"/>
    </xf>
    <xf numFmtId="38" fontId="15" fillId="0" borderId="0" xfId="6" applyFont="1" applyFill="1" applyBorder="1" applyAlignment="1">
      <alignment vertical="center"/>
    </xf>
    <xf numFmtId="38" fontId="9" fillId="0" borderId="0" xfId="6" applyFont="1" applyFill="1" applyAlignment="1">
      <alignment horizontal="right" vertical="center"/>
    </xf>
    <xf numFmtId="0" fontId="5" fillId="6" borderId="5" xfId="0" applyFont="1" applyFill="1" applyBorder="1"/>
    <xf numFmtId="38" fontId="13" fillId="6" borderId="33" xfId="2" applyFont="1" applyFill="1" applyBorder="1" applyAlignment="1">
      <alignment horizontal="right"/>
    </xf>
    <xf numFmtId="38" fontId="13" fillId="6" borderId="0" xfId="2" applyFont="1" applyFill="1" applyBorder="1" applyAlignment="1">
      <alignment horizontal="right"/>
    </xf>
    <xf numFmtId="38" fontId="13" fillId="6" borderId="8" xfId="2" applyFont="1" applyFill="1" applyBorder="1" applyAlignment="1">
      <alignment horizontal="right"/>
    </xf>
    <xf numFmtId="38" fontId="13" fillId="6" borderId="2" xfId="2" applyFont="1" applyFill="1" applyBorder="1" applyAlignment="1">
      <alignment horizontal="right"/>
    </xf>
    <xf numFmtId="38" fontId="13" fillId="6" borderId="48" xfId="2" applyFont="1" applyFill="1" applyBorder="1" applyAlignment="1">
      <alignment horizontal="right"/>
    </xf>
    <xf numFmtId="177" fontId="75" fillId="6" borderId="95" xfId="0" applyNumberFormat="1" applyFont="1" applyFill="1" applyBorder="1" applyAlignment="1">
      <alignment shrinkToFit="1"/>
    </xf>
    <xf numFmtId="177" fontId="75" fillId="6" borderId="61" xfId="0" applyNumberFormat="1" applyFont="1" applyFill="1" applyBorder="1" applyAlignment="1">
      <alignment shrinkToFit="1"/>
    </xf>
    <xf numFmtId="177" fontId="75" fillId="6" borderId="60" xfId="0" applyNumberFormat="1" applyFont="1" applyFill="1" applyBorder="1" applyAlignment="1">
      <alignment shrinkToFit="1"/>
    </xf>
    <xf numFmtId="177" fontId="75" fillId="6" borderId="88" xfId="0" applyNumberFormat="1" applyFont="1" applyFill="1" applyBorder="1" applyAlignment="1">
      <alignment shrinkToFit="1"/>
    </xf>
    <xf numFmtId="177" fontId="75" fillId="6" borderId="96" xfId="0" applyNumberFormat="1" applyFont="1" applyFill="1" applyBorder="1" applyAlignment="1">
      <alignment shrinkToFit="1"/>
    </xf>
    <xf numFmtId="177" fontId="75" fillId="6" borderId="28" xfId="0" applyNumberFormat="1" applyFont="1" applyFill="1" applyBorder="1" applyAlignment="1">
      <alignment shrinkToFit="1"/>
    </xf>
    <xf numFmtId="177" fontId="75" fillId="6" borderId="5" xfId="0" applyNumberFormat="1" applyFont="1" applyFill="1" applyBorder="1" applyAlignment="1">
      <alignment shrinkToFit="1"/>
    </xf>
    <xf numFmtId="177" fontId="75" fillId="6" borderId="177" xfId="0" applyNumberFormat="1" applyFont="1" applyFill="1" applyBorder="1" applyAlignment="1">
      <alignment shrinkToFit="1"/>
    </xf>
    <xf numFmtId="177" fontId="75" fillId="6" borderId="19" xfId="0" applyNumberFormat="1" applyFont="1" applyFill="1" applyBorder="1" applyAlignment="1">
      <alignment shrinkToFit="1"/>
    </xf>
    <xf numFmtId="177" fontId="75" fillId="6" borderId="83" xfId="0" applyNumberFormat="1" applyFont="1" applyFill="1" applyBorder="1" applyAlignment="1">
      <alignment shrinkToFit="1"/>
    </xf>
    <xf numFmtId="177" fontId="75" fillId="6" borderId="85" xfId="0" applyNumberFormat="1" applyFont="1" applyFill="1" applyBorder="1" applyAlignment="1">
      <alignment shrinkToFit="1"/>
    </xf>
    <xf numFmtId="177" fontId="75" fillId="6" borderId="64" xfId="0" applyNumberFormat="1" applyFont="1" applyFill="1" applyBorder="1" applyAlignment="1">
      <alignment shrinkToFit="1"/>
    </xf>
    <xf numFmtId="177" fontId="75" fillId="6" borderId="89" xfId="0" applyNumberFormat="1" applyFont="1" applyFill="1" applyBorder="1" applyAlignment="1">
      <alignment shrinkToFit="1"/>
    </xf>
    <xf numFmtId="0" fontId="26" fillId="6" borderId="32" xfId="4" applyFont="1" applyFill="1" applyBorder="1">
      <alignment vertical="center"/>
    </xf>
    <xf numFmtId="0" fontId="26" fillId="6" borderId="8" xfId="4" applyFont="1" applyFill="1" applyBorder="1">
      <alignment vertical="center"/>
    </xf>
    <xf numFmtId="0" fontId="26" fillId="6" borderId="9" xfId="4" applyFont="1" applyFill="1" applyBorder="1">
      <alignment vertical="center"/>
    </xf>
    <xf numFmtId="0" fontId="26" fillId="6" borderId="35" xfId="4" applyFont="1" applyFill="1" applyBorder="1" applyAlignment="1">
      <alignment vertical="center"/>
    </xf>
    <xf numFmtId="0" fontId="26" fillId="6" borderId="33" xfId="4" applyFont="1" applyFill="1" applyBorder="1" applyAlignment="1">
      <alignment vertical="center"/>
    </xf>
    <xf numFmtId="0" fontId="26" fillId="6" borderId="28" xfId="4" applyFont="1" applyFill="1" applyBorder="1" applyAlignment="1">
      <alignment vertical="center"/>
    </xf>
    <xf numFmtId="0" fontId="26" fillId="6" borderId="110" xfId="4" applyFont="1" applyFill="1" applyBorder="1" applyAlignment="1">
      <alignment vertical="center"/>
    </xf>
    <xf numFmtId="0" fontId="26" fillId="6" borderId="42" xfId="4" applyFont="1" applyFill="1" applyBorder="1" applyAlignment="1">
      <alignment vertical="center"/>
    </xf>
    <xf numFmtId="0" fontId="26" fillId="6" borderId="52" xfId="4" applyFont="1" applyFill="1" applyBorder="1" applyAlignment="1">
      <alignment vertical="center"/>
    </xf>
    <xf numFmtId="186" fontId="25" fillId="0" borderId="0" xfId="9" applyNumberFormat="1" applyFont="1" applyBorder="1" applyAlignment="1">
      <alignment horizontal="left" vertical="center"/>
    </xf>
    <xf numFmtId="187" fontId="25" fillId="0" borderId="0" xfId="0" applyNumberFormat="1" applyFont="1" applyBorder="1" applyAlignment="1">
      <alignment horizontal="left" vertical="center"/>
    </xf>
    <xf numFmtId="0" fontId="25" fillId="0" borderId="0" xfId="0" applyFont="1" applyAlignment="1"/>
    <xf numFmtId="0" fontId="25" fillId="0" borderId="0" xfId="0" applyFont="1" applyAlignment="1">
      <alignment horizontal="right"/>
    </xf>
    <xf numFmtId="187" fontId="25" fillId="0" borderId="0" xfId="0" applyNumberFormat="1" applyFont="1" applyAlignment="1">
      <alignment horizontal="left"/>
    </xf>
    <xf numFmtId="0" fontId="82" fillId="0" borderId="0" xfId="10" applyFont="1" applyAlignment="1">
      <alignment vertical="center"/>
    </xf>
    <xf numFmtId="0" fontId="83" fillId="0" borderId="0" xfId="10" applyFont="1" applyAlignment="1">
      <alignment vertical="center"/>
    </xf>
    <xf numFmtId="0" fontId="83" fillId="0" borderId="0" xfId="10" applyFont="1" applyFill="1" applyBorder="1" applyAlignment="1">
      <alignment vertical="center"/>
    </xf>
    <xf numFmtId="0" fontId="85" fillId="7" borderId="95" xfId="11" applyFont="1" applyFill="1" applyBorder="1" applyAlignment="1">
      <alignment horizontal="center" vertical="center"/>
    </xf>
    <xf numFmtId="183" fontId="85" fillId="0" borderId="60" xfId="11" applyNumberFormat="1" applyFont="1" applyFill="1" applyBorder="1" applyAlignment="1">
      <alignment horizontal="center" vertical="center" shrinkToFit="1"/>
    </xf>
    <xf numFmtId="183" fontId="85" fillId="0" borderId="61" xfId="11" applyNumberFormat="1" applyFont="1" applyFill="1" applyBorder="1" applyAlignment="1">
      <alignment vertical="center" shrinkToFit="1"/>
    </xf>
    <xf numFmtId="0" fontId="85" fillId="0" borderId="134" xfId="11" applyNumberFormat="1" applyFont="1" applyFill="1" applyBorder="1" applyAlignment="1">
      <alignment vertical="center"/>
    </xf>
    <xf numFmtId="183" fontId="85" fillId="0" borderId="152" xfId="11" applyNumberFormat="1" applyFont="1" applyFill="1" applyBorder="1" applyAlignment="1">
      <alignment vertical="center"/>
    </xf>
    <xf numFmtId="181" fontId="85" fillId="0" borderId="241" xfId="11" applyNumberFormat="1" applyFont="1" applyFill="1" applyBorder="1" applyAlignment="1">
      <alignment vertical="center"/>
    </xf>
    <xf numFmtId="183" fontId="85" fillId="0" borderId="241" xfId="11" applyNumberFormat="1" applyFont="1" applyFill="1" applyBorder="1" applyAlignment="1">
      <alignment vertical="center"/>
    </xf>
    <xf numFmtId="0" fontId="87" fillId="2" borderId="60" xfId="10" applyFont="1" applyFill="1" applyBorder="1" applyAlignment="1">
      <alignment vertical="center"/>
    </xf>
    <xf numFmtId="183" fontId="85" fillId="2" borderId="60" xfId="11" applyNumberFormat="1" applyFont="1" applyFill="1" applyBorder="1" applyAlignment="1">
      <alignment horizontal="center" vertical="center" shrinkToFit="1"/>
    </xf>
    <xf numFmtId="183" fontId="85" fillId="8" borderId="61" xfId="11" applyNumberFormat="1" applyFont="1" applyFill="1" applyBorder="1" applyAlignment="1">
      <alignment vertical="center" shrinkToFit="1"/>
    </xf>
    <xf numFmtId="0" fontId="85" fillId="8" borderId="134" xfId="11" applyNumberFormat="1" applyFont="1" applyFill="1" applyBorder="1" applyAlignment="1">
      <alignment vertical="center"/>
    </xf>
    <xf numFmtId="183" fontId="85" fillId="8" borderId="152" xfId="11" applyNumberFormat="1" applyFont="1" applyFill="1" applyBorder="1" applyAlignment="1">
      <alignment vertical="center"/>
    </xf>
    <xf numFmtId="181" fontId="85" fillId="8" borderId="241" xfId="11" applyNumberFormat="1" applyFont="1" applyFill="1" applyBorder="1" applyAlignment="1">
      <alignment vertical="center"/>
    </xf>
    <xf numFmtId="183" fontId="85" fillId="8" borderId="241" xfId="11" applyNumberFormat="1" applyFont="1" applyFill="1" applyBorder="1" applyAlignment="1">
      <alignment vertical="center"/>
    </xf>
    <xf numFmtId="0" fontId="87" fillId="2" borderId="261" xfId="10" applyFont="1" applyFill="1" applyBorder="1" applyAlignment="1">
      <alignment vertical="center"/>
    </xf>
    <xf numFmtId="183" fontId="85" fillId="0" borderId="262" xfId="11" applyNumberFormat="1" applyFont="1" applyFill="1" applyBorder="1" applyAlignment="1">
      <alignment horizontal="center" vertical="center" shrinkToFit="1"/>
    </xf>
    <xf numFmtId="183" fontId="85" fillId="0" borderId="263" xfId="11" applyNumberFormat="1" applyFont="1" applyFill="1" applyBorder="1" applyAlignment="1">
      <alignment vertical="center" shrinkToFit="1"/>
    </xf>
    <xf numFmtId="0" fontId="85" fillId="0" borderId="264" xfId="11" applyNumberFormat="1" applyFont="1" applyFill="1" applyBorder="1" applyAlignment="1">
      <alignment vertical="center"/>
    </xf>
    <xf numFmtId="183" fontId="85" fillId="0" borderId="265" xfId="11" applyNumberFormat="1" applyFont="1" applyFill="1" applyBorder="1" applyAlignment="1">
      <alignment vertical="center"/>
    </xf>
    <xf numFmtId="181" fontId="85" fillId="0" borderId="266" xfId="11" applyNumberFormat="1" applyFont="1" applyFill="1" applyBorder="1" applyAlignment="1">
      <alignment vertical="center"/>
    </xf>
    <xf numFmtId="183" fontId="85" fillId="0" borderId="267" xfId="11" applyNumberFormat="1" applyFont="1" applyFill="1" applyBorder="1" applyAlignment="1">
      <alignment vertical="center"/>
    </xf>
    <xf numFmtId="184" fontId="85" fillId="0" borderId="262" xfId="11" applyNumberFormat="1" applyFont="1" applyFill="1" applyBorder="1" applyAlignment="1">
      <alignment vertical="center"/>
    </xf>
    <xf numFmtId="183" fontId="85" fillId="0" borderId="139" xfId="11" applyNumberFormat="1" applyFont="1" applyFill="1" applyBorder="1" applyAlignment="1">
      <alignment vertical="center"/>
    </xf>
    <xf numFmtId="0" fontId="87" fillId="0" borderId="0" xfId="10" applyFont="1" applyBorder="1" applyAlignment="1">
      <alignment vertical="center"/>
    </xf>
    <xf numFmtId="0" fontId="87" fillId="0" borderId="0" xfId="10" applyFont="1" applyBorder="1" applyAlignment="1">
      <alignment horizontal="right" vertical="center"/>
    </xf>
    <xf numFmtId="0" fontId="28" fillId="0" borderId="0" xfId="11" applyFont="1" applyFill="1" applyBorder="1" applyAlignment="1">
      <alignment vertical="center"/>
    </xf>
    <xf numFmtId="0" fontId="87" fillId="0" borderId="0" xfId="10" applyFont="1" applyFill="1" applyAlignment="1">
      <alignment vertical="center"/>
    </xf>
    <xf numFmtId="0" fontId="88" fillId="0" borderId="0" xfId="10" applyFont="1" applyFill="1" applyAlignment="1">
      <alignment vertical="center"/>
    </xf>
    <xf numFmtId="0" fontId="89" fillId="0" borderId="0" xfId="10" applyFont="1" applyFill="1" applyAlignment="1">
      <alignment vertical="center"/>
    </xf>
    <xf numFmtId="0" fontId="90" fillId="0" borderId="0" xfId="11" applyFont="1" applyFill="1" applyBorder="1" applyAlignment="1">
      <alignment vertical="center"/>
    </xf>
    <xf numFmtId="181" fontId="85" fillId="0" borderId="60" xfId="11" applyNumberFormat="1" applyFont="1" applyFill="1" applyBorder="1" applyAlignment="1">
      <alignment vertical="center"/>
    </xf>
    <xf numFmtId="181" fontId="85" fillId="8" borderId="60" xfId="11" applyNumberFormat="1" applyFont="1" applyFill="1" applyBorder="1" applyAlignment="1">
      <alignment vertical="center"/>
    </xf>
    <xf numFmtId="181" fontId="85" fillId="8" borderId="268" xfId="11" applyNumberFormat="1" applyFont="1" applyFill="1" applyBorder="1" applyAlignment="1">
      <alignment vertical="center"/>
    </xf>
    <xf numFmtId="181" fontId="85" fillId="0" borderId="262" xfId="11" applyNumberFormat="1" applyFont="1" applyFill="1" applyBorder="1" applyAlignment="1">
      <alignment vertical="center"/>
    </xf>
    <xf numFmtId="183" fontId="85" fillId="8" borderId="236" xfId="11" applyNumberFormat="1" applyFont="1" applyFill="1" applyBorder="1" applyAlignment="1">
      <alignment vertical="center"/>
    </xf>
    <xf numFmtId="183" fontId="85" fillId="0" borderId="236" xfId="11" applyNumberFormat="1" applyFont="1" applyFill="1" applyBorder="1" applyAlignment="1">
      <alignment vertical="center"/>
    </xf>
    <xf numFmtId="181" fontId="85" fillId="0" borderId="269" xfId="11" applyNumberFormat="1" applyFont="1" applyFill="1" applyBorder="1" applyAlignment="1">
      <alignment vertical="center"/>
    </xf>
    <xf numFmtId="183" fontId="85" fillId="0" borderId="264" xfId="11" applyNumberFormat="1" applyFont="1" applyFill="1" applyBorder="1" applyAlignment="1">
      <alignment vertical="center"/>
    </xf>
    <xf numFmtId="183" fontId="85" fillId="8" borderId="157" xfId="11" applyNumberFormat="1" applyFont="1" applyFill="1" applyBorder="1" applyAlignment="1">
      <alignment vertical="center"/>
    </xf>
    <xf numFmtId="183" fontId="85" fillId="0" borderId="61" xfId="11" applyNumberFormat="1" applyFont="1" applyFill="1" applyBorder="1" applyAlignment="1">
      <alignment vertical="center"/>
    </xf>
    <xf numFmtId="183" fontId="85" fillId="8" borderId="61" xfId="11" applyNumberFormat="1" applyFont="1" applyFill="1" applyBorder="1" applyAlignment="1">
      <alignment vertical="center"/>
    </xf>
    <xf numFmtId="0" fontId="0" fillId="9" borderId="5" xfId="0" applyFill="1" applyBorder="1" applyAlignment="1">
      <alignment horizontal="center" vertical="center"/>
    </xf>
    <xf numFmtId="0" fontId="0" fillId="9" borderId="81" xfId="0" applyFill="1" applyBorder="1" applyAlignment="1">
      <alignment horizontal="center" vertical="center" wrapText="1"/>
    </xf>
    <xf numFmtId="0" fontId="0" fillId="9" borderId="5" xfId="0" applyFill="1" applyBorder="1" applyAlignment="1">
      <alignment horizontal="center" vertical="center" wrapText="1"/>
    </xf>
    <xf numFmtId="0" fontId="0" fillId="0" borderId="5" xfId="0" applyBorder="1" applyAlignment="1">
      <alignment horizontal="center" vertical="center" shrinkToFit="1"/>
    </xf>
    <xf numFmtId="38" fontId="0" fillId="0" borderId="81" xfId="8" applyFont="1" applyBorder="1" applyAlignment="1">
      <alignment horizontal="center" vertical="center" shrinkToFit="1"/>
    </xf>
    <xf numFmtId="38" fontId="0" fillId="3" borderId="5" xfId="8" applyFont="1" applyFill="1" applyBorder="1" applyAlignment="1">
      <alignment horizontal="center" vertical="center" shrinkToFit="1"/>
    </xf>
    <xf numFmtId="0" fontId="9" fillId="0" borderId="0" xfId="0" applyFont="1" applyAlignment="1">
      <alignment vertical="center"/>
    </xf>
    <xf numFmtId="0" fontId="0" fillId="10" borderId="5" xfId="0" applyFill="1" applyBorder="1" applyAlignment="1">
      <alignment horizontal="center" vertical="center"/>
    </xf>
    <xf numFmtId="0" fontId="0" fillId="10" borderId="5" xfId="0" applyFill="1" applyBorder="1" applyAlignment="1">
      <alignment horizontal="center" vertical="center" wrapText="1"/>
    </xf>
    <xf numFmtId="0" fontId="0" fillId="11" borderId="5" xfId="0" applyFill="1" applyBorder="1" applyAlignment="1">
      <alignment horizontal="center" vertical="center"/>
    </xf>
    <xf numFmtId="0" fontId="0" fillId="11" borderId="5" xfId="0" applyFill="1" applyBorder="1" applyAlignment="1">
      <alignment horizontal="center" vertical="center" wrapText="1"/>
    </xf>
    <xf numFmtId="38" fontId="0" fillId="0" borderId="5" xfId="8" applyFont="1" applyBorder="1" applyAlignment="1">
      <alignment horizontal="center" vertical="center" shrinkToFit="1"/>
    </xf>
    <xf numFmtId="0" fontId="0" fillId="12" borderId="5" xfId="0" applyFill="1" applyBorder="1" applyAlignment="1">
      <alignment horizontal="center" vertical="center"/>
    </xf>
    <xf numFmtId="0" fontId="0" fillId="12" borderId="5" xfId="0" applyFill="1" applyBorder="1" applyAlignment="1">
      <alignment horizontal="center" vertical="center" wrapText="1"/>
    </xf>
    <xf numFmtId="0" fontId="0" fillId="13" borderId="5" xfId="0" applyFill="1" applyBorder="1" applyAlignment="1">
      <alignment horizontal="center" vertical="center" shrinkToFit="1"/>
    </xf>
    <xf numFmtId="38" fontId="0" fillId="13" borderId="5" xfId="8" applyFont="1" applyFill="1" applyBorder="1" applyAlignment="1">
      <alignment horizontal="center" vertical="center" shrinkToFit="1"/>
    </xf>
    <xf numFmtId="0" fontId="0" fillId="14" borderId="5" xfId="0" applyFill="1" applyBorder="1" applyAlignment="1">
      <alignment horizontal="center" vertical="center" shrinkToFit="1"/>
    </xf>
    <xf numFmtId="38" fontId="0" fillId="14" borderId="5" xfId="8" applyFont="1" applyFill="1" applyBorder="1" applyAlignment="1">
      <alignment horizontal="center" vertical="center" shrinkToFit="1"/>
    </xf>
    <xf numFmtId="0" fontId="0" fillId="15" borderId="5" xfId="0" applyFill="1" applyBorder="1" applyAlignment="1">
      <alignment horizontal="center" vertical="center" shrinkToFit="1"/>
    </xf>
    <xf numFmtId="38" fontId="0" fillId="15" borderId="5" xfId="8" applyFont="1" applyFill="1" applyBorder="1" applyAlignment="1">
      <alignment horizontal="center" vertical="center" shrinkToFit="1"/>
    </xf>
    <xf numFmtId="0" fontId="0" fillId="16" borderId="5" xfId="0" applyFill="1" applyBorder="1" applyAlignment="1">
      <alignment horizontal="center" vertical="center" shrinkToFit="1"/>
    </xf>
    <xf numFmtId="38" fontId="0" fillId="16" borderId="81" xfId="8" applyFont="1" applyFill="1" applyBorder="1" applyAlignment="1">
      <alignment horizontal="center" vertical="center" shrinkToFit="1"/>
    </xf>
    <xf numFmtId="38" fontId="0" fillId="16" borderId="5" xfId="8" applyFont="1" applyFill="1" applyBorder="1" applyAlignment="1">
      <alignment horizontal="center" vertical="center" shrinkToFit="1"/>
    </xf>
    <xf numFmtId="0" fontId="87" fillId="2" borderId="56" xfId="10" applyFont="1" applyFill="1" applyBorder="1" applyAlignment="1">
      <alignment vertical="center"/>
    </xf>
    <xf numFmtId="0" fontId="25" fillId="0" borderId="0" xfId="0" applyFont="1" applyAlignment="1">
      <alignment vertical="center"/>
    </xf>
    <xf numFmtId="0" fontId="26" fillId="0" borderId="106" xfId="4" applyFont="1" applyBorder="1" applyAlignment="1">
      <alignment vertical="center"/>
    </xf>
    <xf numFmtId="0" fontId="26" fillId="0" borderId="22" xfId="4" applyFont="1" applyBorder="1" applyAlignment="1">
      <alignment vertical="center"/>
    </xf>
    <xf numFmtId="0" fontId="26" fillId="0" borderId="27" xfId="4" applyFont="1" applyBorder="1" applyAlignment="1">
      <alignment vertical="center"/>
    </xf>
    <xf numFmtId="0" fontId="26" fillId="0" borderId="108" xfId="4" applyFont="1" applyBorder="1" applyAlignment="1">
      <alignment vertical="center"/>
    </xf>
    <xf numFmtId="0" fontId="11" fillId="0" borderId="0" xfId="4" applyFont="1" applyBorder="1">
      <alignment vertical="center"/>
    </xf>
    <xf numFmtId="0" fontId="11" fillId="0" borderId="22" xfId="4" applyFont="1" applyBorder="1">
      <alignment vertical="center"/>
    </xf>
    <xf numFmtId="0" fontId="26" fillId="0" borderId="0" xfId="4" applyFont="1" applyBorder="1" applyAlignment="1">
      <alignment horizontal="center" vertical="center"/>
    </xf>
    <xf numFmtId="0" fontId="11" fillId="0" borderId="0" xfId="4" applyFont="1" applyAlignment="1">
      <alignment horizontal="center" vertical="center"/>
    </xf>
    <xf numFmtId="0" fontId="11" fillId="0" borderId="0" xfId="4" applyFont="1" applyBorder="1" applyAlignment="1">
      <alignment horizontal="center" vertical="center"/>
    </xf>
    <xf numFmtId="0" fontId="26" fillId="0" borderId="0" xfId="4" applyFont="1" applyAlignment="1">
      <alignment vertical="center" wrapText="1"/>
    </xf>
    <xf numFmtId="0" fontId="26" fillId="0" borderId="0" xfId="4" applyFont="1" applyFill="1" applyBorder="1" applyAlignment="1">
      <alignment vertical="center"/>
    </xf>
    <xf numFmtId="0" fontId="0" fillId="0" borderId="0" xfId="0" applyFont="1" applyBorder="1" applyAlignment="1">
      <alignment horizontal="left" vertical="top" wrapText="1"/>
    </xf>
    <xf numFmtId="0" fontId="26" fillId="6" borderId="19" xfId="4" applyFont="1" applyFill="1" applyBorder="1" applyAlignment="1">
      <alignment horizontal="center" vertical="center"/>
    </xf>
    <xf numFmtId="0" fontId="26" fillId="6" borderId="20" xfId="4" applyFont="1" applyFill="1" applyBorder="1" applyAlignment="1">
      <alignment horizontal="center" vertical="center"/>
    </xf>
    <xf numFmtId="0" fontId="26" fillId="6" borderId="29" xfId="4" applyFont="1" applyFill="1" applyBorder="1" applyAlignment="1">
      <alignment horizontal="center" vertical="center"/>
    </xf>
    <xf numFmtId="0" fontId="11" fillId="6" borderId="24" xfId="4" applyFont="1" applyFill="1" applyBorder="1" applyAlignment="1">
      <alignment horizontal="center" vertical="center" shrinkToFit="1"/>
    </xf>
    <xf numFmtId="0" fontId="11" fillId="6" borderId="14" xfId="4" applyFont="1" applyFill="1" applyBorder="1" applyAlignment="1">
      <alignment horizontal="center" vertical="center" shrinkToFit="1"/>
    </xf>
    <xf numFmtId="0" fontId="11" fillId="6" borderId="14" xfId="4" applyFont="1" applyFill="1" applyBorder="1" applyAlignment="1">
      <alignment horizontal="center" vertical="center"/>
    </xf>
    <xf numFmtId="0" fontId="0" fillId="0" borderId="4" xfId="0" applyFont="1" applyBorder="1" applyAlignment="1">
      <alignment vertical="top" wrapText="1"/>
    </xf>
    <xf numFmtId="0" fontId="9" fillId="0" borderId="8" xfId="0" quotePrefix="1" applyFont="1" applyBorder="1" applyAlignment="1">
      <alignment horizontal="left" vertical="center"/>
    </xf>
    <xf numFmtId="0" fontId="0" fillId="0" borderId="8" xfId="0" applyFont="1" applyBorder="1" applyAlignment="1">
      <alignment horizontal="centerContinuous" vertical="center"/>
    </xf>
    <xf numFmtId="0" fontId="0" fillId="0" borderId="5" xfId="0" applyBorder="1" applyAlignment="1">
      <alignment horizontal="right"/>
    </xf>
    <xf numFmtId="0" fontId="5" fillId="2" borderId="116" xfId="0" applyFont="1" applyFill="1" applyBorder="1" applyAlignment="1">
      <alignment horizontal="center" vertical="center"/>
    </xf>
    <xf numFmtId="0" fontId="25" fillId="0" borderId="0" xfId="0" applyFont="1" applyBorder="1" applyAlignment="1">
      <alignment horizontal="right" vertical="center"/>
    </xf>
    <xf numFmtId="0" fontId="11" fillId="0" borderId="0" xfId="0" applyFont="1" applyAlignment="1">
      <alignment horizontal="center"/>
    </xf>
    <xf numFmtId="0" fontId="95" fillId="0" borderId="0" xfId="0" applyFont="1" applyAlignment="1">
      <alignment horizontal="center" vertical="center"/>
    </xf>
    <xf numFmtId="0" fontId="0" fillId="0" borderId="13" xfId="0" applyFont="1" applyFill="1" applyBorder="1"/>
    <xf numFmtId="0" fontId="0" fillId="0" borderId="13" xfId="0" applyFont="1" applyFill="1" applyBorder="1" applyAlignment="1">
      <alignment horizontal="center"/>
    </xf>
    <xf numFmtId="0" fontId="0" fillId="0" borderId="190" xfId="0" applyFill="1" applyBorder="1" applyAlignment="1">
      <alignment horizontal="right"/>
    </xf>
    <xf numFmtId="0" fontId="9" fillId="0" borderId="271" xfId="0" applyFont="1" applyFill="1" applyBorder="1"/>
    <xf numFmtId="0" fontId="0" fillId="0" borderId="22" xfId="0" applyBorder="1"/>
    <xf numFmtId="0" fontId="9" fillId="6" borderId="16" xfId="0" applyFont="1" applyFill="1" applyBorder="1" applyAlignment="1">
      <alignment horizontal="right"/>
    </xf>
    <xf numFmtId="0" fontId="13" fillId="0" borderId="272" xfId="0" applyFont="1" applyFill="1" applyBorder="1"/>
    <xf numFmtId="0" fontId="9" fillId="0" borderId="273" xfId="0" applyFont="1" applyFill="1" applyBorder="1"/>
    <xf numFmtId="0" fontId="9" fillId="0" borderId="273" xfId="0" applyFont="1" applyBorder="1"/>
    <xf numFmtId="0" fontId="10" fillId="0" borderId="274" xfId="0" applyFont="1" applyBorder="1" applyAlignment="1">
      <alignment vertical="center" wrapText="1"/>
    </xf>
    <xf numFmtId="0" fontId="10" fillId="0" borderId="274" xfId="0" applyFont="1" applyBorder="1" applyAlignment="1">
      <alignment vertical="center"/>
    </xf>
    <xf numFmtId="0" fontId="9" fillId="0" borderId="274" xfId="0" applyFont="1" applyFill="1" applyBorder="1"/>
    <xf numFmtId="0" fontId="9" fillId="0" borderId="4" xfId="0" applyFont="1" applyFill="1" applyBorder="1" applyAlignment="1">
      <alignment horizontal="left" vertical="center"/>
    </xf>
    <xf numFmtId="0" fontId="0" fillId="0" borderId="275" xfId="0" applyBorder="1"/>
    <xf numFmtId="0" fontId="0" fillId="0" borderId="276" xfId="0" applyBorder="1"/>
    <xf numFmtId="0" fontId="0" fillId="0" borderId="277" xfId="0" applyBorder="1"/>
    <xf numFmtId="0" fontId="9" fillId="0" borderId="279" xfId="0" applyFont="1" applyFill="1" applyBorder="1" applyAlignment="1">
      <alignment horizontal="center"/>
    </xf>
    <xf numFmtId="0" fontId="9" fillId="0" borderId="156" xfId="0" applyFont="1" applyBorder="1" applyAlignment="1">
      <alignment horizontal="center" vertical="center"/>
    </xf>
    <xf numFmtId="0" fontId="9" fillId="0" borderId="280" xfId="0" applyFont="1" applyFill="1" applyBorder="1"/>
    <xf numFmtId="0" fontId="9" fillId="0" borderId="278" xfId="0" applyFont="1" applyFill="1" applyBorder="1"/>
    <xf numFmtId="0" fontId="0" fillId="0" borderId="281" xfId="0" applyBorder="1"/>
    <xf numFmtId="177" fontId="74" fillId="0" borderId="0" xfId="0" applyNumberFormat="1" applyFont="1" applyAlignment="1">
      <alignment vertical="center"/>
    </xf>
    <xf numFmtId="38" fontId="0" fillId="0" borderId="70" xfId="2" applyFont="1" applyBorder="1" applyAlignment="1">
      <alignment vertical="center" shrinkToFit="1"/>
    </xf>
    <xf numFmtId="38" fontId="0" fillId="0" borderId="69" xfId="2" applyFont="1" applyBorder="1" applyAlignment="1">
      <alignment vertical="center" shrinkToFit="1"/>
    </xf>
    <xf numFmtId="38" fontId="0" fillId="0" borderId="44" xfId="2" applyFont="1" applyFill="1" applyBorder="1" applyAlignment="1">
      <alignment vertical="center" shrinkToFit="1"/>
    </xf>
    <xf numFmtId="0" fontId="74" fillId="0" borderId="0" xfId="0" applyFont="1" applyAlignment="1">
      <alignment horizontal="center" vertical="center"/>
    </xf>
    <xf numFmtId="38" fontId="0" fillId="2" borderId="89" xfId="2" applyFont="1" applyFill="1" applyBorder="1" applyAlignment="1">
      <alignment vertical="center" shrinkToFit="1"/>
    </xf>
    <xf numFmtId="38" fontId="0" fillId="0" borderId="87" xfId="2" applyFont="1" applyBorder="1" applyAlignment="1">
      <alignment vertical="center" shrinkToFit="1"/>
    </xf>
    <xf numFmtId="38" fontId="0" fillId="0" borderId="88" xfId="2" applyFont="1" applyBorder="1" applyAlignment="1">
      <alignment vertical="center" shrinkToFit="1"/>
    </xf>
    <xf numFmtId="38" fontId="0" fillId="0" borderId="88" xfId="2" applyFont="1" applyFill="1" applyBorder="1" applyAlignment="1">
      <alignment vertical="center" shrinkToFit="1"/>
    </xf>
    <xf numFmtId="38" fontId="0" fillId="0" borderId="96" xfId="2" applyFont="1" applyFill="1" applyBorder="1" applyAlignment="1">
      <alignment vertical="center" shrinkToFit="1"/>
    </xf>
    <xf numFmtId="38" fontId="0" fillId="6" borderId="96" xfId="2" applyFont="1" applyFill="1" applyBorder="1" applyAlignment="1">
      <alignment vertical="center" shrinkToFit="1"/>
    </xf>
    <xf numFmtId="38" fontId="0" fillId="6" borderId="96" xfId="8" applyFont="1" applyFill="1" applyBorder="1" applyAlignment="1">
      <alignment vertical="center"/>
    </xf>
    <xf numFmtId="177" fontId="73" fillId="4" borderId="0" xfId="0" applyNumberFormat="1" applyFont="1" applyFill="1" applyAlignment="1">
      <alignment vertical="center" shrinkToFit="1"/>
    </xf>
    <xf numFmtId="38" fontId="0" fillId="6" borderId="64" xfId="2" applyFont="1" applyFill="1" applyBorder="1" applyAlignment="1">
      <alignment vertical="center" shrinkToFit="1"/>
    </xf>
    <xf numFmtId="38" fontId="0" fillId="0" borderId="63" xfId="2" applyFont="1" applyFill="1" applyBorder="1" applyAlignment="1">
      <alignment vertical="center" shrinkToFit="1"/>
    </xf>
    <xf numFmtId="38" fontId="0" fillId="0" borderId="61" xfId="2" applyFont="1" applyFill="1" applyBorder="1" applyAlignment="1">
      <alignment vertical="center" shrinkToFit="1"/>
    </xf>
    <xf numFmtId="38" fontId="0" fillId="0" borderId="60" xfId="2" applyFont="1" applyFill="1" applyBorder="1" applyAlignment="1">
      <alignment vertical="center" shrinkToFit="1"/>
    </xf>
    <xf numFmtId="38" fontId="0" fillId="6" borderId="60" xfId="8" applyFont="1" applyFill="1" applyBorder="1" applyAlignment="1">
      <alignment vertical="center"/>
    </xf>
    <xf numFmtId="177" fontId="74" fillId="0" borderId="0" xfId="2" applyNumberFormat="1" applyFont="1" applyBorder="1" applyAlignment="1">
      <alignment vertical="center" shrinkToFit="1"/>
    </xf>
    <xf numFmtId="38" fontId="73" fillId="0" borderId="0" xfId="0" applyNumberFormat="1" applyFont="1" applyFill="1" applyAlignment="1">
      <alignment horizontal="right" vertical="center"/>
    </xf>
    <xf numFmtId="38" fontId="0" fillId="2" borderId="64" xfId="2" applyFont="1" applyFill="1" applyBorder="1" applyAlignment="1">
      <alignment vertical="center" shrinkToFit="1"/>
    </xf>
    <xf numFmtId="38" fontId="0" fillId="0" borderId="63" xfId="2" applyFont="1" applyBorder="1" applyAlignment="1">
      <alignment vertical="center" shrinkToFit="1"/>
    </xf>
    <xf numFmtId="38" fontId="0" fillId="0" borderId="61" xfId="2" applyFont="1" applyBorder="1" applyAlignment="1">
      <alignment vertical="center" shrinkToFit="1"/>
    </xf>
    <xf numFmtId="38" fontId="0" fillId="0" borderId="56" xfId="2" applyFont="1" applyFill="1" applyBorder="1" applyAlignment="1">
      <alignment vertical="center" shrinkToFit="1"/>
    </xf>
    <xf numFmtId="177" fontId="74" fillId="0" borderId="0" xfId="2" applyNumberFormat="1" applyFont="1" applyFill="1" applyBorder="1" applyAlignment="1">
      <alignment vertical="center" shrinkToFit="1"/>
    </xf>
    <xf numFmtId="0" fontId="74" fillId="0" borderId="0" xfId="0" applyFont="1" applyFill="1" applyBorder="1" applyAlignment="1">
      <alignment vertical="center"/>
    </xf>
    <xf numFmtId="38" fontId="0" fillId="2" borderId="59" xfId="2" applyFont="1" applyFill="1" applyBorder="1" applyAlignment="1">
      <alignment vertical="center" shrinkToFit="1"/>
    </xf>
    <xf numFmtId="38" fontId="0" fillId="0" borderId="58" xfId="2" applyFont="1" applyFill="1" applyBorder="1" applyAlignment="1">
      <alignment vertical="center" shrinkToFit="1"/>
    </xf>
    <xf numFmtId="38" fontId="0" fillId="0" borderId="57" xfId="2" applyFont="1" applyFill="1" applyBorder="1" applyAlignment="1">
      <alignment vertical="center" shrinkToFit="1"/>
    </xf>
    <xf numFmtId="38" fontId="0" fillId="0" borderId="6" xfId="2" applyFont="1" applyFill="1" applyBorder="1" applyAlignment="1">
      <alignment vertical="center" shrinkToFit="1"/>
    </xf>
    <xf numFmtId="38" fontId="0" fillId="6" borderId="6" xfId="8" applyFont="1" applyFill="1" applyBorder="1" applyAlignment="1">
      <alignment vertical="center"/>
    </xf>
    <xf numFmtId="38" fontId="0" fillId="2" borderId="82" xfId="2" applyFont="1" applyFill="1" applyBorder="1" applyAlignment="1">
      <alignment vertical="center" shrinkToFit="1"/>
    </xf>
    <xf numFmtId="38" fontId="0" fillId="0" borderId="81" xfId="2" applyFont="1" applyFill="1" applyBorder="1" applyAlignment="1">
      <alignment vertical="center" shrinkToFit="1"/>
    </xf>
    <xf numFmtId="38" fontId="0" fillId="0" borderId="28" xfId="2" applyFont="1" applyFill="1" applyBorder="1" applyAlignment="1">
      <alignment vertical="center" shrinkToFit="1"/>
    </xf>
    <xf numFmtId="38" fontId="0" fillId="2" borderId="28" xfId="2" applyFont="1" applyFill="1" applyBorder="1" applyAlignment="1">
      <alignment vertical="center" shrinkToFit="1"/>
    </xf>
    <xf numFmtId="38" fontId="0" fillId="6" borderId="87" xfId="2" applyFont="1" applyFill="1" applyBorder="1" applyAlignment="1">
      <alignment vertical="center" shrinkToFit="1"/>
    </xf>
    <xf numFmtId="38" fontId="0" fillId="5" borderId="88" xfId="2" applyFont="1" applyFill="1" applyBorder="1" applyAlignment="1">
      <alignment vertical="center" shrinkToFit="1"/>
    </xf>
    <xf numFmtId="38" fontId="0" fillId="2" borderId="238" xfId="2" applyFont="1" applyFill="1" applyBorder="1" applyAlignment="1">
      <alignment vertical="center" shrinkToFit="1"/>
    </xf>
    <xf numFmtId="38" fontId="0" fillId="0" borderId="4" xfId="2" applyFont="1" applyFill="1" applyBorder="1" applyAlignment="1">
      <alignment vertical="center" shrinkToFit="1"/>
    </xf>
    <xf numFmtId="38" fontId="0" fillId="0" borderId="38" xfId="2" applyFont="1" applyFill="1" applyBorder="1" applyAlignment="1">
      <alignment vertical="center" shrinkToFit="1"/>
    </xf>
    <xf numFmtId="38" fontId="0" fillId="6" borderId="6" xfId="2" applyFont="1" applyFill="1" applyBorder="1" applyAlignment="1">
      <alignment vertical="center" shrinkToFit="1"/>
    </xf>
    <xf numFmtId="38" fontId="0" fillId="6" borderId="6" xfId="8" applyFont="1" applyFill="1" applyBorder="1" applyAlignment="1">
      <alignment vertical="center" shrinkToFit="1"/>
    </xf>
    <xf numFmtId="38" fontId="0" fillId="6" borderId="57" xfId="2" applyFont="1" applyFill="1" applyBorder="1" applyAlignment="1">
      <alignment vertical="center" shrinkToFit="1"/>
    </xf>
    <xf numFmtId="38" fontId="0" fillId="6" borderId="57" xfId="8" applyFont="1" applyFill="1" applyBorder="1" applyAlignment="1">
      <alignment vertical="center"/>
    </xf>
    <xf numFmtId="38" fontId="0" fillId="0" borderId="94" xfId="0" applyNumberFormat="1" applyFont="1" applyFill="1" applyBorder="1" applyAlignment="1">
      <alignment vertical="center" shrinkToFit="1"/>
    </xf>
    <xf numFmtId="38" fontId="0" fillId="0" borderId="23" xfId="0" applyNumberFormat="1" applyFont="1" applyFill="1" applyBorder="1" applyAlignment="1">
      <alignment vertical="center" shrinkToFit="1"/>
    </xf>
    <xf numFmtId="38" fontId="0" fillId="0" borderId="87" xfId="2" applyFont="1" applyFill="1" applyBorder="1" applyAlignment="1">
      <alignment vertical="center" shrinkToFit="1"/>
    </xf>
    <xf numFmtId="38" fontId="0" fillId="6" borderId="96" xfId="8" applyFont="1" applyFill="1" applyBorder="1" applyAlignment="1">
      <alignment vertical="center" shrinkToFit="1"/>
    </xf>
    <xf numFmtId="38" fontId="0" fillId="2" borderId="85" xfId="2" applyFont="1" applyFill="1" applyBorder="1" applyAlignment="1">
      <alignment vertical="center" shrinkToFit="1"/>
    </xf>
    <xf numFmtId="38" fontId="0" fillId="0" borderId="84" xfId="2" applyFont="1" applyFill="1" applyBorder="1" applyAlignment="1">
      <alignment vertical="center" shrinkToFit="1"/>
    </xf>
    <xf numFmtId="38" fontId="0" fillId="0" borderId="95" xfId="2" applyFont="1" applyFill="1" applyBorder="1" applyAlignment="1">
      <alignment vertical="center" shrinkToFit="1"/>
    </xf>
    <xf numFmtId="38" fontId="0" fillId="0" borderId="83" xfId="2" applyFont="1" applyFill="1" applyBorder="1" applyAlignment="1">
      <alignment vertical="center" shrinkToFit="1"/>
    </xf>
    <xf numFmtId="38" fontId="0" fillId="6" borderId="83" xfId="8" applyFont="1" applyFill="1" applyBorder="1" applyAlignment="1">
      <alignment vertical="center"/>
    </xf>
    <xf numFmtId="38" fontId="0" fillId="0" borderId="5" xfId="2" applyFont="1" applyFill="1" applyBorder="1" applyAlignment="1">
      <alignment vertical="center" shrinkToFit="1"/>
    </xf>
    <xf numFmtId="0" fontId="0" fillId="0" borderId="54" xfId="0" applyFont="1" applyFill="1" applyBorder="1" applyAlignment="1">
      <alignment horizontal="center" vertical="center"/>
    </xf>
    <xf numFmtId="0" fontId="0" fillId="0" borderId="51" xfId="0" applyFont="1" applyFill="1" applyBorder="1" applyAlignment="1">
      <alignment horizontal="center" vertical="center"/>
    </xf>
    <xf numFmtId="0" fontId="0" fillId="0" borderId="72" xfId="0" applyFont="1" applyFill="1" applyBorder="1" applyAlignment="1">
      <alignment horizontal="center" vertical="center"/>
    </xf>
    <xf numFmtId="0" fontId="0" fillId="0" borderId="48" xfId="0" applyFont="1" applyFill="1" applyBorder="1" applyAlignment="1">
      <alignment horizontal="center" vertical="center"/>
    </xf>
    <xf numFmtId="0" fontId="0" fillId="0" borderId="47" xfId="0" applyFont="1" applyFill="1" applyBorder="1" applyAlignment="1">
      <alignment horizontal="center" vertical="center"/>
    </xf>
    <xf numFmtId="0" fontId="0" fillId="6" borderId="47" xfId="0" applyFont="1" applyFill="1" applyBorder="1" applyAlignment="1">
      <alignment horizontal="center" vertical="center"/>
    </xf>
    <xf numFmtId="0" fontId="0" fillId="0" borderId="46" xfId="0" applyFont="1" applyFill="1" applyBorder="1" applyAlignment="1">
      <alignment horizontal="center" vertical="center"/>
    </xf>
    <xf numFmtId="0" fontId="0" fillId="6" borderId="46" xfId="0" applyFont="1" applyFill="1" applyBorder="1" applyAlignment="1">
      <alignment horizontal="center" vertical="center"/>
    </xf>
    <xf numFmtId="0" fontId="8" fillId="0" borderId="0" xfId="0" applyFont="1" applyFill="1" applyAlignment="1"/>
    <xf numFmtId="0" fontId="25" fillId="0" borderId="0" xfId="0" applyFont="1" applyFill="1" applyAlignment="1"/>
    <xf numFmtId="0" fontId="11" fillId="2" borderId="46" xfId="0" applyFont="1" applyFill="1" applyBorder="1" applyAlignment="1">
      <alignment horizontal="center"/>
    </xf>
    <xf numFmtId="0" fontId="11" fillId="3" borderId="46" xfId="0" applyFont="1" applyFill="1" applyBorder="1" applyAlignment="1">
      <alignment horizontal="center"/>
    </xf>
    <xf numFmtId="0" fontId="11" fillId="0" borderId="46" xfId="0" applyFont="1" applyFill="1" applyBorder="1" applyAlignment="1">
      <alignment horizontal="center"/>
    </xf>
    <xf numFmtId="177" fontId="75" fillId="6" borderId="29" xfId="0" applyNumberFormat="1" applyFont="1" applyFill="1" applyBorder="1" applyAlignment="1">
      <alignment shrinkToFit="1"/>
    </xf>
    <xf numFmtId="12" fontId="0" fillId="0" borderId="2" xfId="0" applyNumberFormat="1" applyFont="1" applyFill="1" applyBorder="1" applyAlignment="1">
      <alignment horizontal="center" vertical="center"/>
    </xf>
    <xf numFmtId="0" fontId="10" fillId="0" borderId="11" xfId="0" applyFont="1" applyFill="1" applyBorder="1" applyAlignment="1">
      <alignment vertical="center"/>
    </xf>
    <xf numFmtId="38" fontId="33" fillId="0" borderId="81" xfId="7" applyFont="1" applyBorder="1" applyAlignment="1">
      <alignment vertical="center"/>
    </xf>
    <xf numFmtId="38" fontId="33" fillId="0" borderId="282" xfId="7" applyFont="1" applyBorder="1" applyAlignment="1">
      <alignment vertical="center"/>
    </xf>
    <xf numFmtId="38" fontId="18" fillId="0" borderId="81" xfId="7" applyFont="1" applyBorder="1" applyAlignment="1">
      <alignment vertical="center"/>
    </xf>
    <xf numFmtId="38" fontId="97" fillId="0" borderId="30" xfId="7" applyFont="1" applyBorder="1" applyAlignment="1">
      <alignment horizontal="center" vertical="center"/>
    </xf>
    <xf numFmtId="38" fontId="33" fillId="0" borderId="81" xfId="7" applyFont="1" applyBorder="1" applyAlignment="1">
      <alignment horizontal="right" vertical="center"/>
    </xf>
    <xf numFmtId="38" fontId="97" fillId="0" borderId="16" xfId="7" applyFont="1" applyBorder="1" applyAlignment="1">
      <alignment horizontal="center" vertical="center"/>
    </xf>
    <xf numFmtId="38" fontId="97" fillId="0" borderId="38" xfId="7" applyFont="1" applyBorder="1" applyAlignment="1">
      <alignment horizontal="center" vertical="center"/>
    </xf>
    <xf numFmtId="0" fontId="99" fillId="0" borderId="0" xfId="0" applyFont="1" applyBorder="1" applyAlignment="1">
      <alignment horizontal="left"/>
    </xf>
    <xf numFmtId="0" fontId="18" fillId="0" borderId="0" xfId="0" applyFont="1"/>
    <xf numFmtId="0" fontId="63" fillId="0" borderId="0" xfId="0" quotePrefix="1" applyFont="1" applyAlignment="1">
      <alignment horizontal="right" vertical="center"/>
    </xf>
    <xf numFmtId="0" fontId="33" fillId="0" borderId="0" xfId="0" applyFont="1" applyAlignment="1">
      <alignment horizontal="centerContinuous"/>
    </xf>
    <xf numFmtId="0" fontId="18" fillId="0" borderId="0" xfId="0" applyFont="1" applyAlignment="1">
      <alignment horizontal="centerContinuous"/>
    </xf>
    <xf numFmtId="0" fontId="63" fillId="0" borderId="0" xfId="0" applyFont="1"/>
    <xf numFmtId="0" fontId="18" fillId="0" borderId="0" xfId="0" applyFont="1" applyFill="1"/>
    <xf numFmtId="0" fontId="18" fillId="0" borderId="0" xfId="0" applyFont="1" applyFill="1" applyAlignment="1">
      <alignment horizontal="right"/>
    </xf>
    <xf numFmtId="0" fontId="18" fillId="0" borderId="0" xfId="0" applyFont="1" applyFill="1" applyAlignment="1">
      <alignment horizontal="left"/>
    </xf>
    <xf numFmtId="0" fontId="18" fillId="0" borderId="0" xfId="0" applyFont="1" applyFill="1" applyAlignment="1">
      <alignment horizontal="center"/>
    </xf>
    <xf numFmtId="0" fontId="99" fillId="0" borderId="0" xfId="0" applyFont="1" applyFill="1"/>
    <xf numFmtId="0" fontId="18" fillId="0" borderId="0" xfId="0" applyFont="1" applyFill="1" applyBorder="1" applyAlignment="1">
      <alignment horizontal="left"/>
    </xf>
    <xf numFmtId="0" fontId="96" fillId="0" borderId="0" xfId="0" applyFont="1" applyFill="1" applyBorder="1" applyAlignment="1">
      <alignment horizontal="left"/>
    </xf>
    <xf numFmtId="0" fontId="18" fillId="0" borderId="0" xfId="0" applyFont="1" applyFill="1" applyBorder="1"/>
    <xf numFmtId="0" fontId="34" fillId="0" borderId="0" xfId="0" applyFont="1" applyFill="1" applyAlignment="1">
      <alignment vertical="center"/>
    </xf>
    <xf numFmtId="0" fontId="34" fillId="0" borderId="118" xfId="0" applyFont="1" applyFill="1" applyBorder="1" applyAlignment="1">
      <alignment vertical="center" wrapText="1"/>
    </xf>
    <xf numFmtId="0" fontId="34" fillId="0" borderId="114" xfId="0" applyFont="1" applyFill="1" applyBorder="1" applyAlignment="1">
      <alignment horizontal="center" vertical="center" wrapText="1"/>
    </xf>
    <xf numFmtId="0" fontId="34" fillId="0" borderId="115" xfId="0" applyFont="1" applyFill="1" applyBorder="1" applyAlignment="1">
      <alignment horizontal="center" vertical="center" wrapText="1"/>
    </xf>
    <xf numFmtId="0" fontId="18" fillId="0" borderId="0" xfId="0" applyFont="1" applyFill="1" applyAlignment="1">
      <alignment vertical="center"/>
    </xf>
    <xf numFmtId="0" fontId="18" fillId="0" borderId="116" xfId="0" quotePrefix="1" applyFont="1" applyFill="1" applyBorder="1" applyAlignment="1">
      <alignment horizontal="center" vertical="center" wrapText="1"/>
    </xf>
    <xf numFmtId="0" fontId="18" fillId="0" borderId="23" xfId="0" applyFont="1" applyFill="1" applyBorder="1" applyAlignment="1">
      <alignment vertical="center" wrapText="1"/>
    </xf>
    <xf numFmtId="0" fontId="18" fillId="0" borderId="24" xfId="0" applyFont="1" applyFill="1" applyBorder="1" applyAlignment="1">
      <alignment horizontal="center" vertical="center" wrapText="1"/>
    </xf>
    <xf numFmtId="0" fontId="18" fillId="0" borderId="13" xfId="0" quotePrefix="1" applyFont="1" applyFill="1" applyBorder="1" applyAlignment="1">
      <alignment horizontal="center" vertical="center" wrapText="1"/>
    </xf>
    <xf numFmtId="0" fontId="18" fillId="0" borderId="5" xfId="0" applyFont="1" applyFill="1" applyBorder="1" applyAlignment="1">
      <alignment vertical="center" wrapText="1"/>
    </xf>
    <xf numFmtId="0" fontId="18" fillId="0" borderId="14" xfId="0" applyFont="1" applyFill="1" applyBorder="1" applyAlignment="1">
      <alignment horizontal="center" vertical="center" wrapText="1"/>
    </xf>
    <xf numFmtId="0" fontId="18" fillId="0" borderId="18" xfId="0" quotePrefix="1" applyFont="1" applyFill="1" applyBorder="1" applyAlignment="1">
      <alignment horizontal="center" vertical="center" wrapText="1"/>
    </xf>
    <xf numFmtId="0" fontId="18" fillId="0" borderId="19" xfId="0" applyFont="1" applyFill="1" applyBorder="1" applyAlignment="1">
      <alignment vertical="center" wrapText="1"/>
    </xf>
    <xf numFmtId="0" fontId="18" fillId="0" borderId="20" xfId="0" applyFont="1" applyFill="1" applyBorder="1" applyAlignment="1">
      <alignment horizontal="center" vertical="center" wrapText="1"/>
    </xf>
    <xf numFmtId="0" fontId="18" fillId="0" borderId="0" xfId="0" applyFont="1" applyFill="1" applyAlignment="1">
      <alignment vertical="center" wrapText="1"/>
    </xf>
    <xf numFmtId="0" fontId="18" fillId="0" borderId="0" xfId="0" applyFont="1" applyFill="1" applyAlignment="1">
      <alignment horizontal="right" vertical="center" wrapText="1"/>
    </xf>
    <xf numFmtId="0" fontId="18" fillId="0" borderId="0" xfId="0" applyFont="1" applyFill="1" applyAlignment="1">
      <alignment horizontal="left" vertical="center" wrapText="1"/>
    </xf>
    <xf numFmtId="0" fontId="18" fillId="0" borderId="0" xfId="0" applyFont="1" applyFill="1" applyAlignment="1">
      <alignment horizontal="center" vertical="center" wrapText="1"/>
    </xf>
    <xf numFmtId="0" fontId="18" fillId="0" borderId="78" xfId="0" applyFont="1" applyFill="1" applyBorder="1" applyAlignment="1">
      <alignment horizontal="right" vertical="center" wrapText="1"/>
    </xf>
    <xf numFmtId="180" fontId="18" fillId="3" borderId="31" xfId="0" applyNumberFormat="1" applyFont="1" applyFill="1" applyBorder="1" applyAlignment="1">
      <alignment horizontal="right" vertical="center" wrapText="1"/>
    </xf>
    <xf numFmtId="0" fontId="18" fillId="0" borderId="33" xfId="0" applyFont="1" applyFill="1" applyBorder="1" applyAlignment="1">
      <alignment horizontal="left" vertical="center" wrapText="1"/>
    </xf>
    <xf numFmtId="0" fontId="18" fillId="0" borderId="16" xfId="0" applyFont="1" applyFill="1" applyBorder="1" applyAlignment="1">
      <alignment vertical="center" wrapText="1"/>
    </xf>
    <xf numFmtId="0" fontId="18" fillId="0" borderId="1" xfId="0" applyFont="1" applyFill="1" applyBorder="1" applyAlignment="1">
      <alignment horizontal="right" vertical="center" wrapText="1"/>
    </xf>
    <xf numFmtId="180" fontId="18" fillId="3" borderId="2" xfId="0" applyNumberFormat="1" applyFont="1" applyFill="1" applyBorder="1" applyAlignment="1">
      <alignment horizontal="right" vertical="center" wrapText="1"/>
    </xf>
    <xf numFmtId="0" fontId="18" fillId="0" borderId="2" xfId="0" applyFont="1" applyFill="1" applyBorder="1" applyAlignment="1">
      <alignment horizontal="left" vertical="center" wrapText="1"/>
    </xf>
    <xf numFmtId="0" fontId="18" fillId="0" borderId="143" xfId="0" applyFont="1" applyFill="1" applyBorder="1" applyAlignment="1">
      <alignment vertical="center" wrapText="1"/>
    </xf>
    <xf numFmtId="0" fontId="18" fillId="0" borderId="181" xfId="0" applyFont="1" applyFill="1" applyBorder="1" applyAlignment="1">
      <alignment horizontal="right" vertical="center" wrapText="1"/>
    </xf>
    <xf numFmtId="177" fontId="18" fillId="3" borderId="185" xfId="0" applyNumberFormat="1" applyFont="1" applyFill="1" applyBorder="1" applyAlignment="1">
      <alignment horizontal="right" vertical="center" wrapText="1"/>
    </xf>
    <xf numFmtId="0" fontId="18" fillId="0" borderId="8" xfId="0" applyFont="1" applyFill="1" applyBorder="1" applyAlignment="1">
      <alignment horizontal="left" vertical="center" wrapText="1"/>
    </xf>
    <xf numFmtId="0" fontId="18" fillId="0" borderId="81" xfId="0" applyFont="1" applyFill="1" applyBorder="1" applyAlignment="1">
      <alignment horizontal="right" vertical="center" wrapText="1"/>
    </xf>
    <xf numFmtId="177" fontId="18" fillId="0" borderId="33" xfId="0" applyNumberFormat="1" applyFont="1" applyFill="1" applyBorder="1" applyAlignment="1">
      <alignment horizontal="right" vertical="center" wrapText="1"/>
    </xf>
    <xf numFmtId="0" fontId="18" fillId="0" borderId="178" xfId="0" applyFont="1" applyFill="1" applyBorder="1" applyAlignment="1">
      <alignment horizontal="right" vertical="center" wrapText="1"/>
    </xf>
    <xf numFmtId="177" fontId="18" fillId="3" borderId="182" xfId="0" applyNumberFormat="1" applyFont="1" applyFill="1" applyBorder="1" applyAlignment="1">
      <alignment horizontal="right" vertical="center" wrapText="1"/>
    </xf>
    <xf numFmtId="0" fontId="18" fillId="0" borderId="182" xfId="0" applyFont="1" applyFill="1" applyBorder="1" applyAlignment="1">
      <alignment horizontal="left" vertical="center" wrapText="1"/>
    </xf>
    <xf numFmtId="0" fontId="18" fillId="0" borderId="144" xfId="0" applyFont="1" applyFill="1" applyBorder="1" applyAlignment="1">
      <alignment horizontal="center" vertical="center" wrapText="1"/>
    </xf>
    <xf numFmtId="0" fontId="18" fillId="0" borderId="145" xfId="0" applyFont="1" applyFill="1" applyBorder="1" applyAlignment="1">
      <alignment vertical="center" wrapText="1"/>
    </xf>
    <xf numFmtId="0" fontId="18" fillId="0" borderId="179" xfId="0" applyFont="1" applyFill="1" applyBorder="1" applyAlignment="1">
      <alignment horizontal="right" vertical="center" wrapText="1"/>
    </xf>
    <xf numFmtId="0" fontId="18" fillId="0" borderId="183" xfId="0" applyFont="1" applyFill="1" applyBorder="1" applyAlignment="1">
      <alignment horizontal="left" vertical="center" wrapText="1"/>
    </xf>
    <xf numFmtId="0" fontId="18" fillId="0" borderId="146" xfId="0" applyFont="1" applyFill="1" applyBorder="1" applyAlignment="1">
      <alignment horizontal="center" vertical="center" wrapText="1"/>
    </xf>
    <xf numFmtId="0" fontId="18" fillId="0" borderId="147" xfId="0" applyFont="1" applyFill="1" applyBorder="1" applyAlignment="1">
      <alignment vertical="center" wrapText="1"/>
    </xf>
    <xf numFmtId="0" fontId="18" fillId="0" borderId="180" xfId="0" applyFont="1" applyFill="1" applyBorder="1" applyAlignment="1">
      <alignment horizontal="right" vertical="center" wrapText="1"/>
    </xf>
    <xf numFmtId="177" fontId="18" fillId="6" borderId="184" xfId="0" applyNumberFormat="1" applyFont="1" applyFill="1" applyBorder="1" applyAlignment="1">
      <alignment horizontal="right" vertical="center" wrapText="1"/>
    </xf>
    <xf numFmtId="0" fontId="18" fillId="0" borderId="184" xfId="0" applyFont="1" applyFill="1" applyBorder="1" applyAlignment="1">
      <alignment horizontal="left" vertical="center" wrapText="1"/>
    </xf>
    <xf numFmtId="0" fontId="18" fillId="0" borderId="148" xfId="0" applyFont="1" applyFill="1" applyBorder="1" applyAlignment="1">
      <alignment horizontal="center" vertical="center" wrapText="1"/>
    </xf>
    <xf numFmtId="177" fontId="18" fillId="0" borderId="184" xfId="0" applyNumberFormat="1" applyFont="1" applyFill="1" applyBorder="1" applyAlignment="1">
      <alignment horizontal="right" vertical="center" wrapText="1"/>
    </xf>
    <xf numFmtId="0" fontId="18" fillId="0" borderId="7" xfId="0" applyFont="1" applyFill="1" applyBorder="1" applyAlignment="1">
      <alignment horizontal="right" vertical="center" wrapText="1"/>
    </xf>
    <xf numFmtId="177" fontId="18" fillId="0" borderId="8" xfId="0" applyNumberFormat="1" applyFont="1" applyFill="1" applyBorder="1" applyAlignment="1">
      <alignment horizontal="right" vertical="center" wrapText="1"/>
    </xf>
    <xf numFmtId="0" fontId="18" fillId="0" borderId="17" xfId="0" applyFont="1" applyFill="1" applyBorder="1" applyAlignment="1">
      <alignment horizontal="center" vertical="center" wrapText="1"/>
    </xf>
    <xf numFmtId="0" fontId="18" fillId="0" borderId="38" xfId="0" applyFont="1" applyFill="1" applyBorder="1" applyAlignment="1">
      <alignment vertical="center" wrapText="1"/>
    </xf>
    <xf numFmtId="0" fontId="18" fillId="0" borderId="4" xfId="0" applyFont="1" applyFill="1" applyBorder="1" applyAlignment="1">
      <alignment horizontal="right" vertical="center" wrapText="1"/>
    </xf>
    <xf numFmtId="0" fontId="18" fillId="6" borderId="0" xfId="0" applyFont="1" applyFill="1" applyBorder="1" applyAlignment="1">
      <alignment horizontal="right" vertical="center" wrapText="1"/>
    </xf>
    <xf numFmtId="0" fontId="18" fillId="0" borderId="0" xfId="0" applyFont="1" applyFill="1" applyBorder="1" applyAlignment="1">
      <alignment horizontal="left" vertical="center" wrapText="1"/>
    </xf>
    <xf numFmtId="0" fontId="18" fillId="0" borderId="67" xfId="0" applyFont="1" applyFill="1" applyBorder="1" applyAlignment="1">
      <alignment horizontal="center" vertical="center" wrapText="1"/>
    </xf>
    <xf numFmtId="0" fontId="18" fillId="6" borderId="188" xfId="0" applyFont="1" applyFill="1" applyBorder="1" applyAlignment="1">
      <alignment horizontal="right" vertical="center" wrapText="1"/>
    </xf>
    <xf numFmtId="0" fontId="18" fillId="0" borderId="149" xfId="0" applyFont="1" applyFill="1" applyBorder="1" applyAlignment="1">
      <alignment horizontal="center" vertical="center" wrapText="1"/>
    </xf>
    <xf numFmtId="0" fontId="18" fillId="0" borderId="14" xfId="0" applyFont="1" applyFill="1" applyBorder="1" applyAlignment="1">
      <alignment horizontal="center" vertical="center"/>
    </xf>
    <xf numFmtId="0" fontId="18" fillId="3" borderId="33" xfId="0" applyFont="1" applyFill="1" applyBorder="1" applyAlignment="1">
      <alignment horizontal="right" vertical="center" wrapText="1"/>
    </xf>
    <xf numFmtId="0" fontId="18" fillId="0" borderId="11" xfId="0" applyFont="1" applyFill="1" applyBorder="1" applyAlignment="1">
      <alignment horizontal="right"/>
    </xf>
    <xf numFmtId="0" fontId="18" fillId="0" borderId="103" xfId="0" applyFont="1" applyFill="1" applyBorder="1" applyAlignment="1">
      <alignment horizontal="left"/>
    </xf>
    <xf numFmtId="0" fontId="18" fillId="0" borderId="103" xfId="0" applyFont="1" applyFill="1" applyBorder="1" applyAlignment="1">
      <alignment horizontal="center"/>
    </xf>
    <xf numFmtId="0" fontId="18" fillId="0" borderId="112" xfId="0" applyFont="1" applyFill="1" applyBorder="1" applyAlignment="1">
      <alignment vertical="center"/>
    </xf>
    <xf numFmtId="0" fontId="18" fillId="0" borderId="113" xfId="0" applyFont="1" applyFill="1" applyBorder="1" applyAlignment="1">
      <alignment vertical="center" wrapText="1"/>
    </xf>
    <xf numFmtId="0" fontId="18" fillId="0" borderId="115" xfId="0" applyFont="1" applyFill="1" applyBorder="1" applyAlignment="1">
      <alignment horizontal="center" vertical="center" wrapText="1"/>
    </xf>
    <xf numFmtId="0" fontId="18" fillId="0" borderId="141" xfId="0" applyFont="1" applyFill="1" applyBorder="1" applyAlignment="1">
      <alignment vertical="center"/>
    </xf>
    <xf numFmtId="0" fontId="18" fillId="0" borderId="77" xfId="0" applyFont="1" applyFill="1" applyBorder="1" applyAlignment="1">
      <alignment vertical="center" wrapText="1"/>
    </xf>
    <xf numFmtId="0" fontId="18" fillId="0" borderId="210" xfId="0" applyFont="1" applyFill="1" applyBorder="1" applyAlignment="1">
      <alignment horizontal="right" vertical="center" wrapText="1"/>
    </xf>
    <xf numFmtId="38" fontId="18" fillId="3" borderId="211" xfId="0" applyNumberFormat="1" applyFont="1" applyFill="1" applyBorder="1" applyAlignment="1">
      <alignment horizontal="right" vertical="center" wrapText="1"/>
    </xf>
    <xf numFmtId="0" fontId="18" fillId="0" borderId="212" xfId="0" applyFont="1" applyFill="1" applyBorder="1" applyAlignment="1">
      <alignment horizontal="left" vertical="center" wrapText="1"/>
    </xf>
    <xf numFmtId="189" fontId="18" fillId="3" borderId="209" xfId="0" applyNumberFormat="1" applyFont="1" applyFill="1" applyBorder="1" applyAlignment="1">
      <alignment horizontal="center" vertical="center" wrapText="1"/>
    </xf>
    <xf numFmtId="0" fontId="18" fillId="0" borderId="21" xfId="0" applyFont="1" applyFill="1" applyBorder="1" applyAlignment="1">
      <alignment vertical="center"/>
    </xf>
    <xf numFmtId="0" fontId="18" fillId="0" borderId="186" xfId="0" applyFont="1" applyFill="1" applyBorder="1" applyAlignment="1">
      <alignment vertical="center" wrapText="1"/>
    </xf>
    <xf numFmtId="0" fontId="18" fillId="0" borderId="0" xfId="0" applyFont="1" applyFill="1" applyBorder="1" applyAlignment="1">
      <alignment horizontal="right" vertical="center" wrapText="1"/>
    </xf>
    <xf numFmtId="38" fontId="18" fillId="0" borderId="185" xfId="0" applyNumberFormat="1" applyFont="1" applyFill="1" applyBorder="1" applyAlignment="1">
      <alignment horizontal="right" vertical="center" wrapText="1"/>
    </xf>
    <xf numFmtId="0" fontId="18" fillId="0" borderId="186" xfId="0" applyFont="1" applyFill="1" applyBorder="1" applyAlignment="1">
      <alignment horizontal="left" vertical="center" wrapText="1"/>
    </xf>
    <xf numFmtId="189" fontId="18" fillId="3" borderId="34" xfId="0" applyNumberFormat="1" applyFont="1" applyFill="1" applyBorder="1" applyAlignment="1">
      <alignment horizontal="center" vertical="center" wrapText="1"/>
    </xf>
    <xf numFmtId="0" fontId="18" fillId="0" borderId="150" xfId="0" applyFont="1" applyFill="1" applyBorder="1" applyAlignment="1">
      <alignment vertical="center"/>
    </xf>
    <xf numFmtId="0" fontId="18" fillId="0" borderId="29" xfId="0" applyFont="1" applyFill="1" applyBorder="1" applyAlignment="1">
      <alignment vertical="center" wrapText="1"/>
    </xf>
    <xf numFmtId="0" fontId="18" fillId="0" borderId="151" xfId="0" applyFont="1" applyFill="1" applyBorder="1" applyAlignment="1">
      <alignment horizontal="center" vertical="center" wrapText="1"/>
    </xf>
    <xf numFmtId="0" fontId="63" fillId="0" borderId="0" xfId="0" quotePrefix="1" applyFont="1" applyFill="1" applyAlignment="1"/>
    <xf numFmtId="0" fontId="0" fillId="0" borderId="10" xfId="0" applyFont="1" applyFill="1" applyBorder="1" applyAlignment="1">
      <alignment horizontal="center" vertical="center"/>
    </xf>
    <xf numFmtId="0" fontId="5" fillId="0" borderId="40" xfId="0" applyFont="1" applyFill="1" applyBorder="1" applyAlignment="1">
      <alignment horizontal="center" vertical="center"/>
    </xf>
    <xf numFmtId="0" fontId="18" fillId="0" borderId="24" xfId="0" applyFont="1" applyFill="1" applyBorder="1" applyAlignment="1">
      <alignment horizontal="center" vertical="center" wrapText="1"/>
    </xf>
    <xf numFmtId="179" fontId="9" fillId="4" borderId="270" xfId="4" applyNumberFormat="1" applyFont="1" applyFill="1" applyBorder="1" applyAlignment="1">
      <alignment vertical="center"/>
    </xf>
    <xf numFmtId="0" fontId="11" fillId="0" borderId="164" xfId="0" applyFont="1" applyBorder="1" applyAlignment="1">
      <alignment horizontal="right"/>
    </xf>
    <xf numFmtId="0" fontId="0" fillId="0" borderId="72" xfId="0" applyFont="1" applyFill="1" applyBorder="1" applyAlignment="1">
      <alignment horizontal="right" vertical="center"/>
    </xf>
    <xf numFmtId="0" fontId="0" fillId="0" borderId="47" xfId="0" applyFont="1" applyFill="1" applyBorder="1" applyAlignment="1">
      <alignment horizontal="right" vertical="center"/>
    </xf>
    <xf numFmtId="177" fontId="18" fillId="3" borderId="8" xfId="0" applyNumberFormat="1" applyFont="1" applyFill="1" applyBorder="1" applyAlignment="1">
      <alignment horizontal="right" vertical="center" wrapText="1"/>
    </xf>
    <xf numFmtId="0" fontId="18" fillId="6" borderId="1" xfId="0" applyFont="1" applyFill="1" applyBorder="1" applyAlignment="1">
      <alignment vertical="top" wrapText="1"/>
    </xf>
    <xf numFmtId="0" fontId="18" fillId="6" borderId="2" xfId="0" applyFont="1" applyFill="1" applyBorder="1" applyAlignment="1">
      <alignment vertical="top" wrapText="1"/>
    </xf>
    <xf numFmtId="0" fontId="18" fillId="6" borderId="3" xfId="0" applyFont="1" applyFill="1" applyBorder="1" applyAlignment="1">
      <alignment vertical="top" wrapText="1"/>
    </xf>
    <xf numFmtId="0" fontId="18" fillId="6" borderId="4" xfId="0" applyFont="1" applyFill="1" applyBorder="1" applyAlignment="1">
      <alignment vertical="top" wrapText="1"/>
    </xf>
    <xf numFmtId="0" fontId="18" fillId="6" borderId="0" xfId="0" applyFont="1" applyFill="1" applyBorder="1" applyAlignment="1">
      <alignment vertical="top" wrapText="1"/>
    </xf>
    <xf numFmtId="0" fontId="18" fillId="6" borderId="6" xfId="0" applyFont="1" applyFill="1" applyBorder="1" applyAlignment="1">
      <alignment vertical="top" wrapText="1"/>
    </xf>
    <xf numFmtId="0" fontId="0" fillId="0" borderId="107" xfId="0" applyBorder="1" applyAlignment="1">
      <alignment horizontal="center"/>
    </xf>
    <xf numFmtId="0" fontId="0" fillId="0" borderId="35" xfId="0" applyBorder="1" applyAlignment="1">
      <alignment horizontal="center"/>
    </xf>
    <xf numFmtId="188" fontId="13" fillId="0" borderId="0" xfId="0" applyNumberFormat="1" applyFont="1" applyFill="1" applyBorder="1" applyAlignment="1">
      <alignment vertical="center"/>
    </xf>
    <xf numFmtId="184" fontId="13" fillId="0" borderId="0" xfId="0" applyNumberFormat="1" applyFont="1" applyFill="1" applyBorder="1" applyAlignment="1">
      <alignment vertical="center"/>
    </xf>
    <xf numFmtId="38" fontId="20" fillId="0" borderId="0" xfId="6" applyFont="1" applyFill="1" applyBorder="1" applyAlignment="1">
      <alignment vertical="center"/>
    </xf>
    <xf numFmtId="0" fontId="10" fillId="0" borderId="0" xfId="0" applyFont="1" applyFill="1" applyBorder="1" applyAlignment="1">
      <alignment vertical="center"/>
    </xf>
    <xf numFmtId="38" fontId="9" fillId="0" borderId="21" xfId="6" applyFont="1" applyFill="1" applyBorder="1" applyAlignment="1">
      <alignment horizontal="center" vertical="center"/>
    </xf>
    <xf numFmtId="182" fontId="13" fillId="0" borderId="0" xfId="6" applyNumberFormat="1" applyFont="1" applyFill="1" applyBorder="1" applyAlignment="1">
      <alignment vertical="center"/>
    </xf>
    <xf numFmtId="179" fontId="9" fillId="0" borderId="111" xfId="4" applyNumberFormat="1" applyFont="1" applyBorder="1" applyAlignment="1">
      <alignment vertical="center"/>
    </xf>
    <xf numFmtId="179" fontId="9" fillId="0" borderId="46" xfId="4" applyNumberFormat="1" applyFont="1" applyBorder="1" applyAlignment="1">
      <alignment vertical="center"/>
    </xf>
    <xf numFmtId="179" fontId="9" fillId="0" borderId="98" xfId="4" applyNumberFormat="1" applyFont="1" applyBorder="1" applyAlignment="1">
      <alignment vertical="center"/>
    </xf>
    <xf numFmtId="179" fontId="9" fillId="0" borderId="5" xfId="4" applyNumberFormat="1" applyFont="1" applyBorder="1" applyAlignment="1">
      <alignment vertical="center"/>
    </xf>
    <xf numFmtId="179" fontId="9" fillId="0" borderId="14" xfId="4" applyNumberFormat="1" applyFont="1" applyBorder="1" applyAlignment="1">
      <alignment vertical="center"/>
    </xf>
    <xf numFmtId="179" fontId="9" fillId="0" borderId="16" xfId="4" applyNumberFormat="1" applyFont="1" applyBorder="1" applyAlignment="1">
      <alignment vertical="center"/>
    </xf>
    <xf numFmtId="179" fontId="9" fillId="0" borderId="17" xfId="4" applyNumberFormat="1" applyFont="1" applyBorder="1" applyAlignment="1">
      <alignment vertical="center"/>
    </xf>
    <xf numFmtId="179" fontId="9" fillId="4" borderId="18" xfId="4" applyNumberFormat="1" applyFont="1" applyFill="1" applyBorder="1" applyAlignment="1">
      <alignment vertical="center"/>
    </xf>
    <xf numFmtId="179" fontId="9" fillId="4" borderId="19" xfId="4" applyNumberFormat="1" applyFont="1" applyFill="1" applyBorder="1" applyAlignment="1">
      <alignment vertical="center"/>
    </xf>
    <xf numFmtId="179" fontId="9" fillId="4" borderId="91" xfId="4" applyNumberFormat="1" applyFont="1" applyFill="1" applyBorder="1" applyAlignment="1">
      <alignment vertical="center"/>
    </xf>
    <xf numFmtId="182" fontId="9" fillId="0" borderId="0" xfId="6" applyNumberFormat="1" applyFont="1" applyFill="1" applyBorder="1" applyAlignment="1">
      <alignment horizontal="right" vertical="center"/>
    </xf>
    <xf numFmtId="190" fontId="9" fillId="6" borderId="0" xfId="6" applyNumberFormat="1" applyFont="1" applyFill="1" applyBorder="1" applyAlignment="1">
      <alignment horizontal="center" vertical="center"/>
    </xf>
    <xf numFmtId="0" fontId="9" fillId="0" borderId="21" xfId="0" applyFont="1" applyFill="1" applyBorder="1" applyAlignment="1">
      <alignment horizontal="center" vertical="center" wrapText="1"/>
    </xf>
    <xf numFmtId="38" fontId="9" fillId="0" borderId="286" xfId="6" applyFont="1" applyFill="1" applyBorder="1" applyAlignment="1">
      <alignment horizontal="center" vertical="center"/>
    </xf>
    <xf numFmtId="185" fontId="9" fillId="0" borderId="287" xfId="6" applyNumberFormat="1" applyFont="1" applyFill="1" applyBorder="1" applyAlignment="1">
      <alignment vertical="center"/>
    </xf>
    <xf numFmtId="185" fontId="9" fillId="0" borderId="288" xfId="6" applyNumberFormat="1" applyFont="1" applyFill="1" applyBorder="1" applyAlignment="1">
      <alignment vertical="center"/>
    </xf>
    <xf numFmtId="185" fontId="9" fillId="0" borderId="289" xfId="6" applyNumberFormat="1" applyFont="1" applyFill="1" applyBorder="1" applyAlignment="1">
      <alignment vertical="center"/>
    </xf>
    <xf numFmtId="185" fontId="9" fillId="0" borderId="191" xfId="6" applyNumberFormat="1" applyFont="1" applyFill="1" applyBorder="1" applyAlignment="1">
      <alignment vertical="center"/>
    </xf>
    <xf numFmtId="185" fontId="9" fillId="0" borderId="0" xfId="6" applyNumberFormat="1" applyFont="1" applyFill="1" applyBorder="1" applyAlignment="1">
      <alignment vertical="center"/>
    </xf>
    <xf numFmtId="181" fontId="9" fillId="0" borderId="21" xfId="6" applyNumberFormat="1" applyFont="1" applyFill="1" applyBorder="1" applyAlignment="1">
      <alignment vertical="center"/>
    </xf>
    <xf numFmtId="181" fontId="9" fillId="0" borderId="0" xfId="6" applyNumberFormat="1" applyFont="1" applyFill="1" applyBorder="1" applyAlignment="1">
      <alignment vertical="center"/>
    </xf>
    <xf numFmtId="182" fontId="9" fillId="0" borderId="21" xfId="6" applyNumberFormat="1" applyFont="1" applyFill="1" applyBorder="1" applyAlignment="1">
      <alignment horizontal="center" vertical="center"/>
    </xf>
    <xf numFmtId="182" fontId="9" fillId="0" borderId="0" xfId="6" applyNumberFormat="1" applyFont="1" applyFill="1" applyBorder="1" applyAlignment="1">
      <alignment horizontal="center" vertical="center"/>
    </xf>
    <xf numFmtId="38" fontId="13" fillId="0" borderId="0" xfId="8" applyFont="1" applyFill="1" applyBorder="1" applyAlignment="1">
      <alignment horizontal="center" vertical="center" wrapText="1"/>
    </xf>
    <xf numFmtId="0" fontId="22" fillId="0" borderId="0" xfId="0" applyFont="1" applyAlignment="1">
      <alignment horizontal="left" vertical="center"/>
    </xf>
    <xf numFmtId="0" fontId="22" fillId="0" borderId="0" xfId="0" applyFont="1" applyAlignment="1">
      <alignment horizontal="center" vertical="center"/>
    </xf>
    <xf numFmtId="0" fontId="0" fillId="0" borderId="0" xfId="0" applyAlignment="1">
      <alignment horizontal="center"/>
    </xf>
    <xf numFmtId="0" fontId="0" fillId="0" borderId="0" xfId="0" applyFill="1" applyBorder="1" applyAlignment="1">
      <alignment horizontal="center"/>
    </xf>
    <xf numFmtId="0" fontId="0" fillId="0" borderId="0" xfId="0" applyAlignment="1">
      <alignment horizontal="right" vertical="center"/>
    </xf>
    <xf numFmtId="0" fontId="25" fillId="0" borderId="0" xfId="0" applyFont="1" applyAlignment="1">
      <alignment vertical="center"/>
    </xf>
    <xf numFmtId="0" fontId="0" fillId="0" borderId="0" xfId="0" applyAlignment="1">
      <alignment horizontal="left" vertical="center"/>
    </xf>
    <xf numFmtId="0" fontId="0" fillId="0" borderId="4" xfId="0" applyBorder="1" applyAlignment="1">
      <alignment vertical="center"/>
    </xf>
    <xf numFmtId="0" fontId="0" fillId="0" borderId="6" xfId="0" applyBorder="1" applyAlignment="1">
      <alignment vertical="center"/>
    </xf>
    <xf numFmtId="0" fontId="10" fillId="0" borderId="0" xfId="0" applyFont="1"/>
    <xf numFmtId="0" fontId="10" fillId="0" borderId="0" xfId="0" applyFont="1" applyFill="1" applyBorder="1"/>
    <xf numFmtId="0" fontId="10" fillId="0" borderId="0" xfId="0" applyFont="1" applyBorder="1"/>
    <xf numFmtId="0" fontId="0" fillId="0" borderId="0" xfId="0" applyAlignment="1">
      <alignment horizontal="center"/>
    </xf>
    <xf numFmtId="38" fontId="61" fillId="0" borderId="0" xfId="6" applyFont="1" applyFill="1" applyBorder="1" applyAlignment="1">
      <alignment horizontal="center" vertical="center"/>
    </xf>
    <xf numFmtId="38" fontId="9" fillId="0" borderId="29" xfId="6" applyFont="1" applyFill="1" applyBorder="1" applyAlignment="1">
      <alignment horizontal="left" vertical="center"/>
    </xf>
    <xf numFmtId="38" fontId="9" fillId="0" borderId="28" xfId="6" applyFont="1" applyFill="1" applyBorder="1" applyAlignment="1">
      <alignment horizontal="left" vertical="center"/>
    </xf>
    <xf numFmtId="38" fontId="9" fillId="0" borderId="73" xfId="6" applyFont="1" applyFill="1" applyBorder="1" applyAlignment="1">
      <alignment horizontal="center" vertical="center"/>
    </xf>
    <xf numFmtId="0" fontId="9" fillId="0" borderId="0" xfId="0" applyFont="1" applyFill="1" applyBorder="1" applyAlignment="1">
      <alignment horizontal="center" vertical="center" wrapText="1"/>
    </xf>
    <xf numFmtId="38" fontId="18" fillId="0" borderId="5" xfId="7" applyFont="1" applyBorder="1" applyAlignment="1">
      <alignment horizontal="center" vertical="center"/>
    </xf>
    <xf numFmtId="38" fontId="18" fillId="0" borderId="16" xfId="7" applyFont="1" applyBorder="1" applyAlignment="1">
      <alignment horizontal="center" vertical="center"/>
    </xf>
    <xf numFmtId="38" fontId="18" fillId="0" borderId="23" xfId="7" applyFont="1" applyBorder="1" applyAlignment="1">
      <alignment horizontal="center" vertical="center"/>
    </xf>
    <xf numFmtId="38" fontId="33" fillId="0" borderId="45" xfId="7" applyFont="1" applyBorder="1" applyAlignment="1">
      <alignment horizontal="center" vertical="center"/>
    </xf>
    <xf numFmtId="38" fontId="33" fillId="0" borderId="50" xfId="7" applyFont="1" applyBorder="1" applyAlignment="1">
      <alignment horizontal="center" vertical="center"/>
    </xf>
    <xf numFmtId="38" fontId="33" fillId="0" borderId="101" xfId="7" applyFont="1" applyBorder="1" applyAlignment="1">
      <alignment horizontal="center" vertical="center"/>
    </xf>
    <xf numFmtId="38" fontId="33" fillId="0" borderId="140" xfId="7" applyFont="1" applyBorder="1" applyAlignment="1">
      <alignment horizontal="center" vertical="center"/>
    </xf>
    <xf numFmtId="38" fontId="18" fillId="0" borderId="0" xfId="7" applyFont="1" applyAlignment="1">
      <alignment horizontal="center" vertical="center"/>
    </xf>
    <xf numFmtId="0" fontId="18" fillId="0" borderId="116" xfId="0" quotePrefix="1" applyFont="1" applyFill="1" applyBorder="1" applyAlignment="1">
      <alignment horizontal="center" vertical="center" wrapText="1"/>
    </xf>
    <xf numFmtId="0" fontId="18" fillId="0" borderId="17" xfId="0" applyFont="1" applyFill="1" applyBorder="1" applyAlignment="1">
      <alignment horizontal="center" vertical="center" wrapText="1"/>
    </xf>
    <xf numFmtId="0" fontId="18" fillId="0" borderId="24" xfId="0" applyFont="1" applyFill="1" applyBorder="1" applyAlignment="1">
      <alignment horizontal="center" vertical="center" wrapText="1"/>
    </xf>
    <xf numFmtId="0" fontId="18" fillId="0" borderId="67" xfId="0" applyFont="1" applyFill="1" applyBorder="1" applyAlignment="1">
      <alignment horizontal="center" vertical="center" wrapText="1"/>
    </xf>
    <xf numFmtId="38" fontId="109" fillId="0" borderId="0" xfId="7" applyFont="1" applyAlignment="1">
      <alignment vertical="center"/>
    </xf>
    <xf numFmtId="0" fontId="8" fillId="0" borderId="0" xfId="0" applyFont="1" applyAlignment="1">
      <alignment horizontal="left"/>
    </xf>
    <xf numFmtId="0" fontId="25" fillId="0" borderId="0" xfId="0" applyFont="1" applyAlignment="1">
      <alignment horizontal="left"/>
    </xf>
    <xf numFmtId="0" fontId="18" fillId="0" borderId="0" xfId="0" applyFont="1" applyAlignment="1">
      <alignment horizontal="left" vertical="center"/>
    </xf>
    <xf numFmtId="0" fontId="18" fillId="0" borderId="0" xfId="0" applyFont="1" applyAlignment="1">
      <alignment horizontal="left"/>
    </xf>
    <xf numFmtId="38" fontId="33" fillId="0" borderId="290" xfId="7" applyFont="1" applyBorder="1" applyAlignment="1">
      <alignment vertical="center"/>
    </xf>
    <xf numFmtId="0" fontId="8" fillId="0" borderId="0" xfId="0" applyFont="1" applyAlignment="1">
      <alignment horizontal="centerContinuous"/>
    </xf>
    <xf numFmtId="0" fontId="0" fillId="0" borderId="42" xfId="0" applyBorder="1" applyAlignment="1">
      <alignment vertical="center"/>
    </xf>
    <xf numFmtId="0" fontId="0" fillId="0" borderId="42" xfId="0" applyBorder="1"/>
    <xf numFmtId="0" fontId="0" fillId="0" borderId="52" xfId="0" applyBorder="1"/>
    <xf numFmtId="0" fontId="0" fillId="0" borderId="7" xfId="0" applyBorder="1"/>
    <xf numFmtId="0" fontId="0" fillId="0" borderId="9" xfId="0" applyBorder="1"/>
    <xf numFmtId="0" fontId="0" fillId="0" borderId="81" xfId="0" applyBorder="1"/>
    <xf numFmtId="0" fontId="0" fillId="0" borderId="33" xfId="0" applyBorder="1"/>
    <xf numFmtId="0" fontId="0" fillId="0" borderId="1" xfId="0" applyBorder="1"/>
    <xf numFmtId="0" fontId="0" fillId="0" borderId="2" xfId="0" applyBorder="1"/>
    <xf numFmtId="38" fontId="5" fillId="0" borderId="0" xfId="7" quotePrefix="1" applyFont="1" applyAlignment="1">
      <alignment horizontal="right" vertical="center"/>
    </xf>
    <xf numFmtId="0" fontId="0" fillId="0" borderId="0" xfId="0" applyBorder="1" applyAlignment="1">
      <alignment horizontal="center" vertical="center"/>
    </xf>
    <xf numFmtId="0" fontId="0" fillId="0" borderId="0" xfId="0" applyFont="1" applyFill="1" applyBorder="1" applyAlignment="1">
      <alignment horizontal="center" vertical="center"/>
    </xf>
    <xf numFmtId="0" fontId="0" fillId="0" borderId="0" xfId="0" applyFont="1" applyBorder="1" applyAlignment="1">
      <alignment vertical="center" shrinkToFit="1"/>
    </xf>
    <xf numFmtId="0" fontId="27" fillId="0" borderId="0" xfId="0" applyFont="1" applyFill="1" applyBorder="1" applyAlignment="1">
      <alignment vertical="center" shrinkToFit="1"/>
    </xf>
    <xf numFmtId="38" fontId="18" fillId="0" borderId="0" xfId="6" applyFont="1" applyAlignment="1">
      <alignment horizontal="right" vertical="center"/>
    </xf>
    <xf numFmtId="38" fontId="0" fillId="0" borderId="0" xfId="7" applyFont="1" applyBorder="1" applyAlignment="1">
      <alignment horizontal="right" vertical="center"/>
    </xf>
    <xf numFmtId="38" fontId="18" fillId="0" borderId="0" xfId="7" applyFont="1" applyBorder="1" applyAlignment="1">
      <alignment horizontal="right" vertical="center"/>
    </xf>
    <xf numFmtId="38" fontId="18" fillId="0" borderId="0" xfId="7" applyFont="1" applyAlignment="1">
      <alignment horizontal="right" vertical="center"/>
    </xf>
    <xf numFmtId="38" fontId="109" fillId="0" borderId="0" xfId="7" applyFont="1" applyBorder="1" applyAlignment="1">
      <alignment vertical="center"/>
    </xf>
    <xf numFmtId="0" fontId="0" fillId="0" borderId="33" xfId="0" applyBorder="1" applyAlignment="1">
      <alignment horizontal="left" vertical="center" wrapText="1"/>
    </xf>
    <xf numFmtId="0" fontId="0" fillId="0" borderId="2" xfId="0" applyBorder="1" applyAlignment="1">
      <alignment horizontal="left" vertical="center" wrapText="1"/>
    </xf>
    <xf numFmtId="0" fontId="0" fillId="0" borderId="0" xfId="0" applyAlignment="1">
      <alignment horizontal="right" vertical="center" wrapText="1"/>
    </xf>
    <xf numFmtId="0" fontId="103" fillId="0" borderId="187" xfId="0" applyFont="1" applyFill="1" applyBorder="1" applyAlignment="1">
      <alignment horizontal="right" vertical="center"/>
    </xf>
    <xf numFmtId="0" fontId="103" fillId="0" borderId="4" xfId="0" applyFont="1" applyFill="1" applyBorder="1" applyAlignment="1">
      <alignment horizontal="right" vertical="center"/>
    </xf>
    <xf numFmtId="0" fontId="75" fillId="0" borderId="291" xfId="0" applyFont="1" applyBorder="1" applyAlignment="1">
      <alignment horizontal="left" vertical="center" wrapText="1"/>
    </xf>
    <xf numFmtId="0" fontId="10" fillId="0" borderId="5" xfId="0" applyFont="1" applyBorder="1" applyAlignment="1">
      <alignment vertical="center" wrapText="1"/>
    </xf>
    <xf numFmtId="0" fontId="109" fillId="0" borderId="23" xfId="0" applyFont="1" applyFill="1" applyBorder="1" applyAlignment="1">
      <alignment vertical="center" wrapText="1"/>
    </xf>
    <xf numFmtId="0" fontId="18" fillId="0" borderId="5" xfId="0" applyFont="1" applyFill="1" applyBorder="1" applyAlignment="1">
      <alignment vertical="center"/>
    </xf>
    <xf numFmtId="0" fontId="18" fillId="0" borderId="7" xfId="0" applyFont="1" applyFill="1" applyBorder="1" applyAlignment="1">
      <alignment horizontal="center" vertical="center" wrapText="1"/>
    </xf>
    <xf numFmtId="0" fontId="18" fillId="0" borderId="8" xfId="0" applyFont="1" applyFill="1" applyBorder="1" applyAlignment="1">
      <alignment horizontal="center" vertical="center" wrapText="1"/>
    </xf>
    <xf numFmtId="0" fontId="18" fillId="0" borderId="9" xfId="0" applyFont="1" applyFill="1" applyBorder="1" applyAlignment="1">
      <alignment horizontal="center" vertical="center" wrapText="1"/>
    </xf>
    <xf numFmtId="0" fontId="34" fillId="0" borderId="5" xfId="0" applyFont="1" applyFill="1" applyBorder="1" applyAlignment="1">
      <alignment vertical="center"/>
    </xf>
    <xf numFmtId="0" fontId="18" fillId="0" borderId="292" xfId="0" applyFont="1" applyFill="1" applyBorder="1" applyAlignment="1">
      <alignment vertical="center"/>
    </xf>
    <xf numFmtId="0" fontId="110" fillId="0" borderId="0" xfId="0" applyFont="1" applyFill="1" applyAlignment="1">
      <alignment vertical="center"/>
    </xf>
    <xf numFmtId="0" fontId="18" fillId="0" borderId="6" xfId="0" applyFont="1" applyFill="1" applyBorder="1" applyAlignment="1">
      <alignment vertical="center" wrapText="1"/>
    </xf>
    <xf numFmtId="0" fontId="18" fillId="0" borderId="6" xfId="0" applyFont="1" applyFill="1" applyBorder="1" applyAlignment="1">
      <alignment horizontal="left" vertical="center" wrapText="1"/>
    </xf>
    <xf numFmtId="0" fontId="18" fillId="0" borderId="32" xfId="0" applyFont="1" applyFill="1" applyBorder="1" applyAlignment="1">
      <alignment vertical="center"/>
    </xf>
    <xf numFmtId="0" fontId="18" fillId="0" borderId="8" xfId="0" applyFont="1" applyFill="1" applyBorder="1" applyAlignment="1">
      <alignment horizontal="right" vertical="center" wrapText="1"/>
    </xf>
    <xf numFmtId="189" fontId="18" fillId="0" borderId="22" xfId="0" applyNumberFormat="1" applyFont="1" applyFill="1" applyBorder="1" applyAlignment="1">
      <alignment horizontal="center" vertical="center" wrapText="1"/>
    </xf>
    <xf numFmtId="38" fontId="18" fillId="3" borderId="0" xfId="0" applyNumberFormat="1" applyFont="1" applyFill="1" applyBorder="1" applyAlignment="1">
      <alignment horizontal="right" vertical="center" wrapText="1"/>
    </xf>
    <xf numFmtId="0" fontId="18" fillId="0" borderId="67" xfId="0" applyFont="1" applyFill="1" applyBorder="1" applyAlignment="1">
      <alignment horizontal="center" vertical="center" wrapText="1"/>
    </xf>
    <xf numFmtId="0" fontId="18" fillId="0" borderId="16" xfId="0" applyFont="1" applyFill="1" applyBorder="1" applyAlignment="1">
      <alignment horizontal="left" vertical="center" wrapText="1"/>
    </xf>
    <xf numFmtId="0" fontId="22" fillId="0" borderId="0" xfId="0" applyFont="1" applyAlignment="1">
      <alignment horizontal="left" vertical="center"/>
    </xf>
    <xf numFmtId="0" fontId="22" fillId="0" borderId="0" xfId="0" applyFont="1" applyAlignment="1">
      <alignment horizontal="center" vertical="center"/>
    </xf>
    <xf numFmtId="177" fontId="18" fillId="3" borderId="0" xfId="0" applyNumberFormat="1" applyFont="1" applyFill="1" applyBorder="1" applyAlignment="1">
      <alignment horizontal="right" vertical="center" wrapText="1"/>
    </xf>
    <xf numFmtId="0" fontId="18" fillId="0" borderId="0" xfId="0" applyFont="1" applyFill="1" applyBorder="1" applyAlignment="1">
      <alignment vertical="center"/>
    </xf>
    <xf numFmtId="0" fontId="18" fillId="0" borderId="293" xfId="0" applyFont="1" applyFill="1" applyBorder="1" applyAlignment="1">
      <alignment horizontal="left" vertical="center" wrapText="1"/>
    </xf>
    <xf numFmtId="0" fontId="0" fillId="3" borderId="33" xfId="0" applyFill="1" applyBorder="1" applyAlignment="1">
      <alignment vertical="center" wrapText="1"/>
    </xf>
    <xf numFmtId="0" fontId="0" fillId="0" borderId="4" xfId="0" applyBorder="1" applyAlignment="1">
      <alignment horizontal="right" vertical="center" wrapText="1"/>
    </xf>
    <xf numFmtId="0" fontId="0" fillId="0" borderId="81" xfId="0" applyFill="1" applyBorder="1" applyAlignment="1">
      <alignment horizontal="right" vertical="center" wrapText="1"/>
    </xf>
    <xf numFmtId="38" fontId="0" fillId="0" borderId="182" xfId="0" applyNumberFormat="1" applyBorder="1" applyAlignment="1">
      <alignment vertical="center" wrapText="1"/>
    </xf>
    <xf numFmtId="38" fontId="0" fillId="0" borderId="178" xfId="0" applyNumberFormat="1" applyBorder="1" applyAlignment="1">
      <alignment horizontal="right" vertical="center" wrapText="1"/>
    </xf>
    <xf numFmtId="0" fontId="111" fillId="0" borderId="0" xfId="0" applyFont="1" applyFill="1" applyAlignment="1">
      <alignment vertical="center"/>
    </xf>
    <xf numFmtId="0" fontId="18" fillId="0" borderId="5" xfId="0" applyFont="1" applyFill="1" applyBorder="1" applyAlignment="1">
      <alignment vertical="center" shrinkToFit="1"/>
    </xf>
    <xf numFmtId="3" fontId="18" fillId="0" borderId="5" xfId="0" applyNumberFormat="1" applyFont="1" applyFill="1" applyBorder="1" applyAlignment="1">
      <alignment vertical="center"/>
    </xf>
    <xf numFmtId="38" fontId="109" fillId="0" borderId="0" xfId="6" applyFont="1" applyAlignment="1">
      <alignment vertical="center"/>
    </xf>
    <xf numFmtId="38" fontId="111" fillId="0" borderId="0" xfId="6" applyFont="1" applyAlignment="1">
      <alignment vertical="center"/>
    </xf>
    <xf numFmtId="0" fontId="1" fillId="0" borderId="0" xfId="26">
      <alignment vertical="center"/>
    </xf>
    <xf numFmtId="38" fontId="9" fillId="0" borderId="295" xfId="6" applyFont="1" applyBorder="1" applyAlignment="1">
      <alignment vertical="center" wrapText="1"/>
    </xf>
    <xf numFmtId="38" fontId="9" fillId="0" borderId="296" xfId="6" applyFont="1" applyBorder="1" applyAlignment="1">
      <alignment vertical="center" wrapText="1"/>
    </xf>
    <xf numFmtId="0" fontId="9" fillId="0" borderId="296" xfId="26" applyFont="1" applyBorder="1" applyAlignment="1">
      <alignment vertical="center" wrapText="1"/>
    </xf>
    <xf numFmtId="0" fontId="9" fillId="0" borderId="297" xfId="26" applyFont="1" applyBorder="1" applyAlignment="1">
      <alignment vertical="center" wrapText="1"/>
    </xf>
    <xf numFmtId="38" fontId="9" fillId="0" borderId="299" xfId="6" applyFont="1" applyBorder="1" applyAlignment="1">
      <alignment horizontal="center" vertical="center"/>
    </xf>
    <xf numFmtId="38" fontId="9" fillId="0" borderId="60" xfId="6" applyFont="1" applyFill="1" applyBorder="1" applyAlignment="1">
      <alignment horizontal="center" vertical="center"/>
    </xf>
    <xf numFmtId="38" fontId="9" fillId="0" borderId="288" xfId="6" applyFont="1" applyFill="1" applyBorder="1" applyAlignment="1">
      <alignment horizontal="center" vertical="center"/>
    </xf>
    <xf numFmtId="0" fontId="9" fillId="0" borderId="298" xfId="26" applyFont="1" applyBorder="1">
      <alignment vertical="center"/>
    </xf>
    <xf numFmtId="0" fontId="9" fillId="0" borderId="298" xfId="26" applyFont="1" applyBorder="1" applyAlignment="1">
      <alignment horizontal="left" vertical="center"/>
    </xf>
    <xf numFmtId="0" fontId="9" fillId="0" borderId="301" xfId="26" applyFont="1" applyBorder="1">
      <alignment vertical="center"/>
    </xf>
    <xf numFmtId="0" fontId="112" fillId="0" borderId="0" xfId="26" applyFont="1">
      <alignment vertical="center"/>
    </xf>
    <xf numFmtId="0" fontId="32" fillId="0" borderId="0" xfId="26" applyFont="1">
      <alignment vertical="center"/>
    </xf>
    <xf numFmtId="38" fontId="9" fillId="0" borderId="111" xfId="6" applyFont="1" applyFill="1" applyBorder="1" applyAlignment="1">
      <alignment horizontal="center" vertical="center"/>
    </xf>
    <xf numFmtId="38" fontId="9" fillId="0" borderId="46" xfId="6" applyFont="1" applyFill="1" applyBorder="1" applyAlignment="1">
      <alignment horizontal="center" vertical="center"/>
    </xf>
    <xf numFmtId="38" fontId="9" fillId="0" borderId="46" xfId="6" applyFont="1" applyBorder="1" applyAlignment="1">
      <alignment vertical="center"/>
    </xf>
    <xf numFmtId="38" fontId="9" fillId="0" borderId="46" xfId="6" applyFont="1" applyBorder="1" applyAlignment="1">
      <alignment vertical="center" shrinkToFit="1"/>
    </xf>
    <xf numFmtId="38" fontId="9" fillId="0" borderId="98" xfId="6" applyFont="1" applyBorder="1" applyAlignment="1">
      <alignment vertical="center"/>
    </xf>
    <xf numFmtId="38" fontId="9" fillId="0" borderId="46" xfId="6" applyFont="1" applyBorder="1" applyAlignment="1">
      <alignment vertical="center" wrapText="1" shrinkToFit="1"/>
    </xf>
    <xf numFmtId="38" fontId="9" fillId="0" borderId="98" xfId="6" applyFont="1" applyBorder="1" applyAlignment="1">
      <alignment vertical="center" wrapText="1" shrinkToFit="1"/>
    </xf>
    <xf numFmtId="0" fontId="1" fillId="0" borderId="13" xfId="26" applyBorder="1">
      <alignment vertical="center"/>
    </xf>
    <xf numFmtId="181" fontId="9" fillId="0" borderId="5" xfId="26" applyNumberFormat="1" applyFont="1" applyBorder="1" applyAlignment="1">
      <alignment horizontal="right" vertical="center"/>
    </xf>
    <xf numFmtId="181" fontId="9" fillId="0" borderId="14" xfId="26" applyNumberFormat="1" applyFont="1" applyBorder="1" applyAlignment="1">
      <alignment horizontal="right" vertical="center"/>
    </xf>
    <xf numFmtId="181" fontId="9" fillId="0" borderId="5" xfId="27" applyNumberFormat="1" applyFont="1" applyFill="1" applyBorder="1" applyAlignment="1">
      <alignment horizontal="right" vertical="center"/>
    </xf>
    <xf numFmtId="181" fontId="9" fillId="0" borderId="14" xfId="27" applyNumberFormat="1" applyFont="1" applyFill="1" applyBorder="1" applyAlignment="1">
      <alignment horizontal="right" vertical="center"/>
    </xf>
    <xf numFmtId="0" fontId="1" fillId="0" borderId="18" xfId="26" applyBorder="1">
      <alignment vertical="center"/>
    </xf>
    <xf numFmtId="181" fontId="9" fillId="0" borderId="19" xfId="26" applyNumberFormat="1" applyFont="1" applyBorder="1" applyAlignment="1">
      <alignment horizontal="right" vertical="center"/>
    </xf>
    <xf numFmtId="181" fontId="9" fillId="0" borderId="20" xfId="26" applyNumberFormat="1" applyFont="1" applyBorder="1" applyAlignment="1">
      <alignment horizontal="right" vertical="center"/>
    </xf>
    <xf numFmtId="0" fontId="9" fillId="0" borderId="270" xfId="26" applyFont="1" applyBorder="1">
      <alignment vertical="center"/>
    </xf>
    <xf numFmtId="181" fontId="1" fillId="0" borderId="270" xfId="26" applyNumberFormat="1" applyBorder="1">
      <alignment vertical="center"/>
    </xf>
    <xf numFmtId="0" fontId="14" fillId="0" borderId="0" xfId="26" applyFont="1">
      <alignment vertical="center"/>
    </xf>
    <xf numFmtId="38" fontId="9" fillId="6" borderId="81" xfId="6" applyFont="1" applyFill="1" applyBorder="1" applyAlignment="1">
      <alignment horizontal="right" vertical="center"/>
    </xf>
    <xf numFmtId="0" fontId="1" fillId="17" borderId="0" xfId="26" applyFill="1">
      <alignment vertical="center"/>
    </xf>
    <xf numFmtId="0" fontId="9" fillId="13" borderId="297" xfId="26" applyFont="1" applyFill="1" applyBorder="1" applyAlignment="1">
      <alignment vertical="center" wrapText="1"/>
    </xf>
    <xf numFmtId="38" fontId="9" fillId="13" borderId="56" xfId="6" applyFont="1" applyFill="1" applyBorder="1" applyAlignment="1">
      <alignment horizontal="center" vertical="center"/>
    </xf>
    <xf numFmtId="38" fontId="9" fillId="13" borderId="288" xfId="6" applyFont="1" applyFill="1" applyBorder="1" applyAlignment="1">
      <alignment horizontal="center" vertical="center"/>
    </xf>
    <xf numFmtId="38" fontId="9" fillId="13" borderId="60" xfId="6" applyFont="1" applyFill="1" applyBorder="1" applyAlignment="1">
      <alignment horizontal="center" vertical="center"/>
    </xf>
    <xf numFmtId="38" fontId="9" fillId="15" borderId="299" xfId="6" applyFont="1" applyFill="1" applyBorder="1" applyAlignment="1">
      <alignment horizontal="center" vertical="center"/>
    </xf>
    <xf numFmtId="38" fontId="9" fillId="15" borderId="60" xfId="6" applyFont="1" applyFill="1" applyBorder="1" applyAlignment="1">
      <alignment horizontal="center" vertical="center"/>
    </xf>
    <xf numFmtId="38" fontId="9" fillId="15" borderId="288" xfId="6" applyFont="1" applyFill="1" applyBorder="1" applyAlignment="1">
      <alignment horizontal="center" vertical="center"/>
    </xf>
    <xf numFmtId="0" fontId="9" fillId="13" borderId="296" xfId="26" applyFont="1" applyFill="1" applyBorder="1" applyAlignment="1">
      <alignment vertical="center" wrapText="1"/>
    </xf>
    <xf numFmtId="38" fontId="9" fillId="13" borderId="295" xfId="6" applyFont="1" applyFill="1" applyBorder="1" applyAlignment="1">
      <alignment vertical="center" wrapText="1"/>
    </xf>
    <xf numFmtId="38" fontId="9" fillId="13" borderId="296" xfId="6" applyFont="1" applyFill="1" applyBorder="1" applyAlignment="1">
      <alignment vertical="center" wrapText="1"/>
    </xf>
    <xf numFmtId="38" fontId="9" fillId="13" borderId="299" xfId="6" applyFont="1" applyFill="1" applyBorder="1" applyAlignment="1">
      <alignment horizontal="center" vertical="center"/>
    </xf>
    <xf numFmtId="38" fontId="9" fillId="15" borderId="295" xfId="6" applyFont="1" applyFill="1" applyBorder="1" applyAlignment="1">
      <alignment vertical="center" wrapText="1"/>
    </xf>
    <xf numFmtId="38" fontId="9" fillId="15" borderId="296" xfId="6" applyFont="1" applyFill="1" applyBorder="1" applyAlignment="1">
      <alignment vertical="center" wrapText="1"/>
    </xf>
    <xf numFmtId="0" fontId="9" fillId="15" borderId="296" xfId="26" applyFont="1" applyFill="1" applyBorder="1" applyAlignment="1">
      <alignment vertical="center" wrapText="1"/>
    </xf>
    <xf numFmtId="0" fontId="9" fillId="15" borderId="297" xfId="26" applyFont="1" applyFill="1" applyBorder="1" applyAlignment="1">
      <alignment vertical="center" wrapText="1"/>
    </xf>
    <xf numFmtId="185" fontId="13" fillId="0" borderId="5" xfId="26" applyNumberFormat="1" applyFont="1" applyBorder="1" applyAlignment="1">
      <alignment horizontal="right" vertical="center"/>
    </xf>
    <xf numFmtId="185" fontId="13" fillId="0" borderId="14" xfId="26" applyNumberFormat="1" applyFont="1" applyBorder="1" applyAlignment="1">
      <alignment horizontal="right" vertical="center"/>
    </xf>
    <xf numFmtId="185" fontId="13" fillId="0" borderId="5" xfId="27" applyNumberFormat="1" applyFont="1" applyFill="1" applyBorder="1" applyAlignment="1">
      <alignment horizontal="right" vertical="center"/>
    </xf>
    <xf numFmtId="185" fontId="13" fillId="0" borderId="14" xfId="27" applyNumberFormat="1" applyFont="1" applyFill="1" applyBorder="1" applyAlignment="1">
      <alignment horizontal="right" vertical="center"/>
    </xf>
    <xf numFmtId="185" fontId="13" fillId="0" borderId="19" xfId="26" applyNumberFormat="1" applyFont="1" applyBorder="1" applyAlignment="1">
      <alignment horizontal="right" vertical="center"/>
    </xf>
    <xf numFmtId="185" fontId="13" fillId="0" borderId="20" xfId="26" applyNumberFormat="1" applyFont="1" applyBorder="1" applyAlignment="1">
      <alignment horizontal="right" vertical="center"/>
    </xf>
    <xf numFmtId="38" fontId="5" fillId="15" borderId="234" xfId="6" applyFont="1" applyFill="1" applyBorder="1" applyAlignment="1">
      <alignment horizontal="center" vertical="center" wrapText="1"/>
    </xf>
    <xf numFmtId="0" fontId="27" fillId="0" borderId="0" xfId="26" applyFont="1">
      <alignment vertical="center"/>
    </xf>
    <xf numFmtId="0" fontId="27" fillId="13" borderId="0" xfId="26" applyFont="1" applyFill="1">
      <alignment vertical="center"/>
    </xf>
    <xf numFmtId="0" fontId="27" fillId="15" borderId="0" xfId="26" applyFont="1" applyFill="1">
      <alignment vertical="center"/>
    </xf>
    <xf numFmtId="0" fontId="27" fillId="0" borderId="294" xfId="26" applyFont="1" applyBorder="1">
      <alignment vertical="center"/>
    </xf>
    <xf numFmtId="181" fontId="5" fillId="13" borderId="295" xfId="6" applyNumberFormat="1" applyFont="1" applyFill="1" applyBorder="1" applyAlignment="1">
      <alignment horizontal="center" vertical="center" shrinkToFit="1"/>
    </xf>
    <xf numFmtId="38" fontId="5" fillId="13" borderId="231" xfId="6" applyFont="1" applyFill="1" applyBorder="1" applyAlignment="1">
      <alignment horizontal="center" vertical="center" wrapText="1"/>
    </xf>
    <xf numFmtId="38" fontId="5" fillId="13" borderId="297" xfId="6" applyFont="1" applyFill="1" applyBorder="1" applyAlignment="1">
      <alignment horizontal="center" vertical="center" wrapText="1"/>
    </xf>
    <xf numFmtId="181" fontId="5" fillId="13" borderId="234" xfId="6" applyNumberFormat="1" applyFont="1" applyFill="1" applyBorder="1" applyAlignment="1">
      <alignment horizontal="center" vertical="center" shrinkToFit="1"/>
    </xf>
    <xf numFmtId="38" fontId="5" fillId="13" borderId="296" xfId="6" applyFont="1" applyFill="1" applyBorder="1" applyAlignment="1">
      <alignment horizontal="center" vertical="center" wrapText="1"/>
    </xf>
    <xf numFmtId="181" fontId="5" fillId="15" borderId="295" xfId="6" applyNumberFormat="1" applyFont="1" applyFill="1" applyBorder="1" applyAlignment="1">
      <alignment horizontal="center" vertical="center" shrinkToFit="1"/>
    </xf>
    <xf numFmtId="38" fontId="5" fillId="15" borderId="296" xfId="6" applyFont="1" applyFill="1" applyBorder="1" applyAlignment="1">
      <alignment horizontal="center" vertical="center" wrapText="1"/>
    </xf>
    <xf numFmtId="38" fontId="5" fillId="15" borderId="297" xfId="6" applyFont="1" applyFill="1" applyBorder="1" applyAlignment="1">
      <alignment horizontal="center" vertical="center" wrapText="1"/>
    </xf>
    <xf numFmtId="0" fontId="27" fillId="0" borderId="298" xfId="26" applyFont="1" applyBorder="1">
      <alignment vertical="center"/>
    </xf>
    <xf numFmtId="38" fontId="9" fillId="13" borderId="300" xfId="6" applyFont="1" applyFill="1" applyBorder="1" applyAlignment="1">
      <alignment horizontal="center" vertical="center"/>
    </xf>
    <xf numFmtId="38" fontId="9" fillId="13" borderId="58" xfId="6" applyFont="1" applyFill="1" applyBorder="1" applyAlignment="1">
      <alignment horizontal="center" vertical="center"/>
    </xf>
    <xf numFmtId="38" fontId="9" fillId="13" borderId="306" xfId="6" applyFont="1" applyFill="1" applyBorder="1" applyAlignment="1">
      <alignment horizontal="center" vertical="center"/>
    </xf>
    <xf numFmtId="38" fontId="9" fillId="13" borderId="57" xfId="6" applyFont="1" applyFill="1" applyBorder="1" applyAlignment="1">
      <alignment horizontal="center" vertical="center"/>
    </xf>
    <xf numFmtId="38" fontId="9" fillId="15" borderId="61" xfId="6" applyFont="1" applyFill="1" applyBorder="1" applyAlignment="1">
      <alignment horizontal="center" vertical="center"/>
    </xf>
    <xf numFmtId="38" fontId="27" fillId="0" borderId="299" xfId="8" applyFont="1" applyBorder="1">
      <alignment vertical="center"/>
    </xf>
    <xf numFmtId="38" fontId="27" fillId="0" borderId="60" xfId="8" applyFont="1" applyBorder="1">
      <alignment vertical="center"/>
    </xf>
    <xf numFmtId="191" fontId="27" fillId="0" borderId="60" xfId="26" applyNumberFormat="1" applyFont="1" applyBorder="1">
      <alignment vertical="center"/>
    </xf>
    <xf numFmtId="0" fontId="27" fillId="0" borderId="60" xfId="26" applyNumberFormat="1" applyFont="1" applyBorder="1">
      <alignment vertical="center"/>
    </xf>
    <xf numFmtId="0" fontId="27" fillId="0" borderId="60" xfId="26" applyFont="1" applyBorder="1">
      <alignment vertical="center"/>
    </xf>
    <xf numFmtId="0" fontId="27" fillId="0" borderId="288" xfId="26" applyFont="1" applyBorder="1">
      <alignment vertical="center"/>
    </xf>
    <xf numFmtId="38" fontId="27" fillId="13" borderId="299" xfId="8" applyFont="1" applyFill="1" applyBorder="1">
      <alignment vertical="center"/>
    </xf>
    <xf numFmtId="38" fontId="27" fillId="15" borderId="299" xfId="8" applyFont="1" applyFill="1" applyBorder="1">
      <alignment vertical="center"/>
    </xf>
    <xf numFmtId="38" fontId="27" fillId="13" borderId="63" xfId="8" applyFont="1" applyFill="1" applyBorder="1">
      <alignment vertical="center"/>
    </xf>
    <xf numFmtId="38" fontId="27" fillId="13" borderId="288" xfId="8" applyFont="1" applyFill="1" applyBorder="1">
      <alignment vertical="center"/>
    </xf>
    <xf numFmtId="38" fontId="27" fillId="0" borderId="61" xfId="8" applyFont="1" applyBorder="1">
      <alignment vertical="center"/>
    </xf>
    <xf numFmtId="38" fontId="27" fillId="0" borderId="288" xfId="8" applyFont="1" applyBorder="1">
      <alignment vertical="center"/>
    </xf>
    <xf numFmtId="38" fontId="27" fillId="15" borderId="60" xfId="8" applyFont="1" applyFill="1" applyBorder="1">
      <alignment vertical="center"/>
    </xf>
    <xf numFmtId="38" fontId="27" fillId="15" borderId="288" xfId="8" applyFont="1" applyFill="1" applyBorder="1">
      <alignment vertical="center"/>
    </xf>
    <xf numFmtId="0" fontId="27" fillId="0" borderId="301" xfId="26" applyFont="1" applyBorder="1">
      <alignment vertical="center"/>
    </xf>
    <xf numFmtId="38" fontId="27" fillId="0" borderId="302" xfId="8" applyFont="1" applyBorder="1">
      <alignment vertical="center"/>
    </xf>
    <xf numFmtId="38" fontId="27" fillId="0" borderId="303" xfId="8" applyFont="1" applyBorder="1">
      <alignment vertical="center"/>
    </xf>
    <xf numFmtId="0" fontId="27" fillId="0" borderId="303" xfId="26" applyFont="1" applyBorder="1">
      <alignment vertical="center"/>
    </xf>
    <xf numFmtId="0" fontId="27" fillId="0" borderId="304" xfId="26" applyFont="1" applyBorder="1">
      <alignment vertical="center"/>
    </xf>
    <xf numFmtId="38" fontId="27" fillId="13" borderId="302" xfId="8" applyFont="1" applyFill="1" applyBorder="1">
      <alignment vertical="center"/>
    </xf>
    <xf numFmtId="38" fontId="27" fillId="15" borderId="302" xfId="8" applyFont="1" applyFill="1" applyBorder="1">
      <alignment vertical="center"/>
    </xf>
    <xf numFmtId="38" fontId="27" fillId="13" borderId="239" xfId="8" applyFont="1" applyFill="1" applyBorder="1">
      <alignment vertical="center"/>
    </xf>
    <xf numFmtId="38" fontId="27" fillId="13" borderId="304" xfId="8" applyFont="1" applyFill="1" applyBorder="1">
      <alignment vertical="center"/>
    </xf>
    <xf numFmtId="38" fontId="27" fillId="0" borderId="240" xfId="8" applyFont="1" applyBorder="1">
      <alignment vertical="center"/>
    </xf>
    <xf numFmtId="38" fontId="27" fillId="0" borderId="304" xfId="8" applyFont="1" applyBorder="1">
      <alignment vertical="center"/>
    </xf>
    <xf numFmtId="38" fontId="27" fillId="15" borderId="303" xfId="8" applyFont="1" applyFill="1" applyBorder="1">
      <alignment vertical="center"/>
    </xf>
    <xf numFmtId="38" fontId="27" fillId="15" borderId="304" xfId="8" applyFont="1" applyFill="1" applyBorder="1">
      <alignment vertical="center"/>
    </xf>
    <xf numFmtId="0" fontId="27" fillId="0" borderId="192" xfId="26" applyFont="1" applyBorder="1">
      <alignment vertical="center"/>
    </xf>
    <xf numFmtId="38" fontId="27" fillId="0" borderId="193" xfId="8" applyFont="1" applyBorder="1">
      <alignment vertical="center"/>
    </xf>
    <xf numFmtId="0" fontId="27" fillId="0" borderId="193" xfId="26" applyFont="1" applyBorder="1">
      <alignment vertical="center"/>
    </xf>
    <xf numFmtId="181" fontId="27" fillId="0" borderId="193" xfId="26" applyNumberFormat="1" applyFont="1" applyBorder="1">
      <alignment vertical="center"/>
    </xf>
    <xf numFmtId="192" fontId="27" fillId="4" borderId="193" xfId="9" applyNumberFormat="1" applyFont="1" applyFill="1" applyBorder="1">
      <alignment vertical="center"/>
    </xf>
    <xf numFmtId="192" fontId="27" fillId="4" borderId="194" xfId="9" applyNumberFormat="1" applyFont="1" applyFill="1" applyBorder="1">
      <alignment vertical="center"/>
    </xf>
    <xf numFmtId="0" fontId="109" fillId="0" borderId="0" xfId="0" applyFont="1" applyFill="1" applyAlignment="1">
      <alignment vertical="center"/>
    </xf>
    <xf numFmtId="0" fontId="18" fillId="0" borderId="16" xfId="0" applyFont="1" applyFill="1" applyBorder="1" applyAlignment="1">
      <alignment vertical="center"/>
    </xf>
    <xf numFmtId="0" fontId="18" fillId="0" borderId="38" xfId="0" applyFont="1" applyFill="1" applyBorder="1" applyAlignment="1">
      <alignment vertical="center"/>
    </xf>
    <xf numFmtId="0" fontId="18" fillId="0" borderId="23" xfId="0" applyFont="1" applyFill="1" applyBorder="1" applyAlignment="1">
      <alignment vertical="center"/>
    </xf>
    <xf numFmtId="0" fontId="18" fillId="0" borderId="16" xfId="0" applyFont="1" applyFill="1" applyBorder="1" applyAlignment="1">
      <alignment vertical="center" shrinkToFit="1"/>
    </xf>
    <xf numFmtId="0" fontId="9" fillId="0" borderId="5" xfId="26" applyFont="1" applyBorder="1" applyAlignment="1">
      <alignment vertical="center" shrinkToFit="1"/>
    </xf>
    <xf numFmtId="0" fontId="9" fillId="0" borderId="5" xfId="26" applyFont="1" applyBorder="1" applyAlignment="1">
      <alignment horizontal="left" vertical="center" shrinkToFit="1"/>
    </xf>
    <xf numFmtId="0" fontId="9" fillId="0" borderId="19" xfId="26" applyFont="1" applyBorder="1" applyAlignment="1">
      <alignment vertical="center" shrinkToFit="1"/>
    </xf>
    <xf numFmtId="0" fontId="43" fillId="0" borderId="0" xfId="0" applyFont="1" applyBorder="1" applyAlignment="1">
      <alignment horizontal="distributed" vertical="center"/>
    </xf>
    <xf numFmtId="0" fontId="54" fillId="0" borderId="0" xfId="0" applyFont="1" applyBorder="1" applyAlignment="1">
      <alignment vertical="center"/>
    </xf>
    <xf numFmtId="3" fontId="54" fillId="0" borderId="0" xfId="0" applyNumberFormat="1" applyFont="1" applyBorder="1" applyAlignment="1">
      <alignment horizontal="left" vertical="center"/>
    </xf>
    <xf numFmtId="0" fontId="22" fillId="0" borderId="0" xfId="0" applyFont="1" applyAlignment="1">
      <alignment horizontal="left" vertical="center"/>
    </xf>
    <xf numFmtId="0" fontId="46" fillId="0" borderId="0" xfId="0" applyFont="1" applyAlignment="1">
      <alignment horizontal="distributed" vertical="center"/>
    </xf>
    <xf numFmtId="0" fontId="22" fillId="0" borderId="0" xfId="0" applyFont="1" applyAlignment="1">
      <alignment horizontal="distributed" vertical="center"/>
    </xf>
    <xf numFmtId="0" fontId="22" fillId="0" borderId="0" xfId="0" applyFont="1" applyAlignment="1">
      <alignment horizontal="center" vertical="center"/>
    </xf>
    <xf numFmtId="0" fontId="22" fillId="0" borderId="0" xfId="0" applyFont="1" applyBorder="1" applyAlignment="1">
      <alignment horizontal="center" vertical="center"/>
    </xf>
    <xf numFmtId="0" fontId="58" fillId="0" borderId="0" xfId="0" applyFont="1" applyBorder="1" applyAlignment="1">
      <alignment horizontal="center" vertical="center"/>
    </xf>
    <xf numFmtId="0" fontId="22" fillId="0" borderId="0" xfId="0" applyFont="1" applyBorder="1" applyAlignment="1">
      <alignment horizontal="distributed" vertical="center"/>
    </xf>
    <xf numFmtId="0" fontId="0" fillId="0" borderId="0" xfId="0" applyFont="1" applyBorder="1" applyAlignment="1">
      <alignment horizontal="center" vertical="center"/>
    </xf>
    <xf numFmtId="0" fontId="105" fillId="0" borderId="0" xfId="0" quotePrefix="1" applyFont="1" applyAlignment="1">
      <alignment horizontal="center" vertical="center"/>
    </xf>
    <xf numFmtId="0" fontId="105" fillId="0" borderId="0" xfId="0" applyFont="1" applyAlignment="1">
      <alignment horizontal="center" vertical="center"/>
    </xf>
    <xf numFmtId="0" fontId="53" fillId="0" borderId="0" xfId="0" applyFont="1" applyAlignment="1">
      <alignment horizontal="right"/>
    </xf>
    <xf numFmtId="0" fontId="56" fillId="0" borderId="0" xfId="0" applyFont="1" applyAlignment="1">
      <alignment horizontal="center"/>
    </xf>
    <xf numFmtId="0" fontId="17" fillId="0" borderId="0" xfId="0" applyFont="1" applyAlignment="1">
      <alignment horizontal="right"/>
    </xf>
    <xf numFmtId="0" fontId="69" fillId="0" borderId="0" xfId="0" applyFont="1" applyAlignment="1">
      <alignment horizontal="center"/>
    </xf>
    <xf numFmtId="0" fontId="8" fillId="0" borderId="0" xfId="0" applyFont="1" applyAlignment="1">
      <alignment horizontal="center"/>
    </xf>
    <xf numFmtId="0" fontId="8" fillId="0" borderId="0" xfId="0" applyFont="1" applyAlignment="1">
      <alignment horizontal="center" vertical="center"/>
    </xf>
    <xf numFmtId="0" fontId="72" fillId="0" borderId="0" xfId="0" applyFont="1" applyBorder="1" applyAlignment="1">
      <alignment horizontal="center" vertical="center" wrapText="1"/>
    </xf>
    <xf numFmtId="0" fontId="69" fillId="0" borderId="0" xfId="0" applyFont="1" applyBorder="1" applyAlignment="1">
      <alignment horizontal="center" vertical="center"/>
    </xf>
    <xf numFmtId="0" fontId="11" fillId="0" borderId="0" xfId="0" applyFont="1" applyAlignment="1">
      <alignment horizontal="center"/>
    </xf>
    <xf numFmtId="0" fontId="104" fillId="0" borderId="0" xfId="0" applyFont="1" applyAlignment="1">
      <alignment horizontal="center" vertical="center"/>
    </xf>
    <xf numFmtId="0" fontId="71" fillId="0" borderId="0" xfId="0" applyFont="1" applyAlignment="1">
      <alignment horizontal="center" vertical="center"/>
    </xf>
    <xf numFmtId="0" fontId="11" fillId="0" borderId="0" xfId="0" applyFont="1" applyAlignment="1">
      <alignment horizontal="center" vertical="center"/>
    </xf>
    <xf numFmtId="0" fontId="0" fillId="0" borderId="0" xfId="0" applyFont="1" applyAlignment="1">
      <alignment horizontal="center"/>
    </xf>
    <xf numFmtId="0" fontId="10" fillId="0" borderId="0" xfId="0" applyFont="1" applyBorder="1" applyAlignment="1">
      <alignment horizontal="center" vertical="center"/>
    </xf>
    <xf numFmtId="0" fontId="0" fillId="0" borderId="0" xfId="0" applyAlignment="1">
      <alignment horizontal="center"/>
    </xf>
    <xf numFmtId="0" fontId="50" fillId="0" borderId="0" xfId="0" applyFont="1" applyBorder="1" applyAlignment="1">
      <alignment horizontal="center" vertical="center"/>
    </xf>
    <xf numFmtId="0" fontId="0" fillId="0" borderId="97" xfId="0" applyBorder="1" applyAlignment="1">
      <alignment horizontal="right"/>
    </xf>
    <xf numFmtId="0" fontId="0" fillId="0" borderId="46" xfId="0" applyBorder="1" applyAlignment="1">
      <alignment horizontal="right"/>
    </xf>
    <xf numFmtId="0" fontId="0" fillId="0" borderId="28" xfId="0" applyFont="1" applyBorder="1" applyAlignment="1">
      <alignment horizontal="right"/>
    </xf>
    <xf numFmtId="0" fontId="0" fillId="0" borderId="5" xfId="0" applyFont="1" applyBorder="1" applyAlignment="1">
      <alignment horizontal="right"/>
    </xf>
    <xf numFmtId="0" fontId="0" fillId="0" borderId="99" xfId="0" applyBorder="1" applyAlignment="1">
      <alignment horizontal="center"/>
    </xf>
    <xf numFmtId="0" fontId="0" fillId="0" borderId="12" xfId="0" applyBorder="1" applyAlignment="1">
      <alignment horizontal="center"/>
    </xf>
    <xf numFmtId="0" fontId="0" fillId="0" borderId="81" xfId="0" applyBorder="1" applyAlignment="1">
      <alignment horizontal="center"/>
    </xf>
    <xf numFmtId="0" fontId="0" fillId="0" borderId="36" xfId="0" applyBorder="1" applyAlignment="1">
      <alignment horizontal="center"/>
    </xf>
    <xf numFmtId="0" fontId="0" fillId="0" borderId="13" xfId="0" applyBorder="1" applyAlignment="1">
      <alignment horizontal="right"/>
    </xf>
    <xf numFmtId="0" fontId="0" fillId="0" borderId="5" xfId="0" applyBorder="1" applyAlignment="1">
      <alignment horizontal="right"/>
    </xf>
    <xf numFmtId="0" fontId="0" fillId="0" borderId="4" xfId="0" applyBorder="1" applyAlignment="1">
      <alignment horizontal="center"/>
    </xf>
    <xf numFmtId="0" fontId="0" fillId="0" borderId="22" xfId="0" applyBorder="1" applyAlignment="1">
      <alignment horizontal="center"/>
    </xf>
    <xf numFmtId="0" fontId="0" fillId="0" borderId="18" xfId="0" applyBorder="1" applyAlignment="1">
      <alignment horizontal="right"/>
    </xf>
    <xf numFmtId="0" fontId="0" fillId="0" borderId="19" xfId="0" applyBorder="1" applyAlignment="1">
      <alignment horizontal="right"/>
    </xf>
    <xf numFmtId="0" fontId="0" fillId="0" borderId="91" xfId="0" quotePrefix="1" applyBorder="1" applyAlignment="1">
      <alignment horizontal="center"/>
    </xf>
    <xf numFmtId="0" fontId="0" fillId="0" borderId="151" xfId="0" applyBorder="1" applyAlignment="1">
      <alignment horizontal="center"/>
    </xf>
    <xf numFmtId="0" fontId="0" fillId="0" borderId="0" xfId="0" applyBorder="1" applyAlignment="1">
      <alignment horizontal="center" vertical="center"/>
    </xf>
    <xf numFmtId="0" fontId="9" fillId="0" borderId="99" xfId="0" applyFont="1" applyFill="1" applyBorder="1" applyAlignment="1">
      <alignment horizontal="center" vertical="center"/>
    </xf>
    <xf numFmtId="0" fontId="9" fillId="0" borderId="12" xfId="0" applyFont="1" applyFill="1" applyBorder="1" applyAlignment="1">
      <alignment horizontal="center" vertical="center"/>
    </xf>
    <xf numFmtId="0" fontId="9" fillId="0" borderId="0" xfId="0" applyFont="1" applyBorder="1" applyAlignment="1">
      <alignment horizontal="right"/>
    </xf>
    <xf numFmtId="38" fontId="12" fillId="0" borderId="102" xfId="2" applyFont="1" applyFill="1" applyBorder="1" applyAlignment="1">
      <alignment horizontal="right"/>
    </xf>
    <xf numFmtId="38" fontId="12" fillId="0" borderId="103" xfId="2" applyFont="1" applyFill="1" applyBorder="1" applyAlignment="1">
      <alignment horizontal="right"/>
    </xf>
    <xf numFmtId="38" fontId="12" fillId="0" borderId="106" xfId="2" applyFont="1" applyFill="1" applyBorder="1" applyAlignment="1">
      <alignment horizontal="right"/>
    </xf>
    <xf numFmtId="38" fontId="12" fillId="0" borderId="162" xfId="2" applyFont="1" applyFill="1" applyBorder="1" applyAlignment="1">
      <alignment horizontal="right"/>
    </xf>
    <xf numFmtId="38" fontId="12" fillId="0" borderId="131" xfId="2" applyFont="1" applyFill="1" applyBorder="1" applyAlignment="1">
      <alignment horizontal="right"/>
    </xf>
    <xf numFmtId="38" fontId="12" fillId="0" borderId="132" xfId="2" applyFont="1" applyFill="1" applyBorder="1" applyAlignment="1">
      <alignment horizontal="right"/>
    </xf>
    <xf numFmtId="38" fontId="13" fillId="6" borderId="45" xfId="2" applyFont="1" applyFill="1" applyBorder="1" applyAlignment="1">
      <alignment horizontal="right"/>
    </xf>
    <xf numFmtId="38" fontId="13" fillId="6" borderId="30" xfId="2" applyFont="1" applyFill="1" applyBorder="1" applyAlignment="1">
      <alignment horizontal="right"/>
    </xf>
    <xf numFmtId="38" fontId="13" fillId="6" borderId="101" xfId="2" applyFont="1" applyFill="1" applyBorder="1" applyAlignment="1">
      <alignment horizontal="right"/>
    </xf>
    <xf numFmtId="38" fontId="13" fillId="6" borderId="192" xfId="2" applyFont="1" applyFill="1" applyBorder="1" applyAlignment="1">
      <alignment horizontal="right"/>
    </xf>
    <xf numFmtId="38" fontId="13" fillId="6" borderId="193" xfId="2" applyFont="1" applyFill="1" applyBorder="1" applyAlignment="1">
      <alignment horizontal="right"/>
    </xf>
    <xf numFmtId="38" fontId="13" fillId="6" borderId="194" xfId="2" applyFont="1" applyFill="1" applyBorder="1" applyAlignment="1">
      <alignment horizontal="right"/>
    </xf>
    <xf numFmtId="0" fontId="9" fillId="0" borderId="10" xfId="0" applyFont="1" applyFill="1" applyBorder="1" applyAlignment="1">
      <alignment horizontal="center" vertical="center"/>
    </xf>
    <xf numFmtId="0" fontId="9" fillId="0" borderId="11" xfId="0" applyFont="1" applyFill="1" applyBorder="1" applyAlignment="1">
      <alignment horizontal="center" vertical="center"/>
    </xf>
    <xf numFmtId="0" fontId="9" fillId="0" borderId="47" xfId="0" applyFont="1" applyFill="1" applyBorder="1" applyAlignment="1">
      <alignment horizontal="center" vertical="center"/>
    </xf>
    <xf numFmtId="0" fontId="9" fillId="0" borderId="40" xfId="0" applyFont="1" applyFill="1" applyBorder="1" applyAlignment="1">
      <alignment horizontal="center" vertical="center"/>
    </xf>
    <xf numFmtId="0" fontId="9" fillId="0" borderId="41" xfId="0" applyFont="1" applyFill="1" applyBorder="1" applyAlignment="1">
      <alignment horizontal="center" vertical="center"/>
    </xf>
    <xf numFmtId="0" fontId="9" fillId="0" borderId="72" xfId="0" applyFont="1" applyFill="1" applyBorder="1" applyAlignment="1">
      <alignment horizontal="center" vertical="center"/>
    </xf>
    <xf numFmtId="0" fontId="9" fillId="0" borderId="69" xfId="0" applyFont="1" applyFill="1" applyBorder="1" applyAlignment="1">
      <alignment horizontal="center" vertical="center"/>
    </xf>
    <xf numFmtId="0" fontId="9" fillId="0" borderId="26" xfId="0" applyFont="1" applyFill="1" applyBorder="1" applyAlignment="1">
      <alignment horizontal="center" vertical="center"/>
    </xf>
    <xf numFmtId="0" fontId="9" fillId="0" borderId="100" xfId="0" applyFont="1" applyFill="1" applyBorder="1" applyAlignment="1">
      <alignment horizontal="center" vertical="center"/>
    </xf>
    <xf numFmtId="0" fontId="0" fillId="0" borderId="0" xfId="0" applyFont="1" applyAlignment="1">
      <alignment horizontal="right"/>
    </xf>
    <xf numFmtId="0" fontId="5" fillId="0" borderId="0" xfId="0" applyFont="1" applyAlignment="1">
      <alignment horizontal="right"/>
    </xf>
    <xf numFmtId="0" fontId="0" fillId="0" borderId="150" xfId="0" applyFont="1" applyFill="1" applyBorder="1" applyAlignment="1">
      <alignment horizontal="left" vertical="center" wrapText="1"/>
    </xf>
    <xf numFmtId="0" fontId="0" fillId="0" borderId="100" xfId="0" applyFont="1" applyFill="1" applyBorder="1" applyAlignment="1">
      <alignment horizontal="left" vertical="center"/>
    </xf>
    <xf numFmtId="38" fontId="0" fillId="0" borderId="16" xfId="2" applyFont="1" applyFill="1" applyBorder="1" applyAlignment="1">
      <alignment horizontal="center" vertical="center" shrinkToFit="1"/>
    </xf>
    <xf numFmtId="38" fontId="0" fillId="0" borderId="38" xfId="2" applyFont="1" applyFill="1" applyBorder="1" applyAlignment="1">
      <alignment horizontal="center" vertical="center" shrinkToFit="1"/>
    </xf>
    <xf numFmtId="38" fontId="0" fillId="0" borderId="23" xfId="2" applyFont="1" applyFill="1" applyBorder="1" applyAlignment="1">
      <alignment horizontal="center" vertical="center" shrinkToFit="1"/>
    </xf>
    <xf numFmtId="0" fontId="5" fillId="2" borderId="80" xfId="0" applyFont="1" applyFill="1" applyBorder="1" applyAlignment="1">
      <alignment horizontal="center" vertical="center"/>
    </xf>
    <xf numFmtId="0" fontId="5" fillId="2" borderId="116" xfId="0" applyFont="1" applyFill="1" applyBorder="1" applyAlignment="1">
      <alignment horizontal="center" vertical="center"/>
    </xf>
    <xf numFmtId="0" fontId="5" fillId="0" borderId="0" xfId="0" applyFont="1" applyBorder="1" applyAlignment="1">
      <alignment horizontal="center" vertical="center"/>
    </xf>
    <xf numFmtId="0" fontId="0" fillId="0" borderId="49" xfId="0" applyFont="1" applyFill="1" applyBorder="1" applyAlignment="1">
      <alignment horizontal="center" vertical="center"/>
    </xf>
    <xf numFmtId="0" fontId="0" fillId="0" borderId="55" xfId="0" applyFont="1" applyFill="1" applyBorder="1" applyAlignment="1">
      <alignment horizontal="center" vertical="center"/>
    </xf>
    <xf numFmtId="0" fontId="0" fillId="0" borderId="30" xfId="0" applyFont="1" applyFill="1" applyBorder="1" applyAlignment="1">
      <alignment horizontal="center" vertical="center"/>
    </xf>
    <xf numFmtId="0" fontId="0" fillId="0" borderId="43" xfId="0" applyFont="1" applyFill="1" applyBorder="1" applyAlignment="1">
      <alignment horizontal="center" vertical="center"/>
    </xf>
    <xf numFmtId="0" fontId="5" fillId="2" borderId="21" xfId="0" applyFont="1" applyFill="1" applyBorder="1" applyAlignment="1">
      <alignment horizontal="center" vertical="center"/>
    </xf>
    <xf numFmtId="0" fontId="25" fillId="0" borderId="0" xfId="0" applyFont="1" applyBorder="1" applyAlignment="1">
      <alignment horizontal="right" vertical="center"/>
    </xf>
    <xf numFmtId="0" fontId="8" fillId="0" borderId="0" xfId="0" applyFont="1" applyBorder="1" applyAlignment="1">
      <alignment horizontal="center"/>
    </xf>
    <xf numFmtId="0" fontId="11" fillId="0" borderId="1" xfId="0" applyFont="1" applyBorder="1" applyAlignment="1">
      <alignment horizontal="left" vertical="top"/>
    </xf>
    <xf numFmtId="0" fontId="11" fillId="0" borderId="2" xfId="0" applyFont="1" applyBorder="1" applyAlignment="1">
      <alignment horizontal="left" vertical="top"/>
    </xf>
    <xf numFmtId="0" fontId="11" fillId="0" borderId="3" xfId="0" applyFont="1" applyBorder="1" applyAlignment="1">
      <alignment horizontal="left" vertical="top"/>
    </xf>
    <xf numFmtId="0" fontId="11" fillId="0" borderId="4" xfId="0" applyFont="1" applyBorder="1" applyAlignment="1">
      <alignment horizontal="left" vertical="top"/>
    </xf>
    <xf numFmtId="0" fontId="11" fillId="0" borderId="0" xfId="0" applyFont="1" applyBorder="1" applyAlignment="1">
      <alignment horizontal="left" vertical="top"/>
    </xf>
    <xf numFmtId="0" fontId="11" fillId="0" borderId="6" xfId="0" applyFont="1" applyBorder="1" applyAlignment="1">
      <alignment horizontal="left" vertical="top"/>
    </xf>
    <xf numFmtId="0" fontId="11" fillId="0" borderId="7" xfId="0" applyFont="1" applyBorder="1" applyAlignment="1">
      <alignment horizontal="left" vertical="top"/>
    </xf>
    <xf numFmtId="0" fontId="11" fillId="0" borderId="8" xfId="0" applyFont="1" applyBorder="1" applyAlignment="1">
      <alignment horizontal="left" vertical="top"/>
    </xf>
    <xf numFmtId="0" fontId="11" fillId="0" borderId="9" xfId="0" applyFont="1" applyBorder="1" applyAlignment="1">
      <alignment horizontal="left" vertical="top"/>
    </xf>
    <xf numFmtId="0" fontId="11" fillId="0" borderId="45" xfId="0" applyFont="1" applyBorder="1" applyAlignment="1">
      <alignment horizontal="center" vertical="center" textRotation="255"/>
    </xf>
    <xf numFmtId="0" fontId="0" fillId="0" borderId="80" xfId="0" applyBorder="1" applyAlignment="1">
      <alignment horizontal="center" vertical="center" textRotation="255"/>
    </xf>
    <xf numFmtId="0" fontId="0" fillId="0" borderId="90" xfId="0" applyBorder="1" applyAlignment="1">
      <alignment horizontal="center" vertical="center" textRotation="255"/>
    </xf>
    <xf numFmtId="177" fontId="11" fillId="0" borderId="30" xfId="0" applyNumberFormat="1" applyFont="1" applyBorder="1" applyAlignment="1">
      <alignment horizontal="center" vertical="center" shrinkToFit="1"/>
    </xf>
    <xf numFmtId="177" fontId="11" fillId="0" borderId="38" xfId="0" applyNumberFormat="1" applyFont="1" applyBorder="1" applyAlignment="1">
      <alignment horizontal="center" vertical="center" shrinkToFit="1"/>
    </xf>
    <xf numFmtId="177" fontId="11" fillId="0" borderId="44" xfId="0" applyNumberFormat="1" applyFont="1" applyBorder="1" applyAlignment="1">
      <alignment horizontal="center" vertical="center" shrinkToFit="1"/>
    </xf>
    <xf numFmtId="0" fontId="25" fillId="0" borderId="0" xfId="0" applyFont="1" applyAlignment="1">
      <alignment horizontal="center"/>
    </xf>
    <xf numFmtId="0" fontId="11" fillId="0" borderId="30" xfId="0" applyFont="1" applyFill="1" applyBorder="1" applyAlignment="1">
      <alignment horizontal="center" vertical="center"/>
    </xf>
    <xf numFmtId="0" fontId="11" fillId="0" borderId="43" xfId="0" applyFont="1" applyFill="1" applyBorder="1" applyAlignment="1">
      <alignment horizontal="center" vertical="center"/>
    </xf>
    <xf numFmtId="0" fontId="11" fillId="0" borderId="74" xfId="0" applyFont="1" applyBorder="1" applyAlignment="1">
      <alignment horizontal="center" vertical="center" textRotation="255"/>
    </xf>
    <xf numFmtId="177" fontId="11" fillId="0" borderId="75" xfId="0" applyNumberFormat="1" applyFont="1" applyBorder="1" applyAlignment="1">
      <alignment horizontal="center" vertical="center" shrinkToFit="1"/>
    </xf>
    <xf numFmtId="177" fontId="11" fillId="0" borderId="4" xfId="0" applyNumberFormat="1" applyFont="1" applyBorder="1" applyAlignment="1">
      <alignment horizontal="center" vertical="center" shrinkToFit="1"/>
    </xf>
    <xf numFmtId="177" fontId="11" fillId="0" borderId="69" xfId="0" applyNumberFormat="1" applyFont="1" applyBorder="1" applyAlignment="1">
      <alignment horizontal="center" vertical="center" shrinkToFit="1"/>
    </xf>
    <xf numFmtId="177" fontId="11" fillId="0" borderId="216" xfId="0" applyNumberFormat="1" applyFont="1" applyBorder="1" applyAlignment="1">
      <alignment horizontal="center" vertical="center" shrinkToFit="1"/>
    </xf>
    <xf numFmtId="0" fontId="49" fillId="0" borderId="10" xfId="0" applyFont="1" applyFill="1" applyBorder="1" applyAlignment="1">
      <alignment horizontal="center" vertical="top"/>
    </xf>
    <xf numFmtId="0" fontId="49" fillId="0" borderId="11" xfId="0" applyFont="1" applyFill="1" applyBorder="1" applyAlignment="1">
      <alignment horizontal="center" vertical="top"/>
    </xf>
    <xf numFmtId="0" fontId="49" fillId="0" borderId="12" xfId="0" applyFont="1" applyFill="1" applyBorder="1" applyAlignment="1">
      <alignment horizontal="center" vertical="top"/>
    </xf>
    <xf numFmtId="0" fontId="49" fillId="0" borderId="21" xfId="0" applyFont="1" applyFill="1" applyBorder="1" applyAlignment="1">
      <alignment horizontal="center" vertical="top"/>
    </xf>
    <xf numFmtId="0" fontId="49" fillId="0" borderId="0" xfId="0" applyFont="1" applyFill="1" applyBorder="1" applyAlignment="1">
      <alignment horizontal="center" vertical="top"/>
    </xf>
    <xf numFmtId="0" fontId="49" fillId="0" borderId="22" xfId="0" applyFont="1" applyFill="1" applyBorder="1" applyAlignment="1">
      <alignment horizontal="center" vertical="top"/>
    </xf>
    <xf numFmtId="0" fontId="49" fillId="0" borderId="25" xfId="0" applyFont="1" applyFill="1" applyBorder="1" applyAlignment="1">
      <alignment horizontal="center" vertical="top"/>
    </xf>
    <xf numFmtId="0" fontId="49" fillId="0" borderId="26" xfId="0" applyFont="1" applyFill="1" applyBorder="1" applyAlignment="1">
      <alignment horizontal="center" vertical="top"/>
    </xf>
    <xf numFmtId="0" fontId="49" fillId="0" borderId="27" xfId="0" applyFont="1" applyFill="1" applyBorder="1" applyAlignment="1">
      <alignment horizontal="center" vertical="top"/>
    </xf>
    <xf numFmtId="0" fontId="0" fillId="0" borderId="1" xfId="0" applyFill="1" applyBorder="1" applyAlignment="1">
      <alignment horizontal="left" vertical="center" wrapText="1"/>
    </xf>
    <xf numFmtId="0" fontId="0" fillId="0" borderId="2" xfId="0" applyFill="1" applyBorder="1" applyAlignment="1">
      <alignment horizontal="left" vertical="center" wrapText="1"/>
    </xf>
    <xf numFmtId="0" fontId="0" fillId="0" borderId="3" xfId="0" applyFill="1" applyBorder="1" applyAlignment="1">
      <alignment horizontal="left" vertical="center" wrapText="1"/>
    </xf>
    <xf numFmtId="0" fontId="0" fillId="0" borderId="4" xfId="0" applyFill="1" applyBorder="1" applyAlignment="1">
      <alignment horizontal="left" vertical="center" wrapText="1"/>
    </xf>
    <xf numFmtId="0" fontId="0" fillId="0" borderId="0" xfId="0" applyFill="1" applyBorder="1" applyAlignment="1">
      <alignment horizontal="left" vertical="center" wrapText="1"/>
    </xf>
    <xf numFmtId="0" fontId="0" fillId="0" borderId="6" xfId="0" applyFill="1" applyBorder="1" applyAlignment="1">
      <alignment horizontal="left" vertical="center" wrapText="1"/>
    </xf>
    <xf numFmtId="0" fontId="0" fillId="0" borderId="7" xfId="0" applyFill="1" applyBorder="1" applyAlignment="1">
      <alignment horizontal="left" vertical="center" wrapText="1"/>
    </xf>
    <xf numFmtId="0" fontId="0" fillId="0" borderId="8" xfId="0" applyFill="1" applyBorder="1" applyAlignment="1">
      <alignment horizontal="left" vertical="center" wrapText="1"/>
    </xf>
    <xf numFmtId="0" fontId="0" fillId="0" borderId="9" xfId="0" applyFill="1" applyBorder="1" applyAlignment="1">
      <alignment horizontal="left" vertical="center" wrapText="1"/>
    </xf>
    <xf numFmtId="0" fontId="0" fillId="0" borderId="1" xfId="0" applyBorder="1" applyAlignment="1">
      <alignment horizontal="left" vertical="center"/>
    </xf>
    <xf numFmtId="0" fontId="0" fillId="0" borderId="2" xfId="0" applyBorder="1" applyAlignment="1">
      <alignment horizontal="left" vertical="center"/>
    </xf>
    <xf numFmtId="0" fontId="0" fillId="0" borderId="39" xfId="0" applyBorder="1" applyAlignment="1">
      <alignment horizontal="left" vertical="center"/>
    </xf>
    <xf numFmtId="0" fontId="0" fillId="0" borderId="4" xfId="0" applyBorder="1" applyAlignment="1">
      <alignment horizontal="left" vertical="center"/>
    </xf>
    <xf numFmtId="0" fontId="0" fillId="0" borderId="0" xfId="0" applyBorder="1" applyAlignment="1">
      <alignment horizontal="left" vertical="center"/>
    </xf>
    <xf numFmtId="0" fontId="0" fillId="0" borderId="22" xfId="0" applyBorder="1" applyAlignment="1">
      <alignment horizontal="left" vertical="center"/>
    </xf>
    <xf numFmtId="0" fontId="0" fillId="0" borderId="7" xfId="0" applyBorder="1" applyAlignment="1">
      <alignment horizontal="left" vertical="center"/>
    </xf>
    <xf numFmtId="0" fontId="0" fillId="0" borderId="8" xfId="0" applyBorder="1" applyAlignment="1">
      <alignment horizontal="left" vertical="center"/>
    </xf>
    <xf numFmtId="0" fontId="0" fillId="0" borderId="34" xfId="0" applyBorder="1" applyAlignment="1">
      <alignment horizontal="left" vertical="center"/>
    </xf>
    <xf numFmtId="0" fontId="0" fillId="0" borderId="47" xfId="0" applyFill="1" applyBorder="1" applyAlignment="1">
      <alignment horizontal="center" vertical="center"/>
    </xf>
    <xf numFmtId="0" fontId="0" fillId="0" borderId="6" xfId="0" applyFill="1" applyBorder="1" applyAlignment="1">
      <alignment horizontal="center" vertical="center"/>
    </xf>
    <xf numFmtId="0" fontId="0" fillId="0" borderId="100" xfId="0" applyFill="1" applyBorder="1" applyAlignment="1">
      <alignment horizontal="center" vertical="center"/>
    </xf>
    <xf numFmtId="0" fontId="0" fillId="3" borderId="99" xfId="0" applyFill="1" applyBorder="1" applyAlignment="1">
      <alignment horizontal="center" vertical="center"/>
    </xf>
    <xf numFmtId="0" fontId="0" fillId="3" borderId="4" xfId="0" applyFill="1" applyBorder="1" applyAlignment="1">
      <alignment horizontal="center" vertical="center"/>
    </xf>
    <xf numFmtId="0" fontId="0" fillId="3" borderId="69" xfId="0" applyFill="1" applyBorder="1" applyAlignment="1">
      <alignment horizontal="center" vertical="center"/>
    </xf>
    <xf numFmtId="0" fontId="0" fillId="0" borderId="99" xfId="0" applyFill="1" applyBorder="1" applyAlignment="1">
      <alignment horizontal="center"/>
    </xf>
    <xf numFmtId="0" fontId="0" fillId="0" borderId="11" xfId="0" applyFill="1" applyBorder="1" applyAlignment="1">
      <alignment horizontal="center"/>
    </xf>
    <xf numFmtId="0" fontId="0" fillId="0" borderId="45" xfId="0" applyFill="1" applyBorder="1" applyAlignment="1">
      <alignment horizontal="center" vertical="center"/>
    </xf>
    <xf numFmtId="0" fontId="0" fillId="0" borderId="80" xfId="0" applyFill="1" applyBorder="1" applyAlignment="1">
      <alignment horizontal="center" vertical="center"/>
    </xf>
    <xf numFmtId="0" fontId="0" fillId="0" borderId="90" xfId="0" applyFill="1" applyBorder="1" applyAlignment="1">
      <alignment horizontal="center" vertical="center"/>
    </xf>
    <xf numFmtId="0" fontId="0" fillId="0" borderId="4" xfId="0" applyFill="1" applyBorder="1" applyAlignment="1">
      <alignment horizontal="center"/>
    </xf>
    <xf numFmtId="0" fontId="0" fillId="0" borderId="0" xfId="0" applyFill="1" applyBorder="1" applyAlignment="1">
      <alignment horizontal="center"/>
    </xf>
    <xf numFmtId="0" fontId="0" fillId="0" borderId="71" xfId="0" applyFill="1" applyBorder="1" applyAlignment="1">
      <alignment horizontal="center" vertical="center"/>
    </xf>
    <xf numFmtId="0" fontId="0" fillId="0" borderId="108" xfId="0" applyFill="1" applyBorder="1" applyAlignment="1">
      <alignment horizontal="center" vertical="center"/>
    </xf>
    <xf numFmtId="0" fontId="0" fillId="0" borderId="45" xfId="0" applyFill="1" applyBorder="1" applyAlignment="1">
      <alignment horizontal="center" vertical="center" wrapText="1"/>
    </xf>
    <xf numFmtId="0" fontId="0" fillId="0" borderId="97" xfId="0" applyFill="1" applyBorder="1" applyAlignment="1">
      <alignment horizontal="center" vertical="center"/>
    </xf>
    <xf numFmtId="38" fontId="0" fillId="3" borderId="99" xfId="8" applyFont="1" applyFill="1" applyBorder="1" applyAlignment="1">
      <alignment horizontal="center" vertical="center"/>
    </xf>
    <xf numFmtId="38" fontId="0" fillId="3" borderId="4" xfId="8" applyFont="1" applyFill="1" applyBorder="1" applyAlignment="1">
      <alignment horizontal="center" vertical="center"/>
    </xf>
    <xf numFmtId="38" fontId="0" fillId="3" borderId="69" xfId="8" applyFont="1" applyFill="1" applyBorder="1" applyAlignment="1">
      <alignment horizontal="center" vertical="center"/>
    </xf>
    <xf numFmtId="0" fontId="0" fillId="0" borderId="69" xfId="0" applyBorder="1" applyAlignment="1">
      <alignment horizontal="left" vertical="center"/>
    </xf>
    <xf numFmtId="0" fontId="0" fillId="0" borderId="26" xfId="0" applyBorder="1" applyAlignment="1">
      <alignment horizontal="left" vertical="center"/>
    </xf>
    <xf numFmtId="0" fontId="0" fillId="0" borderId="27" xfId="0" applyBorder="1" applyAlignment="1">
      <alignment horizontal="left" vertical="center"/>
    </xf>
    <xf numFmtId="0" fontId="0" fillId="0" borderId="71" xfId="0" applyBorder="1" applyAlignment="1">
      <alignment horizontal="right"/>
    </xf>
    <xf numFmtId="0" fontId="0" fillId="0" borderId="48" xfId="0" applyBorder="1" applyAlignment="1">
      <alignment horizontal="right"/>
    </xf>
    <xf numFmtId="0" fontId="0" fillId="0" borderId="81" xfId="0" applyBorder="1" applyAlignment="1">
      <alignment horizontal="right"/>
    </xf>
    <xf numFmtId="0" fontId="0" fillId="0" borderId="33" xfId="0" applyBorder="1" applyAlignment="1">
      <alignment horizontal="right"/>
    </xf>
    <xf numFmtId="0" fontId="0" fillId="0" borderId="0" xfId="0" applyAlignment="1">
      <alignment horizontal="center" vertical="center"/>
    </xf>
    <xf numFmtId="0" fontId="10" fillId="0" borderId="0" xfId="0" applyFont="1" applyAlignment="1">
      <alignment horizontal="center" vertical="center"/>
    </xf>
    <xf numFmtId="0" fontId="0" fillId="0" borderId="33" xfId="0" applyFill="1" applyBorder="1" applyAlignment="1">
      <alignment horizontal="center"/>
    </xf>
    <xf numFmtId="0" fontId="0" fillId="0" borderId="28" xfId="0" applyFill="1" applyBorder="1" applyAlignment="1">
      <alignment horizontal="center"/>
    </xf>
    <xf numFmtId="0" fontId="0" fillId="0" borderId="2" xfId="0" applyFill="1" applyBorder="1" applyAlignment="1">
      <alignment horizontal="left" vertical="center"/>
    </xf>
    <xf numFmtId="0" fontId="0" fillId="0" borderId="3" xfId="0" applyFill="1" applyBorder="1" applyAlignment="1">
      <alignment horizontal="left" vertical="center"/>
    </xf>
    <xf numFmtId="0" fontId="0" fillId="0" borderId="4" xfId="0" applyFill="1" applyBorder="1" applyAlignment="1">
      <alignment horizontal="left" vertical="center"/>
    </xf>
    <xf numFmtId="0" fontId="0" fillId="0" borderId="0" xfId="0" applyFill="1" applyBorder="1" applyAlignment="1">
      <alignment horizontal="left" vertical="center"/>
    </xf>
    <xf numFmtId="0" fontId="0" fillId="0" borderId="6" xfId="0" applyFill="1" applyBorder="1" applyAlignment="1">
      <alignment horizontal="left" vertical="center"/>
    </xf>
    <xf numFmtId="0" fontId="0" fillId="0" borderId="7" xfId="0" applyFill="1" applyBorder="1" applyAlignment="1">
      <alignment horizontal="left" vertical="center"/>
    </xf>
    <xf numFmtId="0" fontId="0" fillId="0" borderId="8" xfId="0" applyFill="1" applyBorder="1" applyAlignment="1">
      <alignment horizontal="left" vertical="center"/>
    </xf>
    <xf numFmtId="0" fontId="0" fillId="0" borderId="9" xfId="0" applyFill="1" applyBorder="1" applyAlignment="1">
      <alignment horizontal="left" vertical="center"/>
    </xf>
    <xf numFmtId="0" fontId="0" fillId="0" borderId="69" xfId="0" applyFill="1" applyBorder="1" applyAlignment="1">
      <alignment horizontal="left" vertical="center"/>
    </xf>
    <xf numFmtId="0" fontId="0" fillId="0" borderId="26" xfId="0" applyFill="1" applyBorder="1" applyAlignment="1">
      <alignment horizontal="left" vertical="center"/>
    </xf>
    <xf numFmtId="0" fontId="0" fillId="0" borderId="100" xfId="0" applyFill="1" applyBorder="1" applyAlignment="1">
      <alignment horizontal="left" vertical="center"/>
    </xf>
    <xf numFmtId="0" fontId="0" fillId="0" borderId="48" xfId="0" applyFill="1" applyBorder="1" applyAlignment="1">
      <alignment horizontal="center" vertical="center"/>
    </xf>
    <xf numFmtId="0" fontId="25" fillId="0" borderId="0" xfId="0" applyFont="1" applyAlignment="1">
      <alignment horizontal="center" vertical="center"/>
    </xf>
    <xf numFmtId="0" fontId="0" fillId="0" borderId="1" xfId="0" applyFill="1" applyBorder="1" applyAlignment="1">
      <alignment horizontal="center" vertical="top"/>
    </xf>
    <xf numFmtId="0" fontId="0" fillId="0" borderId="2" xfId="0" applyFill="1" applyBorder="1" applyAlignment="1">
      <alignment horizontal="center" vertical="top"/>
    </xf>
    <xf numFmtId="0" fontId="0" fillId="0" borderId="39" xfId="0" applyFill="1" applyBorder="1" applyAlignment="1">
      <alignment horizontal="center" vertical="top"/>
    </xf>
    <xf numFmtId="0" fontId="0" fillId="0" borderId="4" xfId="0" applyFill="1" applyBorder="1" applyAlignment="1">
      <alignment horizontal="center" vertical="top"/>
    </xf>
    <xf numFmtId="0" fontId="0" fillId="0" borderId="0" xfId="0" applyFill="1" applyBorder="1" applyAlignment="1">
      <alignment horizontal="center" vertical="top"/>
    </xf>
    <xf numFmtId="0" fontId="0" fillId="0" borderId="22" xfId="0" applyFill="1" applyBorder="1" applyAlignment="1">
      <alignment horizontal="center" vertical="top"/>
    </xf>
    <xf numFmtId="0" fontId="0" fillId="0" borderId="7" xfId="0" applyFill="1" applyBorder="1" applyAlignment="1">
      <alignment horizontal="center" vertical="top"/>
    </xf>
    <xf numFmtId="0" fontId="0" fillId="0" borderId="8" xfId="0" applyFill="1" applyBorder="1" applyAlignment="1">
      <alignment horizontal="center" vertical="top"/>
    </xf>
    <xf numFmtId="0" fontId="0" fillId="0" borderId="34" xfId="0" applyFill="1" applyBorder="1" applyAlignment="1">
      <alignment horizontal="center" vertical="top"/>
    </xf>
    <xf numFmtId="0" fontId="0" fillId="0" borderId="69" xfId="0" applyFill="1" applyBorder="1" applyAlignment="1">
      <alignment horizontal="left" vertical="center" wrapText="1"/>
    </xf>
    <xf numFmtId="0" fontId="0" fillId="0" borderId="100" xfId="0" applyFill="1" applyBorder="1" applyAlignment="1">
      <alignment horizontal="left" vertical="center" wrapText="1"/>
    </xf>
    <xf numFmtId="0" fontId="0" fillId="0" borderId="69" xfId="0" applyFill="1" applyBorder="1" applyAlignment="1">
      <alignment horizontal="center" vertical="top"/>
    </xf>
    <xf numFmtId="0" fontId="0" fillId="0" borderId="26" xfId="0" applyFill="1" applyBorder="1" applyAlignment="1">
      <alignment horizontal="center" vertical="top"/>
    </xf>
    <xf numFmtId="0" fontId="0" fillId="0" borderId="27" xfId="0" applyFill="1" applyBorder="1" applyAlignment="1">
      <alignment horizontal="center" vertical="top"/>
    </xf>
    <xf numFmtId="0" fontId="0" fillId="0" borderId="0" xfId="0" applyFont="1" applyAlignment="1">
      <alignment horizontal="center" vertical="center"/>
    </xf>
    <xf numFmtId="0" fontId="8" fillId="0" borderId="0" xfId="0" applyFont="1" applyBorder="1" applyAlignment="1">
      <alignment horizontal="center" vertical="center"/>
    </xf>
    <xf numFmtId="0" fontId="18" fillId="0" borderId="0" xfId="0" applyFont="1" applyBorder="1" applyAlignment="1">
      <alignment horizontal="center" vertical="center"/>
    </xf>
    <xf numFmtId="0" fontId="8" fillId="0" borderId="0" xfId="0" applyFont="1" applyBorder="1" applyAlignment="1">
      <alignment horizontal="center" vertical="top"/>
    </xf>
    <xf numFmtId="0" fontId="0" fillId="0" borderId="0" xfId="0" applyFont="1" applyBorder="1" applyAlignment="1">
      <alignment horizontal="center"/>
    </xf>
    <xf numFmtId="0" fontId="0" fillId="0" borderId="1" xfId="0" applyFont="1" applyBorder="1" applyAlignment="1">
      <alignment horizontal="left" vertical="top" wrapText="1"/>
    </xf>
    <xf numFmtId="0" fontId="0" fillId="0" borderId="2" xfId="0" applyFont="1" applyBorder="1" applyAlignment="1">
      <alignment horizontal="left" vertical="top" wrapText="1"/>
    </xf>
    <xf numFmtId="0" fontId="0" fillId="0" borderId="3" xfId="0" applyFont="1" applyBorder="1" applyAlignment="1">
      <alignment horizontal="left" vertical="top" wrapText="1"/>
    </xf>
    <xf numFmtId="0" fontId="0" fillId="0" borderId="4" xfId="0" applyFont="1" applyBorder="1" applyAlignment="1">
      <alignment horizontal="left" vertical="top" wrapText="1"/>
    </xf>
    <xf numFmtId="0" fontId="0" fillId="0" borderId="0" xfId="0" applyFont="1" applyBorder="1" applyAlignment="1">
      <alignment horizontal="left" vertical="top" wrapText="1"/>
    </xf>
    <xf numFmtId="0" fontId="0" fillId="0" borderId="6" xfId="0" applyFont="1" applyBorder="1" applyAlignment="1">
      <alignment horizontal="left" vertical="top" wrapText="1"/>
    </xf>
    <xf numFmtId="0" fontId="0" fillId="0" borderId="7" xfId="0" applyFont="1" applyBorder="1" applyAlignment="1">
      <alignment horizontal="left" vertical="top" wrapText="1"/>
    </xf>
    <xf numFmtId="0" fontId="0" fillId="0" borderId="8" xfId="0" applyFont="1" applyBorder="1" applyAlignment="1">
      <alignment horizontal="left" vertical="top" wrapText="1"/>
    </xf>
    <xf numFmtId="0" fontId="0" fillId="0" borderId="9" xfId="0" applyFont="1" applyBorder="1" applyAlignment="1">
      <alignment horizontal="left" vertical="top" wrapText="1"/>
    </xf>
    <xf numFmtId="38" fontId="68" fillId="2" borderId="223" xfId="2" applyFont="1" applyFill="1" applyBorder="1" applyAlignment="1">
      <alignment horizontal="center" vertical="center"/>
    </xf>
    <xf numFmtId="38" fontId="68" fillId="2" borderId="224" xfId="2" applyFont="1" applyFill="1" applyBorder="1" applyAlignment="1">
      <alignment horizontal="center" vertical="center"/>
    </xf>
    <xf numFmtId="38" fontId="68" fillId="2" borderId="225" xfId="2" applyFont="1" applyFill="1" applyBorder="1" applyAlignment="1">
      <alignment horizontal="center" vertical="center"/>
    </xf>
    <xf numFmtId="1" fontId="0" fillId="0" borderId="81" xfId="0" applyNumberFormat="1" applyFont="1" applyFill="1" applyBorder="1" applyAlignment="1">
      <alignment horizontal="center" vertical="center"/>
    </xf>
    <xf numFmtId="1" fontId="0" fillId="0" borderId="33" xfId="0" applyNumberFormat="1" applyFont="1" applyFill="1" applyBorder="1" applyAlignment="1">
      <alignment horizontal="center" vertical="center"/>
    </xf>
    <xf numFmtId="1" fontId="0" fillId="0" borderId="28" xfId="0" applyNumberFormat="1" applyFont="1" applyFill="1" applyBorder="1" applyAlignment="1">
      <alignment horizontal="center" vertical="center"/>
    </xf>
    <xf numFmtId="0" fontId="0" fillId="0" borderId="5" xfId="0" applyFont="1" applyFill="1" applyBorder="1" applyAlignment="1">
      <alignment horizontal="center" vertical="center"/>
    </xf>
    <xf numFmtId="9" fontId="0" fillId="0" borderId="81" xfId="0" applyNumberFormat="1" applyFont="1" applyFill="1" applyBorder="1" applyAlignment="1">
      <alignment horizontal="center" vertical="center"/>
    </xf>
    <xf numFmtId="9" fontId="0" fillId="0" borderId="33" xfId="0" applyNumberFormat="1" applyFont="1" applyFill="1" applyBorder="1" applyAlignment="1">
      <alignment horizontal="center" vertical="center"/>
    </xf>
    <xf numFmtId="9" fontId="0" fillId="0" borderId="28" xfId="0" applyNumberFormat="1" applyFont="1" applyFill="1" applyBorder="1" applyAlignment="1">
      <alignment horizontal="center" vertical="center"/>
    </xf>
    <xf numFmtId="0" fontId="0" fillId="0" borderId="81" xfId="0" applyFont="1" applyFill="1" applyBorder="1" applyAlignment="1">
      <alignment horizontal="left" vertical="center"/>
    </xf>
    <xf numFmtId="0" fontId="0" fillId="0" borderId="33" xfId="0" applyFont="1" applyFill="1" applyBorder="1" applyAlignment="1">
      <alignment horizontal="left" vertical="center"/>
    </xf>
    <xf numFmtId="0" fontId="0" fillId="0" borderId="81" xfId="0" applyFont="1" applyFill="1" applyBorder="1" applyAlignment="1">
      <alignment horizontal="center" vertical="center"/>
    </xf>
    <xf numFmtId="0" fontId="0" fillId="0" borderId="33" xfId="0" applyFont="1" applyFill="1" applyBorder="1" applyAlignment="1">
      <alignment horizontal="center" vertical="center"/>
    </xf>
    <xf numFmtId="0" fontId="0" fillId="0" borderId="28" xfId="0" applyFont="1" applyFill="1" applyBorder="1" applyAlignment="1">
      <alignment horizontal="center" vertical="center"/>
    </xf>
    <xf numFmtId="0" fontId="0" fillId="0" borderId="0" xfId="0" applyAlignment="1">
      <alignment horizontal="right" vertical="center"/>
    </xf>
    <xf numFmtId="0" fontId="11" fillId="0" borderId="1" xfId="0" applyFont="1" applyBorder="1" applyAlignment="1">
      <alignment horizontal="left" vertical="top" wrapText="1"/>
    </xf>
    <xf numFmtId="0" fontId="11" fillId="0" borderId="2" xfId="0" applyFont="1" applyBorder="1" applyAlignment="1">
      <alignment horizontal="left" vertical="top" wrapText="1"/>
    </xf>
    <xf numFmtId="0" fontId="11" fillId="0" borderId="3" xfId="0" applyFont="1" applyBorder="1" applyAlignment="1">
      <alignment horizontal="left" vertical="top" wrapText="1"/>
    </xf>
    <xf numFmtId="0" fontId="11" fillId="0" borderId="4" xfId="0" applyFont="1" applyBorder="1" applyAlignment="1">
      <alignment horizontal="left" vertical="top" wrapText="1"/>
    </xf>
    <xf numFmtId="0" fontId="11" fillId="0" borderId="0" xfId="0" applyFont="1" applyBorder="1" applyAlignment="1">
      <alignment horizontal="left" vertical="top" wrapText="1"/>
    </xf>
    <xf numFmtId="0" fontId="11" fillId="0" borderId="6" xfId="0" applyFont="1" applyBorder="1" applyAlignment="1">
      <alignment horizontal="left" vertical="top" wrapText="1"/>
    </xf>
    <xf numFmtId="0" fontId="11" fillId="0" borderId="7" xfId="0" applyFont="1" applyBorder="1" applyAlignment="1">
      <alignment horizontal="left" vertical="top" wrapText="1"/>
    </xf>
    <xf numFmtId="0" fontId="11" fillId="0" borderId="8" xfId="0" applyFont="1" applyBorder="1" applyAlignment="1">
      <alignment horizontal="left" vertical="top" wrapText="1"/>
    </xf>
    <xf numFmtId="0" fontId="11" fillId="0" borderId="9" xfId="0" applyFont="1" applyBorder="1" applyAlignment="1">
      <alignment horizontal="left" vertical="top"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0" fontId="0" fillId="0" borderId="7" xfId="0" applyFont="1" applyBorder="1" applyAlignment="1">
      <alignment horizontal="center" vertical="center" wrapText="1"/>
    </xf>
    <xf numFmtId="0" fontId="0" fillId="0" borderId="8" xfId="0" applyFont="1" applyBorder="1" applyAlignment="1">
      <alignment horizontal="center" vertical="center" wrapText="1"/>
    </xf>
    <xf numFmtId="0" fontId="0" fillId="0" borderId="9" xfId="0" applyFont="1" applyBorder="1" applyAlignment="1">
      <alignment horizontal="center" vertical="center" wrapText="1"/>
    </xf>
    <xf numFmtId="0" fontId="0" fillId="2" borderId="81"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8" xfId="0" applyFont="1" applyFill="1" applyBorder="1" applyAlignment="1">
      <alignment horizontal="center" vertical="center"/>
    </xf>
    <xf numFmtId="38" fontId="0" fillId="2" borderId="5" xfId="8" applyFont="1" applyFill="1" applyBorder="1" applyAlignment="1">
      <alignment horizontal="right" vertical="center"/>
    </xf>
    <xf numFmtId="38" fontId="0" fillId="2" borderId="81" xfId="8" applyFont="1" applyFill="1" applyBorder="1" applyAlignment="1">
      <alignment horizontal="right" vertical="center"/>
    </xf>
    <xf numFmtId="0" fontId="25" fillId="0" borderId="0" xfId="0" applyFont="1" applyBorder="1" applyAlignment="1">
      <alignment horizontal="center" vertical="center"/>
    </xf>
    <xf numFmtId="0" fontId="0" fillId="2" borderId="81" xfId="0" applyFont="1" applyFill="1" applyBorder="1" applyAlignment="1">
      <alignment horizontal="left" vertical="center"/>
    </xf>
    <xf numFmtId="0" fontId="0" fillId="2" borderId="33" xfId="0" applyFont="1" applyFill="1" applyBorder="1" applyAlignment="1">
      <alignment horizontal="left" vertical="center"/>
    </xf>
    <xf numFmtId="0" fontId="0" fillId="2" borderId="28" xfId="0" applyFont="1" applyFill="1" applyBorder="1" applyAlignment="1">
      <alignment horizontal="left" vertical="center"/>
    </xf>
    <xf numFmtId="0" fontId="0" fillId="2" borderId="5" xfId="0" applyFont="1" applyFill="1" applyBorder="1" applyAlignment="1">
      <alignment horizontal="center" vertical="center"/>
    </xf>
    <xf numFmtId="0" fontId="41" fillId="2" borderId="33" xfId="0" applyFont="1" applyFill="1" applyBorder="1" applyAlignment="1">
      <alignment horizontal="center" vertical="center"/>
    </xf>
    <xf numFmtId="0" fontId="41" fillId="2" borderId="28"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4" xfId="0" applyFont="1" applyBorder="1" applyAlignment="1">
      <alignment horizontal="center" vertical="top" wrapText="1"/>
    </xf>
    <xf numFmtId="0" fontId="0" fillId="0" borderId="0" xfId="0" applyFont="1" applyBorder="1" applyAlignment="1">
      <alignment horizontal="center" vertical="top" wrapText="1"/>
    </xf>
    <xf numFmtId="0" fontId="0" fillId="0" borderId="6" xfId="0" applyFont="1" applyBorder="1" applyAlignment="1">
      <alignment horizontal="center" vertical="top" wrapText="1"/>
    </xf>
    <xf numFmtId="0" fontId="0" fillId="0" borderId="7" xfId="0" applyFont="1" applyBorder="1" applyAlignment="1">
      <alignment horizontal="center" vertical="top" wrapText="1"/>
    </xf>
    <xf numFmtId="0" fontId="0" fillId="0" borderId="8" xfId="0" applyFont="1" applyBorder="1" applyAlignment="1">
      <alignment horizontal="center" vertical="top" wrapText="1"/>
    </xf>
    <xf numFmtId="0" fontId="0" fillId="0" borderId="9" xfId="0" applyFont="1" applyBorder="1" applyAlignment="1">
      <alignment horizontal="center" vertical="top" wrapText="1"/>
    </xf>
    <xf numFmtId="0" fontId="9" fillId="0" borderId="8" xfId="0" applyFont="1" applyBorder="1" applyAlignment="1">
      <alignment horizontal="left" vertical="top" wrapText="1"/>
    </xf>
    <xf numFmtId="0" fontId="9" fillId="0" borderId="0" xfId="0" quotePrefix="1" applyFont="1" applyBorder="1" applyAlignment="1">
      <alignment horizontal="left" vertical="center"/>
    </xf>
    <xf numFmtId="0" fontId="9" fillId="0" borderId="1" xfId="0" applyFont="1" applyBorder="1" applyAlignment="1">
      <alignment horizontal="center" vertical="top" wrapText="1"/>
    </xf>
    <xf numFmtId="0" fontId="9" fillId="0" borderId="2" xfId="0" applyFont="1" applyBorder="1" applyAlignment="1">
      <alignment horizontal="center" vertical="top" wrapText="1"/>
    </xf>
    <xf numFmtId="0" fontId="9" fillId="0" borderId="3" xfId="0" applyFont="1" applyBorder="1" applyAlignment="1">
      <alignment horizontal="center" vertical="top" wrapText="1"/>
    </xf>
    <xf numFmtId="0" fontId="9" fillId="0" borderId="4" xfId="0" applyFont="1" applyBorder="1" applyAlignment="1">
      <alignment horizontal="center" vertical="top" wrapText="1"/>
    </xf>
    <xf numFmtId="0" fontId="9" fillId="0" borderId="0" xfId="0" applyFont="1" applyBorder="1" applyAlignment="1">
      <alignment horizontal="center" vertical="top" wrapText="1"/>
    </xf>
    <xf numFmtId="0" fontId="9" fillId="0" borderId="6" xfId="0" applyFont="1" applyBorder="1" applyAlignment="1">
      <alignment horizontal="center" vertical="top" wrapText="1"/>
    </xf>
    <xf numFmtId="0" fontId="9" fillId="0" borderId="7" xfId="0" applyFont="1" applyBorder="1" applyAlignment="1">
      <alignment horizontal="center" vertical="top" wrapText="1"/>
    </xf>
    <xf numFmtId="0" fontId="9" fillId="0" borderId="8" xfId="0" applyFont="1" applyBorder="1" applyAlignment="1">
      <alignment horizontal="center" vertical="top" wrapText="1"/>
    </xf>
    <xf numFmtId="0" fontId="9" fillId="0" borderId="9" xfId="0" applyFont="1" applyBorder="1" applyAlignment="1">
      <alignment horizontal="center" vertical="top" wrapText="1"/>
    </xf>
    <xf numFmtId="0" fontId="9" fillId="0" borderId="4" xfId="0" applyFont="1" applyBorder="1" applyAlignment="1">
      <alignment horizontal="left" vertical="center" wrapText="1"/>
    </xf>
    <xf numFmtId="0" fontId="9" fillId="0" borderId="0" xfId="0" applyFont="1" applyBorder="1" applyAlignment="1">
      <alignment horizontal="left" vertical="center" wrapText="1"/>
    </xf>
    <xf numFmtId="0" fontId="9" fillId="0" borderId="6" xfId="0" applyFont="1" applyBorder="1" applyAlignment="1">
      <alignment horizontal="left" vertical="center" wrapText="1"/>
    </xf>
    <xf numFmtId="0" fontId="0" fillId="0" borderId="1" xfId="0"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0" fontId="0" fillId="0" borderId="10" xfId="0" applyFont="1" applyBorder="1" applyAlignment="1">
      <alignment horizontal="center" vertical="top" wrapText="1"/>
    </xf>
    <xf numFmtId="0" fontId="0" fillId="0" borderId="11" xfId="0" applyFont="1" applyBorder="1" applyAlignment="1">
      <alignment horizontal="center" vertical="top" wrapText="1"/>
    </xf>
    <xf numFmtId="0" fontId="0" fillId="0" borderId="12" xfId="0" applyFont="1" applyBorder="1" applyAlignment="1">
      <alignment horizontal="center" vertical="top" wrapText="1"/>
    </xf>
    <xf numFmtId="0" fontId="0" fillId="0" borderId="21" xfId="0" applyFont="1" applyBorder="1" applyAlignment="1">
      <alignment horizontal="center" vertical="top" wrapText="1"/>
    </xf>
    <xf numFmtId="0" fontId="0" fillId="0" borderId="22" xfId="0" applyFont="1" applyBorder="1" applyAlignment="1">
      <alignment horizontal="center" vertical="top" wrapText="1"/>
    </xf>
    <xf numFmtId="0" fontId="0" fillId="0" borderId="25" xfId="0" applyFont="1" applyBorder="1" applyAlignment="1">
      <alignment horizontal="center" vertical="top" wrapText="1"/>
    </xf>
    <xf numFmtId="0" fontId="0" fillId="0" borderId="26" xfId="0" applyFont="1" applyBorder="1" applyAlignment="1">
      <alignment horizontal="center" vertical="top" wrapText="1"/>
    </xf>
    <xf numFmtId="0" fontId="0" fillId="0" borderId="27" xfId="0" applyFont="1" applyBorder="1" applyAlignment="1">
      <alignment horizontal="center" vertical="top" wrapText="1"/>
    </xf>
    <xf numFmtId="0" fontId="92" fillId="0" borderId="0" xfId="4" applyFont="1" applyAlignment="1">
      <alignment horizontal="center" vertical="center"/>
    </xf>
    <xf numFmtId="0" fontId="11" fillId="6" borderId="18" xfId="4" applyFont="1" applyFill="1" applyBorder="1" applyAlignment="1">
      <alignment horizontal="center" vertical="center"/>
    </xf>
    <xf numFmtId="0" fontId="11" fillId="6" borderId="20" xfId="4" applyFont="1" applyFill="1" applyBorder="1" applyAlignment="1">
      <alignment horizontal="center" vertical="center"/>
    </xf>
    <xf numFmtId="0" fontId="26" fillId="6" borderId="97" xfId="4" applyFont="1" applyFill="1" applyBorder="1" applyAlignment="1">
      <alignment horizontal="center" vertical="center"/>
    </xf>
    <xf numFmtId="0" fontId="26" fillId="6" borderId="46" xfId="4" applyFont="1" applyFill="1" applyBorder="1" applyAlignment="1">
      <alignment horizontal="center" vertical="center"/>
    </xf>
    <xf numFmtId="0" fontId="11" fillId="6" borderId="111" xfId="4" applyFont="1" applyFill="1" applyBorder="1" applyAlignment="1">
      <alignment horizontal="center" vertical="center"/>
    </xf>
    <xf numFmtId="0" fontId="11" fillId="6" borderId="98" xfId="4" applyFont="1" applyFill="1" applyBorder="1" applyAlignment="1">
      <alignment horizontal="center" vertical="center"/>
    </xf>
    <xf numFmtId="0" fontId="11" fillId="6" borderId="116" xfId="4" applyFont="1" applyFill="1" applyBorder="1" applyAlignment="1">
      <alignment horizontal="center" vertical="center" shrinkToFit="1"/>
    </xf>
    <xf numFmtId="0" fontId="11" fillId="6" borderId="13" xfId="4" applyFont="1" applyFill="1" applyBorder="1" applyAlignment="1">
      <alignment horizontal="center" vertical="center" shrinkToFit="1"/>
    </xf>
    <xf numFmtId="0" fontId="11" fillId="6" borderId="13" xfId="4" applyFont="1" applyFill="1" applyBorder="1" applyAlignment="1">
      <alignment horizontal="center" vertical="center"/>
    </xf>
    <xf numFmtId="0" fontId="11" fillId="6" borderId="14" xfId="4" applyFont="1" applyFill="1" applyBorder="1" applyAlignment="1">
      <alignment horizontal="center" vertical="center"/>
    </xf>
    <xf numFmtId="0" fontId="26" fillId="6" borderId="98" xfId="4" applyFont="1" applyFill="1" applyBorder="1" applyAlignment="1">
      <alignment horizontal="center" vertical="center"/>
    </xf>
    <xf numFmtId="0" fontId="27" fillId="0" borderId="102" xfId="4" applyFont="1" applyBorder="1" applyAlignment="1">
      <alignment horizontal="center" vertical="center"/>
    </xf>
    <xf numFmtId="0" fontId="27" fillId="0" borderId="104" xfId="4" applyFont="1" applyBorder="1" applyAlignment="1">
      <alignment horizontal="center" vertical="center"/>
    </xf>
    <xf numFmtId="0" fontId="11" fillId="4" borderId="18" xfId="4" applyFont="1" applyFill="1" applyBorder="1" applyAlignment="1">
      <alignment horizontal="center" vertical="center"/>
    </xf>
    <xf numFmtId="0" fontId="11" fillId="4" borderId="20" xfId="4" applyFont="1" applyFill="1" applyBorder="1" applyAlignment="1">
      <alignment horizontal="center" vertical="center"/>
    </xf>
    <xf numFmtId="0" fontId="78" fillId="6" borderId="51" xfId="4" applyFont="1" applyFill="1" applyBorder="1" applyAlignment="1">
      <alignment horizontal="center" vertical="center"/>
    </xf>
    <xf numFmtId="0" fontId="26" fillId="0" borderId="3" xfId="4" applyFont="1" applyFill="1" applyBorder="1" applyAlignment="1">
      <alignment horizontal="center" vertical="center"/>
    </xf>
    <xf numFmtId="0" fontId="26" fillId="0" borderId="16" xfId="4" applyFont="1" applyFill="1" applyBorder="1" applyAlignment="1">
      <alignment horizontal="center" vertical="center"/>
    </xf>
    <xf numFmtId="0" fontId="26" fillId="0" borderId="17" xfId="4" applyFont="1" applyFill="1" applyBorder="1" applyAlignment="1">
      <alignment horizontal="center" vertical="center"/>
    </xf>
    <xf numFmtId="0" fontId="26" fillId="0" borderId="44" xfId="4" applyFont="1" applyFill="1" applyBorder="1" applyAlignment="1">
      <alignment horizontal="center" vertical="center"/>
    </xf>
    <xf numFmtId="0" fontId="26" fillId="0" borderId="190" xfId="4" applyFont="1" applyFill="1" applyBorder="1" applyAlignment="1">
      <alignment horizontal="center" vertical="center"/>
    </xf>
    <xf numFmtId="0" fontId="26" fillId="0" borderId="191" xfId="4" applyFont="1" applyFill="1" applyBorder="1" applyAlignment="1">
      <alignment horizontal="center" vertical="center"/>
    </xf>
    <xf numFmtId="0" fontId="26" fillId="0" borderId="9" xfId="4" applyFont="1" applyFill="1" applyBorder="1" applyAlignment="1">
      <alignment horizontal="center" vertical="center"/>
    </xf>
    <xf numFmtId="0" fontId="26" fillId="0" borderId="23" xfId="4" applyFont="1" applyFill="1" applyBorder="1" applyAlignment="1">
      <alignment horizontal="center" vertical="center"/>
    </xf>
    <xf numFmtId="0" fontId="26" fillId="0" borderId="24" xfId="4" applyFont="1" applyFill="1" applyBorder="1" applyAlignment="1">
      <alignment horizontal="center" vertical="center"/>
    </xf>
    <xf numFmtId="0" fontId="78" fillId="6" borderId="73" xfId="4" applyFont="1" applyFill="1" applyBorder="1" applyAlignment="1">
      <alignment horizontal="center" vertical="center"/>
    </xf>
    <xf numFmtId="0" fontId="78" fillId="6" borderId="42" xfId="4" applyFont="1" applyFill="1" applyBorder="1" applyAlignment="1">
      <alignment horizontal="center" vertical="center"/>
    </xf>
    <xf numFmtId="0" fontId="78" fillId="6" borderId="52" xfId="4" applyFont="1" applyFill="1" applyBorder="1" applyAlignment="1">
      <alignment horizontal="center" vertical="center"/>
    </xf>
    <xf numFmtId="0" fontId="78" fillId="6" borderId="5" xfId="4" applyFont="1" applyFill="1" applyBorder="1" applyAlignment="1">
      <alignment horizontal="center" vertical="center"/>
    </xf>
    <xf numFmtId="0" fontId="26" fillId="0" borderId="11" xfId="4" applyFont="1" applyBorder="1" applyAlignment="1">
      <alignment horizontal="center" vertical="center"/>
    </xf>
    <xf numFmtId="0" fontId="26" fillId="0" borderId="69" xfId="4" applyFont="1" applyFill="1" applyBorder="1" applyAlignment="1">
      <alignment horizontal="center" vertical="center"/>
    </xf>
    <xf numFmtId="0" fontId="26" fillId="0" borderId="26" xfId="4" applyFont="1" applyFill="1" applyBorder="1" applyAlignment="1">
      <alignment horizontal="center" vertical="center"/>
    </xf>
    <xf numFmtId="0" fontId="26" fillId="0" borderId="100" xfId="4" applyFont="1" applyFill="1" applyBorder="1" applyAlignment="1">
      <alignment horizontal="center" vertical="center"/>
    </xf>
    <xf numFmtId="0" fontId="26" fillId="0" borderId="25" xfId="4" applyFont="1" applyFill="1" applyBorder="1" applyAlignment="1">
      <alignment horizontal="center" vertical="center"/>
    </xf>
    <xf numFmtId="0" fontId="78" fillId="6" borderId="81" xfId="4" applyFont="1" applyFill="1" applyBorder="1" applyAlignment="1">
      <alignment horizontal="center" vertical="center"/>
    </xf>
    <xf numFmtId="0" fontId="78" fillId="6" borderId="33" xfId="4" applyFont="1" applyFill="1" applyBorder="1" applyAlignment="1">
      <alignment horizontal="center" vertical="center"/>
    </xf>
    <xf numFmtId="0" fontId="78" fillId="6" borderId="28" xfId="4" applyFont="1" applyFill="1" applyBorder="1" applyAlignment="1">
      <alignment horizontal="center" vertical="center"/>
    </xf>
    <xf numFmtId="0" fontId="26" fillId="0" borderId="28" xfId="4" applyFont="1" applyFill="1" applyBorder="1" applyAlignment="1">
      <alignment horizontal="center" vertical="center"/>
    </xf>
    <xf numFmtId="0" fontId="26" fillId="0" borderId="5" xfId="4" applyFont="1" applyFill="1" applyBorder="1" applyAlignment="1">
      <alignment horizontal="center" vertical="center"/>
    </xf>
    <xf numFmtId="0" fontId="26" fillId="0" borderId="14" xfId="4" applyFont="1" applyFill="1" applyBorder="1" applyAlignment="1">
      <alignment horizontal="center" vertical="center"/>
    </xf>
    <xf numFmtId="0" fontId="78" fillId="6" borderId="7" xfId="4" applyFont="1" applyFill="1" applyBorder="1" applyAlignment="1">
      <alignment horizontal="center" vertical="center"/>
    </xf>
    <xf numFmtId="0" fontId="78" fillId="6" borderId="8" xfId="4" applyFont="1" applyFill="1" applyBorder="1" applyAlignment="1">
      <alignment horizontal="center" vertical="center"/>
    </xf>
    <xf numFmtId="0" fontId="78" fillId="6" borderId="9" xfId="4" applyFont="1" applyFill="1" applyBorder="1" applyAlignment="1">
      <alignment horizontal="center" vertical="center"/>
    </xf>
    <xf numFmtId="0" fontId="78" fillId="6" borderId="23" xfId="4" applyFont="1" applyFill="1" applyBorder="1" applyAlignment="1">
      <alignment horizontal="center" vertical="center"/>
    </xf>
    <xf numFmtId="0" fontId="26" fillId="0" borderId="5" xfId="4" applyFont="1" applyFill="1" applyBorder="1" applyAlignment="1">
      <alignment horizontal="center" vertical="center" wrapText="1"/>
    </xf>
    <xf numFmtId="0" fontId="26" fillId="0" borderId="51" xfId="4" applyFont="1" applyFill="1" applyBorder="1" applyAlignment="1">
      <alignment horizontal="center" vertical="center" wrapText="1"/>
    </xf>
    <xf numFmtId="0" fontId="26" fillId="0" borderId="1" xfId="4" applyFont="1" applyFill="1" applyBorder="1" applyAlignment="1">
      <alignment horizontal="center" vertical="center" wrapText="1"/>
    </xf>
    <xf numFmtId="0" fontId="26" fillId="0" borderId="2" xfId="4" applyFont="1" applyFill="1" applyBorder="1" applyAlignment="1">
      <alignment horizontal="center" vertical="center" wrapText="1"/>
    </xf>
    <xf numFmtId="0" fontId="26" fillId="0" borderId="3" xfId="4" applyFont="1" applyFill="1" applyBorder="1" applyAlignment="1">
      <alignment horizontal="center" vertical="center" wrapText="1"/>
    </xf>
    <xf numFmtId="0" fontId="26" fillId="0" borderId="53" xfId="4" applyFont="1" applyFill="1" applyBorder="1" applyAlignment="1">
      <alignment horizontal="center" vertical="center" wrapText="1"/>
    </xf>
    <xf numFmtId="0" fontId="26" fillId="0" borderId="41" xfId="4" applyFont="1" applyFill="1" applyBorder="1" applyAlignment="1">
      <alignment horizontal="center" vertical="center" wrapText="1"/>
    </xf>
    <xf numFmtId="0" fontId="26" fillId="0" borderId="72" xfId="4" applyFont="1" applyFill="1" applyBorder="1" applyAlignment="1">
      <alignment horizontal="center" vertical="center" wrapText="1"/>
    </xf>
    <xf numFmtId="0" fontId="26" fillId="0" borderId="10" xfId="4" applyFont="1" applyFill="1" applyBorder="1" applyAlignment="1">
      <alignment horizontal="center" vertical="center"/>
    </xf>
    <xf numFmtId="0" fontId="26" fillId="0" borderId="11" xfId="4" applyFont="1" applyFill="1" applyBorder="1" applyAlignment="1">
      <alignment horizontal="center" vertical="center"/>
    </xf>
    <xf numFmtId="0" fontId="26" fillId="0" borderId="47" xfId="4" applyFont="1" applyFill="1" applyBorder="1" applyAlignment="1">
      <alignment horizontal="center" vertical="center"/>
    </xf>
    <xf numFmtId="0" fontId="26" fillId="0" borderId="21" xfId="4" applyFont="1" applyFill="1" applyBorder="1" applyAlignment="1">
      <alignment horizontal="center" vertical="center"/>
    </xf>
    <xf numFmtId="0" fontId="26" fillId="0" borderId="0" xfId="4" applyFont="1" applyFill="1" applyBorder="1" applyAlignment="1">
      <alignment horizontal="center" vertical="center"/>
    </xf>
    <xf numFmtId="0" fontId="26" fillId="0" borderId="6" xfId="4" applyFont="1" applyFill="1" applyBorder="1" applyAlignment="1">
      <alignment horizontal="center" vertical="center"/>
    </xf>
    <xf numFmtId="0" fontId="26" fillId="0" borderId="40" xfId="4" applyFont="1" applyFill="1" applyBorder="1" applyAlignment="1">
      <alignment horizontal="center" vertical="center"/>
    </xf>
    <xf numFmtId="0" fontId="26" fillId="0" borderId="41" xfId="4" applyFont="1" applyFill="1" applyBorder="1" applyAlignment="1">
      <alignment horizontal="center" vertical="center"/>
    </xf>
    <xf numFmtId="0" fontId="26" fillId="0" borderId="72" xfId="4" applyFont="1" applyFill="1" applyBorder="1" applyAlignment="1">
      <alignment horizontal="center" vertical="center"/>
    </xf>
    <xf numFmtId="0" fontId="26" fillId="0" borderId="71" xfId="4" applyFont="1" applyFill="1" applyBorder="1" applyAlignment="1">
      <alignment horizontal="center" vertical="center"/>
    </xf>
    <xf numFmtId="0" fontId="26" fillId="0" borderId="48" xfId="4" applyFont="1" applyFill="1" applyBorder="1" applyAlignment="1">
      <alignment horizontal="center" vertical="center"/>
    </xf>
    <xf numFmtId="0" fontId="26" fillId="0" borderId="99" xfId="4" applyFont="1" applyFill="1" applyBorder="1" applyAlignment="1">
      <alignment horizontal="center" vertical="center"/>
    </xf>
    <xf numFmtId="0" fontId="26" fillId="0" borderId="12" xfId="4" applyFont="1" applyFill="1" applyBorder="1" applyAlignment="1">
      <alignment horizontal="center" vertical="center"/>
    </xf>
    <xf numFmtId="0" fontId="26" fillId="0" borderId="22" xfId="4" applyFont="1" applyFill="1" applyBorder="1" applyAlignment="1">
      <alignment horizontal="center" vertical="center"/>
    </xf>
    <xf numFmtId="0" fontId="26" fillId="0" borderId="109" xfId="4" applyFont="1" applyFill="1" applyBorder="1" applyAlignment="1">
      <alignment horizontal="center" vertical="center"/>
    </xf>
    <xf numFmtId="0" fontId="30" fillId="0" borderId="1" xfId="4" applyFont="1" applyFill="1" applyBorder="1" applyAlignment="1">
      <alignment horizontal="center" vertical="center" wrapText="1"/>
    </xf>
    <xf numFmtId="0" fontId="30" fillId="0" borderId="2" xfId="4" applyFont="1" applyFill="1" applyBorder="1" applyAlignment="1">
      <alignment horizontal="center" vertical="center" wrapText="1"/>
    </xf>
    <xf numFmtId="0" fontId="30" fillId="0" borderId="3" xfId="4" applyFont="1" applyFill="1" applyBorder="1" applyAlignment="1">
      <alignment horizontal="center" vertical="center" wrapText="1"/>
    </xf>
    <xf numFmtId="0" fontId="30" fillId="0" borderId="53" xfId="4" applyFont="1" applyFill="1" applyBorder="1" applyAlignment="1">
      <alignment horizontal="center" vertical="center" wrapText="1"/>
    </xf>
    <xf numFmtId="0" fontId="30" fillId="0" borderId="41" xfId="4" applyFont="1" applyFill="1" applyBorder="1" applyAlignment="1">
      <alignment horizontal="center" vertical="center" wrapText="1"/>
    </xf>
    <xf numFmtId="0" fontId="30" fillId="0" borderId="72" xfId="4" applyFont="1" applyFill="1" applyBorder="1" applyAlignment="1">
      <alignment horizontal="center" vertical="center" wrapText="1"/>
    </xf>
    <xf numFmtId="0" fontId="26" fillId="0" borderId="97" xfId="4" applyFont="1" applyFill="1" applyBorder="1" applyAlignment="1">
      <alignment horizontal="center" vertical="center"/>
    </xf>
    <xf numFmtId="0" fontId="32" fillId="0" borderId="0" xfId="5" applyFont="1" applyBorder="1" applyAlignment="1">
      <alignment vertical="center"/>
    </xf>
    <xf numFmtId="0" fontId="32" fillId="0" borderId="0" xfId="5" applyFont="1" applyFill="1" applyBorder="1" applyAlignment="1">
      <alignment vertical="center"/>
    </xf>
    <xf numFmtId="0" fontId="23" fillId="0" borderId="0" xfId="5" applyAlignment="1">
      <alignment horizontal="center"/>
    </xf>
    <xf numFmtId="0" fontId="23" fillId="0" borderId="13" xfId="5" applyBorder="1" applyAlignment="1">
      <alignment vertical="center"/>
    </xf>
    <xf numFmtId="0" fontId="23" fillId="0" borderId="5" xfId="5" applyBorder="1" applyAlignment="1">
      <alignment vertical="center"/>
    </xf>
    <xf numFmtId="0" fontId="23" fillId="0" borderId="5" xfId="5" applyBorder="1" applyAlignment="1">
      <alignment horizontal="center" vertical="center"/>
    </xf>
    <xf numFmtId="0" fontId="23" fillId="0" borderId="14" xfId="5" applyBorder="1" applyAlignment="1">
      <alignment horizontal="center" vertical="center"/>
    </xf>
    <xf numFmtId="0" fontId="27" fillId="2" borderId="37" xfId="5" applyFont="1" applyFill="1" applyBorder="1" applyAlignment="1">
      <alignment vertical="center" wrapText="1"/>
    </xf>
    <xf numFmtId="0" fontId="27" fillId="2" borderId="3" xfId="5" applyFont="1" applyFill="1" applyBorder="1" applyAlignment="1">
      <alignment vertical="center"/>
    </xf>
    <xf numFmtId="0" fontId="27" fillId="2" borderId="21" xfId="5" applyFont="1" applyFill="1" applyBorder="1" applyAlignment="1">
      <alignment vertical="center"/>
    </xf>
    <xf numFmtId="0" fontId="27" fillId="2" borderId="6" xfId="5" applyFont="1" applyFill="1" applyBorder="1" applyAlignment="1">
      <alignment vertical="center"/>
    </xf>
    <xf numFmtId="0" fontId="27" fillId="2" borderId="25" xfId="5" applyFont="1" applyFill="1" applyBorder="1" applyAlignment="1">
      <alignment vertical="center"/>
    </xf>
    <xf numFmtId="0" fontId="27" fillId="2" borderId="100" xfId="5" applyFont="1" applyFill="1" applyBorder="1" applyAlignment="1">
      <alignment vertical="center"/>
    </xf>
    <xf numFmtId="0" fontId="23" fillId="2" borderId="5" xfId="5" applyFill="1" applyBorder="1" applyAlignment="1">
      <alignment horizontal="left" vertical="center"/>
    </xf>
    <xf numFmtId="0" fontId="23" fillId="2" borderId="14" xfId="5" applyFill="1" applyBorder="1" applyAlignment="1">
      <alignment horizontal="left" vertical="center"/>
    </xf>
    <xf numFmtId="0" fontId="23" fillId="2" borderId="19" xfId="5" applyFill="1" applyBorder="1" applyAlignment="1">
      <alignment horizontal="left" vertical="center"/>
    </xf>
    <xf numFmtId="0" fontId="23" fillId="2" borderId="20" xfId="5" applyFill="1" applyBorder="1" applyAlignment="1">
      <alignment horizontal="left" vertical="center"/>
    </xf>
    <xf numFmtId="0" fontId="23" fillId="0" borderId="13" xfId="5" applyBorder="1" applyAlignment="1">
      <alignment vertical="center" wrapText="1"/>
    </xf>
    <xf numFmtId="0" fontId="23" fillId="0" borderId="5" xfId="5" applyBorder="1" applyAlignment="1">
      <alignment vertical="center" wrapText="1"/>
    </xf>
    <xf numFmtId="0" fontId="23" fillId="2" borderId="13" xfId="5" applyFill="1" applyBorder="1" applyAlignment="1">
      <alignment vertical="center" wrapText="1"/>
    </xf>
    <xf numFmtId="0" fontId="23" fillId="2" borderId="5" xfId="5" applyFill="1" applyBorder="1" applyAlignment="1">
      <alignment vertical="center" wrapText="1"/>
    </xf>
    <xf numFmtId="0" fontId="23" fillId="2" borderId="5" xfId="5" applyFill="1" applyBorder="1" applyAlignment="1">
      <alignment horizontal="right" vertical="center"/>
    </xf>
    <xf numFmtId="0" fontId="23" fillId="2" borderId="14" xfId="5" applyFill="1" applyBorder="1" applyAlignment="1">
      <alignment horizontal="right" vertical="center"/>
    </xf>
    <xf numFmtId="0" fontId="23" fillId="0" borderId="116" xfId="5" applyBorder="1" applyAlignment="1">
      <alignment vertical="center" wrapText="1"/>
    </xf>
    <xf numFmtId="0" fontId="23" fillId="0" borderId="23" xfId="5" applyBorder="1" applyAlignment="1">
      <alignment vertical="center" wrapText="1"/>
    </xf>
    <xf numFmtId="0" fontId="23" fillId="0" borderId="5" xfId="5" applyBorder="1" applyAlignment="1">
      <alignment horizontal="right" vertical="center"/>
    </xf>
    <xf numFmtId="0" fontId="23" fillId="0" borderId="14" xfId="5" applyBorder="1" applyAlignment="1">
      <alignment horizontal="right" vertical="center"/>
    </xf>
    <xf numFmtId="0" fontId="23" fillId="0" borderId="35" xfId="5" applyBorder="1" applyAlignment="1">
      <alignment vertical="center" wrapText="1"/>
    </xf>
    <xf numFmtId="0" fontId="23" fillId="0" borderId="28" xfId="5" applyBorder="1" applyAlignment="1">
      <alignment vertical="center" wrapText="1"/>
    </xf>
    <xf numFmtId="0" fontId="23" fillId="0" borderId="28" xfId="5" applyBorder="1" applyAlignment="1">
      <alignment vertical="center"/>
    </xf>
    <xf numFmtId="0" fontId="23" fillId="0" borderId="14" xfId="5" applyBorder="1" applyAlignment="1">
      <alignment vertical="center" wrapText="1"/>
    </xf>
    <xf numFmtId="0" fontId="23" fillId="0" borderId="37" xfId="5" applyBorder="1" applyAlignment="1">
      <alignment vertical="center" wrapText="1"/>
    </xf>
    <xf numFmtId="0" fontId="23" fillId="0" borderId="3" xfId="5" applyBorder="1" applyAlignment="1">
      <alignment vertical="center" wrapText="1"/>
    </xf>
    <xf numFmtId="0" fontId="23" fillId="0" borderId="21" xfId="5" applyBorder="1" applyAlignment="1">
      <alignment vertical="center" wrapText="1"/>
    </xf>
    <xf numFmtId="0" fontId="23" fillId="0" borderId="6" xfId="5" applyBorder="1" applyAlignment="1">
      <alignment vertical="center" wrapText="1"/>
    </xf>
    <xf numFmtId="0" fontId="23" fillId="0" borderId="32" xfId="5" applyBorder="1" applyAlignment="1">
      <alignment vertical="center" wrapText="1"/>
    </xf>
    <xf numFmtId="0" fontId="23" fillId="0" borderId="9" xfId="5" applyBorder="1" applyAlignment="1">
      <alignment vertical="center" wrapText="1"/>
    </xf>
    <xf numFmtId="0" fontId="23" fillId="0" borderId="14" xfId="5" applyBorder="1" applyAlignment="1">
      <alignment vertical="center"/>
    </xf>
    <xf numFmtId="0" fontId="107" fillId="0" borderId="0" xfId="5" applyFont="1" applyFill="1" applyBorder="1" applyAlignment="1">
      <alignment horizontal="right" vertical="center"/>
    </xf>
    <xf numFmtId="0" fontId="23" fillId="0" borderId="116" xfId="5" applyBorder="1" applyAlignment="1">
      <alignment vertical="center"/>
    </xf>
    <xf numFmtId="0" fontId="23" fillId="0" borderId="23" xfId="5" applyBorder="1" applyAlignment="1">
      <alignment vertical="center"/>
    </xf>
    <xf numFmtId="0" fontId="23" fillId="0" borderId="78" xfId="5" applyBorder="1" applyAlignment="1">
      <alignment vertical="center"/>
    </xf>
    <xf numFmtId="0" fontId="23" fillId="0" borderId="117" xfId="5" applyBorder="1" applyAlignment="1">
      <alignment vertical="center"/>
    </xf>
    <xf numFmtId="0" fontId="31" fillId="0" borderId="26" xfId="5" applyFont="1" applyBorder="1" applyAlignment="1">
      <alignment horizontal="center"/>
    </xf>
    <xf numFmtId="0" fontId="23" fillId="0" borderId="46" xfId="5" applyBorder="1" applyAlignment="1">
      <alignment horizontal="center"/>
    </xf>
    <xf numFmtId="0" fontId="23" fillId="0" borderId="98" xfId="5" applyBorder="1" applyAlignment="1">
      <alignment horizontal="center"/>
    </xf>
    <xf numFmtId="0" fontId="23" fillId="0" borderId="91" xfId="5" applyBorder="1" applyAlignment="1">
      <alignment horizontal="center"/>
    </xf>
    <xf numFmtId="0" fontId="23" fillId="0" borderId="92" xfId="5" applyBorder="1" applyAlignment="1">
      <alignment horizontal="center"/>
    </xf>
    <xf numFmtId="0" fontId="23" fillId="0" borderId="151" xfId="5" applyBorder="1" applyAlignment="1">
      <alignment horizontal="center"/>
    </xf>
    <xf numFmtId="0" fontId="32" fillId="0" borderId="112" xfId="5" applyFont="1" applyBorder="1" applyAlignment="1">
      <alignment horizontal="center"/>
    </xf>
    <xf numFmtId="0" fontId="32" fillId="0" borderId="113" xfId="5" applyFont="1" applyBorder="1" applyAlignment="1">
      <alignment horizontal="center"/>
    </xf>
    <xf numFmtId="0" fontId="32" fillId="0" borderId="114" xfId="5" applyFont="1" applyBorder="1" applyAlignment="1">
      <alignment horizontal="center" vertical="center"/>
    </xf>
    <xf numFmtId="0" fontId="32" fillId="0" borderId="115" xfId="5" applyFont="1" applyBorder="1" applyAlignment="1">
      <alignment horizontal="center" vertical="center"/>
    </xf>
    <xf numFmtId="0" fontId="23" fillId="0" borderId="0" xfId="5" applyFont="1" applyBorder="1" applyAlignment="1">
      <alignment horizontal="center" vertical="center"/>
    </xf>
    <xf numFmtId="0" fontId="32" fillId="0" borderId="0" xfId="5" applyFont="1" applyBorder="1" applyAlignment="1">
      <alignment vertical="center" wrapText="1"/>
    </xf>
    <xf numFmtId="0" fontId="0" fillId="0" borderId="19" xfId="0" applyBorder="1" applyAlignment="1">
      <alignment vertical="center" wrapText="1"/>
    </xf>
    <xf numFmtId="0" fontId="0" fillId="0" borderId="20" xfId="0" applyBorder="1" applyAlignment="1">
      <alignment vertical="center" wrapText="1"/>
    </xf>
    <xf numFmtId="0" fontId="0" fillId="0" borderId="119" xfId="0" applyBorder="1" applyAlignment="1">
      <alignment horizontal="center" vertical="center" wrapText="1"/>
    </xf>
    <xf numFmtId="0" fontId="0" fillId="0" borderId="120" xfId="0" applyBorder="1" applyAlignment="1">
      <alignment horizontal="center" vertical="center" wrapText="1"/>
    </xf>
    <xf numFmtId="0" fontId="0" fillId="0" borderId="23" xfId="0" applyBorder="1" applyAlignment="1">
      <alignment vertical="center" wrapText="1"/>
    </xf>
    <xf numFmtId="0" fontId="0" fillId="0" borderId="24" xfId="0" applyBorder="1" applyAlignment="1">
      <alignment vertical="center" wrapText="1"/>
    </xf>
    <xf numFmtId="0" fontId="0" fillId="0" borderId="5" xfId="0" applyBorder="1" applyAlignment="1">
      <alignment vertical="center" wrapText="1"/>
    </xf>
    <xf numFmtId="0" fontId="0" fillId="0" borderId="14" xfId="0" applyBorder="1" applyAlignment="1">
      <alignment vertical="center" wrapText="1"/>
    </xf>
    <xf numFmtId="0" fontId="25" fillId="0" borderId="0" xfId="0" applyFont="1" applyAlignment="1">
      <alignment vertical="center"/>
    </xf>
    <xf numFmtId="0" fontId="14" fillId="0" borderId="0" xfId="0" applyFont="1" applyFill="1" applyBorder="1" applyAlignment="1">
      <alignment horizontal="center" vertical="center" shrinkToFit="1"/>
    </xf>
    <xf numFmtId="38" fontId="8" fillId="0" borderId="0" xfId="6" applyFont="1" applyBorder="1" applyAlignment="1">
      <alignment horizontal="center" vertical="center"/>
    </xf>
    <xf numFmtId="38" fontId="0" fillId="0" borderId="0" xfId="6" applyFont="1" applyAlignment="1">
      <alignment horizontal="center"/>
    </xf>
    <xf numFmtId="38" fontId="5" fillId="0" borderId="0" xfId="6" applyFont="1" applyAlignment="1">
      <alignment horizontal="center"/>
    </xf>
    <xf numFmtId="38" fontId="5" fillId="0" borderId="16" xfId="7" applyFont="1" applyFill="1" applyBorder="1" applyAlignment="1">
      <alignment horizontal="left" vertical="top"/>
    </xf>
    <xf numFmtId="38" fontId="5" fillId="0" borderId="38" xfId="7" applyFont="1" applyFill="1" applyBorder="1" applyAlignment="1">
      <alignment horizontal="left" vertical="top"/>
    </xf>
    <xf numFmtId="38" fontId="5" fillId="0" borderId="23" xfId="7" applyFont="1" applyFill="1" applyBorder="1" applyAlignment="1">
      <alignment horizontal="left" vertical="top"/>
    </xf>
    <xf numFmtId="38" fontId="5" fillId="0" borderId="16" xfId="7" applyFont="1" applyFill="1" applyBorder="1" applyAlignment="1">
      <alignment horizontal="center" vertical="center"/>
    </xf>
    <xf numFmtId="38" fontId="5" fillId="0" borderId="23" xfId="7" applyFont="1" applyFill="1" applyBorder="1" applyAlignment="1">
      <alignment horizontal="center" vertical="center"/>
    </xf>
    <xf numFmtId="38" fontId="5" fillId="0" borderId="1" xfId="7" applyFont="1" applyFill="1" applyBorder="1" applyAlignment="1">
      <alignment horizontal="center" vertical="center"/>
    </xf>
    <xf numFmtId="38" fontId="5" fillId="0" borderId="2" xfId="7" applyFont="1" applyFill="1" applyBorder="1" applyAlignment="1">
      <alignment horizontal="center" vertical="center"/>
    </xf>
    <xf numFmtId="38" fontId="5" fillId="0" borderId="3" xfId="7" applyFont="1" applyFill="1" applyBorder="1" applyAlignment="1">
      <alignment horizontal="center" vertical="center"/>
    </xf>
    <xf numFmtId="38" fontId="5" fillId="0" borderId="4" xfId="7" applyFont="1" applyFill="1" applyBorder="1" applyAlignment="1">
      <alignment horizontal="center" vertical="center"/>
    </xf>
    <xf numFmtId="38" fontId="5" fillId="0" borderId="0" xfId="7" applyFont="1" applyFill="1" applyBorder="1" applyAlignment="1">
      <alignment horizontal="center" vertical="center"/>
    </xf>
    <xf numFmtId="38" fontId="5" fillId="0" borderId="6" xfId="7" applyFont="1" applyFill="1" applyBorder="1" applyAlignment="1">
      <alignment horizontal="center" vertical="center"/>
    </xf>
    <xf numFmtId="38" fontId="5" fillId="0" borderId="7" xfId="7" applyFont="1" applyFill="1" applyBorder="1" applyAlignment="1">
      <alignment horizontal="center" vertical="center"/>
    </xf>
    <xf numFmtId="38" fontId="5" fillId="0" borderId="8" xfId="7" applyFont="1" applyFill="1" applyBorder="1" applyAlignment="1">
      <alignment horizontal="center" vertical="center"/>
    </xf>
    <xf numFmtId="38" fontId="5" fillId="0" borderId="9" xfId="7" applyFont="1" applyFill="1" applyBorder="1" applyAlignment="1">
      <alignment horizontal="center" vertical="center"/>
    </xf>
    <xf numFmtId="38" fontId="5" fillId="0" borderId="16" xfId="7" applyFont="1" applyFill="1" applyBorder="1" applyAlignment="1">
      <alignment horizontal="center" vertical="center" wrapText="1"/>
    </xf>
    <xf numFmtId="38" fontId="17" fillId="0" borderId="16" xfId="7" applyFont="1" applyFill="1" applyBorder="1" applyAlignment="1">
      <alignment horizontal="center" vertical="center" wrapText="1"/>
    </xf>
    <xf numFmtId="38" fontId="17" fillId="0" borderId="23" xfId="7" applyFont="1" applyFill="1" applyBorder="1" applyAlignment="1">
      <alignment horizontal="center" vertical="center"/>
    </xf>
    <xf numFmtId="38" fontId="5" fillId="0" borderId="5" xfId="7" applyFont="1" applyFill="1" applyBorder="1" applyAlignment="1">
      <alignment horizontal="center" vertical="center"/>
    </xf>
    <xf numFmtId="38" fontId="5" fillId="0" borderId="1" xfId="7" applyFont="1" applyFill="1" applyBorder="1" applyAlignment="1">
      <alignment horizontal="center"/>
    </xf>
    <xf numFmtId="38" fontId="5" fillId="0" borderId="2" xfId="7" applyFont="1" applyFill="1" applyBorder="1" applyAlignment="1">
      <alignment horizontal="center"/>
    </xf>
    <xf numFmtId="38" fontId="5" fillId="0" borderId="3" xfId="7" applyFont="1" applyFill="1" applyBorder="1" applyAlignment="1">
      <alignment horizontal="center"/>
    </xf>
    <xf numFmtId="38" fontId="5" fillId="0" borderId="7" xfId="7" applyFont="1" applyFill="1" applyBorder="1" applyAlignment="1">
      <alignment horizontal="center"/>
    </xf>
    <xf numFmtId="38" fontId="5" fillId="0" borderId="8" xfId="7" applyFont="1" applyFill="1" applyBorder="1" applyAlignment="1">
      <alignment horizontal="center"/>
    </xf>
    <xf numFmtId="38" fontId="5" fillId="0" borderId="9" xfId="7" applyFont="1" applyFill="1" applyBorder="1" applyAlignment="1">
      <alignment horizontal="center"/>
    </xf>
    <xf numFmtId="0" fontId="9" fillId="0" borderId="0" xfId="0" applyFont="1" applyFill="1" applyAlignment="1">
      <alignment horizontal="center"/>
    </xf>
    <xf numFmtId="38" fontId="0" fillId="0" borderId="5" xfId="7" applyFont="1" applyBorder="1" applyAlignment="1">
      <alignment horizontal="center" vertical="center"/>
    </xf>
    <xf numFmtId="38" fontId="5" fillId="0" borderId="5" xfId="7" applyFont="1" applyBorder="1" applyAlignment="1">
      <alignment horizontal="center" vertical="center"/>
    </xf>
    <xf numFmtId="38" fontId="5" fillId="0" borderId="16" xfId="7" applyFont="1" applyFill="1" applyBorder="1" applyAlignment="1">
      <alignment horizontal="left" vertical="center"/>
    </xf>
    <xf numFmtId="38" fontId="5" fillId="0" borderId="38" xfId="7" applyFont="1" applyFill="1" applyBorder="1" applyAlignment="1">
      <alignment horizontal="left" vertical="center"/>
    </xf>
    <xf numFmtId="38" fontId="5" fillId="0" borderId="23" xfId="7" applyFont="1" applyFill="1" applyBorder="1" applyAlignment="1">
      <alignment horizontal="left" vertical="center"/>
    </xf>
    <xf numFmtId="38" fontId="5" fillId="0" borderId="1" xfId="7" applyFont="1" applyFill="1" applyBorder="1" applyAlignment="1">
      <alignment horizontal="center" vertical="center" wrapText="1"/>
    </xf>
    <xf numFmtId="38" fontId="5" fillId="0" borderId="3" xfId="7" applyFont="1" applyFill="1" applyBorder="1" applyAlignment="1">
      <alignment horizontal="center" vertical="center" wrapText="1"/>
    </xf>
    <xf numFmtId="38" fontId="5" fillId="0" borderId="7" xfId="7" applyFont="1" applyFill="1" applyBorder="1" applyAlignment="1">
      <alignment horizontal="center" vertical="center" wrapText="1"/>
    </xf>
    <xf numFmtId="38" fontId="5" fillId="0" borderId="9" xfId="7" applyFont="1" applyFill="1" applyBorder="1" applyAlignment="1">
      <alignment horizontal="center" vertical="center" wrapText="1"/>
    </xf>
    <xf numFmtId="38" fontId="5" fillId="0" borderId="81" xfId="7" applyFont="1" applyFill="1" applyBorder="1" applyAlignment="1">
      <alignment horizontal="center" vertical="center"/>
    </xf>
    <xf numFmtId="38" fontId="5" fillId="0" borderId="28" xfId="7" applyFont="1" applyFill="1" applyBorder="1" applyAlignment="1">
      <alignment horizontal="center" vertical="center"/>
    </xf>
    <xf numFmtId="0" fontId="27" fillId="15" borderId="102" xfId="26" applyFont="1" applyFill="1" applyBorder="1" applyAlignment="1">
      <alignment horizontal="center" vertical="center"/>
    </xf>
    <xf numFmtId="0" fontId="27" fillId="15" borderId="103" xfId="26" applyFont="1" applyFill="1" applyBorder="1" applyAlignment="1">
      <alignment horizontal="center" vertical="center"/>
    </xf>
    <xf numFmtId="0" fontId="27" fillId="15" borderId="106" xfId="26" applyFont="1" applyFill="1" applyBorder="1" applyAlignment="1">
      <alignment horizontal="center" vertical="center"/>
    </xf>
    <xf numFmtId="0" fontId="27" fillId="13" borderId="102" xfId="26" applyFont="1" applyFill="1" applyBorder="1" applyAlignment="1">
      <alignment horizontal="center" vertical="center"/>
    </xf>
    <xf numFmtId="0" fontId="27" fillId="13" borderId="103" xfId="26" applyFont="1" applyFill="1" applyBorder="1" applyAlignment="1">
      <alignment horizontal="center" vertical="center"/>
    </xf>
    <xf numFmtId="0" fontId="27" fillId="13" borderId="106" xfId="26" applyFont="1" applyFill="1" applyBorder="1" applyAlignment="1">
      <alignment horizontal="center" vertical="center"/>
    </xf>
    <xf numFmtId="0" fontId="27" fillId="13" borderId="25" xfId="26" applyFont="1" applyFill="1" applyBorder="1" applyAlignment="1">
      <alignment horizontal="center" vertical="center"/>
    </xf>
    <xf numFmtId="0" fontId="27" fillId="13" borderId="26" xfId="26" applyFont="1" applyFill="1" applyBorder="1" applyAlignment="1">
      <alignment horizontal="center" vertical="center"/>
    </xf>
    <xf numFmtId="0" fontId="27" fillId="0" borderId="270" xfId="26" applyFont="1" applyBorder="1" applyAlignment="1">
      <alignment horizontal="center" vertical="center"/>
    </xf>
    <xf numFmtId="0" fontId="27" fillId="15" borderId="270" xfId="26" applyFont="1" applyFill="1" applyBorder="1" applyAlignment="1">
      <alignment horizontal="center" vertical="center"/>
    </xf>
    <xf numFmtId="0" fontId="27" fillId="13" borderId="192" xfId="26" applyFont="1" applyFill="1" applyBorder="1" applyAlignment="1">
      <alignment horizontal="center" vertical="center"/>
    </xf>
    <xf numFmtId="0" fontId="27" fillId="13" borderId="305" xfId="26" applyFont="1" applyFill="1" applyBorder="1" applyAlignment="1">
      <alignment horizontal="center" vertical="center"/>
    </xf>
    <xf numFmtId="0" fontId="27" fillId="13" borderId="194" xfId="26" applyFont="1" applyFill="1" applyBorder="1" applyAlignment="1">
      <alignment horizontal="center" vertical="center"/>
    </xf>
    <xf numFmtId="38" fontId="9" fillId="0" borderId="150" xfId="6" applyFont="1" applyFill="1" applyBorder="1" applyAlignment="1">
      <alignment horizontal="left" vertical="center"/>
    </xf>
    <xf numFmtId="38" fontId="9" fillId="0" borderId="29" xfId="6" applyFont="1" applyFill="1" applyBorder="1" applyAlignment="1">
      <alignment horizontal="left" vertical="center"/>
    </xf>
    <xf numFmtId="38" fontId="9" fillId="2" borderId="92" xfId="6" applyFont="1" applyFill="1" applyBorder="1" applyAlignment="1">
      <alignment horizontal="left" vertical="center"/>
    </xf>
    <xf numFmtId="38" fontId="9" fillId="2" borderId="151" xfId="6" applyFont="1" applyFill="1" applyBorder="1" applyAlignment="1">
      <alignment horizontal="left" vertical="center"/>
    </xf>
    <xf numFmtId="0" fontId="9" fillId="0" borderId="112" xfId="26" applyFont="1" applyBorder="1" applyAlignment="1">
      <alignment horizontal="center" vertical="center" shrinkToFit="1"/>
    </xf>
    <xf numFmtId="0" fontId="9" fillId="0" borderId="113" xfId="26" applyFont="1" applyBorder="1" applyAlignment="1">
      <alignment horizontal="center" vertical="center" shrinkToFit="1"/>
    </xf>
    <xf numFmtId="0" fontId="9" fillId="0" borderId="119" xfId="26" applyFont="1" applyBorder="1" applyAlignment="1">
      <alignment horizontal="center" vertical="center" shrinkToFit="1"/>
    </xf>
    <xf numFmtId="0" fontId="9" fillId="0" borderId="159" xfId="26" applyFont="1" applyBorder="1" applyAlignment="1">
      <alignment horizontal="center" vertical="center" shrinkToFit="1"/>
    </xf>
    <xf numFmtId="0" fontId="9" fillId="0" borderId="120" xfId="26" applyFont="1" applyBorder="1" applyAlignment="1">
      <alignment horizontal="center" vertical="center" shrinkToFit="1"/>
    </xf>
    <xf numFmtId="38" fontId="9" fillId="2" borderId="33" xfId="6" applyFont="1" applyFill="1" applyBorder="1" applyAlignment="1">
      <alignment horizontal="left" vertical="center"/>
    </xf>
    <xf numFmtId="38" fontId="9" fillId="2" borderId="36" xfId="6" applyFont="1" applyFill="1" applyBorder="1" applyAlignment="1">
      <alignment horizontal="left" vertical="center"/>
    </xf>
    <xf numFmtId="38" fontId="9" fillId="0" borderId="35" xfId="6" applyFont="1" applyFill="1" applyBorder="1" applyAlignment="1">
      <alignment horizontal="left" vertical="center"/>
    </xf>
    <xf numFmtId="38" fontId="9" fillId="0" borderId="28" xfId="6" applyFont="1" applyFill="1" applyBorder="1" applyAlignment="1">
      <alignment horizontal="left" vertical="center"/>
    </xf>
    <xf numFmtId="38" fontId="9" fillId="0" borderId="81" xfId="6" applyFont="1" applyFill="1" applyBorder="1" applyAlignment="1">
      <alignment horizontal="center" vertical="center"/>
    </xf>
    <xf numFmtId="38" fontId="9" fillId="0" borderId="28" xfId="6" applyFont="1" applyFill="1" applyBorder="1" applyAlignment="1">
      <alignment horizontal="center" vertical="center"/>
    </xf>
    <xf numFmtId="38" fontId="9" fillId="0" borderId="63" xfId="6" applyFont="1" applyFill="1" applyBorder="1" applyAlignment="1">
      <alignment vertical="center"/>
    </xf>
    <xf numFmtId="38" fontId="9" fillId="0" borderId="61" xfId="6" applyFont="1" applyFill="1" applyBorder="1" applyAlignment="1">
      <alignment vertical="center"/>
    </xf>
    <xf numFmtId="38" fontId="9" fillId="6" borderId="128" xfId="6" applyFont="1" applyFill="1" applyBorder="1" applyAlignment="1">
      <alignment horizontal="left" vertical="center"/>
    </xf>
    <xf numFmtId="38" fontId="9" fillId="6" borderId="62" xfId="6" applyFont="1" applyFill="1" applyBorder="1" applyAlignment="1">
      <alignment horizontal="left" vertical="center"/>
    </xf>
    <xf numFmtId="38" fontId="9" fillId="6" borderId="61" xfId="6" applyFont="1" applyFill="1" applyBorder="1" applyAlignment="1">
      <alignment horizontal="left" vertical="center"/>
    </xf>
    <xf numFmtId="38" fontId="9" fillId="6" borderId="63" xfId="6" applyFont="1" applyFill="1" applyBorder="1" applyAlignment="1">
      <alignment vertical="center"/>
    </xf>
    <xf numFmtId="38" fontId="9" fillId="6" borderId="61" xfId="6" applyFont="1" applyFill="1" applyBorder="1" applyAlignment="1">
      <alignment vertical="center"/>
    </xf>
    <xf numFmtId="38" fontId="9" fillId="0" borderId="73" xfId="6" applyFont="1" applyFill="1" applyBorder="1" applyAlignment="1">
      <alignment horizontal="center" vertical="center"/>
    </xf>
    <xf numFmtId="38" fontId="9" fillId="0" borderId="52" xfId="6" applyFont="1" applyFill="1" applyBorder="1" applyAlignment="1">
      <alignment horizontal="center" vertical="center"/>
    </xf>
    <xf numFmtId="38" fontId="9" fillId="6" borderId="160" xfId="6" applyFont="1" applyFill="1" applyBorder="1" applyAlignment="1">
      <alignment vertical="center"/>
    </xf>
    <xf numFmtId="38" fontId="9" fillId="6" borderId="126" xfId="6" applyFont="1" applyFill="1" applyBorder="1" applyAlignment="1">
      <alignment vertical="center"/>
    </xf>
    <xf numFmtId="38" fontId="27" fillId="0" borderId="15" xfId="6" applyFont="1" applyFill="1" applyBorder="1" applyAlignment="1">
      <alignment horizontal="center" vertical="center"/>
    </xf>
    <xf numFmtId="38" fontId="27" fillId="0" borderId="80" xfId="6" applyFont="1" applyFill="1" applyBorder="1" applyAlignment="1">
      <alignment horizontal="center" vertical="center"/>
    </xf>
    <xf numFmtId="38" fontId="27" fillId="0" borderId="116" xfId="6" applyFont="1" applyFill="1" applyBorder="1" applyAlignment="1">
      <alignment horizontal="center" vertical="center"/>
    </xf>
    <xf numFmtId="177" fontId="28" fillId="0" borderId="203" xfId="6" applyNumberFormat="1" applyFont="1" applyFill="1" applyBorder="1" applyAlignment="1">
      <alignment vertical="center"/>
    </xf>
    <xf numFmtId="177" fontId="28" fillId="0" borderId="228" xfId="6" applyNumberFormat="1" applyFont="1" applyFill="1" applyBorder="1" applyAlignment="1">
      <alignment vertical="center"/>
    </xf>
    <xf numFmtId="38" fontId="9" fillId="0" borderId="122" xfId="6" applyFont="1" applyFill="1" applyBorder="1" applyAlignment="1">
      <alignment horizontal="center" vertical="center"/>
    </xf>
    <xf numFmtId="38" fontId="9" fillId="0" borderId="42" xfId="6" applyFont="1" applyFill="1" applyBorder="1" applyAlignment="1">
      <alignment horizontal="center" vertical="center"/>
    </xf>
    <xf numFmtId="38" fontId="9" fillId="0" borderId="130" xfId="6" applyFont="1" applyFill="1" applyBorder="1" applyAlignment="1">
      <alignment horizontal="center" vertical="center"/>
    </xf>
    <xf numFmtId="38" fontId="9" fillId="0" borderId="131" xfId="6" applyFont="1" applyFill="1" applyBorder="1" applyAlignment="1">
      <alignment horizontal="center" vertical="center"/>
    </xf>
    <xf numFmtId="38" fontId="9" fillId="0" borderId="132" xfId="6" applyFont="1" applyFill="1" applyBorder="1" applyAlignment="1">
      <alignment horizontal="center" vertical="center"/>
    </xf>
    <xf numFmtId="181" fontId="9" fillId="0" borderId="63" xfId="6" applyNumberFormat="1" applyFont="1" applyFill="1" applyBorder="1" applyAlignment="1">
      <alignment vertical="center"/>
    </xf>
    <xf numFmtId="181" fontId="9" fillId="0" borderId="61" xfId="6" applyNumberFormat="1" applyFont="1" applyFill="1" applyBorder="1" applyAlignment="1">
      <alignment vertical="center"/>
    </xf>
    <xf numFmtId="181" fontId="9" fillId="0" borderId="162" xfId="6" applyNumberFormat="1" applyFont="1" applyFill="1" applyBorder="1" applyAlignment="1">
      <alignment vertical="center"/>
    </xf>
    <xf numFmtId="181" fontId="9" fillId="0" borderId="132" xfId="6" applyNumberFormat="1" applyFont="1" applyFill="1" applyBorder="1" applyAlignment="1">
      <alignment vertical="center"/>
    </xf>
    <xf numFmtId="38" fontId="9" fillId="6" borderId="136" xfId="6" applyFont="1" applyFill="1" applyBorder="1" applyAlignment="1">
      <alignment horizontal="left" vertical="center"/>
    </xf>
    <xf numFmtId="38" fontId="9" fillId="6" borderId="137" xfId="6" applyFont="1" applyFill="1" applyBorder="1" applyAlignment="1">
      <alignment horizontal="left" vertical="center"/>
    </xf>
    <xf numFmtId="38" fontId="9" fillId="6" borderId="138" xfId="6" applyFont="1" applyFill="1" applyBorder="1" applyAlignment="1">
      <alignment horizontal="left" vertical="center"/>
    </xf>
    <xf numFmtId="38" fontId="27" fillId="0" borderId="87" xfId="6" applyFont="1" applyFill="1" applyBorder="1" applyAlignment="1">
      <alignment horizontal="left" vertical="center" wrapText="1"/>
    </xf>
    <xf numFmtId="38" fontId="27" fillId="0" borderId="88" xfId="6" applyFont="1" applyFill="1" applyBorder="1" applyAlignment="1">
      <alignment horizontal="left" vertical="center" wrapText="1"/>
    </xf>
    <xf numFmtId="177" fontId="28" fillId="0" borderId="87" xfId="6" applyNumberFormat="1" applyFont="1" applyFill="1" applyBorder="1" applyAlignment="1">
      <alignment vertical="center"/>
    </xf>
    <xf numFmtId="177" fontId="28" fillId="0" borderId="245" xfId="6" applyNumberFormat="1" applyFont="1" applyFill="1" applyBorder="1" applyAlignment="1">
      <alignment vertical="center"/>
    </xf>
    <xf numFmtId="38" fontId="9" fillId="0" borderId="162" xfId="6" applyFont="1" applyFill="1" applyBorder="1" applyAlignment="1">
      <alignment vertical="center"/>
    </xf>
    <xf numFmtId="38" fontId="9" fillId="0" borderId="132" xfId="6" applyFont="1" applyFill="1" applyBorder="1" applyAlignment="1">
      <alignment vertical="center"/>
    </xf>
    <xf numFmtId="38" fontId="9" fillId="6" borderId="124" xfId="6" applyFont="1" applyFill="1" applyBorder="1" applyAlignment="1">
      <alignment horizontal="left" vertical="center"/>
    </xf>
    <xf numFmtId="38" fontId="9" fillId="6" borderId="125" xfId="6" applyFont="1" applyFill="1" applyBorder="1" applyAlignment="1">
      <alignment horizontal="left" vertical="center"/>
    </xf>
    <xf numFmtId="38" fontId="9" fillId="6" borderId="126" xfId="6" applyFont="1" applyFill="1" applyBorder="1" applyAlignment="1">
      <alignment horizontal="left" vertical="center"/>
    </xf>
    <xf numFmtId="38" fontId="9" fillId="0" borderId="160" xfId="6" applyFont="1" applyFill="1" applyBorder="1" applyAlignment="1">
      <alignment vertical="center"/>
    </xf>
    <xf numFmtId="38" fontId="9" fillId="0" borderId="126" xfId="6" applyFont="1" applyFill="1" applyBorder="1" applyAlignment="1">
      <alignment vertical="center"/>
    </xf>
    <xf numFmtId="177" fontId="28" fillId="0" borderId="248" xfId="6" applyNumberFormat="1" applyFont="1" applyFill="1" applyBorder="1" applyAlignment="1">
      <alignment horizontal="right" vertical="center"/>
    </xf>
    <xf numFmtId="177" fontId="28" fillId="0" borderId="247" xfId="6" applyNumberFormat="1" applyFont="1" applyFill="1" applyBorder="1" applyAlignment="1">
      <alignment horizontal="right" vertical="center"/>
    </xf>
    <xf numFmtId="38" fontId="27" fillId="0" borderId="50" xfId="6" applyFont="1" applyFill="1" applyBorder="1" applyAlignment="1">
      <alignment horizontal="center" vertical="center"/>
    </xf>
    <xf numFmtId="177" fontId="28" fillId="0" borderId="88" xfId="6" applyNumberFormat="1" applyFont="1" applyFill="1" applyBorder="1" applyAlignment="1">
      <alignment vertical="center"/>
    </xf>
    <xf numFmtId="177" fontId="28" fillId="0" borderId="134" xfId="6" applyNumberFormat="1" applyFont="1" applyFill="1" applyBorder="1" applyAlignment="1">
      <alignment horizontal="right" vertical="center"/>
    </xf>
    <xf numFmtId="177" fontId="28" fillId="0" borderId="128" xfId="6" applyNumberFormat="1" applyFont="1" applyFill="1" applyBorder="1" applyAlignment="1">
      <alignment horizontal="right" vertical="center"/>
    </xf>
    <xf numFmtId="0" fontId="27" fillId="0" borderId="84" xfId="0" applyFont="1" applyFill="1" applyBorder="1" applyAlignment="1">
      <alignment vertical="center" wrapText="1"/>
    </xf>
    <xf numFmtId="0" fontId="27" fillId="0" borderId="95" xfId="0" applyFont="1" applyFill="1" applyBorder="1" applyAlignment="1">
      <alignment vertical="center" wrapText="1"/>
    </xf>
    <xf numFmtId="177" fontId="28" fillId="6" borderId="133" xfId="6" applyNumberFormat="1" applyFont="1" applyFill="1" applyBorder="1" applyAlignment="1">
      <alignment horizontal="right" vertical="center"/>
    </xf>
    <xf numFmtId="177" fontId="28" fillId="6" borderId="200" xfId="6" applyNumberFormat="1" applyFont="1" applyFill="1" applyBorder="1" applyAlignment="1">
      <alignment horizontal="right" vertical="center"/>
    </xf>
    <xf numFmtId="177" fontId="28" fillId="6" borderId="153" xfId="6" applyNumberFormat="1" applyFont="1" applyFill="1" applyBorder="1" applyAlignment="1">
      <alignment horizontal="right" vertical="center"/>
    </xf>
    <xf numFmtId="177" fontId="28" fillId="6" borderId="134" xfId="6" applyNumberFormat="1" applyFont="1" applyFill="1" applyBorder="1" applyAlignment="1">
      <alignment horizontal="right" vertical="center"/>
    </xf>
    <xf numFmtId="177" fontId="28" fillId="6" borderId="128" xfId="6" applyNumberFormat="1" applyFont="1" applyFill="1" applyBorder="1" applyAlignment="1">
      <alignment horizontal="right" vertical="center"/>
    </xf>
    <xf numFmtId="177" fontId="28" fillId="0" borderId="153" xfId="0" applyNumberFormat="1" applyFont="1" applyFill="1" applyBorder="1" applyAlignment="1">
      <alignment horizontal="right" vertical="center"/>
    </xf>
    <xf numFmtId="177" fontId="28" fillId="0" borderId="158" xfId="0" applyNumberFormat="1" applyFont="1" applyFill="1" applyBorder="1" applyAlignment="1">
      <alignment horizontal="right" vertical="center"/>
    </xf>
    <xf numFmtId="177" fontId="28" fillId="6" borderId="153" xfId="0" applyNumberFormat="1" applyFont="1" applyFill="1" applyBorder="1" applyAlignment="1">
      <alignment horizontal="right" vertical="center"/>
    </xf>
    <xf numFmtId="177" fontId="28" fillId="0" borderId="206" xfId="6" applyNumberFormat="1" applyFont="1" applyFill="1" applyBorder="1" applyAlignment="1">
      <alignment horizontal="right" vertical="center"/>
    </xf>
    <xf numFmtId="177" fontId="28" fillId="0" borderId="203" xfId="6" applyNumberFormat="1" applyFont="1" applyFill="1" applyBorder="1" applyAlignment="1">
      <alignment horizontal="right" vertical="center"/>
    </xf>
    <xf numFmtId="177" fontId="28" fillId="6" borderId="152" xfId="6" applyNumberFormat="1" applyFont="1" applyFill="1" applyBorder="1" applyAlignment="1">
      <alignment horizontal="right" vertical="center"/>
    </xf>
    <xf numFmtId="177" fontId="28" fillId="6" borderId="236" xfId="6" applyNumberFormat="1" applyFont="1" applyFill="1" applyBorder="1" applyAlignment="1">
      <alignment horizontal="right" vertical="center"/>
    </xf>
    <xf numFmtId="177" fontId="28" fillId="6" borderId="152" xfId="0" applyNumberFormat="1" applyFont="1" applyFill="1" applyBorder="1" applyAlignment="1">
      <alignment horizontal="right" vertical="center"/>
    </xf>
    <xf numFmtId="177" fontId="28" fillId="0" borderId="128" xfId="6" applyNumberFormat="1" applyFont="1" applyFill="1" applyBorder="1" applyAlignment="1">
      <alignment horizontal="center" vertical="center"/>
    </xf>
    <xf numFmtId="177" fontId="28" fillId="0" borderId="61" xfId="6" applyNumberFormat="1" applyFont="1" applyFill="1" applyBorder="1" applyAlignment="1">
      <alignment horizontal="center" vertical="center"/>
    </xf>
    <xf numFmtId="177" fontId="28" fillId="0" borderId="237" xfId="6" applyNumberFormat="1" applyFont="1" applyFill="1" applyBorder="1" applyAlignment="1">
      <alignment horizontal="center" vertical="center"/>
    </xf>
    <xf numFmtId="177" fontId="28" fillId="0" borderId="62" xfId="6" applyNumberFormat="1" applyFont="1" applyFill="1" applyBorder="1" applyAlignment="1">
      <alignment horizontal="center" vertical="center"/>
    </xf>
    <xf numFmtId="38" fontId="27" fillId="0" borderId="63" xfId="6" applyFont="1" applyFill="1" applyBorder="1" applyAlignment="1">
      <alignment vertical="center" wrapText="1"/>
    </xf>
    <xf numFmtId="38" fontId="27" fillId="0" borderId="61" xfId="6" applyFont="1" applyFill="1" applyBorder="1" applyAlignment="1">
      <alignment vertical="center" wrapText="1"/>
    </xf>
    <xf numFmtId="177" fontId="28" fillId="0" borderId="152" xfId="6" applyNumberFormat="1" applyFont="1" applyFill="1" applyBorder="1" applyAlignment="1">
      <alignment horizontal="right" vertical="center"/>
    </xf>
    <xf numFmtId="177" fontId="28" fillId="0" borderId="236" xfId="6" applyNumberFormat="1" applyFont="1" applyFill="1" applyBorder="1" applyAlignment="1">
      <alignment horizontal="right" vertical="center"/>
    </xf>
    <xf numFmtId="0" fontId="27" fillId="0" borderId="58" xfId="0" applyFont="1" applyFill="1" applyBorder="1" applyAlignment="1">
      <alignment vertical="center" wrapText="1"/>
    </xf>
    <xf numFmtId="0" fontId="27" fillId="0" borderId="57" xfId="0" applyFont="1" applyFill="1" applyBorder="1" applyAlignment="1">
      <alignment vertical="center" wrapText="1"/>
    </xf>
    <xf numFmtId="177" fontId="28" fillId="6" borderId="229" xfId="6" applyNumberFormat="1" applyFont="1" applyFill="1" applyBorder="1" applyAlignment="1">
      <alignment horizontal="right" vertical="center"/>
    </xf>
    <xf numFmtId="177" fontId="28" fillId="6" borderId="230" xfId="6" applyNumberFormat="1" applyFont="1" applyFill="1" applyBorder="1" applyAlignment="1">
      <alignment horizontal="right" vertical="center"/>
    </xf>
    <xf numFmtId="177" fontId="28" fillId="0" borderId="205" xfId="0" applyNumberFormat="1" applyFont="1" applyFill="1" applyBorder="1" applyAlignment="1">
      <alignment horizontal="right" vertical="center"/>
    </xf>
    <xf numFmtId="177" fontId="28" fillId="0" borderId="200" xfId="0" applyNumberFormat="1" applyFont="1" applyFill="1" applyBorder="1" applyAlignment="1">
      <alignment horizontal="right" vertical="center"/>
    </xf>
    <xf numFmtId="177" fontId="28" fillId="6" borderId="197" xfId="0" applyNumberFormat="1" applyFont="1" applyFill="1" applyBorder="1" applyAlignment="1">
      <alignment horizontal="right" vertical="center"/>
    </xf>
    <xf numFmtId="38" fontId="13" fillId="0" borderId="0" xfId="8" applyFont="1" applyFill="1" applyBorder="1" applyAlignment="1">
      <alignment horizontal="right" vertical="center"/>
    </xf>
    <xf numFmtId="177" fontId="28" fillId="0" borderId="128" xfId="6" applyNumberFormat="1" applyFont="1" applyFill="1" applyBorder="1" applyAlignment="1">
      <alignment vertical="center"/>
    </xf>
    <xf numFmtId="177" fontId="28" fillId="0" borderId="236" xfId="6" applyNumberFormat="1" applyFont="1" applyFill="1" applyBorder="1" applyAlignment="1">
      <alignment vertical="center"/>
    </xf>
    <xf numFmtId="38" fontId="9" fillId="0" borderId="33" xfId="6" applyFont="1" applyFill="1" applyBorder="1" applyAlignment="1">
      <alignment horizontal="left" vertical="center"/>
    </xf>
    <xf numFmtId="38" fontId="9" fillId="0" borderId="36" xfId="6" applyFont="1" applyFill="1" applyBorder="1" applyAlignment="1">
      <alignment horizontal="left" vertical="center"/>
    </xf>
    <xf numFmtId="181" fontId="9" fillId="6" borderId="16" xfId="6" applyNumberFormat="1" applyFont="1" applyFill="1" applyBorder="1" applyAlignment="1">
      <alignment vertical="center"/>
    </xf>
    <xf numFmtId="181" fontId="9" fillId="6" borderId="17" xfId="6" applyNumberFormat="1" applyFont="1" applyFill="1" applyBorder="1" applyAlignment="1">
      <alignment vertical="center"/>
    </xf>
    <xf numFmtId="38" fontId="9" fillId="6" borderId="135" xfId="6" applyFont="1" applyFill="1" applyBorder="1" applyAlignment="1">
      <alignment vertical="center"/>
    </xf>
    <xf numFmtId="38" fontId="9" fillId="6" borderId="138" xfId="6" applyFont="1" applyFill="1" applyBorder="1" applyAlignment="1">
      <alignment vertical="center"/>
    </xf>
    <xf numFmtId="38" fontId="9" fillId="0" borderId="135" xfId="6" applyFont="1" applyFill="1" applyBorder="1" applyAlignment="1">
      <alignment vertical="center"/>
    </xf>
    <xf numFmtId="38" fontId="9" fillId="0" borderId="138" xfId="6" applyFont="1" applyFill="1" applyBorder="1" applyAlignment="1">
      <alignment vertical="center"/>
    </xf>
    <xf numFmtId="181" fontId="9" fillId="6" borderId="5" xfId="6" applyNumberFormat="1" applyFont="1" applyFill="1" applyBorder="1" applyAlignment="1">
      <alignment vertical="center"/>
    </xf>
    <xf numFmtId="181" fontId="9" fillId="6" borderId="14" xfId="6" applyNumberFormat="1" applyFont="1" applyFill="1" applyBorder="1" applyAlignment="1">
      <alignment vertical="center"/>
    </xf>
    <xf numFmtId="177" fontId="9" fillId="0" borderId="135" xfId="6" applyNumberFormat="1" applyFont="1" applyFill="1" applyBorder="1" applyAlignment="1">
      <alignment vertical="center"/>
    </xf>
    <xf numFmtId="177" fontId="9" fillId="0" borderId="138" xfId="6" applyNumberFormat="1" applyFont="1" applyFill="1" applyBorder="1" applyAlignment="1">
      <alignment vertical="center"/>
    </xf>
    <xf numFmtId="177" fontId="9" fillId="0" borderId="162" xfId="6" applyNumberFormat="1" applyFont="1" applyFill="1" applyBorder="1" applyAlignment="1">
      <alignment vertical="center"/>
    </xf>
    <xf numFmtId="177" fontId="9" fillId="0" borderId="132" xfId="6" applyNumberFormat="1" applyFont="1" applyFill="1" applyBorder="1" applyAlignment="1">
      <alignment vertical="center"/>
    </xf>
    <xf numFmtId="177" fontId="9" fillId="0" borderId="63" xfId="6" applyNumberFormat="1" applyFont="1" applyFill="1" applyBorder="1" applyAlignment="1">
      <alignment vertical="center"/>
    </xf>
    <xf numFmtId="177" fontId="9" fillId="0" borderId="61" xfId="6" applyNumberFormat="1" applyFont="1" applyFill="1" applyBorder="1" applyAlignment="1">
      <alignment vertical="center"/>
    </xf>
    <xf numFmtId="177" fontId="28" fillId="6" borderId="160" xfId="6" applyNumberFormat="1" applyFont="1" applyFill="1" applyBorder="1" applyAlignment="1">
      <alignment vertical="center"/>
    </xf>
    <xf numFmtId="177" fontId="28" fillId="6" borderId="125" xfId="6" applyNumberFormat="1" applyFont="1" applyFill="1" applyBorder="1" applyAlignment="1">
      <alignment vertical="center"/>
    </xf>
    <xf numFmtId="177" fontId="28" fillId="6" borderId="124" xfId="6" applyNumberFormat="1" applyFont="1" applyFill="1" applyBorder="1" applyAlignment="1">
      <alignment vertical="center"/>
    </xf>
    <xf numFmtId="177" fontId="28" fillId="6" borderId="198" xfId="6" applyNumberFormat="1" applyFont="1" applyFill="1" applyBorder="1" applyAlignment="1">
      <alignment vertical="center"/>
    </xf>
    <xf numFmtId="177" fontId="28" fillId="6" borderId="197" xfId="6" applyNumberFormat="1" applyFont="1" applyFill="1" applyBorder="1" applyAlignment="1">
      <alignment horizontal="right" vertical="center"/>
    </xf>
    <xf numFmtId="181" fontId="77" fillId="0" borderId="81" xfId="6" applyNumberFormat="1" applyFont="1" applyFill="1" applyBorder="1" applyAlignment="1">
      <alignment vertical="center"/>
    </xf>
    <xf numFmtId="181" fontId="77" fillId="0" borderId="36" xfId="6" applyNumberFormat="1" applyFont="1" applyFill="1" applyBorder="1" applyAlignment="1">
      <alignment vertical="center"/>
    </xf>
    <xf numFmtId="182" fontId="77" fillId="0" borderId="81" xfId="6" applyNumberFormat="1" applyFont="1" applyFill="1" applyBorder="1" applyAlignment="1">
      <alignment vertical="center"/>
    </xf>
    <xf numFmtId="182" fontId="77" fillId="0" borderId="36" xfId="6" applyNumberFormat="1" applyFont="1" applyFill="1" applyBorder="1" applyAlignment="1">
      <alignment vertical="center"/>
    </xf>
    <xf numFmtId="181" fontId="77" fillId="6" borderId="81" xfId="6" applyNumberFormat="1" applyFont="1" applyFill="1" applyBorder="1" applyAlignment="1">
      <alignment vertical="center"/>
    </xf>
    <xf numFmtId="181" fontId="77" fillId="6" borderId="36" xfId="6" applyNumberFormat="1" applyFont="1" applyFill="1" applyBorder="1" applyAlignment="1">
      <alignment vertical="center"/>
    </xf>
    <xf numFmtId="181" fontId="9" fillId="0" borderId="75" xfId="6" applyNumberFormat="1" applyFont="1" applyFill="1" applyBorder="1" applyAlignment="1">
      <alignment vertical="center"/>
    </xf>
    <xf numFmtId="181" fontId="9" fillId="0" borderId="77" xfId="6" applyNumberFormat="1" applyFont="1" applyFill="1" applyBorder="1" applyAlignment="1">
      <alignment vertical="center"/>
    </xf>
    <xf numFmtId="38" fontId="0" fillId="0" borderId="136" xfId="6" applyFont="1" applyFill="1" applyBorder="1" applyAlignment="1">
      <alignment horizontal="center" vertical="center" wrapText="1"/>
    </xf>
    <xf numFmtId="38" fontId="0" fillId="0" borderId="227" xfId="6" applyFont="1" applyFill="1" applyBorder="1" applyAlignment="1">
      <alignment horizontal="center" vertical="center" wrapText="1"/>
    </xf>
    <xf numFmtId="38" fontId="0" fillId="0" borderId="155" xfId="6" applyFont="1" applyFill="1" applyBorder="1" applyAlignment="1">
      <alignment horizontal="center" vertical="center" wrapText="1"/>
    </xf>
    <xf numFmtId="181" fontId="9" fillId="6" borderId="46" xfId="6" applyNumberFormat="1" applyFont="1" applyFill="1" applyBorder="1" applyAlignment="1">
      <alignment vertical="center"/>
    </xf>
    <xf numFmtId="181" fontId="9" fillId="6" borderId="98" xfId="6" applyNumberFormat="1" applyFont="1" applyFill="1" applyBorder="1" applyAlignment="1">
      <alignment vertical="center"/>
    </xf>
    <xf numFmtId="38" fontId="9" fillId="0" borderId="35" xfId="6" applyFont="1" applyFill="1" applyBorder="1" applyAlignment="1">
      <alignment horizontal="left" vertical="center" shrinkToFit="1"/>
    </xf>
    <xf numFmtId="38" fontId="9" fillId="0" borderId="33" xfId="6" applyFont="1" applyFill="1" applyBorder="1" applyAlignment="1">
      <alignment horizontal="left" vertical="center" shrinkToFit="1"/>
    </xf>
    <xf numFmtId="38" fontId="9" fillId="0" borderId="28" xfId="6" applyFont="1" applyFill="1" applyBorder="1" applyAlignment="1">
      <alignment horizontal="left" vertical="center" shrinkToFit="1"/>
    </xf>
    <xf numFmtId="38" fontId="9" fillId="0" borderId="107" xfId="6" applyFont="1" applyFill="1" applyBorder="1" applyAlignment="1">
      <alignment horizontal="left" vertical="center"/>
    </xf>
    <xf numFmtId="38" fontId="9" fillId="0" borderId="48" xfId="6" applyFont="1" applyFill="1" applyBorder="1" applyAlignment="1">
      <alignment horizontal="left" vertical="center"/>
    </xf>
    <xf numFmtId="38" fontId="9" fillId="0" borderId="97" xfId="6" applyFont="1" applyFill="1" applyBorder="1" applyAlignment="1">
      <alignment horizontal="left" vertical="center"/>
    </xf>
    <xf numFmtId="38" fontId="9" fillId="0" borderId="37" xfId="6" applyFont="1" applyFill="1" applyBorder="1" applyAlignment="1">
      <alignment horizontal="left" vertical="center"/>
    </xf>
    <xf numFmtId="38" fontId="9" fillId="0" borderId="2" xfId="6" applyFont="1" applyFill="1" applyBorder="1" applyAlignment="1">
      <alignment horizontal="left" vertical="center"/>
    </xf>
    <xf numFmtId="38" fontId="9" fillId="0" borderId="3" xfId="6" applyFont="1" applyFill="1" applyBorder="1" applyAlignment="1">
      <alignment horizontal="left" vertical="center"/>
    </xf>
    <xf numFmtId="38" fontId="9" fillId="0" borderId="11" xfId="6" applyFont="1" applyFill="1" applyBorder="1" applyAlignment="1">
      <alignment horizontal="left" vertical="center" shrinkToFit="1"/>
    </xf>
    <xf numFmtId="38" fontId="9" fillId="0" borderId="192" xfId="6" applyFont="1" applyFill="1" applyBorder="1" applyAlignment="1">
      <alignment horizontal="left" vertical="center" shrinkToFit="1"/>
    </xf>
    <xf numFmtId="38" fontId="9" fillId="0" borderId="193" xfId="6" applyFont="1" applyFill="1" applyBorder="1" applyAlignment="1">
      <alignment horizontal="left" vertical="center" shrinkToFit="1"/>
    </xf>
    <xf numFmtId="181" fontId="9" fillId="0" borderId="193" xfId="6" applyNumberFormat="1" applyFont="1" applyFill="1" applyBorder="1" applyAlignment="1">
      <alignment horizontal="right" vertical="center" shrinkToFit="1"/>
    </xf>
    <xf numFmtId="181" fontId="9" fillId="0" borderId="194" xfId="6" applyNumberFormat="1" applyFont="1" applyFill="1" applyBorder="1" applyAlignment="1">
      <alignment horizontal="right" vertical="center" shrinkToFit="1"/>
    </xf>
    <xf numFmtId="0" fontId="9" fillId="0" borderId="0" xfId="0" applyFont="1" applyFill="1" applyBorder="1" applyAlignment="1">
      <alignment horizontal="center" vertical="center" wrapText="1"/>
    </xf>
    <xf numFmtId="0" fontId="9" fillId="0" borderId="0" xfId="0" applyFont="1" applyFill="1" applyBorder="1" applyAlignment="1">
      <alignment horizontal="center" vertical="center"/>
    </xf>
    <xf numFmtId="38" fontId="0" fillId="0" borderId="231" xfId="6" applyFont="1" applyFill="1" applyBorder="1" applyAlignment="1">
      <alignment horizontal="center" vertical="center"/>
    </xf>
    <xf numFmtId="38" fontId="0" fillId="0" borderId="232" xfId="6" applyFont="1" applyFill="1" applyBorder="1" applyAlignment="1">
      <alignment horizontal="center" vertical="center"/>
    </xf>
    <xf numFmtId="38" fontId="0" fillId="0" borderId="233" xfId="6" applyFont="1" applyFill="1" applyBorder="1" applyAlignment="1">
      <alignment horizontal="center" vertical="center"/>
    </xf>
    <xf numFmtId="38" fontId="9" fillId="0" borderId="92" xfId="6" applyFont="1" applyFill="1" applyBorder="1" applyAlignment="1">
      <alignment horizontal="left" vertical="center"/>
    </xf>
    <xf numFmtId="38" fontId="9" fillId="0" borderId="151" xfId="6" applyFont="1" applyFill="1" applyBorder="1" applyAlignment="1">
      <alignment horizontal="left" vertical="center"/>
    </xf>
    <xf numFmtId="177" fontId="9" fillId="0" borderId="160" xfId="6" applyNumberFormat="1" applyFont="1" applyFill="1" applyBorder="1" applyAlignment="1">
      <alignment vertical="center"/>
    </xf>
    <xf numFmtId="177" fontId="9" fillId="0" borderId="126" xfId="6" applyNumberFormat="1" applyFont="1" applyFill="1" applyBorder="1" applyAlignment="1">
      <alignment vertical="center"/>
    </xf>
    <xf numFmtId="181" fontId="77" fillId="0" borderId="91" xfId="6" applyNumberFormat="1" applyFont="1" applyFill="1" applyBorder="1" applyAlignment="1">
      <alignment vertical="center"/>
    </xf>
    <xf numFmtId="181" fontId="77" fillId="0" borderId="151" xfId="6" applyNumberFormat="1" applyFont="1" applyFill="1" applyBorder="1" applyAlignment="1">
      <alignment vertical="center"/>
    </xf>
    <xf numFmtId="181" fontId="77" fillId="0" borderId="0" xfId="6" applyNumberFormat="1" applyFont="1" applyFill="1" applyBorder="1" applyAlignment="1">
      <alignment vertical="center"/>
    </xf>
    <xf numFmtId="38" fontId="77" fillId="0" borderId="35" xfId="6" applyFont="1" applyFill="1" applyBorder="1" applyAlignment="1">
      <alignment horizontal="left" vertical="center" shrinkToFit="1"/>
    </xf>
    <xf numFmtId="38" fontId="77" fillId="0" borderId="33" xfId="6" applyFont="1" applyFill="1" applyBorder="1" applyAlignment="1">
      <alignment horizontal="left" vertical="center" shrinkToFit="1"/>
    </xf>
    <xf numFmtId="38" fontId="77" fillId="0" borderId="28" xfId="6" applyFont="1" applyFill="1" applyBorder="1" applyAlignment="1">
      <alignment horizontal="left" vertical="center" shrinkToFit="1"/>
    </xf>
    <xf numFmtId="38" fontId="77" fillId="0" borderId="150" xfId="6" applyFont="1" applyFill="1" applyBorder="1" applyAlignment="1">
      <alignment horizontal="left" vertical="center" shrinkToFit="1"/>
    </xf>
    <xf numFmtId="38" fontId="77" fillId="0" borderId="92" xfId="6" applyFont="1" applyFill="1" applyBorder="1" applyAlignment="1">
      <alignment horizontal="left" vertical="center" shrinkToFit="1"/>
    </xf>
    <xf numFmtId="38" fontId="77" fillId="0" borderId="29" xfId="6" applyFont="1" applyFill="1" applyBorder="1" applyAlignment="1">
      <alignment horizontal="left" vertical="center" shrinkToFit="1"/>
    </xf>
    <xf numFmtId="38" fontId="77" fillId="0" borderId="0" xfId="6" applyFont="1" applyFill="1" applyBorder="1" applyAlignment="1">
      <alignment horizontal="left" vertical="center" shrinkToFit="1"/>
    </xf>
    <xf numFmtId="177" fontId="28" fillId="0" borderId="241" xfId="6" applyNumberFormat="1" applyFont="1" applyFill="1" applyBorder="1" applyAlignment="1">
      <alignment horizontal="right" vertical="center"/>
    </xf>
    <xf numFmtId="38" fontId="0" fillId="0" borderId="204" xfId="6" applyFont="1" applyFill="1" applyBorder="1" applyAlignment="1">
      <alignment horizontal="center" vertical="center"/>
    </xf>
    <xf numFmtId="38" fontId="0" fillId="0" borderId="283" xfId="6" applyFont="1" applyFill="1" applyBorder="1" applyAlignment="1">
      <alignment horizontal="center" vertical="center"/>
    </xf>
    <xf numFmtId="38" fontId="0" fillId="0" borderId="202" xfId="6" applyFont="1" applyFill="1" applyBorder="1" applyAlignment="1">
      <alignment horizontal="center" vertical="center"/>
    </xf>
    <xf numFmtId="38" fontId="0" fillId="0" borderId="136" xfId="6" applyFont="1" applyFill="1" applyBorder="1" applyAlignment="1">
      <alignment horizontal="center" vertical="center"/>
    </xf>
    <xf numFmtId="177" fontId="28" fillId="0" borderId="242" xfId="6" applyNumberFormat="1" applyFont="1" applyFill="1" applyBorder="1" applyAlignment="1">
      <alignment horizontal="right" vertical="center"/>
    </xf>
    <xf numFmtId="38" fontId="9" fillId="0" borderId="99" xfId="6" applyFont="1" applyFill="1" applyBorder="1" applyAlignment="1">
      <alignment horizontal="center" vertical="center" wrapText="1"/>
    </xf>
    <xf numFmtId="38" fontId="9" fillId="0" borderId="47" xfId="6" applyFont="1" applyFill="1" applyBorder="1" applyAlignment="1">
      <alignment horizontal="center" vertical="center" wrapText="1"/>
    </xf>
    <xf numFmtId="38" fontId="9" fillId="0" borderId="7" xfId="6" applyFont="1" applyFill="1" applyBorder="1" applyAlignment="1">
      <alignment horizontal="center" vertical="center" wrapText="1"/>
    </xf>
    <xf numFmtId="38" fontId="9" fillId="0" borderId="9" xfId="6" applyFont="1" applyFill="1" applyBorder="1" applyAlignment="1">
      <alignment horizontal="center" vertical="center" wrapText="1"/>
    </xf>
    <xf numFmtId="38" fontId="9" fillId="0" borderId="30" xfId="6" applyFont="1" applyFill="1" applyBorder="1" applyAlignment="1">
      <alignment horizontal="center" vertical="center" wrapText="1"/>
    </xf>
    <xf numFmtId="38" fontId="9" fillId="0" borderId="23" xfId="6"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101"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112" xfId="0" applyFont="1" applyFill="1" applyBorder="1" applyAlignment="1">
      <alignment horizontal="center" vertical="center" shrinkToFit="1"/>
    </xf>
    <xf numFmtId="0" fontId="9" fillId="0" borderId="113" xfId="0" applyFont="1" applyFill="1" applyBorder="1" applyAlignment="1">
      <alignment horizontal="center" vertical="center" shrinkToFit="1"/>
    </xf>
    <xf numFmtId="0" fontId="9" fillId="0" borderId="119" xfId="0" applyFont="1" applyFill="1" applyBorder="1" applyAlignment="1">
      <alignment horizontal="center" vertical="center" shrinkToFit="1"/>
    </xf>
    <xf numFmtId="0" fontId="9" fillId="0" borderId="159" xfId="0" applyFont="1" applyFill="1" applyBorder="1" applyAlignment="1">
      <alignment horizontal="center" vertical="center" shrinkToFit="1"/>
    </xf>
    <xf numFmtId="0" fontId="9" fillId="0" borderId="120" xfId="0" applyFont="1" applyFill="1" applyBorder="1" applyAlignment="1">
      <alignment horizontal="center" vertical="center" shrinkToFit="1"/>
    </xf>
    <xf numFmtId="0" fontId="69" fillId="0" borderId="0" xfId="0" applyFont="1" applyFill="1" applyBorder="1" applyAlignment="1">
      <alignment horizontal="center" vertical="center"/>
    </xf>
    <xf numFmtId="38" fontId="77" fillId="0" borderId="107" xfId="6" applyFont="1" applyFill="1" applyBorder="1" applyAlignment="1">
      <alignment horizontal="left" vertical="center" shrinkToFit="1"/>
    </xf>
    <xf numFmtId="38" fontId="77" fillId="0" borderId="48" xfId="6" applyFont="1" applyFill="1" applyBorder="1" applyAlignment="1">
      <alignment horizontal="left" vertical="center" shrinkToFit="1"/>
    </xf>
    <xf numFmtId="38" fontId="77" fillId="0" borderId="97" xfId="6" applyFont="1" applyFill="1" applyBorder="1" applyAlignment="1">
      <alignment horizontal="left" vertical="center" shrinkToFit="1"/>
    </xf>
    <xf numFmtId="181" fontId="77" fillId="0" borderId="71" xfId="6" applyNumberFormat="1" applyFont="1" applyFill="1" applyBorder="1" applyAlignment="1">
      <alignment vertical="center"/>
    </xf>
    <xf numFmtId="181" fontId="77" fillId="0" borderId="108" xfId="6" applyNumberFormat="1" applyFont="1" applyFill="1" applyBorder="1" applyAlignment="1">
      <alignment vertical="center"/>
    </xf>
    <xf numFmtId="38" fontId="9" fillId="0" borderId="10" xfId="6" applyFont="1" applyFill="1" applyBorder="1" applyAlignment="1">
      <alignment horizontal="center" vertical="center"/>
    </xf>
    <xf numFmtId="38" fontId="9" fillId="0" borderId="11" xfId="6" applyFont="1" applyFill="1" applyBorder="1" applyAlignment="1">
      <alignment horizontal="center" vertical="center"/>
    </xf>
    <xf numFmtId="38" fontId="9" fillId="0" borderId="47" xfId="6" applyFont="1" applyFill="1" applyBorder="1" applyAlignment="1">
      <alignment horizontal="center" vertical="center"/>
    </xf>
    <xf numFmtId="38" fontId="9" fillId="0" borderId="32" xfId="6" applyFont="1" applyFill="1" applyBorder="1" applyAlignment="1">
      <alignment horizontal="center" vertical="center"/>
    </xf>
    <xf numFmtId="38" fontId="9" fillId="0" borderId="8" xfId="6" applyFont="1" applyFill="1" applyBorder="1" applyAlignment="1">
      <alignment horizontal="center" vertical="center"/>
    </xf>
    <xf numFmtId="38" fontId="9" fillId="0" borderId="9" xfId="6" applyFont="1" applyFill="1" applyBorder="1" applyAlignment="1">
      <alignment horizontal="center" vertical="center"/>
    </xf>
    <xf numFmtId="0" fontId="9" fillId="0" borderId="99" xfId="0" applyFont="1" applyFill="1" applyBorder="1" applyAlignment="1">
      <alignment horizontal="center" vertical="center" wrapText="1"/>
    </xf>
    <xf numFmtId="0" fontId="9" fillId="0" borderId="47"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9" xfId="0" applyFont="1" applyFill="1" applyBorder="1" applyAlignment="1">
      <alignment horizontal="center" vertical="center" wrapText="1"/>
    </xf>
    <xf numFmtId="181" fontId="9" fillId="0" borderId="11" xfId="6" applyNumberFormat="1" applyFont="1" applyFill="1" applyBorder="1" applyAlignment="1">
      <alignment vertical="center"/>
    </xf>
    <xf numFmtId="181" fontId="0" fillId="0" borderId="135" xfId="6" applyNumberFormat="1" applyFont="1" applyFill="1" applyBorder="1" applyAlignment="1">
      <alignment horizontal="center" vertical="center" shrinkToFit="1"/>
    </xf>
    <xf numFmtId="181" fontId="0" fillId="0" borderId="227" xfId="6" applyNumberFormat="1" applyFont="1" applyFill="1" applyBorder="1" applyAlignment="1">
      <alignment horizontal="center" vertical="center" shrinkToFit="1"/>
    </xf>
    <xf numFmtId="38" fontId="0" fillId="0" borderId="157" xfId="6" applyFont="1" applyFill="1" applyBorder="1" applyAlignment="1">
      <alignment horizontal="center" vertical="center" wrapText="1"/>
    </xf>
    <xf numFmtId="0" fontId="0" fillId="0" borderId="111" xfId="0" applyFont="1" applyFill="1" applyBorder="1" applyAlignment="1">
      <alignment horizontal="center" vertical="center" wrapText="1"/>
    </xf>
    <xf numFmtId="0" fontId="0" fillId="0" borderId="15" xfId="0" applyFont="1" applyFill="1" applyBorder="1" applyAlignment="1">
      <alignment horizontal="center" vertical="center"/>
    </xf>
    <xf numFmtId="38" fontId="0" fillId="0" borderId="99" xfId="6" applyFont="1" applyFill="1" applyBorder="1" applyAlignment="1">
      <alignment horizontal="center" vertical="center"/>
    </xf>
    <xf numFmtId="38" fontId="0" fillId="0" borderId="47" xfId="6" applyFont="1" applyFill="1" applyBorder="1" applyAlignment="1">
      <alignment horizontal="center" vertical="center"/>
    </xf>
    <xf numFmtId="38" fontId="0" fillId="0" borderId="53" xfId="6" applyFont="1" applyFill="1" applyBorder="1" applyAlignment="1">
      <alignment horizontal="center" vertical="center"/>
    </xf>
    <xf numFmtId="38" fontId="0" fillId="0" borderId="72" xfId="6" applyFont="1" applyFill="1" applyBorder="1" applyAlignment="1">
      <alignment horizontal="center" vertical="center"/>
    </xf>
    <xf numFmtId="38" fontId="0" fillId="0" borderId="231" xfId="6" applyFont="1" applyFill="1" applyBorder="1" applyAlignment="1">
      <alignment horizontal="center" vertical="center" wrapText="1"/>
    </xf>
    <xf numFmtId="38" fontId="0" fillId="0" borderId="232" xfId="6" applyFont="1" applyFill="1" applyBorder="1" applyAlignment="1">
      <alignment horizontal="center" vertical="center" wrapText="1"/>
    </xf>
    <xf numFmtId="38" fontId="0" fillId="0" borderId="234" xfId="6" applyFont="1" applyFill="1" applyBorder="1" applyAlignment="1">
      <alignment horizontal="center" vertical="center" wrapText="1"/>
    </xf>
    <xf numFmtId="0" fontId="27" fillId="0" borderId="63" xfId="0" applyFont="1" applyFill="1" applyBorder="1" applyAlignment="1">
      <alignment vertical="center" wrapText="1"/>
    </xf>
    <xf numFmtId="0" fontId="27" fillId="0" borderId="61" xfId="0" applyFont="1" applyFill="1" applyBorder="1" applyAlignment="1">
      <alignment vertical="center"/>
    </xf>
    <xf numFmtId="177" fontId="28" fillId="6" borderId="198" xfId="6" applyNumberFormat="1" applyFont="1" applyFill="1" applyBorder="1" applyAlignment="1">
      <alignment horizontal="right" vertical="center"/>
    </xf>
    <xf numFmtId="177" fontId="28" fillId="6" borderId="124" xfId="6" applyNumberFormat="1" applyFont="1" applyFill="1" applyBorder="1" applyAlignment="1">
      <alignment horizontal="right" vertical="center"/>
    </xf>
    <xf numFmtId="177" fontId="28" fillId="0" borderId="197" xfId="0" applyNumberFormat="1" applyFont="1" applyFill="1" applyBorder="1" applyAlignment="1">
      <alignment horizontal="right" vertical="center"/>
    </xf>
    <xf numFmtId="177" fontId="28" fillId="0" borderId="244" xfId="0" applyNumberFormat="1" applyFont="1" applyFill="1" applyBorder="1" applyAlignment="1">
      <alignment horizontal="right" vertical="center"/>
    </xf>
    <xf numFmtId="38" fontId="27" fillId="0" borderId="74" xfId="6" applyFont="1" applyFill="1" applyBorder="1" applyAlignment="1">
      <alignment horizontal="center" vertical="center"/>
    </xf>
    <xf numFmtId="38" fontId="27" fillId="0" borderId="86" xfId="6" applyFont="1" applyFill="1" applyBorder="1" applyAlignment="1">
      <alignment horizontal="left" vertical="center" wrapText="1"/>
    </xf>
    <xf numFmtId="38" fontId="27" fillId="0" borderId="68" xfId="6" applyFont="1" applyFill="1" applyBorder="1" applyAlignment="1">
      <alignment horizontal="left" vertical="center" wrapText="1"/>
    </xf>
    <xf numFmtId="0" fontId="27" fillId="0" borderId="160" xfId="0" applyFont="1" applyFill="1" applyBorder="1" applyAlignment="1">
      <alignment vertical="center" wrapText="1"/>
    </xf>
    <xf numFmtId="0" fontId="27" fillId="0" borderId="126" xfId="0" applyFont="1" applyFill="1" applyBorder="1" applyAlignment="1">
      <alignment vertical="center" wrapText="1"/>
    </xf>
    <xf numFmtId="177" fontId="28" fillId="0" borderId="153" xfId="6" applyNumberFormat="1" applyFont="1" applyFill="1" applyBorder="1" applyAlignment="1">
      <alignment horizontal="right" vertical="center"/>
    </xf>
    <xf numFmtId="177" fontId="28" fillId="0" borderId="200" xfId="6" applyNumberFormat="1" applyFont="1" applyFill="1" applyBorder="1" applyAlignment="1">
      <alignment horizontal="right" vertical="center"/>
    </xf>
    <xf numFmtId="177" fontId="28" fillId="0" borderId="133" xfId="6" applyNumberFormat="1" applyFont="1" applyFill="1" applyBorder="1" applyAlignment="1">
      <alignment horizontal="right" vertical="center"/>
    </xf>
    <xf numFmtId="177" fontId="28" fillId="0" borderId="152" xfId="0" applyNumberFormat="1" applyFont="1" applyFill="1" applyBorder="1" applyAlignment="1">
      <alignment horizontal="right" vertical="center"/>
    </xf>
    <xf numFmtId="38" fontId="27" fillId="0" borderId="239" xfId="6" applyFont="1" applyFill="1" applyBorder="1" applyAlignment="1">
      <alignment horizontal="left" vertical="center" wrapText="1"/>
    </xf>
    <xf numFmtId="38" fontId="27" fillId="0" borderId="240" xfId="6" applyFont="1" applyFill="1" applyBorder="1" applyAlignment="1">
      <alignment horizontal="left" vertical="center" wrapText="1"/>
    </xf>
    <xf numFmtId="177" fontId="28" fillId="0" borderId="246" xfId="6" applyNumberFormat="1" applyFont="1" applyFill="1" applyBorder="1" applyAlignment="1">
      <alignment horizontal="right" vertical="center"/>
    </xf>
    <xf numFmtId="177" fontId="28" fillId="4" borderId="242" xfId="6" applyNumberFormat="1" applyFont="1" applyFill="1" applyBorder="1" applyAlignment="1">
      <alignment horizontal="right" vertical="center"/>
    </xf>
    <xf numFmtId="177" fontId="28" fillId="4" borderId="128" xfId="6" applyNumberFormat="1" applyFont="1" applyFill="1" applyBorder="1" applyAlignment="1">
      <alignment horizontal="right" vertical="center"/>
    </xf>
    <xf numFmtId="0" fontId="14" fillId="0" borderId="0" xfId="0" applyFont="1" applyFill="1" applyBorder="1" applyAlignment="1">
      <alignment horizontal="center" vertical="center"/>
    </xf>
    <xf numFmtId="38" fontId="62" fillId="0" borderId="0" xfId="6" applyFont="1" applyFill="1" applyBorder="1" applyAlignment="1">
      <alignment horizontal="center" vertical="center"/>
    </xf>
    <xf numFmtId="38" fontId="61" fillId="0" borderId="0" xfId="6" applyFont="1" applyFill="1" applyBorder="1" applyAlignment="1">
      <alignment horizontal="center" vertical="center"/>
    </xf>
    <xf numFmtId="177" fontId="28" fillId="0" borderId="134" xfId="0" applyNumberFormat="1" applyFont="1" applyFill="1" applyBorder="1" applyAlignment="1">
      <alignment horizontal="right" vertical="center"/>
    </xf>
    <xf numFmtId="177" fontId="28" fillId="4" borderId="250" xfId="6" applyNumberFormat="1" applyFont="1" applyFill="1" applyBorder="1" applyAlignment="1">
      <alignment horizontal="right" vertical="center"/>
    </xf>
    <xf numFmtId="177" fontId="28" fillId="4" borderId="247" xfId="6" applyNumberFormat="1" applyFont="1" applyFill="1" applyBorder="1" applyAlignment="1">
      <alignment horizontal="right" vertical="center"/>
    </xf>
    <xf numFmtId="38" fontId="27" fillId="0" borderId="90" xfId="6" applyFont="1" applyFill="1" applyBorder="1" applyAlignment="1">
      <alignment horizontal="center" vertical="center"/>
    </xf>
    <xf numFmtId="177" fontId="28" fillId="0" borderId="246" xfId="0" applyNumberFormat="1" applyFont="1" applyFill="1" applyBorder="1" applyAlignment="1">
      <alignment horizontal="right" vertical="center"/>
    </xf>
    <xf numFmtId="177" fontId="28" fillId="0" borderId="248" xfId="0" applyNumberFormat="1" applyFont="1" applyFill="1" applyBorder="1" applyAlignment="1">
      <alignment horizontal="right" vertical="center"/>
    </xf>
    <xf numFmtId="177" fontId="28" fillId="0" borderId="249" xfId="6" applyNumberFormat="1" applyFont="1" applyFill="1" applyBorder="1" applyAlignment="1">
      <alignment horizontal="right" vertical="center"/>
    </xf>
    <xf numFmtId="177" fontId="28" fillId="0" borderId="196" xfId="6" applyNumberFormat="1" applyFont="1" applyFill="1" applyBorder="1" applyAlignment="1">
      <alignment horizontal="right" vertical="center"/>
    </xf>
    <xf numFmtId="177" fontId="28" fillId="0" borderId="124" xfId="6" applyNumberFormat="1" applyFont="1" applyFill="1" applyBorder="1" applyAlignment="1">
      <alignment horizontal="right" vertical="center"/>
    </xf>
    <xf numFmtId="177" fontId="28" fillId="0" borderId="197" xfId="6" applyNumberFormat="1" applyFont="1" applyFill="1" applyBorder="1" applyAlignment="1">
      <alignment horizontal="right" vertical="center"/>
    </xf>
    <xf numFmtId="177" fontId="28" fillId="0" borderId="198" xfId="6" applyNumberFormat="1" applyFont="1" applyFill="1" applyBorder="1" applyAlignment="1">
      <alignment horizontal="right" vertical="center"/>
    </xf>
    <xf numFmtId="177" fontId="28" fillId="4" borderId="201" xfId="0" applyNumberFormat="1" applyFont="1" applyFill="1" applyBorder="1" applyAlignment="1">
      <alignment horizontal="right" vertical="center"/>
    </xf>
    <xf numFmtId="177" fontId="28" fillId="4" borderId="124" xfId="0" applyNumberFormat="1" applyFont="1" applyFill="1" applyBorder="1" applyAlignment="1">
      <alignment horizontal="right" vertical="center"/>
    </xf>
    <xf numFmtId="38" fontId="7" fillId="0" borderId="284" xfId="6" applyFont="1" applyFill="1" applyBorder="1" applyAlignment="1">
      <alignment horizontal="center" vertical="center" wrapText="1"/>
    </xf>
    <xf numFmtId="38" fontId="7" fillId="0" borderId="285" xfId="6" applyFont="1" applyFill="1" applyBorder="1" applyAlignment="1">
      <alignment horizontal="center" vertical="center"/>
    </xf>
    <xf numFmtId="38" fontId="7" fillId="0" borderId="284" xfId="6" applyFont="1" applyFill="1" applyBorder="1" applyAlignment="1">
      <alignment horizontal="center" vertical="center"/>
    </xf>
    <xf numFmtId="177" fontId="27" fillId="0" borderId="21" xfId="0" applyNumberFormat="1" applyFont="1" applyFill="1" applyBorder="1" applyAlignment="1">
      <alignment horizontal="left" vertical="center"/>
    </xf>
    <xf numFmtId="177" fontId="27" fillId="0" borderId="0" xfId="0" applyNumberFormat="1" applyFont="1" applyFill="1" applyBorder="1" applyAlignment="1">
      <alignment horizontal="left" vertical="center"/>
    </xf>
    <xf numFmtId="177" fontId="28" fillId="0" borderId="21" xfId="6" applyNumberFormat="1" applyFont="1" applyFill="1" applyBorder="1" applyAlignment="1">
      <alignment horizontal="right" vertical="center"/>
    </xf>
    <xf numFmtId="177" fontId="28" fillId="0" borderId="0" xfId="6" applyNumberFormat="1" applyFont="1" applyFill="1" applyBorder="1" applyAlignment="1">
      <alignment horizontal="right" vertical="center"/>
    </xf>
    <xf numFmtId="177" fontId="27" fillId="0" borderId="21" xfId="6" applyNumberFormat="1" applyFont="1" applyFill="1" applyBorder="1" applyAlignment="1">
      <alignment horizontal="left" vertical="center"/>
    </xf>
    <xf numFmtId="177" fontId="27" fillId="0" borderId="0" xfId="6" applyNumberFormat="1" applyFont="1" applyFill="1" applyBorder="1" applyAlignment="1">
      <alignment horizontal="left" vertical="center"/>
    </xf>
    <xf numFmtId="177" fontId="28" fillId="0" borderId="284" xfId="6" applyNumberFormat="1" applyFont="1" applyFill="1" applyBorder="1" applyAlignment="1">
      <alignment horizontal="right" vertical="center"/>
    </xf>
    <xf numFmtId="177" fontId="28" fillId="0" borderId="285" xfId="6" applyNumberFormat="1" applyFont="1" applyFill="1" applyBorder="1" applyAlignment="1">
      <alignment horizontal="right" vertical="center"/>
    </xf>
    <xf numFmtId="177" fontId="28" fillId="0" borderId="21" xfId="6" applyNumberFormat="1" applyFont="1" applyFill="1" applyBorder="1" applyAlignment="1">
      <alignment vertical="center"/>
    </xf>
    <xf numFmtId="177" fontId="28" fillId="0" borderId="0" xfId="6" applyNumberFormat="1" applyFont="1" applyFill="1" applyBorder="1" applyAlignment="1">
      <alignment vertical="center"/>
    </xf>
    <xf numFmtId="177" fontId="28" fillId="0" borderId="161" xfId="6" applyNumberFormat="1" applyFont="1" applyFill="1" applyBorder="1" applyAlignment="1">
      <alignment horizontal="center" vertical="center"/>
    </xf>
    <xf numFmtId="177" fontId="28" fillId="0" borderId="154" xfId="0" applyNumberFormat="1" applyFont="1" applyFill="1" applyBorder="1" applyAlignment="1">
      <alignment horizontal="right" vertical="center"/>
    </xf>
    <xf numFmtId="38" fontId="27" fillId="0" borderId="16" xfId="6" applyFont="1" applyFill="1" applyBorder="1" applyAlignment="1">
      <alignment horizontal="center" vertical="center" wrapText="1"/>
    </xf>
    <xf numFmtId="38" fontId="27" fillId="0" borderId="38" xfId="6" applyFont="1" applyFill="1" applyBorder="1" applyAlignment="1">
      <alignment horizontal="center" vertical="center" wrapText="1"/>
    </xf>
    <xf numFmtId="38" fontId="27" fillId="0" borderId="23" xfId="6" applyFont="1" applyFill="1" applyBorder="1" applyAlignment="1">
      <alignment horizontal="center" vertical="center" wrapText="1"/>
    </xf>
    <xf numFmtId="38" fontId="0" fillId="0" borderId="253" xfId="6" applyFont="1" applyFill="1" applyBorder="1" applyAlignment="1">
      <alignment horizontal="center" vertical="center" wrapText="1"/>
    </xf>
    <xf numFmtId="38" fontId="0" fillId="0" borderId="156" xfId="6" applyFont="1" applyFill="1" applyBorder="1" applyAlignment="1">
      <alignment horizontal="center" vertical="center" wrapText="1"/>
    </xf>
    <xf numFmtId="38" fontId="27" fillId="0" borderId="216" xfId="6" applyFont="1" applyFill="1" applyBorder="1" applyAlignment="1">
      <alignment horizontal="center" vertical="center" wrapText="1"/>
    </xf>
    <xf numFmtId="177" fontId="28" fillId="0" borderId="243" xfId="6" applyNumberFormat="1" applyFont="1" applyFill="1" applyBorder="1" applyAlignment="1">
      <alignment horizontal="right" vertical="center"/>
    </xf>
    <xf numFmtId="177" fontId="28" fillId="0" borderId="87" xfId="6" applyNumberFormat="1" applyFont="1" applyFill="1" applyBorder="1" applyAlignment="1">
      <alignment horizontal="right" vertical="center"/>
    </xf>
    <xf numFmtId="177" fontId="28" fillId="0" borderId="245" xfId="6" applyNumberFormat="1" applyFont="1" applyFill="1" applyBorder="1" applyAlignment="1">
      <alignment horizontal="right" vertical="center"/>
    </xf>
    <xf numFmtId="177" fontId="28" fillId="0" borderId="228" xfId="6" applyNumberFormat="1" applyFont="1" applyFill="1" applyBorder="1" applyAlignment="1">
      <alignment horizontal="right" vertical="center"/>
    </xf>
    <xf numFmtId="177" fontId="28" fillId="0" borderId="254" xfId="6" applyNumberFormat="1" applyFont="1" applyFill="1" applyBorder="1" applyAlignment="1">
      <alignment horizontal="right" vertical="center"/>
    </xf>
    <xf numFmtId="177" fontId="28" fillId="0" borderId="160" xfId="6" applyNumberFormat="1" applyFont="1" applyFill="1" applyBorder="1" applyAlignment="1">
      <alignment vertical="center"/>
    </xf>
    <xf numFmtId="177" fontId="28" fillId="0" borderId="125" xfId="6" applyNumberFormat="1" applyFont="1" applyFill="1" applyBorder="1" applyAlignment="1">
      <alignment vertical="center"/>
    </xf>
    <xf numFmtId="177" fontId="28" fillId="0" borderId="124" xfId="6" applyNumberFormat="1" applyFont="1" applyFill="1" applyBorder="1" applyAlignment="1">
      <alignment vertical="center"/>
    </xf>
    <xf numFmtId="177" fontId="28" fillId="0" borderId="198" xfId="6" applyNumberFormat="1" applyFont="1" applyFill="1" applyBorder="1" applyAlignment="1">
      <alignment vertical="center"/>
    </xf>
    <xf numFmtId="177" fontId="28" fillId="0" borderId="199" xfId="0" applyNumberFormat="1" applyFont="1" applyFill="1" applyBorder="1" applyAlignment="1">
      <alignment horizontal="right" vertical="center"/>
    </xf>
    <xf numFmtId="38" fontId="27" fillId="0" borderId="43" xfId="6" applyFont="1" applyFill="1" applyBorder="1" applyAlignment="1">
      <alignment horizontal="center" vertical="center" wrapText="1"/>
    </xf>
    <xf numFmtId="177" fontId="28" fillId="0" borderId="199" xfId="6" applyNumberFormat="1" applyFont="1" applyFill="1" applyBorder="1" applyAlignment="1">
      <alignment horizontal="right" vertical="center"/>
    </xf>
    <xf numFmtId="177" fontId="28" fillId="0" borderId="154" xfId="6" applyNumberFormat="1" applyFont="1" applyFill="1" applyBorder="1" applyAlignment="1">
      <alignment horizontal="right" vertical="center"/>
    </xf>
    <xf numFmtId="177" fontId="28" fillId="0" borderId="251" xfId="6" applyNumberFormat="1" applyFont="1" applyFill="1" applyBorder="1" applyAlignment="1">
      <alignment horizontal="right" vertical="center"/>
    </xf>
    <xf numFmtId="38" fontId="77" fillId="0" borderId="37" xfId="6" applyFont="1" applyFill="1" applyBorder="1" applyAlignment="1">
      <alignment horizontal="left" vertical="center" shrinkToFit="1"/>
    </xf>
    <xf numFmtId="38" fontId="77" fillId="0" borderId="2" xfId="6" applyFont="1" applyFill="1" applyBorder="1" applyAlignment="1">
      <alignment horizontal="left" vertical="center" shrinkToFit="1"/>
    </xf>
    <xf numFmtId="38" fontId="77" fillId="0" borderId="3" xfId="6" applyFont="1" applyFill="1" applyBorder="1" applyAlignment="1">
      <alignment horizontal="left" vertical="center" shrinkToFit="1"/>
    </xf>
    <xf numFmtId="181" fontId="77" fillId="6" borderId="1" xfId="6" applyNumberFormat="1" applyFont="1" applyFill="1" applyBorder="1" applyAlignment="1">
      <alignment vertical="center"/>
    </xf>
    <xf numFmtId="181" fontId="77" fillId="6" borderId="39" xfId="6" applyNumberFormat="1" applyFont="1" applyFill="1" applyBorder="1" applyAlignment="1">
      <alignment vertical="center"/>
    </xf>
    <xf numFmtId="38" fontId="77" fillId="0" borderId="11" xfId="6" applyFont="1" applyFill="1" applyBorder="1" applyAlignment="1">
      <alignment horizontal="left" vertical="center" shrinkToFit="1"/>
    </xf>
    <xf numFmtId="181" fontId="77" fillId="0" borderId="11" xfId="6" applyNumberFormat="1" applyFont="1" applyFill="1" applyBorder="1" applyAlignment="1">
      <alignment vertical="center"/>
    </xf>
    <xf numFmtId="0" fontId="9" fillId="0" borderId="0" xfId="0" applyFont="1" applyAlignment="1">
      <alignment horizontal="center"/>
    </xf>
    <xf numFmtId="0" fontId="0" fillId="0" borderId="73" xfId="0" applyBorder="1" applyAlignment="1">
      <alignment horizontal="center" vertical="center"/>
    </xf>
    <xf numFmtId="0" fontId="0" fillId="0" borderId="42" xfId="0" applyBorder="1" applyAlignment="1">
      <alignment horizontal="center" vertical="center"/>
    </xf>
    <xf numFmtId="0" fontId="0" fillId="0" borderId="52" xfId="0" applyBorder="1" applyAlignment="1">
      <alignment horizontal="center" vertical="center"/>
    </xf>
    <xf numFmtId="0" fontId="0" fillId="0" borderId="78" xfId="0" applyBorder="1" applyAlignment="1">
      <alignment horizontal="center" vertical="center"/>
    </xf>
    <xf numFmtId="0" fontId="0" fillId="0" borderId="31" xfId="0" applyBorder="1" applyAlignment="1">
      <alignment horizontal="center" vertical="center"/>
    </xf>
    <xf numFmtId="0" fontId="0" fillId="0" borderId="139" xfId="0" applyBorder="1" applyAlignment="1">
      <alignment horizontal="center" vertical="center"/>
    </xf>
    <xf numFmtId="0" fontId="0" fillId="0" borderId="78" xfId="0" applyBorder="1" applyAlignment="1">
      <alignment horizontal="center"/>
    </xf>
    <xf numFmtId="0" fontId="0" fillId="0" borderId="31" xfId="0" applyBorder="1" applyAlignment="1">
      <alignment horizontal="center"/>
    </xf>
    <xf numFmtId="0" fontId="0" fillId="0" borderId="139" xfId="0" applyBorder="1" applyAlignment="1">
      <alignment horizontal="center"/>
    </xf>
    <xf numFmtId="38" fontId="18" fillId="0" borderId="0" xfId="7" applyFont="1" applyAlignment="1">
      <alignment horizontal="center" vertical="center"/>
    </xf>
    <xf numFmtId="38" fontId="33" fillId="0" borderId="1" xfId="7" applyFont="1" applyBorder="1" applyAlignment="1">
      <alignment horizontal="center" vertical="center"/>
    </xf>
    <xf numFmtId="38" fontId="33" fillId="0" borderId="3" xfId="7" applyFont="1" applyBorder="1" applyAlignment="1">
      <alignment horizontal="center" vertical="center"/>
    </xf>
    <xf numFmtId="38" fontId="33" fillId="0" borderId="7" xfId="7" applyFont="1" applyBorder="1" applyAlignment="1">
      <alignment horizontal="center" vertical="center"/>
    </xf>
    <xf numFmtId="38" fontId="33" fillId="0" borderId="9" xfId="7" applyFont="1" applyBorder="1" applyAlignment="1">
      <alignment horizontal="center" vertical="center"/>
    </xf>
    <xf numFmtId="38" fontId="18" fillId="0" borderId="5" xfId="7" applyFont="1" applyBorder="1" applyAlignment="1">
      <alignment horizontal="center" vertical="center"/>
    </xf>
    <xf numFmtId="38" fontId="18" fillId="0" borderId="81" xfId="7" applyFont="1" applyBorder="1" applyAlignment="1">
      <alignment horizontal="center" vertical="center"/>
    </xf>
    <xf numFmtId="38" fontId="18" fillId="0" borderId="28" xfId="7" applyFont="1" applyBorder="1" applyAlignment="1">
      <alignment horizontal="center" vertical="center"/>
    </xf>
    <xf numFmtId="38" fontId="35" fillId="0" borderId="5" xfId="7" applyFont="1" applyBorder="1" applyAlignment="1">
      <alignment horizontal="center"/>
    </xf>
    <xf numFmtId="38" fontId="33" fillId="0" borderId="5" xfId="7" applyFont="1" applyBorder="1" applyAlignment="1">
      <alignment horizontal="center" vertical="center"/>
    </xf>
    <xf numFmtId="38" fontId="18" fillId="0" borderId="16" xfId="7" applyFont="1" applyBorder="1" applyAlignment="1">
      <alignment horizontal="center" vertical="center"/>
    </xf>
    <xf numFmtId="38" fontId="18" fillId="0" borderId="23" xfId="7" applyFont="1" applyBorder="1" applyAlignment="1">
      <alignment horizontal="center" vertical="center"/>
    </xf>
    <xf numFmtId="38" fontId="18" fillId="0" borderId="0" xfId="7" applyFont="1" applyAlignment="1">
      <alignment horizontal="center" vertical="top"/>
    </xf>
    <xf numFmtId="38" fontId="18" fillId="0" borderId="0" xfId="7" applyFont="1" applyAlignment="1">
      <alignment horizontal="left" vertical="top" wrapText="1"/>
    </xf>
    <xf numFmtId="38" fontId="18" fillId="0" borderId="33" xfId="7" applyFont="1" applyBorder="1" applyAlignment="1">
      <alignment horizontal="center" vertical="center"/>
    </xf>
    <xf numFmtId="0" fontId="9" fillId="0" borderId="0" xfId="0" applyFont="1" applyBorder="1" applyAlignment="1">
      <alignment horizontal="center"/>
    </xf>
    <xf numFmtId="38" fontId="36" fillId="0" borderId="81" xfId="7" applyFont="1" applyBorder="1" applyAlignment="1">
      <alignment horizontal="center" vertical="center"/>
    </xf>
    <xf numFmtId="38" fontId="36" fillId="0" borderId="28" xfId="7" applyFont="1" applyBorder="1" applyAlignment="1">
      <alignment horizontal="center" vertical="center"/>
    </xf>
    <xf numFmtId="38" fontId="38" fillId="0" borderId="81" xfId="7" applyFont="1" applyBorder="1" applyAlignment="1">
      <alignment horizontal="center" wrapText="1"/>
    </xf>
    <xf numFmtId="38" fontId="38" fillId="0" borderId="28" xfId="7" applyFont="1" applyBorder="1" applyAlignment="1">
      <alignment horizontal="center" wrapText="1"/>
    </xf>
    <xf numFmtId="38" fontId="33" fillId="0" borderId="45" xfId="7" applyFont="1" applyBorder="1" applyAlignment="1">
      <alignment horizontal="center" vertical="center"/>
    </xf>
    <xf numFmtId="38" fontId="33" fillId="0" borderId="50" xfId="7" applyFont="1" applyBorder="1" applyAlignment="1">
      <alignment horizontal="center" vertical="center"/>
    </xf>
    <xf numFmtId="38" fontId="33" fillId="0" borderId="101" xfId="7" applyFont="1" applyBorder="1" applyAlignment="1">
      <alignment horizontal="center" vertical="center"/>
    </xf>
    <xf numFmtId="38" fontId="33" fillId="0" borderId="140" xfId="7" applyFont="1" applyBorder="1" applyAlignment="1">
      <alignment horizontal="center" vertical="center"/>
    </xf>
    <xf numFmtId="0" fontId="18" fillId="0" borderId="0" xfId="0" applyFont="1" applyFill="1" applyAlignment="1">
      <alignment horizontal="center" vertical="center"/>
    </xf>
    <xf numFmtId="0" fontId="18" fillId="0" borderId="15" xfId="0" quotePrefix="1" applyFont="1" applyFill="1" applyBorder="1" applyAlignment="1">
      <alignment horizontal="center" vertical="center" wrapText="1"/>
    </xf>
    <xf numFmtId="0" fontId="18" fillId="0" borderId="80" xfId="0" quotePrefix="1" applyFont="1" applyFill="1" applyBorder="1" applyAlignment="1">
      <alignment horizontal="center" vertical="center" wrapText="1"/>
    </xf>
    <xf numFmtId="0" fontId="18" fillId="0" borderId="17" xfId="0" applyFont="1" applyFill="1" applyBorder="1" applyAlignment="1">
      <alignment horizontal="center" vertical="center" wrapText="1"/>
    </xf>
    <xf numFmtId="0" fontId="18" fillId="0" borderId="67" xfId="0" applyFont="1" applyFill="1" applyBorder="1" applyAlignment="1">
      <alignment horizontal="center" vertical="center" wrapText="1"/>
    </xf>
    <xf numFmtId="0" fontId="10" fillId="0" borderId="16" xfId="0" applyFont="1" applyBorder="1" applyAlignment="1">
      <alignment horizontal="left" vertical="center" wrapText="1"/>
    </xf>
    <xf numFmtId="0" fontId="10" fillId="0" borderId="38" xfId="0" applyFont="1" applyBorder="1" applyAlignment="1">
      <alignment horizontal="left" vertical="center" wrapText="1"/>
    </xf>
    <xf numFmtId="0" fontId="18" fillId="0" borderId="116" xfId="0" quotePrefix="1" applyFont="1" applyFill="1" applyBorder="1" applyAlignment="1">
      <alignment horizontal="center" vertical="center" wrapText="1"/>
    </xf>
    <xf numFmtId="0" fontId="34" fillId="0" borderId="119" xfId="0" applyFont="1" applyFill="1" applyBorder="1" applyAlignment="1">
      <alignment horizontal="center" vertical="center" wrapText="1"/>
    </xf>
    <xf numFmtId="0" fontId="34" fillId="0" borderId="159" xfId="0" applyFont="1" applyFill="1" applyBorder="1" applyAlignment="1">
      <alignment horizontal="center" vertical="center" wrapText="1"/>
    </xf>
    <xf numFmtId="0" fontId="34" fillId="0" borderId="113" xfId="0" applyFont="1" applyFill="1" applyBorder="1" applyAlignment="1">
      <alignment horizontal="center" vertical="center" wrapText="1"/>
    </xf>
    <xf numFmtId="0" fontId="18" fillId="0" borderId="81" xfId="0" applyFont="1" applyFill="1" applyBorder="1" applyAlignment="1">
      <alignment horizontal="center" vertical="center" wrapText="1"/>
    </xf>
    <xf numFmtId="0" fontId="18" fillId="0" borderId="33" xfId="0" applyFont="1" applyFill="1" applyBorder="1" applyAlignment="1">
      <alignment horizontal="center" vertical="center" wrapText="1"/>
    </xf>
    <xf numFmtId="0" fontId="18" fillId="0" borderId="28" xfId="0" applyFont="1" applyFill="1" applyBorder="1" applyAlignment="1">
      <alignment horizontal="center" vertical="center" wrapText="1"/>
    </xf>
    <xf numFmtId="0" fontId="18" fillId="0" borderId="78" xfId="0" applyFont="1" applyFill="1" applyBorder="1" applyAlignment="1">
      <alignment horizontal="center" vertical="center" wrapText="1"/>
    </xf>
    <xf numFmtId="0" fontId="18" fillId="0" borderId="31" xfId="0" applyFont="1" applyFill="1" applyBorder="1" applyAlignment="1">
      <alignment horizontal="center" vertical="center" wrapText="1"/>
    </xf>
    <xf numFmtId="0" fontId="18" fillId="0" borderId="139" xfId="0" applyFont="1" applyFill="1" applyBorder="1" applyAlignment="1">
      <alignment horizontal="center" vertical="center" wrapText="1"/>
    </xf>
    <xf numFmtId="0" fontId="18" fillId="0" borderId="91" xfId="0" applyFont="1" applyFill="1" applyBorder="1" applyAlignment="1">
      <alignment horizontal="center" vertical="center" wrapText="1"/>
    </xf>
    <xf numFmtId="0" fontId="18" fillId="0" borderId="92" xfId="0" applyFont="1" applyFill="1" applyBorder="1" applyAlignment="1">
      <alignment horizontal="center" vertical="center" wrapText="1"/>
    </xf>
    <xf numFmtId="0" fontId="18" fillId="0" borderId="29"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18" fillId="6" borderId="91" xfId="0" applyFont="1" applyFill="1" applyBorder="1" applyAlignment="1">
      <alignment horizontal="center" vertical="center" wrapText="1"/>
    </xf>
    <xf numFmtId="0" fontId="18" fillId="6" borderId="92" xfId="0" applyFont="1" applyFill="1" applyBorder="1" applyAlignment="1">
      <alignment horizontal="center" vertical="center" wrapText="1"/>
    </xf>
    <xf numFmtId="0" fontId="18" fillId="6" borderId="29" xfId="0" applyFont="1" applyFill="1" applyBorder="1" applyAlignment="1">
      <alignment horizontal="center" vertical="center" wrapText="1"/>
    </xf>
    <xf numFmtId="0" fontId="18" fillId="0" borderId="119" xfId="0" applyFont="1" applyFill="1" applyBorder="1" applyAlignment="1">
      <alignment horizontal="center" vertical="center" wrapText="1"/>
    </xf>
    <xf numFmtId="0" fontId="18" fillId="0" borderId="159" xfId="0" applyFont="1" applyFill="1" applyBorder="1" applyAlignment="1">
      <alignment horizontal="center" vertical="center" wrapText="1"/>
    </xf>
    <xf numFmtId="0" fontId="18" fillId="6" borderId="1" xfId="0" applyFont="1" applyFill="1" applyBorder="1" applyAlignment="1">
      <alignment horizontal="left" vertical="top" wrapText="1"/>
    </xf>
    <xf numFmtId="0" fontId="18" fillId="6" borderId="2" xfId="0" applyFont="1" applyFill="1" applyBorder="1" applyAlignment="1">
      <alignment horizontal="left" vertical="top" wrapText="1"/>
    </xf>
    <xf numFmtId="0" fontId="18" fillId="6" borderId="3" xfId="0" applyFont="1" applyFill="1" applyBorder="1" applyAlignment="1">
      <alignment horizontal="left" vertical="top" wrapText="1"/>
    </xf>
    <xf numFmtId="0" fontId="18" fillId="6" borderId="4" xfId="0" applyFont="1" applyFill="1" applyBorder="1" applyAlignment="1">
      <alignment horizontal="left" vertical="top" wrapText="1"/>
    </xf>
    <xf numFmtId="0" fontId="18" fillId="6" borderId="0" xfId="0" applyFont="1" applyFill="1" applyBorder="1" applyAlignment="1">
      <alignment horizontal="left" vertical="top" wrapText="1"/>
    </xf>
    <xf numFmtId="0" fontId="18" fillId="6" borderId="6" xfId="0" applyFont="1" applyFill="1" applyBorder="1" applyAlignment="1">
      <alignment horizontal="left" vertical="top" wrapText="1"/>
    </xf>
    <xf numFmtId="0" fontId="18" fillId="6" borderId="7" xfId="0" applyFont="1" applyFill="1" applyBorder="1" applyAlignment="1">
      <alignment horizontal="left" vertical="top" wrapText="1"/>
    </xf>
    <xf numFmtId="0" fontId="18" fillId="6" borderId="8" xfId="0" applyFont="1" applyFill="1" applyBorder="1" applyAlignment="1">
      <alignment horizontal="left" vertical="top" wrapText="1"/>
    </xf>
    <xf numFmtId="0" fontId="18" fillId="6" borderId="9" xfId="0" applyFont="1" applyFill="1" applyBorder="1" applyAlignment="1">
      <alignment horizontal="left" vertical="top" wrapText="1"/>
    </xf>
    <xf numFmtId="0" fontId="18" fillId="0" borderId="24" xfId="0" applyFont="1" applyFill="1" applyBorder="1" applyAlignment="1">
      <alignment horizontal="center" vertical="center" wrapText="1"/>
    </xf>
    <xf numFmtId="0" fontId="18" fillId="0" borderId="15" xfId="0" quotePrefix="1" applyFont="1" applyFill="1" applyBorder="1" applyAlignment="1">
      <alignment horizontal="left" vertical="center" wrapText="1"/>
    </xf>
    <xf numFmtId="0" fontId="18" fillId="0" borderId="80" xfId="0" quotePrefix="1" applyFont="1" applyFill="1" applyBorder="1" applyAlignment="1">
      <alignment horizontal="left" vertical="center" wrapText="1"/>
    </xf>
    <xf numFmtId="0" fontId="18" fillId="0" borderId="116" xfId="0" quotePrefix="1" applyFont="1" applyFill="1" applyBorder="1" applyAlignment="1">
      <alignment horizontal="left" vertical="center" wrapText="1"/>
    </xf>
    <xf numFmtId="0" fontId="18" fillId="0" borderId="16" xfId="0" applyFont="1" applyFill="1" applyBorder="1" applyAlignment="1">
      <alignment horizontal="left" vertical="center" wrapText="1"/>
    </xf>
    <xf numFmtId="0" fontId="18" fillId="0" borderId="38" xfId="0" applyFont="1" applyFill="1" applyBorder="1" applyAlignment="1">
      <alignment horizontal="left" vertical="center" wrapText="1"/>
    </xf>
    <xf numFmtId="0" fontId="18" fillId="0" borderId="23" xfId="0" applyFont="1" applyFill="1" applyBorder="1" applyAlignment="1">
      <alignment horizontal="left" vertical="center" wrapText="1"/>
    </xf>
    <xf numFmtId="0" fontId="18" fillId="6" borderId="1" xfId="0" applyFont="1" applyFill="1" applyBorder="1" applyAlignment="1">
      <alignment horizontal="center" vertical="center" wrapText="1"/>
    </xf>
    <xf numFmtId="0" fontId="18" fillId="6" borderId="2" xfId="0" applyFont="1" applyFill="1" applyBorder="1" applyAlignment="1">
      <alignment horizontal="center" vertical="center" wrapText="1"/>
    </xf>
    <xf numFmtId="0" fontId="18" fillId="6" borderId="3" xfId="0" applyFont="1" applyFill="1" applyBorder="1" applyAlignment="1">
      <alignment horizontal="center" vertical="center" wrapText="1"/>
    </xf>
    <xf numFmtId="0" fontId="18" fillId="0" borderId="181" xfId="0" applyFont="1" applyFill="1" applyBorder="1" applyAlignment="1">
      <alignment horizontal="center" vertical="center" wrapText="1"/>
    </xf>
    <xf numFmtId="0" fontId="18" fillId="0" borderId="185" xfId="0" applyFont="1" applyFill="1" applyBorder="1" applyAlignment="1">
      <alignment horizontal="center" vertical="center" wrapText="1"/>
    </xf>
    <xf numFmtId="0" fontId="18" fillId="0" borderId="186" xfId="0" applyFont="1" applyFill="1" applyBorder="1" applyAlignment="1">
      <alignment horizontal="center" vertical="center" wrapText="1"/>
    </xf>
    <xf numFmtId="0" fontId="18" fillId="0" borderId="208" xfId="0" applyFont="1" applyFill="1" applyBorder="1" applyAlignment="1">
      <alignment horizontal="center" vertical="center" wrapText="1"/>
    </xf>
    <xf numFmtId="0" fontId="0" fillId="0" borderId="81" xfId="0" applyBorder="1" applyAlignment="1">
      <alignment horizontal="center" vertical="center" shrinkToFit="1"/>
    </xf>
    <xf numFmtId="0" fontId="0" fillId="0" borderId="33" xfId="0" applyBorder="1" applyAlignment="1">
      <alignment horizontal="center" vertical="center" shrinkToFit="1"/>
    </xf>
    <xf numFmtId="0" fontId="0" fillId="0" borderId="28" xfId="0" applyBorder="1" applyAlignment="1">
      <alignment horizontal="center" vertical="center" shrinkToFit="1"/>
    </xf>
    <xf numFmtId="38" fontId="0" fillId="0" borderId="81" xfId="8" applyFont="1" applyBorder="1" applyAlignment="1">
      <alignment horizontal="center" vertical="center" shrinkToFit="1"/>
    </xf>
    <xf numFmtId="38" fontId="0" fillId="0" borderId="28" xfId="8" applyFont="1" applyBorder="1" applyAlignment="1">
      <alignment horizontal="center" vertical="center" shrinkToFit="1"/>
    </xf>
    <xf numFmtId="38" fontId="0" fillId="14" borderId="81" xfId="8" applyFont="1" applyFill="1" applyBorder="1" applyAlignment="1">
      <alignment horizontal="center" vertical="center" shrinkToFit="1"/>
    </xf>
    <xf numFmtId="38" fontId="0" fillId="14" borderId="28" xfId="8" applyFont="1" applyFill="1" applyBorder="1" applyAlignment="1">
      <alignment horizontal="center" vertical="center" shrinkToFit="1"/>
    </xf>
    <xf numFmtId="38" fontId="0" fillId="13" borderId="81" xfId="8" applyFont="1" applyFill="1" applyBorder="1" applyAlignment="1">
      <alignment horizontal="center" vertical="center" shrinkToFit="1"/>
    </xf>
    <xf numFmtId="38" fontId="0" fillId="13" borderId="28" xfId="8" applyFont="1" applyFill="1" applyBorder="1" applyAlignment="1">
      <alignment horizontal="center" vertical="center" shrinkToFit="1"/>
    </xf>
    <xf numFmtId="0" fontId="0" fillId="12" borderId="81" xfId="0" applyFill="1" applyBorder="1" applyAlignment="1">
      <alignment horizontal="center" vertical="center"/>
    </xf>
    <xf numFmtId="0" fontId="0" fillId="12" borderId="28" xfId="0" applyFill="1" applyBorder="1" applyAlignment="1">
      <alignment horizontal="center" vertical="center"/>
    </xf>
    <xf numFmtId="0" fontId="0" fillId="10" borderId="81" xfId="0" applyFill="1" applyBorder="1" applyAlignment="1">
      <alignment horizontal="center" vertical="center"/>
    </xf>
    <xf numFmtId="0" fontId="0" fillId="10" borderId="28" xfId="0" applyFill="1" applyBorder="1" applyAlignment="1">
      <alignment horizontal="center" vertical="center"/>
    </xf>
    <xf numFmtId="0" fontId="85" fillId="7" borderId="16" xfId="11" applyFont="1" applyFill="1" applyBorder="1" applyAlignment="1">
      <alignment horizontal="center" vertical="center"/>
    </xf>
    <xf numFmtId="0" fontId="85" fillId="7" borderId="38" xfId="11" applyFont="1" applyFill="1" applyBorder="1" applyAlignment="1">
      <alignment horizontal="center" vertical="center"/>
    </xf>
    <xf numFmtId="0" fontId="85" fillId="7" borderId="56" xfId="11" applyFont="1" applyFill="1" applyBorder="1" applyAlignment="1">
      <alignment horizontal="center" vertical="center"/>
    </xf>
    <xf numFmtId="0" fontId="85" fillId="7" borderId="84" xfId="11" applyFont="1" applyFill="1" applyBorder="1" applyAlignment="1">
      <alignment horizontal="center" vertical="center"/>
    </xf>
    <xf numFmtId="0" fontId="85" fillId="7" borderId="255" xfId="11" applyFont="1" applyFill="1" applyBorder="1" applyAlignment="1">
      <alignment horizontal="center" vertical="center"/>
    </xf>
    <xf numFmtId="0" fontId="85" fillId="7" borderId="95" xfId="11" applyFont="1" applyFill="1" applyBorder="1" applyAlignment="1">
      <alignment horizontal="center" vertical="center"/>
    </xf>
    <xf numFmtId="0" fontId="85" fillId="7" borderId="16" xfId="11" applyFont="1" applyFill="1" applyBorder="1" applyAlignment="1">
      <alignment horizontal="center" vertical="center" wrapText="1"/>
    </xf>
    <xf numFmtId="0" fontId="85" fillId="7" borderId="38" xfId="11" applyFont="1" applyFill="1" applyBorder="1" applyAlignment="1">
      <alignment horizontal="center" vertical="center" wrapText="1"/>
    </xf>
    <xf numFmtId="0" fontId="85" fillId="7" borderId="56" xfId="11" applyFont="1" applyFill="1" applyBorder="1" applyAlignment="1">
      <alignment horizontal="center" vertical="center" wrapText="1"/>
    </xf>
    <xf numFmtId="0" fontId="85" fillId="7" borderId="68" xfId="11" applyFont="1" applyFill="1" applyBorder="1" applyAlignment="1">
      <alignment horizontal="center" vertical="center" wrapText="1"/>
    </xf>
    <xf numFmtId="0" fontId="85" fillId="7" borderId="57" xfId="11" applyFont="1" applyFill="1" applyBorder="1" applyAlignment="1">
      <alignment horizontal="center" vertical="center"/>
    </xf>
    <xf numFmtId="0" fontId="85" fillId="7" borderId="256" xfId="11" applyNumberFormat="1" applyFont="1" applyFill="1" applyBorder="1" applyAlignment="1">
      <alignment horizontal="center" vertical="center" wrapText="1"/>
    </xf>
    <xf numFmtId="0" fontId="85" fillId="7" borderId="133" xfId="11" applyNumberFormat="1" applyFont="1" applyFill="1" applyBorder="1" applyAlignment="1">
      <alignment horizontal="center" vertical="center"/>
    </xf>
    <xf numFmtId="0" fontId="85" fillId="7" borderId="257" xfId="11" applyFont="1" applyFill="1" applyBorder="1" applyAlignment="1">
      <alignment horizontal="center" vertical="center"/>
    </xf>
    <xf numFmtId="0" fontId="85" fillId="7" borderId="153" xfId="11" applyFont="1" applyFill="1" applyBorder="1" applyAlignment="1">
      <alignment horizontal="center" vertical="center"/>
    </xf>
    <xf numFmtId="0" fontId="85" fillId="7" borderId="258" xfId="11" applyFont="1" applyFill="1" applyBorder="1" applyAlignment="1">
      <alignment horizontal="center" vertical="center" wrapText="1"/>
    </xf>
    <xf numFmtId="0" fontId="85" fillId="7" borderId="158" xfId="11" applyFont="1" applyFill="1" applyBorder="1" applyAlignment="1">
      <alignment horizontal="center" vertical="center"/>
    </xf>
    <xf numFmtId="0" fontId="85" fillId="7" borderId="256" xfId="11" applyFont="1" applyFill="1" applyBorder="1" applyAlignment="1">
      <alignment horizontal="center" vertical="center"/>
    </xf>
    <xf numFmtId="0" fontId="85" fillId="7" borderId="133" xfId="11" applyFont="1" applyFill="1" applyBorder="1" applyAlignment="1">
      <alignment horizontal="center" vertical="center"/>
    </xf>
    <xf numFmtId="0" fontId="85" fillId="7" borderId="258" xfId="11" applyFont="1" applyFill="1" applyBorder="1" applyAlignment="1">
      <alignment horizontal="center" vertical="center"/>
    </xf>
    <xf numFmtId="0" fontId="85" fillId="7" borderId="259" xfId="11" applyFont="1" applyFill="1" applyBorder="1" applyAlignment="1">
      <alignment horizontal="center" vertical="center"/>
    </xf>
    <xf numFmtId="0" fontId="85" fillId="7" borderId="260" xfId="11" applyFont="1" applyFill="1" applyBorder="1" applyAlignment="1">
      <alignment horizontal="center" vertical="center"/>
    </xf>
  </cellXfs>
  <cellStyles count="28">
    <cellStyle name="パーセント" xfId="9" builtinId="5"/>
    <cellStyle name="パーセント 2" xfId="3" xr:uid="{00000000-0005-0000-0000-000001000000}"/>
    <cellStyle name="桁区切り" xfId="8" builtinId="6"/>
    <cellStyle name="桁区切り 2" xfId="1" xr:uid="{00000000-0005-0000-0000-000003000000}"/>
    <cellStyle name="桁区切り 2 2" xfId="7" xr:uid="{00000000-0005-0000-0000-000004000000}"/>
    <cellStyle name="桁区切り 2 3" xfId="19" xr:uid="{00000000-0005-0000-0000-000005000000}"/>
    <cellStyle name="桁区切り 3" xfId="2" xr:uid="{00000000-0005-0000-0000-000006000000}"/>
    <cellStyle name="桁区切り 3 2" xfId="12" xr:uid="{00000000-0005-0000-0000-000007000000}"/>
    <cellStyle name="桁区切り 3 2 2" xfId="20" xr:uid="{00000000-0005-0000-0000-000008000000}"/>
    <cellStyle name="桁区切り 4" xfId="6" xr:uid="{00000000-0005-0000-0000-000009000000}"/>
    <cellStyle name="桁区切り 5" xfId="27" xr:uid="{7C14DEE4-D431-4CCA-B05C-C939EE083A39}"/>
    <cellStyle name="標準" xfId="0" builtinId="0"/>
    <cellStyle name="標準 2" xfId="4" xr:uid="{00000000-0005-0000-0000-00000B000000}"/>
    <cellStyle name="標準 3" xfId="5" xr:uid="{00000000-0005-0000-0000-00000C000000}"/>
    <cellStyle name="標準 4" xfId="10" xr:uid="{00000000-0005-0000-0000-00000D000000}"/>
    <cellStyle name="標準 4 2" xfId="13" xr:uid="{00000000-0005-0000-0000-00000E000000}"/>
    <cellStyle name="標準 4 2 2" xfId="21" xr:uid="{00000000-0005-0000-0000-00000F000000}"/>
    <cellStyle name="標準 5" xfId="14" xr:uid="{00000000-0005-0000-0000-000010000000}"/>
    <cellStyle name="標準 5 2" xfId="15" xr:uid="{00000000-0005-0000-0000-000011000000}"/>
    <cellStyle name="標準 5 2 2" xfId="23" xr:uid="{00000000-0005-0000-0000-000012000000}"/>
    <cellStyle name="標準 5 3" xfId="22" xr:uid="{00000000-0005-0000-0000-000013000000}"/>
    <cellStyle name="標準 6" xfId="16" xr:uid="{00000000-0005-0000-0000-000014000000}"/>
    <cellStyle name="標準 6 2" xfId="17" xr:uid="{00000000-0005-0000-0000-000015000000}"/>
    <cellStyle name="標準 6 2 2" xfId="25" xr:uid="{00000000-0005-0000-0000-000016000000}"/>
    <cellStyle name="標準 6 3" xfId="24" xr:uid="{00000000-0005-0000-0000-000017000000}"/>
    <cellStyle name="標準 7" xfId="18" xr:uid="{00000000-0005-0000-0000-000018000000}"/>
    <cellStyle name="標準 8" xfId="26" xr:uid="{FC646199-CBA9-4657-93D2-C904CAD39FCC}"/>
    <cellStyle name="標準_効果検証最終" xfId="11" xr:uid="{00000000-0005-0000-0000-000019000000}"/>
  </cellStyles>
  <dxfs count="9">
    <dxf>
      <fill>
        <patternFill>
          <bgColor rgb="FFFF0000"/>
        </patternFill>
      </fill>
    </dxf>
    <dxf>
      <fill>
        <patternFill>
          <bgColor rgb="FFFF0000"/>
        </patternFill>
      </fill>
    </dxf>
    <dxf>
      <fill>
        <patternFill>
          <bgColor theme="0" tint="-0.34998626667073579"/>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fgColor auto="1"/>
          <bgColor rgb="FFFF0000"/>
        </patternFill>
      </fill>
    </dxf>
  </dxfs>
  <tableStyles count="0" defaultTableStyle="TableStyleMedium2" defaultPivotStyle="PivotStyleLight16"/>
  <colors>
    <mruColors>
      <color rgb="FFE4DFEC"/>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sheetMetadata" Target="metadata.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9</xdr:col>
      <xdr:colOff>0</xdr:colOff>
      <xdr:row>0</xdr:row>
      <xdr:rowOff>0</xdr:rowOff>
    </xdr:from>
    <xdr:to>
      <xdr:col>9</xdr:col>
      <xdr:colOff>0</xdr:colOff>
      <xdr:row>0</xdr:row>
      <xdr:rowOff>0</xdr:rowOff>
    </xdr:to>
    <xdr:sp macro="" textlink="">
      <xdr:nvSpPr>
        <xdr:cNvPr id="2" name="Line 1">
          <a:extLst>
            <a:ext uri="{FF2B5EF4-FFF2-40B4-BE49-F238E27FC236}">
              <a16:creationId xmlns:a16="http://schemas.microsoft.com/office/drawing/2014/main" id="{00000000-0008-0000-0200-000002000000}"/>
            </a:ext>
          </a:extLst>
        </xdr:cNvPr>
        <xdr:cNvSpPr>
          <a:spLocks noChangeShapeType="1"/>
        </xdr:cNvSpPr>
      </xdr:nvSpPr>
      <xdr:spPr bwMode="auto">
        <a:xfrm>
          <a:off x="2600325" y="0"/>
          <a:ext cx="0" cy="0"/>
        </a:xfrm>
        <a:prstGeom prst="line">
          <a:avLst/>
        </a:prstGeom>
        <a:noFill/>
        <a:ln w="317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0</xdr:row>
      <xdr:rowOff>0</xdr:rowOff>
    </xdr:from>
    <xdr:to>
      <xdr:col>9</xdr:col>
      <xdr:colOff>0</xdr:colOff>
      <xdr:row>0</xdr:row>
      <xdr:rowOff>0</xdr:rowOff>
    </xdr:to>
    <xdr:sp macro="" textlink="">
      <xdr:nvSpPr>
        <xdr:cNvPr id="3" name="Line 2">
          <a:extLst>
            <a:ext uri="{FF2B5EF4-FFF2-40B4-BE49-F238E27FC236}">
              <a16:creationId xmlns:a16="http://schemas.microsoft.com/office/drawing/2014/main" id="{00000000-0008-0000-0200-000003000000}"/>
            </a:ext>
          </a:extLst>
        </xdr:cNvPr>
        <xdr:cNvSpPr>
          <a:spLocks noChangeShapeType="1"/>
        </xdr:cNvSpPr>
      </xdr:nvSpPr>
      <xdr:spPr bwMode="auto">
        <a:xfrm>
          <a:off x="2600325" y="0"/>
          <a:ext cx="0" cy="0"/>
        </a:xfrm>
        <a:prstGeom prst="line">
          <a:avLst/>
        </a:prstGeom>
        <a:noFill/>
        <a:ln w="317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9</xdr:col>
      <xdr:colOff>0</xdr:colOff>
      <xdr:row>0</xdr:row>
      <xdr:rowOff>0</xdr:rowOff>
    </xdr:from>
    <xdr:to>
      <xdr:col>9</xdr:col>
      <xdr:colOff>0</xdr:colOff>
      <xdr:row>0</xdr:row>
      <xdr:rowOff>0</xdr:rowOff>
    </xdr:to>
    <xdr:sp macro="" textlink="">
      <xdr:nvSpPr>
        <xdr:cNvPr id="4" name="Line 3">
          <a:extLst>
            <a:ext uri="{FF2B5EF4-FFF2-40B4-BE49-F238E27FC236}">
              <a16:creationId xmlns:a16="http://schemas.microsoft.com/office/drawing/2014/main" id="{00000000-0008-0000-0200-000004000000}"/>
            </a:ext>
          </a:extLst>
        </xdr:cNvPr>
        <xdr:cNvSpPr>
          <a:spLocks noChangeShapeType="1"/>
        </xdr:cNvSpPr>
      </xdr:nvSpPr>
      <xdr:spPr bwMode="auto">
        <a:xfrm>
          <a:off x="2600325" y="0"/>
          <a:ext cx="0" cy="0"/>
        </a:xfrm>
        <a:prstGeom prst="line">
          <a:avLst/>
        </a:prstGeom>
        <a:noFill/>
        <a:ln w="3175" cap="rnd">
          <a:solidFill>
            <a:srgbClr xmlns:mc="http://schemas.openxmlformats.org/markup-compatibility/2006" xmlns:a14="http://schemas.microsoft.com/office/drawing/2010/main" val="000000" mc:Ignorable="a14" a14:legacySpreadsheetColorIndex="64"/>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5" name="Line 4">
          <a:extLst>
            <a:ext uri="{FF2B5EF4-FFF2-40B4-BE49-F238E27FC236}">
              <a16:creationId xmlns:a16="http://schemas.microsoft.com/office/drawing/2014/main" id="{00000000-0008-0000-0200-000005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6" name="Line 5">
          <a:extLst>
            <a:ext uri="{FF2B5EF4-FFF2-40B4-BE49-F238E27FC236}">
              <a16:creationId xmlns:a16="http://schemas.microsoft.com/office/drawing/2014/main" id="{00000000-0008-0000-0200-000006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7" name="Line 6">
          <a:extLst>
            <a:ext uri="{FF2B5EF4-FFF2-40B4-BE49-F238E27FC236}">
              <a16:creationId xmlns:a16="http://schemas.microsoft.com/office/drawing/2014/main" id="{00000000-0008-0000-0200-000007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8" name="Line 7">
          <a:extLst>
            <a:ext uri="{FF2B5EF4-FFF2-40B4-BE49-F238E27FC236}">
              <a16:creationId xmlns:a16="http://schemas.microsoft.com/office/drawing/2014/main" id="{00000000-0008-0000-0200-000008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9" name="Line 8">
          <a:extLst>
            <a:ext uri="{FF2B5EF4-FFF2-40B4-BE49-F238E27FC236}">
              <a16:creationId xmlns:a16="http://schemas.microsoft.com/office/drawing/2014/main" id="{00000000-0008-0000-0200-000009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10" name="Line 9">
          <a:extLst>
            <a:ext uri="{FF2B5EF4-FFF2-40B4-BE49-F238E27FC236}">
              <a16:creationId xmlns:a16="http://schemas.microsoft.com/office/drawing/2014/main" id="{00000000-0008-0000-0200-00000A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11" name="Line 10">
          <a:extLst>
            <a:ext uri="{FF2B5EF4-FFF2-40B4-BE49-F238E27FC236}">
              <a16:creationId xmlns:a16="http://schemas.microsoft.com/office/drawing/2014/main" id="{00000000-0008-0000-0200-00000B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12" name="Line 11">
          <a:extLst>
            <a:ext uri="{FF2B5EF4-FFF2-40B4-BE49-F238E27FC236}">
              <a16:creationId xmlns:a16="http://schemas.microsoft.com/office/drawing/2014/main" id="{00000000-0008-0000-0200-00000C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13" name="Line 12">
          <a:extLst>
            <a:ext uri="{FF2B5EF4-FFF2-40B4-BE49-F238E27FC236}">
              <a16:creationId xmlns:a16="http://schemas.microsoft.com/office/drawing/2014/main" id="{00000000-0008-0000-0200-00000D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14" name="Line 13">
          <a:extLst>
            <a:ext uri="{FF2B5EF4-FFF2-40B4-BE49-F238E27FC236}">
              <a16:creationId xmlns:a16="http://schemas.microsoft.com/office/drawing/2014/main" id="{00000000-0008-0000-0200-00000E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15" name="Line 14">
          <a:extLst>
            <a:ext uri="{FF2B5EF4-FFF2-40B4-BE49-F238E27FC236}">
              <a16:creationId xmlns:a16="http://schemas.microsoft.com/office/drawing/2014/main" id="{00000000-0008-0000-0200-00000F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16" name="Line 15">
          <a:extLst>
            <a:ext uri="{FF2B5EF4-FFF2-40B4-BE49-F238E27FC236}">
              <a16:creationId xmlns:a16="http://schemas.microsoft.com/office/drawing/2014/main" id="{00000000-0008-0000-0200-000010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17" name="Line 16">
          <a:extLst>
            <a:ext uri="{FF2B5EF4-FFF2-40B4-BE49-F238E27FC236}">
              <a16:creationId xmlns:a16="http://schemas.microsoft.com/office/drawing/2014/main" id="{00000000-0008-0000-0200-000011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18" name="Line 17">
          <a:extLst>
            <a:ext uri="{FF2B5EF4-FFF2-40B4-BE49-F238E27FC236}">
              <a16:creationId xmlns:a16="http://schemas.microsoft.com/office/drawing/2014/main" id="{00000000-0008-0000-0200-000012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19" name="Line 18">
          <a:extLst>
            <a:ext uri="{FF2B5EF4-FFF2-40B4-BE49-F238E27FC236}">
              <a16:creationId xmlns:a16="http://schemas.microsoft.com/office/drawing/2014/main" id="{00000000-0008-0000-0200-000013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20" name="Line 19">
          <a:extLst>
            <a:ext uri="{FF2B5EF4-FFF2-40B4-BE49-F238E27FC236}">
              <a16:creationId xmlns:a16="http://schemas.microsoft.com/office/drawing/2014/main" id="{00000000-0008-0000-0200-000014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21" name="Line 20">
          <a:extLst>
            <a:ext uri="{FF2B5EF4-FFF2-40B4-BE49-F238E27FC236}">
              <a16:creationId xmlns:a16="http://schemas.microsoft.com/office/drawing/2014/main" id="{00000000-0008-0000-0200-000015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22" name="Line 21">
          <a:extLst>
            <a:ext uri="{FF2B5EF4-FFF2-40B4-BE49-F238E27FC236}">
              <a16:creationId xmlns:a16="http://schemas.microsoft.com/office/drawing/2014/main" id="{00000000-0008-0000-0200-000016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23" name="Line 22">
          <a:extLst>
            <a:ext uri="{FF2B5EF4-FFF2-40B4-BE49-F238E27FC236}">
              <a16:creationId xmlns:a16="http://schemas.microsoft.com/office/drawing/2014/main" id="{00000000-0008-0000-0200-000017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24" name="Line 23">
          <a:extLst>
            <a:ext uri="{FF2B5EF4-FFF2-40B4-BE49-F238E27FC236}">
              <a16:creationId xmlns:a16="http://schemas.microsoft.com/office/drawing/2014/main" id="{00000000-0008-0000-0200-000018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25" name="Line 24">
          <a:extLst>
            <a:ext uri="{FF2B5EF4-FFF2-40B4-BE49-F238E27FC236}">
              <a16:creationId xmlns:a16="http://schemas.microsoft.com/office/drawing/2014/main" id="{00000000-0008-0000-0200-000019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26" name="Line 25">
          <a:extLst>
            <a:ext uri="{FF2B5EF4-FFF2-40B4-BE49-F238E27FC236}">
              <a16:creationId xmlns:a16="http://schemas.microsoft.com/office/drawing/2014/main" id="{00000000-0008-0000-0200-00001A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27" name="Line 26">
          <a:extLst>
            <a:ext uri="{FF2B5EF4-FFF2-40B4-BE49-F238E27FC236}">
              <a16:creationId xmlns:a16="http://schemas.microsoft.com/office/drawing/2014/main" id="{00000000-0008-0000-0200-00001B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28" name="Line 27">
          <a:extLst>
            <a:ext uri="{FF2B5EF4-FFF2-40B4-BE49-F238E27FC236}">
              <a16:creationId xmlns:a16="http://schemas.microsoft.com/office/drawing/2014/main" id="{00000000-0008-0000-0200-00001C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29" name="Line 28">
          <a:extLst>
            <a:ext uri="{FF2B5EF4-FFF2-40B4-BE49-F238E27FC236}">
              <a16:creationId xmlns:a16="http://schemas.microsoft.com/office/drawing/2014/main" id="{00000000-0008-0000-0200-00001D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30" name="Line 29">
          <a:extLst>
            <a:ext uri="{FF2B5EF4-FFF2-40B4-BE49-F238E27FC236}">
              <a16:creationId xmlns:a16="http://schemas.microsoft.com/office/drawing/2014/main" id="{00000000-0008-0000-0200-00001E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31" name="Line 30">
          <a:extLst>
            <a:ext uri="{FF2B5EF4-FFF2-40B4-BE49-F238E27FC236}">
              <a16:creationId xmlns:a16="http://schemas.microsoft.com/office/drawing/2014/main" id="{00000000-0008-0000-0200-00001F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32" name="Line 31">
          <a:extLst>
            <a:ext uri="{FF2B5EF4-FFF2-40B4-BE49-F238E27FC236}">
              <a16:creationId xmlns:a16="http://schemas.microsoft.com/office/drawing/2014/main" id="{00000000-0008-0000-0200-000020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33" name="Line 32">
          <a:extLst>
            <a:ext uri="{FF2B5EF4-FFF2-40B4-BE49-F238E27FC236}">
              <a16:creationId xmlns:a16="http://schemas.microsoft.com/office/drawing/2014/main" id="{00000000-0008-0000-0200-000021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34" name="Line 33">
          <a:extLst>
            <a:ext uri="{FF2B5EF4-FFF2-40B4-BE49-F238E27FC236}">
              <a16:creationId xmlns:a16="http://schemas.microsoft.com/office/drawing/2014/main" id="{00000000-0008-0000-0200-000022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35" name="Line 34">
          <a:extLst>
            <a:ext uri="{FF2B5EF4-FFF2-40B4-BE49-F238E27FC236}">
              <a16:creationId xmlns:a16="http://schemas.microsoft.com/office/drawing/2014/main" id="{00000000-0008-0000-0200-000023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36" name="Line 35">
          <a:extLst>
            <a:ext uri="{FF2B5EF4-FFF2-40B4-BE49-F238E27FC236}">
              <a16:creationId xmlns:a16="http://schemas.microsoft.com/office/drawing/2014/main" id="{00000000-0008-0000-0200-000024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37" name="Line 36">
          <a:extLst>
            <a:ext uri="{FF2B5EF4-FFF2-40B4-BE49-F238E27FC236}">
              <a16:creationId xmlns:a16="http://schemas.microsoft.com/office/drawing/2014/main" id="{00000000-0008-0000-0200-000025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38" name="Line 37">
          <a:extLst>
            <a:ext uri="{FF2B5EF4-FFF2-40B4-BE49-F238E27FC236}">
              <a16:creationId xmlns:a16="http://schemas.microsoft.com/office/drawing/2014/main" id="{00000000-0008-0000-0200-000026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0</xdr:row>
      <xdr:rowOff>0</xdr:rowOff>
    </xdr:from>
    <xdr:to>
      <xdr:col>17</xdr:col>
      <xdr:colOff>0</xdr:colOff>
      <xdr:row>0</xdr:row>
      <xdr:rowOff>0</xdr:rowOff>
    </xdr:to>
    <xdr:sp macro="" textlink="">
      <xdr:nvSpPr>
        <xdr:cNvPr id="39" name="Line 38">
          <a:extLst>
            <a:ext uri="{FF2B5EF4-FFF2-40B4-BE49-F238E27FC236}">
              <a16:creationId xmlns:a16="http://schemas.microsoft.com/office/drawing/2014/main" id="{00000000-0008-0000-0200-000027000000}"/>
            </a:ext>
          </a:extLst>
        </xdr:cNvPr>
        <xdr:cNvSpPr>
          <a:spLocks noChangeShapeType="1"/>
        </xdr:cNvSpPr>
      </xdr:nvSpPr>
      <xdr:spPr bwMode="auto">
        <a:xfrm>
          <a:off x="4810125" y="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18</xdr:row>
      <xdr:rowOff>0</xdr:rowOff>
    </xdr:from>
    <xdr:to>
      <xdr:col>17</xdr:col>
      <xdr:colOff>0</xdr:colOff>
      <xdr:row>18</xdr:row>
      <xdr:rowOff>0</xdr:rowOff>
    </xdr:to>
    <xdr:sp macro="" textlink="">
      <xdr:nvSpPr>
        <xdr:cNvPr id="41" name="Line 42">
          <a:extLst>
            <a:ext uri="{FF2B5EF4-FFF2-40B4-BE49-F238E27FC236}">
              <a16:creationId xmlns:a16="http://schemas.microsoft.com/office/drawing/2014/main" id="{00000000-0008-0000-0200-000029000000}"/>
            </a:ext>
          </a:extLst>
        </xdr:cNvPr>
        <xdr:cNvSpPr>
          <a:spLocks noChangeShapeType="1"/>
        </xdr:cNvSpPr>
      </xdr:nvSpPr>
      <xdr:spPr bwMode="auto">
        <a:xfrm>
          <a:off x="4810125" y="44005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19</xdr:row>
      <xdr:rowOff>0</xdr:rowOff>
    </xdr:from>
    <xdr:to>
      <xdr:col>17</xdr:col>
      <xdr:colOff>0</xdr:colOff>
      <xdr:row>19</xdr:row>
      <xdr:rowOff>0</xdr:rowOff>
    </xdr:to>
    <xdr:sp macro="" textlink="">
      <xdr:nvSpPr>
        <xdr:cNvPr id="42" name="Line 43">
          <a:extLst>
            <a:ext uri="{FF2B5EF4-FFF2-40B4-BE49-F238E27FC236}">
              <a16:creationId xmlns:a16="http://schemas.microsoft.com/office/drawing/2014/main" id="{00000000-0008-0000-0200-00002A000000}"/>
            </a:ext>
          </a:extLst>
        </xdr:cNvPr>
        <xdr:cNvSpPr>
          <a:spLocks noChangeShapeType="1"/>
        </xdr:cNvSpPr>
      </xdr:nvSpPr>
      <xdr:spPr bwMode="auto">
        <a:xfrm>
          <a:off x="4810125" y="46291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25</xdr:row>
      <xdr:rowOff>0</xdr:rowOff>
    </xdr:from>
    <xdr:to>
      <xdr:col>17</xdr:col>
      <xdr:colOff>0</xdr:colOff>
      <xdr:row>25</xdr:row>
      <xdr:rowOff>0</xdr:rowOff>
    </xdr:to>
    <xdr:sp macro="" textlink="">
      <xdr:nvSpPr>
        <xdr:cNvPr id="43" name="Line 44">
          <a:extLst>
            <a:ext uri="{FF2B5EF4-FFF2-40B4-BE49-F238E27FC236}">
              <a16:creationId xmlns:a16="http://schemas.microsoft.com/office/drawing/2014/main" id="{00000000-0008-0000-0200-00002B000000}"/>
            </a:ext>
          </a:extLst>
        </xdr:cNvPr>
        <xdr:cNvSpPr>
          <a:spLocks noChangeShapeType="1"/>
        </xdr:cNvSpPr>
      </xdr:nvSpPr>
      <xdr:spPr bwMode="auto">
        <a:xfrm>
          <a:off x="4810125" y="60388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27</xdr:row>
      <xdr:rowOff>0</xdr:rowOff>
    </xdr:from>
    <xdr:to>
      <xdr:col>17</xdr:col>
      <xdr:colOff>0</xdr:colOff>
      <xdr:row>27</xdr:row>
      <xdr:rowOff>0</xdr:rowOff>
    </xdr:to>
    <xdr:sp macro="" textlink="">
      <xdr:nvSpPr>
        <xdr:cNvPr id="44" name="Line 45">
          <a:extLst>
            <a:ext uri="{FF2B5EF4-FFF2-40B4-BE49-F238E27FC236}">
              <a16:creationId xmlns:a16="http://schemas.microsoft.com/office/drawing/2014/main" id="{00000000-0008-0000-0200-00002C000000}"/>
            </a:ext>
          </a:extLst>
        </xdr:cNvPr>
        <xdr:cNvSpPr>
          <a:spLocks noChangeShapeType="1"/>
        </xdr:cNvSpPr>
      </xdr:nvSpPr>
      <xdr:spPr bwMode="auto">
        <a:xfrm>
          <a:off x="4810125" y="62293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28</xdr:row>
      <xdr:rowOff>0</xdr:rowOff>
    </xdr:from>
    <xdr:to>
      <xdr:col>17</xdr:col>
      <xdr:colOff>0</xdr:colOff>
      <xdr:row>28</xdr:row>
      <xdr:rowOff>0</xdr:rowOff>
    </xdr:to>
    <xdr:sp macro="" textlink="">
      <xdr:nvSpPr>
        <xdr:cNvPr id="45" name="Line 46">
          <a:extLst>
            <a:ext uri="{FF2B5EF4-FFF2-40B4-BE49-F238E27FC236}">
              <a16:creationId xmlns:a16="http://schemas.microsoft.com/office/drawing/2014/main" id="{00000000-0008-0000-0200-00002D000000}"/>
            </a:ext>
          </a:extLst>
        </xdr:cNvPr>
        <xdr:cNvSpPr>
          <a:spLocks noChangeShapeType="1"/>
        </xdr:cNvSpPr>
      </xdr:nvSpPr>
      <xdr:spPr bwMode="auto">
        <a:xfrm>
          <a:off x="4810125" y="646747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29</xdr:row>
      <xdr:rowOff>0</xdr:rowOff>
    </xdr:from>
    <xdr:to>
      <xdr:col>17</xdr:col>
      <xdr:colOff>0</xdr:colOff>
      <xdr:row>29</xdr:row>
      <xdr:rowOff>0</xdr:rowOff>
    </xdr:to>
    <xdr:sp macro="" textlink="">
      <xdr:nvSpPr>
        <xdr:cNvPr id="46" name="Line 47">
          <a:extLst>
            <a:ext uri="{FF2B5EF4-FFF2-40B4-BE49-F238E27FC236}">
              <a16:creationId xmlns:a16="http://schemas.microsoft.com/office/drawing/2014/main" id="{00000000-0008-0000-0200-00002E000000}"/>
            </a:ext>
          </a:extLst>
        </xdr:cNvPr>
        <xdr:cNvSpPr>
          <a:spLocks noChangeShapeType="1"/>
        </xdr:cNvSpPr>
      </xdr:nvSpPr>
      <xdr:spPr bwMode="auto">
        <a:xfrm>
          <a:off x="4810125" y="670560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0</xdr:rowOff>
    </xdr:from>
    <xdr:to>
      <xdr:col>17</xdr:col>
      <xdr:colOff>0</xdr:colOff>
      <xdr:row>33</xdr:row>
      <xdr:rowOff>0</xdr:rowOff>
    </xdr:to>
    <xdr:sp macro="" textlink="">
      <xdr:nvSpPr>
        <xdr:cNvPr id="47" name="Line 48">
          <a:extLst>
            <a:ext uri="{FF2B5EF4-FFF2-40B4-BE49-F238E27FC236}">
              <a16:creationId xmlns:a16="http://schemas.microsoft.com/office/drawing/2014/main" id="{00000000-0008-0000-0200-00002F000000}"/>
            </a:ext>
          </a:extLst>
        </xdr:cNvPr>
        <xdr:cNvSpPr>
          <a:spLocks noChangeShapeType="1"/>
        </xdr:cNvSpPr>
      </xdr:nvSpPr>
      <xdr:spPr bwMode="auto">
        <a:xfrm>
          <a:off x="4810125" y="73723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33</xdr:row>
      <xdr:rowOff>0</xdr:rowOff>
    </xdr:from>
    <xdr:to>
      <xdr:col>17</xdr:col>
      <xdr:colOff>0</xdr:colOff>
      <xdr:row>33</xdr:row>
      <xdr:rowOff>0</xdr:rowOff>
    </xdr:to>
    <xdr:sp macro="" textlink="">
      <xdr:nvSpPr>
        <xdr:cNvPr id="48" name="Line 51">
          <a:extLst>
            <a:ext uri="{FF2B5EF4-FFF2-40B4-BE49-F238E27FC236}">
              <a16:creationId xmlns:a16="http://schemas.microsoft.com/office/drawing/2014/main" id="{00000000-0008-0000-0200-000030000000}"/>
            </a:ext>
          </a:extLst>
        </xdr:cNvPr>
        <xdr:cNvSpPr>
          <a:spLocks noChangeShapeType="1"/>
        </xdr:cNvSpPr>
      </xdr:nvSpPr>
      <xdr:spPr bwMode="auto">
        <a:xfrm>
          <a:off x="4810125" y="73723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34</xdr:row>
      <xdr:rowOff>0</xdr:rowOff>
    </xdr:from>
    <xdr:to>
      <xdr:col>17</xdr:col>
      <xdr:colOff>0</xdr:colOff>
      <xdr:row>34</xdr:row>
      <xdr:rowOff>0</xdr:rowOff>
    </xdr:to>
    <xdr:sp macro="" textlink="">
      <xdr:nvSpPr>
        <xdr:cNvPr id="49" name="Line 52">
          <a:extLst>
            <a:ext uri="{FF2B5EF4-FFF2-40B4-BE49-F238E27FC236}">
              <a16:creationId xmlns:a16="http://schemas.microsoft.com/office/drawing/2014/main" id="{00000000-0008-0000-0200-000031000000}"/>
            </a:ext>
          </a:extLst>
        </xdr:cNvPr>
        <xdr:cNvSpPr>
          <a:spLocks noChangeShapeType="1"/>
        </xdr:cNvSpPr>
      </xdr:nvSpPr>
      <xdr:spPr bwMode="auto">
        <a:xfrm>
          <a:off x="4810125" y="761047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35</xdr:row>
      <xdr:rowOff>0</xdr:rowOff>
    </xdr:from>
    <xdr:to>
      <xdr:col>17</xdr:col>
      <xdr:colOff>0</xdr:colOff>
      <xdr:row>35</xdr:row>
      <xdr:rowOff>0</xdr:rowOff>
    </xdr:to>
    <xdr:sp macro="" textlink="">
      <xdr:nvSpPr>
        <xdr:cNvPr id="50" name="Line 53">
          <a:extLst>
            <a:ext uri="{FF2B5EF4-FFF2-40B4-BE49-F238E27FC236}">
              <a16:creationId xmlns:a16="http://schemas.microsoft.com/office/drawing/2014/main" id="{00000000-0008-0000-0200-000032000000}"/>
            </a:ext>
          </a:extLst>
        </xdr:cNvPr>
        <xdr:cNvSpPr>
          <a:spLocks noChangeShapeType="1"/>
        </xdr:cNvSpPr>
      </xdr:nvSpPr>
      <xdr:spPr bwMode="auto">
        <a:xfrm>
          <a:off x="4810125" y="780097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36</xdr:row>
      <xdr:rowOff>0</xdr:rowOff>
    </xdr:from>
    <xdr:to>
      <xdr:col>17</xdr:col>
      <xdr:colOff>0</xdr:colOff>
      <xdr:row>36</xdr:row>
      <xdr:rowOff>0</xdr:rowOff>
    </xdr:to>
    <xdr:sp macro="" textlink="">
      <xdr:nvSpPr>
        <xdr:cNvPr id="51" name="Line 54">
          <a:extLst>
            <a:ext uri="{FF2B5EF4-FFF2-40B4-BE49-F238E27FC236}">
              <a16:creationId xmlns:a16="http://schemas.microsoft.com/office/drawing/2014/main" id="{00000000-0008-0000-0200-000033000000}"/>
            </a:ext>
          </a:extLst>
        </xdr:cNvPr>
        <xdr:cNvSpPr>
          <a:spLocks noChangeShapeType="1"/>
        </xdr:cNvSpPr>
      </xdr:nvSpPr>
      <xdr:spPr bwMode="auto">
        <a:xfrm>
          <a:off x="4810125" y="799147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38</xdr:row>
      <xdr:rowOff>0</xdr:rowOff>
    </xdr:from>
    <xdr:to>
      <xdr:col>17</xdr:col>
      <xdr:colOff>0</xdr:colOff>
      <xdr:row>38</xdr:row>
      <xdr:rowOff>0</xdr:rowOff>
    </xdr:to>
    <xdr:sp macro="" textlink="">
      <xdr:nvSpPr>
        <xdr:cNvPr id="52" name="Line 55">
          <a:extLst>
            <a:ext uri="{FF2B5EF4-FFF2-40B4-BE49-F238E27FC236}">
              <a16:creationId xmlns:a16="http://schemas.microsoft.com/office/drawing/2014/main" id="{00000000-0008-0000-0200-000034000000}"/>
            </a:ext>
          </a:extLst>
        </xdr:cNvPr>
        <xdr:cNvSpPr>
          <a:spLocks noChangeShapeType="1"/>
        </xdr:cNvSpPr>
      </xdr:nvSpPr>
      <xdr:spPr bwMode="auto">
        <a:xfrm>
          <a:off x="4810125" y="837247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0</xdr:rowOff>
    </xdr:from>
    <xdr:to>
      <xdr:col>17</xdr:col>
      <xdr:colOff>0</xdr:colOff>
      <xdr:row>39</xdr:row>
      <xdr:rowOff>0</xdr:rowOff>
    </xdr:to>
    <xdr:sp macro="" textlink="">
      <xdr:nvSpPr>
        <xdr:cNvPr id="53" name="Line 56">
          <a:extLst>
            <a:ext uri="{FF2B5EF4-FFF2-40B4-BE49-F238E27FC236}">
              <a16:creationId xmlns:a16="http://schemas.microsoft.com/office/drawing/2014/main" id="{00000000-0008-0000-0200-000035000000}"/>
            </a:ext>
          </a:extLst>
        </xdr:cNvPr>
        <xdr:cNvSpPr>
          <a:spLocks noChangeShapeType="1"/>
        </xdr:cNvSpPr>
      </xdr:nvSpPr>
      <xdr:spPr bwMode="auto">
        <a:xfrm>
          <a:off x="4810125" y="864870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39</xdr:row>
      <xdr:rowOff>0</xdr:rowOff>
    </xdr:from>
    <xdr:to>
      <xdr:col>17</xdr:col>
      <xdr:colOff>0</xdr:colOff>
      <xdr:row>39</xdr:row>
      <xdr:rowOff>0</xdr:rowOff>
    </xdr:to>
    <xdr:sp macro="" textlink="">
      <xdr:nvSpPr>
        <xdr:cNvPr id="54" name="Line 57">
          <a:extLst>
            <a:ext uri="{FF2B5EF4-FFF2-40B4-BE49-F238E27FC236}">
              <a16:creationId xmlns:a16="http://schemas.microsoft.com/office/drawing/2014/main" id="{00000000-0008-0000-0200-000036000000}"/>
            </a:ext>
          </a:extLst>
        </xdr:cNvPr>
        <xdr:cNvSpPr>
          <a:spLocks noChangeShapeType="1"/>
        </xdr:cNvSpPr>
      </xdr:nvSpPr>
      <xdr:spPr bwMode="auto">
        <a:xfrm>
          <a:off x="4810125" y="892492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40</xdr:row>
      <xdr:rowOff>0</xdr:rowOff>
    </xdr:from>
    <xdr:to>
      <xdr:col>17</xdr:col>
      <xdr:colOff>0</xdr:colOff>
      <xdr:row>40</xdr:row>
      <xdr:rowOff>0</xdr:rowOff>
    </xdr:to>
    <xdr:sp macro="" textlink="">
      <xdr:nvSpPr>
        <xdr:cNvPr id="55" name="Line 58">
          <a:extLst>
            <a:ext uri="{FF2B5EF4-FFF2-40B4-BE49-F238E27FC236}">
              <a16:creationId xmlns:a16="http://schemas.microsoft.com/office/drawing/2014/main" id="{00000000-0008-0000-0200-000037000000}"/>
            </a:ext>
          </a:extLst>
        </xdr:cNvPr>
        <xdr:cNvSpPr>
          <a:spLocks noChangeShapeType="1"/>
        </xdr:cNvSpPr>
      </xdr:nvSpPr>
      <xdr:spPr bwMode="auto">
        <a:xfrm>
          <a:off x="4810125" y="92011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41</xdr:row>
      <xdr:rowOff>0</xdr:rowOff>
    </xdr:from>
    <xdr:to>
      <xdr:col>17</xdr:col>
      <xdr:colOff>0</xdr:colOff>
      <xdr:row>41</xdr:row>
      <xdr:rowOff>0</xdr:rowOff>
    </xdr:to>
    <xdr:sp macro="" textlink="">
      <xdr:nvSpPr>
        <xdr:cNvPr id="56" name="Line 59">
          <a:extLst>
            <a:ext uri="{FF2B5EF4-FFF2-40B4-BE49-F238E27FC236}">
              <a16:creationId xmlns:a16="http://schemas.microsoft.com/office/drawing/2014/main" id="{00000000-0008-0000-0200-000038000000}"/>
            </a:ext>
          </a:extLst>
        </xdr:cNvPr>
        <xdr:cNvSpPr>
          <a:spLocks noChangeShapeType="1"/>
        </xdr:cNvSpPr>
      </xdr:nvSpPr>
      <xdr:spPr bwMode="auto">
        <a:xfrm>
          <a:off x="4810125" y="947737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42</xdr:row>
      <xdr:rowOff>0</xdr:rowOff>
    </xdr:from>
    <xdr:to>
      <xdr:col>17</xdr:col>
      <xdr:colOff>0</xdr:colOff>
      <xdr:row>42</xdr:row>
      <xdr:rowOff>0</xdr:rowOff>
    </xdr:to>
    <xdr:sp macro="" textlink="">
      <xdr:nvSpPr>
        <xdr:cNvPr id="57" name="Line 60">
          <a:extLst>
            <a:ext uri="{FF2B5EF4-FFF2-40B4-BE49-F238E27FC236}">
              <a16:creationId xmlns:a16="http://schemas.microsoft.com/office/drawing/2014/main" id="{00000000-0008-0000-0200-000039000000}"/>
            </a:ext>
          </a:extLst>
        </xdr:cNvPr>
        <xdr:cNvSpPr>
          <a:spLocks noChangeShapeType="1"/>
        </xdr:cNvSpPr>
      </xdr:nvSpPr>
      <xdr:spPr bwMode="auto">
        <a:xfrm>
          <a:off x="4810125" y="975360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44</xdr:row>
      <xdr:rowOff>0</xdr:rowOff>
    </xdr:from>
    <xdr:to>
      <xdr:col>17</xdr:col>
      <xdr:colOff>0</xdr:colOff>
      <xdr:row>44</xdr:row>
      <xdr:rowOff>0</xdr:rowOff>
    </xdr:to>
    <xdr:sp macro="" textlink="">
      <xdr:nvSpPr>
        <xdr:cNvPr id="58" name="Line 61">
          <a:extLst>
            <a:ext uri="{FF2B5EF4-FFF2-40B4-BE49-F238E27FC236}">
              <a16:creationId xmlns:a16="http://schemas.microsoft.com/office/drawing/2014/main" id="{00000000-0008-0000-0200-00003A000000}"/>
            </a:ext>
          </a:extLst>
        </xdr:cNvPr>
        <xdr:cNvSpPr>
          <a:spLocks noChangeShapeType="1"/>
        </xdr:cNvSpPr>
      </xdr:nvSpPr>
      <xdr:spPr bwMode="auto">
        <a:xfrm>
          <a:off x="4810125" y="1013460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45</xdr:row>
      <xdr:rowOff>0</xdr:rowOff>
    </xdr:from>
    <xdr:to>
      <xdr:col>17</xdr:col>
      <xdr:colOff>0</xdr:colOff>
      <xdr:row>45</xdr:row>
      <xdr:rowOff>0</xdr:rowOff>
    </xdr:to>
    <xdr:sp macro="" textlink="">
      <xdr:nvSpPr>
        <xdr:cNvPr id="59" name="Line 62">
          <a:extLst>
            <a:ext uri="{FF2B5EF4-FFF2-40B4-BE49-F238E27FC236}">
              <a16:creationId xmlns:a16="http://schemas.microsoft.com/office/drawing/2014/main" id="{00000000-0008-0000-0200-00003B000000}"/>
            </a:ext>
          </a:extLst>
        </xdr:cNvPr>
        <xdr:cNvSpPr>
          <a:spLocks noChangeShapeType="1"/>
        </xdr:cNvSpPr>
      </xdr:nvSpPr>
      <xdr:spPr bwMode="auto">
        <a:xfrm>
          <a:off x="4810125" y="1032510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46</xdr:row>
      <xdr:rowOff>0</xdr:rowOff>
    </xdr:from>
    <xdr:to>
      <xdr:col>17</xdr:col>
      <xdr:colOff>0</xdr:colOff>
      <xdr:row>46</xdr:row>
      <xdr:rowOff>0</xdr:rowOff>
    </xdr:to>
    <xdr:sp macro="" textlink="">
      <xdr:nvSpPr>
        <xdr:cNvPr id="60" name="Line 63">
          <a:extLst>
            <a:ext uri="{FF2B5EF4-FFF2-40B4-BE49-F238E27FC236}">
              <a16:creationId xmlns:a16="http://schemas.microsoft.com/office/drawing/2014/main" id="{00000000-0008-0000-0200-00003C000000}"/>
            </a:ext>
          </a:extLst>
        </xdr:cNvPr>
        <xdr:cNvSpPr>
          <a:spLocks noChangeShapeType="1"/>
        </xdr:cNvSpPr>
      </xdr:nvSpPr>
      <xdr:spPr bwMode="auto">
        <a:xfrm>
          <a:off x="4810125" y="1051560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47</xdr:row>
      <xdr:rowOff>0</xdr:rowOff>
    </xdr:from>
    <xdr:to>
      <xdr:col>17</xdr:col>
      <xdr:colOff>0</xdr:colOff>
      <xdr:row>47</xdr:row>
      <xdr:rowOff>0</xdr:rowOff>
    </xdr:to>
    <xdr:sp macro="" textlink="">
      <xdr:nvSpPr>
        <xdr:cNvPr id="61" name="Line 64">
          <a:extLst>
            <a:ext uri="{FF2B5EF4-FFF2-40B4-BE49-F238E27FC236}">
              <a16:creationId xmlns:a16="http://schemas.microsoft.com/office/drawing/2014/main" id="{00000000-0008-0000-0200-00003D000000}"/>
            </a:ext>
          </a:extLst>
        </xdr:cNvPr>
        <xdr:cNvSpPr>
          <a:spLocks noChangeShapeType="1"/>
        </xdr:cNvSpPr>
      </xdr:nvSpPr>
      <xdr:spPr bwMode="auto">
        <a:xfrm>
          <a:off x="4810125" y="1070610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48</xdr:row>
      <xdr:rowOff>0</xdr:rowOff>
    </xdr:from>
    <xdr:to>
      <xdr:col>17</xdr:col>
      <xdr:colOff>0</xdr:colOff>
      <xdr:row>48</xdr:row>
      <xdr:rowOff>0</xdr:rowOff>
    </xdr:to>
    <xdr:sp macro="" textlink="">
      <xdr:nvSpPr>
        <xdr:cNvPr id="62" name="Line 65">
          <a:extLst>
            <a:ext uri="{FF2B5EF4-FFF2-40B4-BE49-F238E27FC236}">
              <a16:creationId xmlns:a16="http://schemas.microsoft.com/office/drawing/2014/main" id="{00000000-0008-0000-0200-00003E000000}"/>
            </a:ext>
          </a:extLst>
        </xdr:cNvPr>
        <xdr:cNvSpPr>
          <a:spLocks noChangeShapeType="1"/>
        </xdr:cNvSpPr>
      </xdr:nvSpPr>
      <xdr:spPr bwMode="auto">
        <a:xfrm>
          <a:off x="4810125" y="1089660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49</xdr:row>
      <xdr:rowOff>0</xdr:rowOff>
    </xdr:from>
    <xdr:to>
      <xdr:col>17</xdr:col>
      <xdr:colOff>0</xdr:colOff>
      <xdr:row>49</xdr:row>
      <xdr:rowOff>0</xdr:rowOff>
    </xdr:to>
    <xdr:sp macro="" textlink="">
      <xdr:nvSpPr>
        <xdr:cNvPr id="63" name="Line 66">
          <a:extLst>
            <a:ext uri="{FF2B5EF4-FFF2-40B4-BE49-F238E27FC236}">
              <a16:creationId xmlns:a16="http://schemas.microsoft.com/office/drawing/2014/main" id="{00000000-0008-0000-0200-00003F000000}"/>
            </a:ext>
          </a:extLst>
        </xdr:cNvPr>
        <xdr:cNvSpPr>
          <a:spLocks noChangeShapeType="1"/>
        </xdr:cNvSpPr>
      </xdr:nvSpPr>
      <xdr:spPr bwMode="auto">
        <a:xfrm>
          <a:off x="4810125" y="111442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50</xdr:row>
      <xdr:rowOff>0</xdr:rowOff>
    </xdr:from>
    <xdr:to>
      <xdr:col>17</xdr:col>
      <xdr:colOff>0</xdr:colOff>
      <xdr:row>50</xdr:row>
      <xdr:rowOff>0</xdr:rowOff>
    </xdr:to>
    <xdr:sp macro="" textlink="">
      <xdr:nvSpPr>
        <xdr:cNvPr id="64" name="Line 67">
          <a:extLst>
            <a:ext uri="{FF2B5EF4-FFF2-40B4-BE49-F238E27FC236}">
              <a16:creationId xmlns:a16="http://schemas.microsoft.com/office/drawing/2014/main" id="{00000000-0008-0000-0200-000040000000}"/>
            </a:ext>
          </a:extLst>
        </xdr:cNvPr>
        <xdr:cNvSpPr>
          <a:spLocks noChangeShapeType="1"/>
        </xdr:cNvSpPr>
      </xdr:nvSpPr>
      <xdr:spPr bwMode="auto">
        <a:xfrm>
          <a:off x="4810125" y="1155382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51</xdr:row>
      <xdr:rowOff>0</xdr:rowOff>
    </xdr:from>
    <xdr:to>
      <xdr:col>17</xdr:col>
      <xdr:colOff>0</xdr:colOff>
      <xdr:row>51</xdr:row>
      <xdr:rowOff>0</xdr:rowOff>
    </xdr:to>
    <xdr:sp macro="" textlink="">
      <xdr:nvSpPr>
        <xdr:cNvPr id="65" name="Line 68">
          <a:extLst>
            <a:ext uri="{FF2B5EF4-FFF2-40B4-BE49-F238E27FC236}">
              <a16:creationId xmlns:a16="http://schemas.microsoft.com/office/drawing/2014/main" id="{00000000-0008-0000-0200-000041000000}"/>
            </a:ext>
          </a:extLst>
        </xdr:cNvPr>
        <xdr:cNvSpPr>
          <a:spLocks noChangeShapeType="1"/>
        </xdr:cNvSpPr>
      </xdr:nvSpPr>
      <xdr:spPr bwMode="auto">
        <a:xfrm>
          <a:off x="4810125" y="118681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52</xdr:row>
      <xdr:rowOff>0</xdr:rowOff>
    </xdr:from>
    <xdr:to>
      <xdr:col>17</xdr:col>
      <xdr:colOff>0</xdr:colOff>
      <xdr:row>52</xdr:row>
      <xdr:rowOff>0</xdr:rowOff>
    </xdr:to>
    <xdr:sp macro="" textlink="">
      <xdr:nvSpPr>
        <xdr:cNvPr id="66" name="Line 69">
          <a:extLst>
            <a:ext uri="{FF2B5EF4-FFF2-40B4-BE49-F238E27FC236}">
              <a16:creationId xmlns:a16="http://schemas.microsoft.com/office/drawing/2014/main" id="{00000000-0008-0000-0200-000042000000}"/>
            </a:ext>
          </a:extLst>
        </xdr:cNvPr>
        <xdr:cNvSpPr>
          <a:spLocks noChangeShapeType="1"/>
        </xdr:cNvSpPr>
      </xdr:nvSpPr>
      <xdr:spPr bwMode="auto">
        <a:xfrm>
          <a:off x="4810125" y="1218247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53</xdr:row>
      <xdr:rowOff>0</xdr:rowOff>
    </xdr:from>
    <xdr:to>
      <xdr:col>17</xdr:col>
      <xdr:colOff>0</xdr:colOff>
      <xdr:row>53</xdr:row>
      <xdr:rowOff>0</xdr:rowOff>
    </xdr:to>
    <xdr:sp macro="" textlink="">
      <xdr:nvSpPr>
        <xdr:cNvPr id="67" name="Line 70">
          <a:extLst>
            <a:ext uri="{FF2B5EF4-FFF2-40B4-BE49-F238E27FC236}">
              <a16:creationId xmlns:a16="http://schemas.microsoft.com/office/drawing/2014/main" id="{00000000-0008-0000-0200-000043000000}"/>
            </a:ext>
          </a:extLst>
        </xdr:cNvPr>
        <xdr:cNvSpPr>
          <a:spLocks noChangeShapeType="1"/>
        </xdr:cNvSpPr>
      </xdr:nvSpPr>
      <xdr:spPr bwMode="auto">
        <a:xfrm>
          <a:off x="4810125" y="1249680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54</xdr:row>
      <xdr:rowOff>0</xdr:rowOff>
    </xdr:from>
    <xdr:to>
      <xdr:col>17</xdr:col>
      <xdr:colOff>0</xdr:colOff>
      <xdr:row>54</xdr:row>
      <xdr:rowOff>0</xdr:rowOff>
    </xdr:to>
    <xdr:sp macro="" textlink="">
      <xdr:nvSpPr>
        <xdr:cNvPr id="68" name="Line 71">
          <a:extLst>
            <a:ext uri="{FF2B5EF4-FFF2-40B4-BE49-F238E27FC236}">
              <a16:creationId xmlns:a16="http://schemas.microsoft.com/office/drawing/2014/main" id="{00000000-0008-0000-0200-000044000000}"/>
            </a:ext>
          </a:extLst>
        </xdr:cNvPr>
        <xdr:cNvSpPr>
          <a:spLocks noChangeShapeType="1"/>
        </xdr:cNvSpPr>
      </xdr:nvSpPr>
      <xdr:spPr bwMode="auto">
        <a:xfrm>
          <a:off x="4810125" y="1281112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55</xdr:row>
      <xdr:rowOff>0</xdr:rowOff>
    </xdr:from>
    <xdr:to>
      <xdr:col>17</xdr:col>
      <xdr:colOff>0</xdr:colOff>
      <xdr:row>55</xdr:row>
      <xdr:rowOff>0</xdr:rowOff>
    </xdr:to>
    <xdr:sp macro="" textlink="">
      <xdr:nvSpPr>
        <xdr:cNvPr id="69" name="Line 72">
          <a:extLst>
            <a:ext uri="{FF2B5EF4-FFF2-40B4-BE49-F238E27FC236}">
              <a16:creationId xmlns:a16="http://schemas.microsoft.com/office/drawing/2014/main" id="{00000000-0008-0000-0200-000045000000}"/>
            </a:ext>
          </a:extLst>
        </xdr:cNvPr>
        <xdr:cNvSpPr>
          <a:spLocks noChangeShapeType="1"/>
        </xdr:cNvSpPr>
      </xdr:nvSpPr>
      <xdr:spPr bwMode="auto">
        <a:xfrm>
          <a:off x="4810125" y="131254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56</xdr:row>
      <xdr:rowOff>0</xdr:rowOff>
    </xdr:from>
    <xdr:to>
      <xdr:col>17</xdr:col>
      <xdr:colOff>0</xdr:colOff>
      <xdr:row>56</xdr:row>
      <xdr:rowOff>0</xdr:rowOff>
    </xdr:to>
    <xdr:sp macro="" textlink="">
      <xdr:nvSpPr>
        <xdr:cNvPr id="70" name="Line 73">
          <a:extLst>
            <a:ext uri="{FF2B5EF4-FFF2-40B4-BE49-F238E27FC236}">
              <a16:creationId xmlns:a16="http://schemas.microsoft.com/office/drawing/2014/main" id="{00000000-0008-0000-0200-000046000000}"/>
            </a:ext>
          </a:extLst>
        </xdr:cNvPr>
        <xdr:cNvSpPr>
          <a:spLocks noChangeShapeType="1"/>
        </xdr:cNvSpPr>
      </xdr:nvSpPr>
      <xdr:spPr bwMode="auto">
        <a:xfrm>
          <a:off x="4810125" y="1343977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57</xdr:row>
      <xdr:rowOff>0</xdr:rowOff>
    </xdr:from>
    <xdr:to>
      <xdr:col>17</xdr:col>
      <xdr:colOff>0</xdr:colOff>
      <xdr:row>57</xdr:row>
      <xdr:rowOff>0</xdr:rowOff>
    </xdr:to>
    <xdr:sp macro="" textlink="">
      <xdr:nvSpPr>
        <xdr:cNvPr id="71" name="Line 74">
          <a:extLst>
            <a:ext uri="{FF2B5EF4-FFF2-40B4-BE49-F238E27FC236}">
              <a16:creationId xmlns:a16="http://schemas.microsoft.com/office/drawing/2014/main" id="{00000000-0008-0000-0200-000047000000}"/>
            </a:ext>
          </a:extLst>
        </xdr:cNvPr>
        <xdr:cNvSpPr>
          <a:spLocks noChangeShapeType="1"/>
        </xdr:cNvSpPr>
      </xdr:nvSpPr>
      <xdr:spPr bwMode="auto">
        <a:xfrm>
          <a:off x="4810125" y="1375410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58</xdr:row>
      <xdr:rowOff>0</xdr:rowOff>
    </xdr:from>
    <xdr:to>
      <xdr:col>17</xdr:col>
      <xdr:colOff>0</xdr:colOff>
      <xdr:row>58</xdr:row>
      <xdr:rowOff>0</xdr:rowOff>
    </xdr:to>
    <xdr:sp macro="" textlink="">
      <xdr:nvSpPr>
        <xdr:cNvPr id="72" name="Line 75">
          <a:extLst>
            <a:ext uri="{FF2B5EF4-FFF2-40B4-BE49-F238E27FC236}">
              <a16:creationId xmlns:a16="http://schemas.microsoft.com/office/drawing/2014/main" id="{00000000-0008-0000-0200-000048000000}"/>
            </a:ext>
          </a:extLst>
        </xdr:cNvPr>
        <xdr:cNvSpPr>
          <a:spLocks noChangeShapeType="1"/>
        </xdr:cNvSpPr>
      </xdr:nvSpPr>
      <xdr:spPr bwMode="auto">
        <a:xfrm>
          <a:off x="4810125" y="1406842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59</xdr:row>
      <xdr:rowOff>0</xdr:rowOff>
    </xdr:from>
    <xdr:to>
      <xdr:col>17</xdr:col>
      <xdr:colOff>0</xdr:colOff>
      <xdr:row>59</xdr:row>
      <xdr:rowOff>0</xdr:rowOff>
    </xdr:to>
    <xdr:sp macro="" textlink="">
      <xdr:nvSpPr>
        <xdr:cNvPr id="73" name="Line 76">
          <a:extLst>
            <a:ext uri="{FF2B5EF4-FFF2-40B4-BE49-F238E27FC236}">
              <a16:creationId xmlns:a16="http://schemas.microsoft.com/office/drawing/2014/main" id="{00000000-0008-0000-0200-000049000000}"/>
            </a:ext>
          </a:extLst>
        </xdr:cNvPr>
        <xdr:cNvSpPr>
          <a:spLocks noChangeShapeType="1"/>
        </xdr:cNvSpPr>
      </xdr:nvSpPr>
      <xdr:spPr bwMode="auto">
        <a:xfrm>
          <a:off x="4810125" y="143827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24</xdr:row>
      <xdr:rowOff>0</xdr:rowOff>
    </xdr:from>
    <xdr:to>
      <xdr:col>17</xdr:col>
      <xdr:colOff>0</xdr:colOff>
      <xdr:row>24</xdr:row>
      <xdr:rowOff>0</xdr:rowOff>
    </xdr:to>
    <xdr:sp macro="" textlink="">
      <xdr:nvSpPr>
        <xdr:cNvPr id="74" name="Line 42">
          <a:extLst>
            <a:ext uri="{FF2B5EF4-FFF2-40B4-BE49-F238E27FC236}">
              <a16:creationId xmlns:a16="http://schemas.microsoft.com/office/drawing/2014/main" id="{00000000-0008-0000-0200-00004A000000}"/>
            </a:ext>
          </a:extLst>
        </xdr:cNvPr>
        <xdr:cNvSpPr>
          <a:spLocks noChangeShapeType="1"/>
        </xdr:cNvSpPr>
      </xdr:nvSpPr>
      <xdr:spPr bwMode="auto">
        <a:xfrm>
          <a:off x="4810125" y="580072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22</xdr:row>
      <xdr:rowOff>0</xdr:rowOff>
    </xdr:from>
    <xdr:to>
      <xdr:col>17</xdr:col>
      <xdr:colOff>0</xdr:colOff>
      <xdr:row>22</xdr:row>
      <xdr:rowOff>0</xdr:rowOff>
    </xdr:to>
    <xdr:sp macro="" textlink="">
      <xdr:nvSpPr>
        <xdr:cNvPr id="75" name="Line 42">
          <a:extLst>
            <a:ext uri="{FF2B5EF4-FFF2-40B4-BE49-F238E27FC236}">
              <a16:creationId xmlns:a16="http://schemas.microsoft.com/office/drawing/2014/main" id="{00000000-0008-0000-0200-00004B000000}"/>
            </a:ext>
          </a:extLst>
        </xdr:cNvPr>
        <xdr:cNvSpPr>
          <a:spLocks noChangeShapeType="1"/>
        </xdr:cNvSpPr>
      </xdr:nvSpPr>
      <xdr:spPr bwMode="auto">
        <a:xfrm>
          <a:off x="4810125" y="530542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23</xdr:row>
      <xdr:rowOff>0</xdr:rowOff>
    </xdr:from>
    <xdr:to>
      <xdr:col>17</xdr:col>
      <xdr:colOff>0</xdr:colOff>
      <xdr:row>23</xdr:row>
      <xdr:rowOff>0</xdr:rowOff>
    </xdr:to>
    <xdr:sp macro="" textlink="">
      <xdr:nvSpPr>
        <xdr:cNvPr id="76" name="Line 43">
          <a:extLst>
            <a:ext uri="{FF2B5EF4-FFF2-40B4-BE49-F238E27FC236}">
              <a16:creationId xmlns:a16="http://schemas.microsoft.com/office/drawing/2014/main" id="{00000000-0008-0000-0200-00004C000000}"/>
            </a:ext>
          </a:extLst>
        </xdr:cNvPr>
        <xdr:cNvSpPr>
          <a:spLocks noChangeShapeType="1"/>
        </xdr:cNvSpPr>
      </xdr:nvSpPr>
      <xdr:spPr bwMode="auto">
        <a:xfrm>
          <a:off x="4810125" y="55435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24</xdr:row>
      <xdr:rowOff>0</xdr:rowOff>
    </xdr:from>
    <xdr:to>
      <xdr:col>17</xdr:col>
      <xdr:colOff>0</xdr:colOff>
      <xdr:row>24</xdr:row>
      <xdr:rowOff>0</xdr:rowOff>
    </xdr:to>
    <xdr:sp macro="" textlink="">
      <xdr:nvSpPr>
        <xdr:cNvPr id="77" name="Line 44">
          <a:extLst>
            <a:ext uri="{FF2B5EF4-FFF2-40B4-BE49-F238E27FC236}">
              <a16:creationId xmlns:a16="http://schemas.microsoft.com/office/drawing/2014/main" id="{00000000-0008-0000-0200-00004D000000}"/>
            </a:ext>
          </a:extLst>
        </xdr:cNvPr>
        <xdr:cNvSpPr>
          <a:spLocks noChangeShapeType="1"/>
        </xdr:cNvSpPr>
      </xdr:nvSpPr>
      <xdr:spPr bwMode="auto">
        <a:xfrm>
          <a:off x="4810125" y="5800725"/>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25</xdr:row>
      <xdr:rowOff>0</xdr:rowOff>
    </xdr:from>
    <xdr:to>
      <xdr:col>17</xdr:col>
      <xdr:colOff>0</xdr:colOff>
      <xdr:row>25</xdr:row>
      <xdr:rowOff>0</xdr:rowOff>
    </xdr:to>
    <xdr:sp macro="" textlink="">
      <xdr:nvSpPr>
        <xdr:cNvPr id="78" name="Line 45">
          <a:extLst>
            <a:ext uri="{FF2B5EF4-FFF2-40B4-BE49-F238E27FC236}">
              <a16:creationId xmlns:a16="http://schemas.microsoft.com/office/drawing/2014/main" id="{00000000-0008-0000-0200-00004E000000}"/>
            </a:ext>
          </a:extLst>
        </xdr:cNvPr>
        <xdr:cNvSpPr>
          <a:spLocks noChangeShapeType="1"/>
        </xdr:cNvSpPr>
      </xdr:nvSpPr>
      <xdr:spPr bwMode="auto">
        <a:xfrm>
          <a:off x="4810125" y="60388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0</xdr:colOff>
      <xdr:row>27</xdr:row>
      <xdr:rowOff>0</xdr:rowOff>
    </xdr:from>
    <xdr:to>
      <xdr:col>17</xdr:col>
      <xdr:colOff>0</xdr:colOff>
      <xdr:row>27</xdr:row>
      <xdr:rowOff>0</xdr:rowOff>
    </xdr:to>
    <xdr:sp macro="" textlink="">
      <xdr:nvSpPr>
        <xdr:cNvPr id="79" name="Line 46">
          <a:extLst>
            <a:ext uri="{FF2B5EF4-FFF2-40B4-BE49-F238E27FC236}">
              <a16:creationId xmlns:a16="http://schemas.microsoft.com/office/drawing/2014/main" id="{00000000-0008-0000-0200-00004F000000}"/>
            </a:ext>
          </a:extLst>
        </xdr:cNvPr>
        <xdr:cNvSpPr>
          <a:spLocks noChangeShapeType="1"/>
        </xdr:cNvSpPr>
      </xdr:nvSpPr>
      <xdr:spPr bwMode="auto">
        <a:xfrm>
          <a:off x="4810125" y="6229350"/>
          <a:ext cx="0" cy="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215900</xdr:colOff>
      <xdr:row>24</xdr:row>
      <xdr:rowOff>127000</xdr:rowOff>
    </xdr:from>
    <xdr:to>
      <xdr:col>13</xdr:col>
      <xdr:colOff>0</xdr:colOff>
      <xdr:row>26</xdr:row>
      <xdr:rowOff>0</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8445500" y="4241800"/>
          <a:ext cx="469900" cy="215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solidFill>
              <a:sysClr val="windowText" lastClr="000000"/>
            </a:solidFill>
          </a:endParaRPr>
        </a:p>
      </xdr:txBody>
    </xdr:sp>
    <xdr:clientData/>
  </xdr:twoCellAnchor>
  <xdr:oneCellAnchor>
    <xdr:from>
      <xdr:col>6</xdr:col>
      <xdr:colOff>0</xdr:colOff>
      <xdr:row>29</xdr:row>
      <xdr:rowOff>0</xdr:rowOff>
    </xdr:from>
    <xdr:ext cx="184731" cy="264560"/>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4114800" y="4972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504825</xdr:colOff>
      <xdr:row>9</xdr:row>
      <xdr:rowOff>9525</xdr:rowOff>
    </xdr:from>
    <xdr:to>
      <xdr:col>1</xdr:col>
      <xdr:colOff>504825</xdr:colOff>
      <xdr:row>20</xdr:row>
      <xdr:rowOff>142875</xdr:rowOff>
    </xdr:to>
    <xdr:sp macro="" textlink="">
      <xdr:nvSpPr>
        <xdr:cNvPr id="2" name="Line 1">
          <a:extLst>
            <a:ext uri="{FF2B5EF4-FFF2-40B4-BE49-F238E27FC236}">
              <a16:creationId xmlns:a16="http://schemas.microsoft.com/office/drawing/2014/main" id="{00000000-0008-0000-1C00-000002000000}"/>
            </a:ext>
          </a:extLst>
        </xdr:cNvPr>
        <xdr:cNvSpPr>
          <a:spLocks noChangeShapeType="1"/>
        </xdr:cNvSpPr>
      </xdr:nvSpPr>
      <xdr:spPr bwMode="auto">
        <a:xfrm flipH="1">
          <a:off x="1000125" y="2562225"/>
          <a:ext cx="0" cy="2019300"/>
        </a:xfrm>
        <a:prstGeom prst="line">
          <a:avLst/>
        </a:prstGeom>
        <a:noFill/>
        <a:ln w="9525">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504825</xdr:colOff>
      <xdr:row>17</xdr:row>
      <xdr:rowOff>9525</xdr:rowOff>
    </xdr:from>
    <xdr:to>
      <xdr:col>6</xdr:col>
      <xdr:colOff>9525</xdr:colOff>
      <xdr:row>17</xdr:row>
      <xdr:rowOff>9525</xdr:rowOff>
    </xdr:to>
    <xdr:sp macro="" textlink="">
      <xdr:nvSpPr>
        <xdr:cNvPr id="3" name="Line 2">
          <a:extLst>
            <a:ext uri="{FF2B5EF4-FFF2-40B4-BE49-F238E27FC236}">
              <a16:creationId xmlns:a16="http://schemas.microsoft.com/office/drawing/2014/main" id="{00000000-0008-0000-1C00-000003000000}"/>
            </a:ext>
          </a:extLst>
        </xdr:cNvPr>
        <xdr:cNvSpPr>
          <a:spLocks noChangeShapeType="1"/>
        </xdr:cNvSpPr>
      </xdr:nvSpPr>
      <xdr:spPr bwMode="auto">
        <a:xfrm>
          <a:off x="1000125" y="3933825"/>
          <a:ext cx="8124825" cy="0"/>
        </a:xfrm>
        <a:prstGeom prst="line">
          <a:avLst/>
        </a:prstGeom>
        <a:noFill/>
        <a:ln w="1">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504825</xdr:colOff>
      <xdr:row>19</xdr:row>
      <xdr:rowOff>0</xdr:rowOff>
    </xdr:from>
    <xdr:to>
      <xdr:col>6</xdr:col>
      <xdr:colOff>0</xdr:colOff>
      <xdr:row>19</xdr:row>
      <xdr:rowOff>0</xdr:rowOff>
    </xdr:to>
    <xdr:sp macro="" textlink="">
      <xdr:nvSpPr>
        <xdr:cNvPr id="4" name="Line 4">
          <a:extLst>
            <a:ext uri="{FF2B5EF4-FFF2-40B4-BE49-F238E27FC236}">
              <a16:creationId xmlns:a16="http://schemas.microsoft.com/office/drawing/2014/main" id="{00000000-0008-0000-1C00-000004000000}"/>
            </a:ext>
          </a:extLst>
        </xdr:cNvPr>
        <xdr:cNvSpPr>
          <a:spLocks noChangeShapeType="1"/>
        </xdr:cNvSpPr>
      </xdr:nvSpPr>
      <xdr:spPr bwMode="auto">
        <a:xfrm>
          <a:off x="1000125" y="4267200"/>
          <a:ext cx="8115300" cy="0"/>
        </a:xfrm>
        <a:prstGeom prst="line">
          <a:avLst/>
        </a:prstGeom>
        <a:noFill/>
        <a:ln w="1">
          <a:solidFill>
            <a:srgbClr xmlns:mc="http://schemas.openxmlformats.org/markup-compatibility/2006" xmlns:a14="http://schemas.microsoft.com/office/drawing/2010/main" val="000000" mc:Ignorable="a14" a14:legacySpreadsheetColorIndex="8"/>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523875</xdr:colOff>
      <xdr:row>13</xdr:row>
      <xdr:rowOff>0</xdr:rowOff>
    </xdr:from>
    <xdr:to>
      <xdr:col>6</xdr:col>
      <xdr:colOff>0</xdr:colOff>
      <xdr:row>13</xdr:row>
      <xdr:rowOff>0</xdr:rowOff>
    </xdr:to>
    <xdr:sp macro="" textlink="">
      <xdr:nvSpPr>
        <xdr:cNvPr id="5" name="Line 14">
          <a:extLst>
            <a:ext uri="{FF2B5EF4-FFF2-40B4-BE49-F238E27FC236}">
              <a16:creationId xmlns:a16="http://schemas.microsoft.com/office/drawing/2014/main" id="{00000000-0008-0000-1C00-000005000000}"/>
            </a:ext>
          </a:extLst>
        </xdr:cNvPr>
        <xdr:cNvSpPr>
          <a:spLocks noChangeShapeType="1"/>
        </xdr:cNvSpPr>
      </xdr:nvSpPr>
      <xdr:spPr bwMode="auto">
        <a:xfrm flipV="1">
          <a:off x="1019175" y="3238500"/>
          <a:ext cx="80962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31</xdr:row>
      <xdr:rowOff>0</xdr:rowOff>
    </xdr:from>
    <xdr:to>
      <xdr:col>7</xdr:col>
      <xdr:colOff>0</xdr:colOff>
      <xdr:row>31</xdr:row>
      <xdr:rowOff>0</xdr:rowOff>
    </xdr:to>
    <xdr:sp macro="" textlink="">
      <xdr:nvSpPr>
        <xdr:cNvPr id="2" name="Line 4">
          <a:extLst>
            <a:ext uri="{FF2B5EF4-FFF2-40B4-BE49-F238E27FC236}">
              <a16:creationId xmlns:a16="http://schemas.microsoft.com/office/drawing/2014/main" id="{00000000-0008-0000-2000-000002000000}"/>
            </a:ext>
          </a:extLst>
        </xdr:cNvPr>
        <xdr:cNvSpPr>
          <a:spLocks noChangeShapeType="1"/>
        </xdr:cNvSpPr>
      </xdr:nvSpPr>
      <xdr:spPr bwMode="auto">
        <a:xfrm>
          <a:off x="495300" y="8505825"/>
          <a:ext cx="6562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34</xdr:row>
      <xdr:rowOff>0</xdr:rowOff>
    </xdr:from>
    <xdr:to>
      <xdr:col>7</xdr:col>
      <xdr:colOff>0</xdr:colOff>
      <xdr:row>34</xdr:row>
      <xdr:rowOff>0</xdr:rowOff>
    </xdr:to>
    <xdr:sp macro="" textlink="">
      <xdr:nvSpPr>
        <xdr:cNvPr id="3" name="Line 5">
          <a:extLst>
            <a:ext uri="{FF2B5EF4-FFF2-40B4-BE49-F238E27FC236}">
              <a16:creationId xmlns:a16="http://schemas.microsoft.com/office/drawing/2014/main" id="{00000000-0008-0000-2000-000003000000}"/>
            </a:ext>
          </a:extLst>
        </xdr:cNvPr>
        <xdr:cNvSpPr>
          <a:spLocks noChangeShapeType="1"/>
        </xdr:cNvSpPr>
      </xdr:nvSpPr>
      <xdr:spPr bwMode="auto">
        <a:xfrm>
          <a:off x="247650" y="9115425"/>
          <a:ext cx="68103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0</xdr:colOff>
      <xdr:row>31</xdr:row>
      <xdr:rowOff>0</xdr:rowOff>
    </xdr:from>
    <xdr:to>
      <xdr:col>7</xdr:col>
      <xdr:colOff>0</xdr:colOff>
      <xdr:row>31</xdr:row>
      <xdr:rowOff>0</xdr:rowOff>
    </xdr:to>
    <xdr:sp macro="" textlink="">
      <xdr:nvSpPr>
        <xdr:cNvPr id="2" name="Line 4">
          <a:extLst>
            <a:ext uri="{FF2B5EF4-FFF2-40B4-BE49-F238E27FC236}">
              <a16:creationId xmlns:a16="http://schemas.microsoft.com/office/drawing/2014/main" id="{7BEF64BE-0D8D-46C3-808A-9C4BE525C064}"/>
            </a:ext>
          </a:extLst>
        </xdr:cNvPr>
        <xdr:cNvSpPr>
          <a:spLocks noChangeShapeType="1"/>
        </xdr:cNvSpPr>
      </xdr:nvSpPr>
      <xdr:spPr bwMode="auto">
        <a:xfrm>
          <a:off x="441960" y="8763000"/>
          <a:ext cx="59055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34</xdr:row>
      <xdr:rowOff>0</xdr:rowOff>
    </xdr:from>
    <xdr:to>
      <xdr:col>7</xdr:col>
      <xdr:colOff>0</xdr:colOff>
      <xdr:row>34</xdr:row>
      <xdr:rowOff>0</xdr:rowOff>
    </xdr:to>
    <xdr:sp macro="" textlink="">
      <xdr:nvSpPr>
        <xdr:cNvPr id="3" name="Line 5">
          <a:extLst>
            <a:ext uri="{FF2B5EF4-FFF2-40B4-BE49-F238E27FC236}">
              <a16:creationId xmlns:a16="http://schemas.microsoft.com/office/drawing/2014/main" id="{482CEDB9-C5B8-4D51-9B64-6F6F86259567}"/>
            </a:ext>
          </a:extLst>
        </xdr:cNvPr>
        <xdr:cNvSpPr>
          <a:spLocks noChangeShapeType="1"/>
        </xdr:cNvSpPr>
      </xdr:nvSpPr>
      <xdr:spPr bwMode="auto">
        <a:xfrm>
          <a:off x="220980" y="9677400"/>
          <a:ext cx="612648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1990725</xdr:colOff>
      <xdr:row>19</xdr:row>
      <xdr:rowOff>66675</xdr:rowOff>
    </xdr:from>
    <xdr:to>
      <xdr:col>3</xdr:col>
      <xdr:colOff>1800225</xdr:colOff>
      <xdr:row>22</xdr:row>
      <xdr:rowOff>28575</xdr:rowOff>
    </xdr:to>
    <xdr:sp macro="" textlink="">
      <xdr:nvSpPr>
        <xdr:cNvPr id="3" name="Text Box 2">
          <a:extLst>
            <a:ext uri="{FF2B5EF4-FFF2-40B4-BE49-F238E27FC236}">
              <a16:creationId xmlns:a16="http://schemas.microsoft.com/office/drawing/2014/main" id="{00000000-0008-0000-2300-000003000000}"/>
            </a:ext>
          </a:extLst>
        </xdr:cNvPr>
        <xdr:cNvSpPr txBox="1">
          <a:spLocks noChangeArrowheads="1"/>
        </xdr:cNvSpPr>
      </xdr:nvSpPr>
      <xdr:spPr bwMode="auto">
        <a:xfrm>
          <a:off x="2238375" y="4829175"/>
          <a:ext cx="3333750" cy="50482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ctr" upright="1"/>
        <a:lstStyle/>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1300"/>
            </a:lnSpc>
            <a:defRPr sz="1000"/>
          </a:pPr>
          <a:r>
            <a:rPr lang="ja-JP" altLang="en-US" sz="1200" b="0" i="0" u="none" strike="noStrike" baseline="0">
              <a:solidFill>
                <a:srgbClr val="000000"/>
              </a:solidFill>
              <a:latin typeface="ＭＳ Ｐゴシック"/>
              <a:ea typeface="ＭＳ Ｐゴシック"/>
            </a:rPr>
            <a:t>主要設置機器等の設置箇所図</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549090</xdr:colOff>
      <xdr:row>0</xdr:row>
      <xdr:rowOff>56029</xdr:rowOff>
    </xdr:from>
    <xdr:to>
      <xdr:col>6</xdr:col>
      <xdr:colOff>1019736</xdr:colOff>
      <xdr:row>1</xdr:row>
      <xdr:rowOff>134471</xdr:rowOff>
    </xdr:to>
    <xdr:sp macro="" textlink="">
      <xdr:nvSpPr>
        <xdr:cNvPr id="2" name="Text Box 1">
          <a:extLst>
            <a:ext uri="{FF2B5EF4-FFF2-40B4-BE49-F238E27FC236}">
              <a16:creationId xmlns:a16="http://schemas.microsoft.com/office/drawing/2014/main" id="{00000000-0008-0000-2500-000002000000}"/>
            </a:ext>
          </a:extLst>
        </xdr:cNvPr>
        <xdr:cNvSpPr txBox="1">
          <a:spLocks noChangeArrowheads="1"/>
        </xdr:cNvSpPr>
      </xdr:nvSpPr>
      <xdr:spPr bwMode="auto">
        <a:xfrm>
          <a:off x="5835465" y="56029"/>
          <a:ext cx="1232646" cy="24989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参考計算シート１</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539750</xdr:colOff>
      <xdr:row>0</xdr:row>
      <xdr:rowOff>47625</xdr:rowOff>
    </xdr:from>
    <xdr:to>
      <xdr:col>7</xdr:col>
      <xdr:colOff>819896</xdr:colOff>
      <xdr:row>1</xdr:row>
      <xdr:rowOff>119530</xdr:rowOff>
    </xdr:to>
    <xdr:sp macro="" textlink="">
      <xdr:nvSpPr>
        <xdr:cNvPr id="2" name="Text Box 1">
          <a:extLst>
            <a:ext uri="{FF2B5EF4-FFF2-40B4-BE49-F238E27FC236}">
              <a16:creationId xmlns:a16="http://schemas.microsoft.com/office/drawing/2014/main" id="{00000000-0008-0000-2600-000002000000}"/>
            </a:ext>
          </a:extLst>
        </xdr:cNvPr>
        <xdr:cNvSpPr txBox="1">
          <a:spLocks noChangeArrowheads="1"/>
        </xdr:cNvSpPr>
      </xdr:nvSpPr>
      <xdr:spPr bwMode="auto">
        <a:xfrm>
          <a:off x="6464300" y="47625"/>
          <a:ext cx="1232646" cy="24335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参考計算シート２</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drawing" Target="../drawings/drawing3.xml"/><Relationship Id="rId1" Type="http://schemas.openxmlformats.org/officeDocument/2006/relationships/printerSettings" Target="../printerSettings/printerSettings29.bin"/><Relationship Id="rId4" Type="http://schemas.openxmlformats.org/officeDocument/2006/relationships/comments" Target="../comments29.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1.vml"/><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2.vml"/><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33.xml"/><Relationship Id="rId2" Type="http://schemas.openxmlformats.org/officeDocument/2006/relationships/vmlDrawing" Target="../drawings/vmlDrawing33.vml"/><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34.xml"/><Relationship Id="rId2" Type="http://schemas.openxmlformats.org/officeDocument/2006/relationships/vmlDrawing" Target="../drawings/vmlDrawing34.vml"/><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35.xml"/><Relationship Id="rId2" Type="http://schemas.openxmlformats.org/officeDocument/2006/relationships/vmlDrawing" Target="../drawings/vmlDrawing35.vml"/><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3" Type="http://schemas.openxmlformats.org/officeDocument/2006/relationships/vmlDrawing" Target="../drawings/vmlDrawing36.vml"/><Relationship Id="rId2" Type="http://schemas.openxmlformats.org/officeDocument/2006/relationships/drawing" Target="../drawings/drawing4.xml"/><Relationship Id="rId1" Type="http://schemas.openxmlformats.org/officeDocument/2006/relationships/printerSettings" Target="../printerSettings/printerSettings37.bin"/><Relationship Id="rId4" Type="http://schemas.openxmlformats.org/officeDocument/2006/relationships/comments" Target="../comments36.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37.vml"/><Relationship Id="rId2" Type="http://schemas.openxmlformats.org/officeDocument/2006/relationships/drawing" Target="../drawings/drawing5.xml"/><Relationship Id="rId1" Type="http://schemas.openxmlformats.org/officeDocument/2006/relationships/printerSettings" Target="../printerSettings/printerSettings38.bin"/><Relationship Id="rId4" Type="http://schemas.openxmlformats.org/officeDocument/2006/relationships/comments" Target="../comments37.xml"/></Relationships>
</file>

<file path=xl/worksheets/_rels/sheet41.xml.rels><?xml version="1.0" encoding="UTF-8" standalone="yes"?>
<Relationships xmlns="http://schemas.openxmlformats.org/package/2006/relationships"><Relationship Id="rId3" Type="http://schemas.openxmlformats.org/officeDocument/2006/relationships/comments" Target="../comments38.xml"/><Relationship Id="rId2" Type="http://schemas.openxmlformats.org/officeDocument/2006/relationships/vmlDrawing" Target="../drawings/vmlDrawing38.vml"/><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39.xml"/><Relationship Id="rId2" Type="http://schemas.openxmlformats.org/officeDocument/2006/relationships/vmlDrawing" Target="../drawings/vmlDrawing39.vml"/><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3" Type="http://schemas.openxmlformats.org/officeDocument/2006/relationships/vmlDrawing" Target="../drawings/vmlDrawing40.vml"/><Relationship Id="rId2" Type="http://schemas.openxmlformats.org/officeDocument/2006/relationships/drawing" Target="../drawings/drawing6.xml"/><Relationship Id="rId1" Type="http://schemas.openxmlformats.org/officeDocument/2006/relationships/printerSettings" Target="../printerSettings/printerSettings41.bin"/><Relationship Id="rId4" Type="http://schemas.openxmlformats.org/officeDocument/2006/relationships/comments" Target="../comments40.xml"/></Relationships>
</file>

<file path=xl/worksheets/_rels/sheet44.xml.rels><?xml version="1.0" encoding="UTF-8" standalone="yes"?>
<Relationships xmlns="http://schemas.openxmlformats.org/package/2006/relationships"><Relationship Id="rId3" Type="http://schemas.openxmlformats.org/officeDocument/2006/relationships/comments" Target="../comments41.xml"/><Relationship Id="rId2" Type="http://schemas.openxmlformats.org/officeDocument/2006/relationships/vmlDrawing" Target="../drawings/vmlDrawing41.vml"/><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E50"/>
  <sheetViews>
    <sheetView tabSelected="1" view="pageBreakPreview" topLeftCell="A19" zoomScale="85" zoomScaleNormal="100" zoomScaleSheetLayoutView="85" workbookViewId="0">
      <selection activeCell="AJ46" sqref="AJ46"/>
    </sheetView>
  </sheetViews>
  <sheetFormatPr defaultColWidth="3.6640625" defaultRowHeight="24.9" customHeight="1"/>
  <cols>
    <col min="1" max="2" width="3.6640625" style="213" customWidth="1"/>
    <col min="3" max="3" width="5.109375" style="213" customWidth="1"/>
    <col min="4" max="4" width="3.6640625" style="213" customWidth="1"/>
    <col min="5" max="5" width="4.33203125" style="213" customWidth="1"/>
    <col min="6" max="16" width="3.6640625" style="213" customWidth="1"/>
    <col min="17" max="17" width="2.88671875" style="213" customWidth="1"/>
    <col min="18" max="22" width="3.6640625" style="213" customWidth="1"/>
    <col min="23" max="16384" width="3.6640625" style="213"/>
  </cols>
  <sheetData>
    <row r="1" spans="1:24" ht="22.8" customHeight="1">
      <c r="A1" s="212"/>
      <c r="B1" s="212"/>
      <c r="C1" s="212"/>
      <c r="D1" s="212"/>
      <c r="E1" s="212"/>
      <c r="F1" s="212"/>
      <c r="G1" s="212"/>
      <c r="H1" s="212"/>
      <c r="I1" s="212"/>
      <c r="J1" s="212"/>
      <c r="K1" s="212"/>
      <c r="L1" s="212"/>
      <c r="M1" s="212"/>
      <c r="N1" s="212"/>
      <c r="O1" s="212"/>
      <c r="P1" s="212"/>
      <c r="Q1" s="212"/>
      <c r="R1" s="212"/>
      <c r="V1" s="1288" t="s">
        <v>802</v>
      </c>
      <c r="W1" s="1288"/>
      <c r="X1" s="1288"/>
    </row>
    <row r="2" spans="1:24" ht="27" customHeight="1">
      <c r="A2" s="1289" t="s">
        <v>254</v>
      </c>
      <c r="B2" s="1289"/>
      <c r="C2" s="1289"/>
      <c r="D2" s="1289"/>
      <c r="E2" s="1289"/>
      <c r="F2" s="1289"/>
      <c r="G2" s="1289"/>
      <c r="H2" s="1289"/>
      <c r="I2" s="1289"/>
      <c r="J2" s="1289"/>
      <c r="K2" s="1289"/>
      <c r="L2" s="1289"/>
      <c r="M2" s="1289"/>
      <c r="N2" s="1289"/>
      <c r="O2" s="1289"/>
      <c r="P2" s="1289"/>
      <c r="Q2" s="1289"/>
      <c r="R2" s="1289"/>
      <c r="S2" s="1289"/>
      <c r="T2" s="1289"/>
      <c r="U2" s="1289"/>
      <c r="V2" s="1289"/>
      <c r="W2" s="1289"/>
      <c r="X2" s="1289"/>
    </row>
    <row r="3" spans="1:24" ht="22.5" customHeight="1">
      <c r="A3" s="215"/>
      <c r="B3" s="127"/>
      <c r="C3" s="127"/>
      <c r="D3" s="127"/>
      <c r="E3" s="127"/>
      <c r="F3" s="127"/>
      <c r="G3" s="127"/>
      <c r="H3" s="127"/>
      <c r="I3" s="127"/>
      <c r="J3" s="127"/>
      <c r="K3" s="127"/>
      <c r="L3" s="127"/>
      <c r="M3" s="127"/>
      <c r="N3" s="127"/>
      <c r="O3" s="127"/>
      <c r="P3" s="127"/>
      <c r="Q3" s="127"/>
      <c r="R3" s="127"/>
      <c r="S3" s="127"/>
      <c r="T3" s="127"/>
      <c r="U3" s="127"/>
      <c r="V3" s="127"/>
      <c r="W3" s="127"/>
      <c r="X3" s="127"/>
    </row>
    <row r="4" spans="1:24" ht="19.5" customHeight="1">
      <c r="A4" s="227"/>
      <c r="B4" s="216"/>
      <c r="C4" s="1284" t="s">
        <v>256</v>
      </c>
      <c r="D4" s="1284"/>
      <c r="E4" s="1284"/>
      <c r="F4" s="217" t="s">
        <v>602</v>
      </c>
      <c r="G4" s="216"/>
      <c r="H4" s="216"/>
      <c r="I4" s="216"/>
      <c r="J4" s="216"/>
      <c r="K4" s="216"/>
      <c r="L4" s="227"/>
      <c r="M4" s="227"/>
      <c r="N4" s="227"/>
      <c r="O4" s="227"/>
      <c r="P4" s="227"/>
      <c r="Q4" s="227"/>
      <c r="R4" s="227"/>
      <c r="S4" s="227"/>
      <c r="T4" s="227"/>
      <c r="U4" s="227"/>
      <c r="V4" s="227"/>
      <c r="W4" s="227"/>
      <c r="X4" s="127"/>
    </row>
    <row r="5" spans="1:24" ht="18.75" customHeight="1">
      <c r="A5" s="216"/>
      <c r="B5" s="216"/>
      <c r="C5" s="1284" t="s">
        <v>675</v>
      </c>
      <c r="D5" s="1284"/>
      <c r="E5" s="1284"/>
      <c r="F5" s="1284"/>
      <c r="G5" s="216" t="s">
        <v>361</v>
      </c>
      <c r="H5" s="216"/>
      <c r="I5" s="216"/>
      <c r="J5" s="216"/>
      <c r="K5" s="216"/>
      <c r="L5" s="216"/>
      <c r="M5" s="216"/>
      <c r="N5" s="216"/>
      <c r="O5" s="216"/>
      <c r="P5" s="216"/>
      <c r="Q5" s="216"/>
      <c r="R5" s="216"/>
      <c r="S5" s="216"/>
      <c r="T5" s="216"/>
      <c r="U5" s="216"/>
      <c r="V5" s="216"/>
      <c r="W5" s="216"/>
      <c r="X5" s="218"/>
    </row>
    <row r="6" spans="1:24" ht="18.75" customHeight="1">
      <c r="A6" s="216"/>
      <c r="B6" s="216"/>
      <c r="C6" s="216"/>
      <c r="D6" s="216"/>
      <c r="E6" s="216"/>
      <c r="F6" s="216"/>
      <c r="G6" s="216"/>
      <c r="H6" s="216"/>
      <c r="I6" s="216"/>
      <c r="J6" s="216"/>
      <c r="K6" s="216"/>
      <c r="L6" s="216"/>
      <c r="M6" s="216"/>
      <c r="N6" s="216"/>
      <c r="O6" s="216"/>
      <c r="P6" s="216"/>
      <c r="Q6" s="216"/>
      <c r="R6" s="216"/>
      <c r="S6" s="216"/>
      <c r="T6" s="216"/>
      <c r="U6" s="216"/>
      <c r="V6" s="216"/>
      <c r="W6" s="216"/>
      <c r="X6" s="218"/>
    </row>
    <row r="7" spans="1:24" ht="18.75" customHeight="1">
      <c r="A7" s="216"/>
      <c r="B7" s="214"/>
      <c r="C7" s="214" t="s">
        <v>226</v>
      </c>
      <c r="D7" s="214"/>
      <c r="E7" s="214"/>
      <c r="F7" s="214"/>
      <c r="G7" s="214"/>
      <c r="H7" s="214"/>
      <c r="I7" s="214"/>
      <c r="J7" s="214"/>
      <c r="K7" s="214"/>
      <c r="L7" s="214"/>
      <c r="M7" s="214"/>
      <c r="N7" s="214"/>
      <c r="O7" s="214"/>
      <c r="P7" s="214"/>
      <c r="Q7" s="214"/>
      <c r="R7" s="214"/>
      <c r="S7" s="214"/>
      <c r="T7" s="214"/>
      <c r="U7" s="225"/>
      <c r="V7" s="214"/>
      <c r="W7" s="216"/>
      <c r="X7" s="216"/>
    </row>
    <row r="8" spans="1:24" ht="18.75" customHeight="1">
      <c r="A8" s="216"/>
      <c r="B8" s="214"/>
      <c r="C8" s="214"/>
      <c r="D8" s="214"/>
      <c r="E8" s="214"/>
      <c r="F8" s="214"/>
      <c r="G8" s="214"/>
      <c r="H8" s="214"/>
      <c r="I8" s="214"/>
      <c r="J8" s="214"/>
      <c r="K8" s="214"/>
      <c r="L8" s="214"/>
      <c r="M8" s="214"/>
      <c r="N8" s="214"/>
      <c r="O8" s="214"/>
      <c r="P8" s="214"/>
      <c r="Q8" s="214"/>
      <c r="R8" s="214"/>
      <c r="S8" s="214"/>
      <c r="T8" s="214"/>
      <c r="U8" s="225"/>
      <c r="V8" s="214"/>
      <c r="W8" s="216"/>
      <c r="X8" s="216"/>
    </row>
    <row r="9" spans="1:24" ht="18.75" customHeight="1">
      <c r="A9" s="216"/>
      <c r="B9" s="214"/>
      <c r="C9" s="219"/>
      <c r="D9" s="214"/>
      <c r="E9" s="214"/>
      <c r="F9" s="214"/>
      <c r="G9" s="214"/>
      <c r="H9" s="214"/>
      <c r="I9" s="214"/>
      <c r="J9" s="214"/>
      <c r="K9" s="214"/>
      <c r="L9" s="214"/>
      <c r="M9" s="214"/>
      <c r="N9" s="214"/>
      <c r="O9" s="214"/>
      <c r="P9" s="214"/>
      <c r="Q9" s="214"/>
      <c r="R9" s="214"/>
      <c r="S9" s="214"/>
      <c r="T9" s="214"/>
      <c r="U9" s="408" t="s">
        <v>656</v>
      </c>
      <c r="V9" s="214"/>
      <c r="W9" s="216"/>
      <c r="X9" s="216"/>
    </row>
    <row r="10" spans="1:24" ht="18.75" customHeight="1">
      <c r="A10" s="216"/>
      <c r="B10" s="214"/>
      <c r="C10" s="219"/>
      <c r="D10" s="214"/>
      <c r="E10" s="214"/>
      <c r="F10" s="214"/>
      <c r="G10" s="214"/>
      <c r="H10" s="214"/>
      <c r="I10" s="214"/>
      <c r="J10" s="214"/>
      <c r="K10" s="214"/>
      <c r="L10" s="214"/>
      <c r="M10" s="214"/>
      <c r="N10" s="214"/>
      <c r="O10" s="214"/>
      <c r="P10" s="214"/>
      <c r="Q10" s="214"/>
      <c r="R10" s="214"/>
      <c r="S10" s="214"/>
      <c r="T10" s="214"/>
      <c r="U10" s="220"/>
      <c r="V10" s="214"/>
      <c r="W10" s="216"/>
      <c r="X10" s="216"/>
    </row>
    <row r="11" spans="1:24" ht="18.75" customHeight="1">
      <c r="A11" s="216"/>
      <c r="B11" s="214"/>
      <c r="C11" s="360" t="s">
        <v>227</v>
      </c>
      <c r="D11" s="214"/>
      <c r="E11" s="214"/>
      <c r="F11" s="214"/>
      <c r="G11" s="214"/>
      <c r="H11" s="214"/>
      <c r="I11" s="214"/>
      <c r="J11" s="214"/>
      <c r="K11" s="214"/>
      <c r="L11" s="214"/>
      <c r="M11" s="214"/>
      <c r="N11" s="214"/>
      <c r="O11" s="214"/>
      <c r="P11" s="214"/>
      <c r="Q11" s="214"/>
      <c r="R11" s="214"/>
      <c r="S11" s="214"/>
      <c r="T11" s="214"/>
      <c r="U11" s="214"/>
      <c r="V11" s="214"/>
      <c r="W11" s="216"/>
      <c r="X11" s="216"/>
    </row>
    <row r="12" spans="1:24" ht="19.5" customHeight="1">
      <c r="A12" s="217"/>
      <c r="B12" s="217"/>
      <c r="C12" s="214"/>
      <c r="D12" s="219"/>
      <c r="E12" s="219"/>
      <c r="F12" s="219"/>
      <c r="G12" s="219"/>
      <c r="H12" s="219"/>
      <c r="I12" s="219"/>
      <c r="J12" s="219"/>
      <c r="K12" s="219"/>
      <c r="L12" s="219"/>
      <c r="M12" s="219"/>
      <c r="N12" s="219"/>
      <c r="O12" s="219"/>
      <c r="P12" s="219"/>
      <c r="Q12" s="219"/>
      <c r="R12" s="219"/>
      <c r="S12" s="219"/>
      <c r="T12" s="219"/>
      <c r="U12" s="219"/>
      <c r="V12" s="219"/>
      <c r="W12" s="217"/>
      <c r="X12" s="217"/>
    </row>
    <row r="13" spans="1:24" ht="18.75" customHeight="1">
      <c r="A13" s="217"/>
      <c r="B13" s="217"/>
      <c r="C13" s="214"/>
      <c r="D13" s="219"/>
      <c r="E13" s="214"/>
      <c r="F13" s="219"/>
      <c r="G13" s="219"/>
      <c r="H13" s="214"/>
      <c r="I13" s="219"/>
      <c r="J13" s="219" t="s">
        <v>228</v>
      </c>
      <c r="K13" s="219"/>
      <c r="L13" s="219"/>
      <c r="M13" s="219"/>
      <c r="N13" s="219"/>
      <c r="O13" s="219"/>
      <c r="P13" s="219"/>
      <c r="Q13" s="219"/>
      <c r="R13" s="219"/>
      <c r="S13" s="219"/>
      <c r="T13" s="219"/>
      <c r="U13" s="219"/>
      <c r="V13" s="217"/>
      <c r="W13" s="217"/>
      <c r="X13" s="217"/>
    </row>
    <row r="14" spans="1:24" ht="18.75" customHeight="1">
      <c r="A14" s="216"/>
      <c r="B14" s="216"/>
      <c r="C14" s="214"/>
      <c r="D14" s="214"/>
      <c r="E14" s="214"/>
      <c r="F14" s="214"/>
      <c r="G14" s="214"/>
      <c r="H14" s="214"/>
      <c r="I14" s="214"/>
      <c r="J14" s="1290" t="s">
        <v>362</v>
      </c>
      <c r="K14" s="1290"/>
      <c r="L14" s="1290"/>
      <c r="M14" s="1290"/>
      <c r="N14" s="1290"/>
      <c r="O14" s="214"/>
      <c r="P14" s="214"/>
      <c r="Q14" s="214"/>
      <c r="R14" s="214"/>
      <c r="S14" s="214"/>
      <c r="T14" s="214"/>
      <c r="U14" s="225"/>
      <c r="V14" s="216"/>
      <c r="W14" s="216"/>
      <c r="X14" s="223"/>
    </row>
    <row r="15" spans="1:24" ht="18.75" customHeight="1">
      <c r="A15" s="216"/>
      <c r="B15" s="216"/>
      <c r="C15" s="214"/>
      <c r="D15" s="214"/>
      <c r="E15" s="214"/>
      <c r="F15" s="214"/>
      <c r="G15" s="214"/>
      <c r="H15" s="214"/>
      <c r="I15" s="214"/>
      <c r="J15" s="1290" t="s">
        <v>363</v>
      </c>
      <c r="K15" s="1290"/>
      <c r="L15" s="1290"/>
      <c r="M15" s="1290"/>
      <c r="N15" s="1290"/>
      <c r="O15" s="214"/>
      <c r="P15" s="214"/>
      <c r="Q15" s="214"/>
      <c r="R15" s="214"/>
      <c r="S15" s="214"/>
      <c r="T15" s="225"/>
      <c r="U15" s="225"/>
      <c r="V15" s="220"/>
      <c r="W15" s="220"/>
      <c r="X15" s="224"/>
    </row>
    <row r="16" spans="1:24" ht="18.75" customHeight="1">
      <c r="A16" s="216"/>
      <c r="B16" s="216"/>
      <c r="C16" s="214"/>
      <c r="D16" s="214"/>
      <c r="E16" s="214"/>
      <c r="F16" s="214"/>
      <c r="G16" s="214"/>
      <c r="H16" s="214"/>
      <c r="I16" s="214"/>
      <c r="J16" s="1290" t="s">
        <v>309</v>
      </c>
      <c r="K16" s="1290"/>
      <c r="L16" s="1290"/>
      <c r="M16" s="1290"/>
      <c r="N16" s="1290"/>
      <c r="O16" s="214"/>
      <c r="P16" s="214"/>
      <c r="Q16" s="214"/>
      <c r="R16" s="225"/>
      <c r="S16" s="225"/>
      <c r="T16" s="214"/>
      <c r="U16" s="214"/>
      <c r="V16" s="835"/>
      <c r="W16" s="216"/>
      <c r="X16" s="212"/>
    </row>
    <row r="17" spans="1:31" ht="18.75" customHeight="1">
      <c r="A17" s="216"/>
      <c r="B17" s="216"/>
      <c r="C17" s="216"/>
      <c r="D17" s="216"/>
      <c r="E17" s="217"/>
      <c r="F17" s="216"/>
      <c r="G17" s="216"/>
      <c r="H17" s="216"/>
      <c r="I17" s="216"/>
      <c r="J17" s="216"/>
      <c r="K17" s="216"/>
      <c r="L17" s="216"/>
      <c r="M17" s="216"/>
      <c r="N17" s="216"/>
      <c r="O17" s="216"/>
      <c r="P17" s="216"/>
      <c r="Q17" s="216"/>
      <c r="R17" s="216"/>
      <c r="S17" s="216"/>
      <c r="T17" s="216"/>
      <c r="U17" s="216"/>
      <c r="V17" s="216"/>
      <c r="W17" s="216"/>
      <c r="X17" s="212"/>
    </row>
    <row r="18" spans="1:31" ht="18.75" customHeight="1">
      <c r="A18" s="216"/>
      <c r="B18" s="216"/>
      <c r="C18" s="216"/>
      <c r="D18" s="216"/>
      <c r="E18" s="216"/>
      <c r="F18" s="216"/>
      <c r="G18" s="216"/>
      <c r="H18" s="216"/>
      <c r="I18" s="216"/>
      <c r="J18" s="1286" t="s">
        <v>229</v>
      </c>
      <c r="K18" s="1286"/>
      <c r="L18" s="1286"/>
      <c r="M18" s="1286"/>
      <c r="N18" s="1286"/>
      <c r="O18" s="216"/>
      <c r="P18" s="216"/>
      <c r="Q18" s="226"/>
      <c r="R18" s="216"/>
      <c r="S18" s="216"/>
      <c r="T18" s="216"/>
      <c r="U18" s="220"/>
      <c r="V18" s="216"/>
      <c r="W18" s="216"/>
      <c r="X18" s="212"/>
      <c r="AB18" s="1285"/>
      <c r="AC18" s="1285"/>
      <c r="AD18" s="1285"/>
      <c r="AE18" s="1285"/>
    </row>
    <row r="19" spans="1:31" ht="18.75" customHeight="1">
      <c r="A19" s="216"/>
      <c r="B19" s="216"/>
      <c r="C19" s="216"/>
      <c r="D19" s="216"/>
      <c r="E19" s="216"/>
      <c r="F19" s="216"/>
      <c r="G19" s="216"/>
      <c r="H19" s="216"/>
      <c r="I19" s="216"/>
      <c r="J19" s="1286" t="s">
        <v>417</v>
      </c>
      <c r="K19" s="1286"/>
      <c r="L19" s="1286"/>
      <c r="M19" s="1286"/>
      <c r="N19" s="1286"/>
      <c r="O19" s="216"/>
      <c r="P19" s="216"/>
      <c r="Q19" s="226"/>
      <c r="R19" s="216"/>
      <c r="S19" s="216"/>
      <c r="T19" s="216"/>
      <c r="U19" s="216"/>
      <c r="V19" s="216"/>
      <c r="W19" s="216"/>
      <c r="X19" s="212"/>
      <c r="AB19" s="1285"/>
      <c r="AC19" s="1285"/>
      <c r="AD19" s="1285"/>
      <c r="AE19" s="1285"/>
    </row>
    <row r="20" spans="1:31" ht="15.75" customHeight="1">
      <c r="A20" s="216"/>
      <c r="B20" s="216"/>
      <c r="C20" s="216"/>
      <c r="D20" s="216"/>
      <c r="E20" s="216"/>
      <c r="F20" s="216"/>
      <c r="G20" s="216"/>
      <c r="H20" s="216"/>
      <c r="I20" s="216"/>
      <c r="J20" s="1286" t="s">
        <v>364</v>
      </c>
      <c r="K20" s="1286"/>
      <c r="L20" s="1286"/>
      <c r="M20" s="1286"/>
      <c r="N20" s="1286"/>
      <c r="O20" s="216"/>
      <c r="P20" s="216"/>
      <c r="Q20" s="216"/>
      <c r="R20" s="216"/>
      <c r="S20" s="216"/>
      <c r="T20" s="216"/>
      <c r="U20" s="216"/>
      <c r="V20" s="216"/>
      <c r="W20" s="216"/>
      <c r="X20" s="212"/>
      <c r="AB20" s="1285"/>
      <c r="AC20" s="1285"/>
      <c r="AD20" s="1285"/>
      <c r="AE20" s="1285"/>
    </row>
    <row r="21" spans="1:31" ht="18.75" customHeight="1">
      <c r="A21" s="217"/>
      <c r="B21" s="217"/>
      <c r="C21" s="216"/>
      <c r="D21" s="216"/>
      <c r="E21" s="216"/>
      <c r="F21" s="216"/>
      <c r="G21" s="216"/>
      <c r="H21" s="216"/>
      <c r="I21" s="216"/>
      <c r="J21" s="1286" t="s">
        <v>676</v>
      </c>
      <c r="K21" s="1286"/>
      <c r="L21" s="1286"/>
      <c r="M21" s="1286"/>
      <c r="N21" s="1286"/>
      <c r="O21" s="216"/>
      <c r="P21" s="216"/>
      <c r="Q21" s="216"/>
      <c r="R21" s="216"/>
      <c r="S21" s="216"/>
      <c r="T21" s="217"/>
      <c r="U21" s="217"/>
      <c r="V21" s="217"/>
      <c r="W21" s="217"/>
      <c r="X21" s="217"/>
    </row>
    <row r="22" spans="1:31" ht="18.75" customHeight="1">
      <c r="A22" s="216"/>
      <c r="B22" s="216"/>
      <c r="C22" s="216"/>
      <c r="D22" s="216"/>
      <c r="E22" s="216"/>
      <c r="F22" s="216"/>
      <c r="G22" s="216"/>
      <c r="H22" s="216"/>
      <c r="I22" s="216"/>
      <c r="J22" s="216"/>
      <c r="K22" s="216"/>
      <c r="L22" s="216"/>
      <c r="M22" s="216"/>
      <c r="N22" s="216"/>
      <c r="O22" s="216"/>
      <c r="P22" s="216"/>
      <c r="Q22" s="226"/>
      <c r="R22" s="216"/>
      <c r="S22" s="216"/>
      <c r="T22" s="216"/>
      <c r="U22" s="220"/>
      <c r="V22" s="216"/>
      <c r="W22" s="216"/>
      <c r="X22" s="223"/>
    </row>
    <row r="23" spans="1:31" ht="18.75" customHeight="1">
      <c r="A23" s="1287" t="s">
        <v>225</v>
      </c>
      <c r="B23" s="1287"/>
      <c r="C23" s="1287"/>
      <c r="D23" s="1287"/>
      <c r="E23" s="1287"/>
      <c r="F23" s="1287"/>
      <c r="G23" s="1287"/>
      <c r="H23" s="1287"/>
      <c r="I23" s="1287"/>
      <c r="J23" s="1287"/>
      <c r="K23" s="1287"/>
      <c r="L23" s="1287"/>
      <c r="M23" s="1287"/>
      <c r="N23" s="1287"/>
      <c r="O23" s="1287"/>
      <c r="P23" s="1287"/>
      <c r="Q23" s="1287"/>
      <c r="R23" s="1287"/>
      <c r="S23" s="1287"/>
      <c r="T23" s="1287"/>
      <c r="U23" s="1287"/>
      <c r="V23" s="1287"/>
      <c r="W23" s="1287"/>
      <c r="X23" s="1287"/>
    </row>
    <row r="24" spans="1:31" ht="18.75" customHeight="1">
      <c r="A24" s="216"/>
      <c r="B24" s="216"/>
      <c r="C24" s="216"/>
      <c r="D24" s="216"/>
      <c r="E24" s="216"/>
      <c r="F24" s="216"/>
      <c r="G24" s="216"/>
      <c r="H24" s="216"/>
      <c r="I24" s="216"/>
      <c r="J24" s="216"/>
      <c r="K24" s="216"/>
      <c r="L24" s="216"/>
      <c r="M24" s="216"/>
      <c r="N24" s="216"/>
      <c r="O24" s="216"/>
      <c r="P24" s="216"/>
      <c r="Q24" s="226"/>
      <c r="R24" s="216"/>
      <c r="S24" s="216"/>
      <c r="T24" s="216"/>
      <c r="U24" s="216"/>
      <c r="V24" s="216"/>
      <c r="W24" s="216"/>
      <c r="X24" s="212"/>
    </row>
    <row r="25" spans="1:31" ht="18.75" customHeight="1">
      <c r="A25" s="216"/>
      <c r="B25" s="216"/>
      <c r="C25" s="216"/>
      <c r="D25" s="216"/>
      <c r="E25" s="216"/>
      <c r="F25" s="216"/>
      <c r="G25" s="216"/>
      <c r="H25" s="216"/>
      <c r="I25" s="227"/>
      <c r="J25" s="216" t="s">
        <v>230</v>
      </c>
      <c r="K25" s="216"/>
      <c r="L25" s="228"/>
      <c r="M25" s="216"/>
      <c r="N25" s="216"/>
      <c r="O25" s="216"/>
      <c r="P25" s="216"/>
      <c r="Q25" s="216"/>
      <c r="R25" s="216"/>
      <c r="S25" s="220"/>
      <c r="T25" s="216"/>
      <c r="U25" s="216"/>
      <c r="V25" s="216"/>
      <c r="W25" s="216"/>
      <c r="X25" s="212"/>
      <c r="AB25" s="1285"/>
      <c r="AC25" s="1285"/>
      <c r="AD25" s="1285"/>
      <c r="AE25" s="1285"/>
    </row>
    <row r="26" spans="1:31" ht="18.75" customHeight="1">
      <c r="A26" s="216"/>
      <c r="B26" s="216"/>
      <c r="C26" s="216"/>
      <c r="D26" s="216"/>
      <c r="E26" s="217"/>
      <c r="F26" s="216"/>
      <c r="G26" s="216"/>
      <c r="H26" s="216"/>
      <c r="I26" s="227" t="s">
        <v>231</v>
      </c>
      <c r="J26" s="1152" t="s">
        <v>885</v>
      </c>
      <c r="K26" s="216"/>
      <c r="L26" s="229"/>
      <c r="M26" s="216"/>
      <c r="N26" s="216"/>
      <c r="O26" s="216"/>
      <c r="P26" s="216"/>
      <c r="Q26" s="216"/>
      <c r="R26" s="216"/>
      <c r="S26" s="216"/>
      <c r="T26" s="216"/>
      <c r="U26" s="216"/>
      <c r="V26" s="216"/>
      <c r="W26" s="216"/>
      <c r="X26" s="212"/>
    </row>
    <row r="27" spans="1:31" ht="18.75" customHeight="1">
      <c r="A27" s="216"/>
      <c r="B27" s="216"/>
      <c r="C27" s="216"/>
      <c r="D27" s="216"/>
      <c r="E27" s="1073"/>
      <c r="F27" s="216"/>
      <c r="G27" s="216"/>
      <c r="H27" s="216"/>
      <c r="I27" s="1074" t="s">
        <v>232</v>
      </c>
      <c r="J27" s="1152" t="s">
        <v>765</v>
      </c>
      <c r="K27" s="216"/>
      <c r="L27" s="229"/>
      <c r="M27" s="216"/>
      <c r="N27" s="216"/>
      <c r="O27" s="216"/>
      <c r="P27" s="216"/>
      <c r="Q27" s="216"/>
      <c r="R27" s="216"/>
      <c r="S27" s="216"/>
      <c r="T27" s="216"/>
      <c r="U27" s="216"/>
      <c r="V27" s="216"/>
      <c r="W27" s="216"/>
      <c r="X27" s="212"/>
    </row>
    <row r="28" spans="1:31" ht="18.75" customHeight="1">
      <c r="A28" s="217"/>
      <c r="B28" s="216"/>
      <c r="C28" s="216"/>
      <c r="D28" s="216"/>
      <c r="E28" s="216"/>
      <c r="F28" s="216"/>
      <c r="G28" s="216"/>
      <c r="H28" s="216"/>
      <c r="I28" s="1074" t="s">
        <v>233</v>
      </c>
      <c r="J28" s="1152" t="s">
        <v>603</v>
      </c>
      <c r="K28" s="216"/>
      <c r="L28" s="229"/>
      <c r="M28" s="216"/>
      <c r="N28" s="216"/>
      <c r="O28" s="216"/>
      <c r="P28" s="216"/>
      <c r="Q28" s="216"/>
      <c r="R28" s="216"/>
      <c r="S28" s="216"/>
      <c r="T28" s="216"/>
      <c r="U28" s="216"/>
      <c r="V28" s="216"/>
      <c r="W28" s="216"/>
      <c r="X28" s="212"/>
    </row>
    <row r="29" spans="1:31" ht="18.75" customHeight="1">
      <c r="A29" s="216"/>
      <c r="B29" s="216"/>
      <c r="C29" s="216"/>
      <c r="D29" s="216"/>
      <c r="E29" s="216"/>
      <c r="F29" s="216"/>
      <c r="G29" s="216"/>
      <c r="H29" s="216"/>
      <c r="I29" s="1074" t="s">
        <v>234</v>
      </c>
      <c r="J29" s="1152" t="s">
        <v>886</v>
      </c>
      <c r="K29" s="216"/>
      <c r="L29" s="229"/>
      <c r="M29" s="216"/>
      <c r="N29" s="216"/>
      <c r="O29" s="216"/>
      <c r="P29" s="216"/>
      <c r="Q29" s="216"/>
      <c r="R29" s="216"/>
      <c r="S29" s="216"/>
      <c r="T29" s="216"/>
      <c r="U29" s="216"/>
      <c r="V29" s="216"/>
      <c r="W29" s="216"/>
      <c r="X29" s="212"/>
    </row>
    <row r="30" spans="1:31" ht="18.75" customHeight="1">
      <c r="A30" s="216"/>
      <c r="B30" s="216"/>
      <c r="C30" s="216"/>
      <c r="D30" s="216"/>
      <c r="E30" s="216"/>
      <c r="F30" s="216"/>
      <c r="G30" s="216"/>
      <c r="H30" s="216"/>
      <c r="I30" s="1074" t="s">
        <v>235</v>
      </c>
      <c r="J30" s="1152" t="s">
        <v>887</v>
      </c>
      <c r="K30" s="216"/>
      <c r="L30" s="216"/>
      <c r="M30" s="216"/>
      <c r="N30" s="216"/>
      <c r="O30" s="216"/>
      <c r="P30" s="216"/>
      <c r="Q30" s="216"/>
      <c r="R30" s="216"/>
      <c r="S30" s="220"/>
      <c r="T30" s="216"/>
      <c r="U30" s="216"/>
      <c r="V30" s="216"/>
      <c r="W30" s="216"/>
      <c r="X30" s="230"/>
    </row>
    <row r="31" spans="1:31" ht="18.75" customHeight="1">
      <c r="A31" s="216"/>
      <c r="B31" s="216"/>
      <c r="C31" s="216"/>
      <c r="D31" s="216"/>
      <c r="E31" s="216"/>
      <c r="F31" s="216"/>
      <c r="G31" s="216"/>
      <c r="H31" s="216"/>
      <c r="I31" s="1074" t="s">
        <v>237</v>
      </c>
      <c r="J31" s="1152" t="s">
        <v>766</v>
      </c>
      <c r="K31" s="216"/>
      <c r="L31" s="216"/>
      <c r="M31" s="216"/>
      <c r="N31" s="216"/>
      <c r="O31" s="216"/>
      <c r="P31" s="216"/>
      <c r="Q31" s="216"/>
      <c r="R31" s="216"/>
      <c r="S31" s="220"/>
      <c r="T31" s="216"/>
      <c r="U31" s="216"/>
      <c r="V31" s="216"/>
      <c r="W31" s="216"/>
      <c r="X31" s="230"/>
    </row>
    <row r="32" spans="1:31" ht="18.75" customHeight="1">
      <c r="A32" s="217"/>
      <c r="B32" s="227"/>
      <c r="C32" s="217"/>
      <c r="D32" s="217"/>
      <c r="E32" s="216"/>
      <c r="F32" s="227"/>
      <c r="G32" s="227"/>
      <c r="H32" s="227"/>
      <c r="I32" s="1074" t="s">
        <v>239</v>
      </c>
      <c r="J32" s="1152" t="s">
        <v>236</v>
      </c>
      <c r="K32" s="1153"/>
      <c r="L32" s="1153"/>
      <c r="M32" s="1153"/>
      <c r="N32" s="1153"/>
      <c r="O32" s="1153"/>
      <c r="P32" s="1153"/>
      <c r="Q32" s="1153"/>
      <c r="R32" s="1153"/>
      <c r="S32" s="1153"/>
      <c r="T32" s="1153"/>
      <c r="U32" s="1153"/>
      <c r="V32" s="1153"/>
      <c r="W32" s="227"/>
      <c r="X32" s="209"/>
    </row>
    <row r="33" spans="1:24" ht="19.5" customHeight="1">
      <c r="A33" s="227"/>
      <c r="B33" s="227"/>
      <c r="C33" s="227"/>
      <c r="D33" s="217"/>
      <c r="E33" s="216"/>
      <c r="F33" s="227"/>
      <c r="G33" s="227"/>
      <c r="H33" s="227"/>
      <c r="I33" s="1074" t="s">
        <v>767</v>
      </c>
      <c r="J33" s="217" t="s">
        <v>238</v>
      </c>
      <c r="K33" s="227"/>
      <c r="L33" s="227"/>
      <c r="M33" s="227"/>
      <c r="N33" s="227"/>
      <c r="O33" s="227"/>
      <c r="P33" s="227"/>
      <c r="Q33" s="227"/>
      <c r="R33" s="227"/>
      <c r="S33" s="227"/>
      <c r="T33" s="227"/>
      <c r="U33" s="227"/>
      <c r="V33" s="227"/>
      <c r="W33" s="227"/>
      <c r="X33" s="209"/>
    </row>
    <row r="34" spans="1:24" ht="18.75" customHeight="1">
      <c r="A34" s="214"/>
      <c r="B34" s="214"/>
      <c r="C34" s="214"/>
      <c r="D34" s="214"/>
      <c r="E34" s="216"/>
      <c r="F34" s="214"/>
      <c r="G34" s="214"/>
      <c r="H34" s="214"/>
      <c r="I34" s="1074" t="s">
        <v>768</v>
      </c>
      <c r="J34" s="232" t="s">
        <v>240</v>
      </c>
      <c r="K34" s="262"/>
      <c r="L34" s="262"/>
      <c r="M34" s="262"/>
      <c r="N34" s="262"/>
      <c r="O34" s="262"/>
      <c r="P34" s="262"/>
      <c r="Q34" s="263"/>
      <c r="R34" s="263"/>
      <c r="S34" s="263"/>
      <c r="T34" s="263"/>
      <c r="U34" s="263"/>
      <c r="V34" s="263"/>
      <c r="W34" s="263"/>
      <c r="X34" s="233"/>
    </row>
    <row r="35" spans="1:24" ht="18.75" customHeight="1">
      <c r="A35" s="214"/>
      <c r="B35" s="214"/>
      <c r="C35" s="214"/>
      <c r="D35" s="214"/>
      <c r="E35" s="214"/>
      <c r="F35" s="214"/>
      <c r="G35" s="214"/>
      <c r="H35" s="214"/>
      <c r="I35" s="262"/>
      <c r="J35" s="262"/>
      <c r="K35" s="262"/>
      <c r="L35" s="262"/>
      <c r="M35" s="262"/>
      <c r="N35" s="262"/>
      <c r="O35" s="262"/>
      <c r="P35" s="262"/>
      <c r="Q35" s="263"/>
      <c r="R35" s="263"/>
      <c r="S35" s="263"/>
      <c r="T35" s="263"/>
      <c r="V35" s="263"/>
      <c r="X35" s="264" t="s">
        <v>241</v>
      </c>
    </row>
    <row r="36" spans="1:24" ht="18.75" customHeight="1">
      <c r="A36" s="214"/>
      <c r="B36" s="214"/>
      <c r="D36" s="214"/>
      <c r="E36" s="214"/>
      <c r="F36" s="214"/>
      <c r="G36" s="214"/>
      <c r="H36" s="214"/>
      <c r="I36" s="262"/>
      <c r="J36" s="262"/>
      <c r="K36" s="262"/>
      <c r="L36" s="262"/>
      <c r="M36" s="262"/>
      <c r="N36" s="262"/>
      <c r="O36" s="262"/>
      <c r="P36" s="262"/>
      <c r="Q36" s="263"/>
      <c r="R36" s="263"/>
      <c r="S36" s="263"/>
      <c r="T36" s="263"/>
      <c r="U36" s="216"/>
      <c r="V36" s="263"/>
      <c r="W36" s="263"/>
      <c r="X36" s="233"/>
    </row>
    <row r="37" spans="1:24" ht="18.75" customHeight="1">
      <c r="A37" s="214"/>
      <c r="B37" s="214"/>
      <c r="C37" s="361" t="s">
        <v>365</v>
      </c>
      <c r="D37" s="373"/>
      <c r="E37" s="214"/>
      <c r="F37" s="214"/>
      <c r="G37" s="214"/>
      <c r="H37" s="214"/>
      <c r="I37" s="262"/>
      <c r="J37" s="262"/>
      <c r="K37" s="262"/>
      <c r="L37" s="262"/>
      <c r="M37" s="262"/>
      <c r="N37" s="262"/>
      <c r="O37" s="262"/>
      <c r="P37" s="262"/>
      <c r="Q37" s="263"/>
      <c r="R37" s="263"/>
      <c r="S37" s="263"/>
      <c r="T37" s="263"/>
      <c r="U37" s="263"/>
      <c r="V37" s="263"/>
      <c r="W37" s="263"/>
      <c r="X37" s="233"/>
    </row>
    <row r="38" spans="1:24" ht="18.75" customHeight="1">
      <c r="A38" s="214"/>
      <c r="B38" s="214"/>
      <c r="C38" s="361" t="s">
        <v>381</v>
      </c>
      <c r="D38" s="214"/>
      <c r="E38" s="214"/>
      <c r="F38" s="214"/>
      <c r="G38" s="214"/>
      <c r="H38" s="214"/>
      <c r="I38" s="262"/>
      <c r="J38" s="262"/>
      <c r="K38" s="262"/>
      <c r="L38" s="262"/>
      <c r="M38" s="262"/>
      <c r="N38" s="262"/>
      <c r="O38" s="262"/>
      <c r="P38" s="262"/>
      <c r="Q38" s="263"/>
      <c r="R38" s="263"/>
      <c r="S38" s="263"/>
      <c r="T38" s="263"/>
      <c r="U38" s="263"/>
      <c r="V38" s="263"/>
      <c r="W38" s="263"/>
      <c r="X38" s="233"/>
    </row>
    <row r="39" spans="1:24" ht="18.75" customHeight="1">
      <c r="A39" s="222"/>
      <c r="B39" s="231"/>
      <c r="C39" s="361" t="s">
        <v>366</v>
      </c>
      <c r="D39" s="231"/>
      <c r="E39" s="231"/>
      <c r="F39" s="222"/>
      <c r="G39" s="222"/>
      <c r="H39" s="231"/>
      <c r="I39" s="261"/>
      <c r="J39" s="261"/>
      <c r="K39" s="261"/>
      <c r="L39" s="261"/>
      <c r="M39" s="261"/>
      <c r="N39" s="261"/>
      <c r="O39" s="261"/>
      <c r="P39" s="261"/>
      <c r="R39" s="222"/>
      <c r="S39" s="222"/>
      <c r="T39" s="222"/>
      <c r="V39" s="222"/>
    </row>
    <row r="40" spans="1:24" ht="21.9" customHeight="1">
      <c r="A40" s="222"/>
      <c r="B40" s="231"/>
      <c r="C40" s="231"/>
      <c r="D40" s="231"/>
      <c r="E40" s="231"/>
      <c r="F40" s="222"/>
      <c r="G40" s="222"/>
      <c r="H40" s="261"/>
      <c r="I40" s="261"/>
      <c r="J40" s="261"/>
      <c r="K40" s="261"/>
      <c r="L40" s="261"/>
      <c r="M40" s="261"/>
      <c r="N40" s="261"/>
      <c r="O40" s="261"/>
      <c r="P40" s="261"/>
      <c r="Q40" s="210"/>
      <c r="R40" s="222"/>
      <c r="S40" s="222"/>
      <c r="T40" s="222"/>
      <c r="U40" s="222"/>
      <c r="V40" s="222"/>
      <c r="W40" s="222"/>
      <c r="X40" s="380" t="str">
        <f>$F$4</f>
        <v>○○○○○○○○○○○ＥＳＣＯ事業</v>
      </c>
    </row>
    <row r="41" spans="1:24" ht="21.9" customHeight="1">
      <c r="A41" s="222"/>
      <c r="B41" s="231"/>
      <c r="C41" s="231"/>
      <c r="D41" s="231"/>
      <c r="E41" s="231"/>
      <c r="F41" s="222"/>
      <c r="G41" s="221"/>
      <c r="H41" s="261"/>
      <c r="I41" s="261"/>
      <c r="J41" s="261"/>
      <c r="K41" s="261"/>
      <c r="L41" s="261"/>
      <c r="M41" s="261"/>
      <c r="N41" s="261"/>
      <c r="O41" s="261"/>
      <c r="P41" s="261"/>
      <c r="Q41" s="210"/>
      <c r="R41" s="222"/>
      <c r="S41" s="222"/>
      <c r="T41" s="222"/>
      <c r="U41" s="222"/>
      <c r="V41" s="222"/>
      <c r="W41" s="222"/>
      <c r="X41" s="222"/>
    </row>
    <row r="42" spans="1:24" ht="21.9" customHeight="1">
      <c r="A42" s="222"/>
      <c r="B42" s="231"/>
      <c r="C42" s="231"/>
      <c r="D42" s="231"/>
      <c r="E42" s="231"/>
      <c r="F42" s="222"/>
      <c r="G42" s="222"/>
      <c r="H42" s="261"/>
      <c r="I42" s="261"/>
      <c r="J42" s="261"/>
      <c r="K42" s="261"/>
      <c r="L42" s="261"/>
      <c r="M42" s="261"/>
      <c r="N42" s="261"/>
      <c r="O42" s="261"/>
      <c r="P42" s="261"/>
      <c r="Q42" s="210"/>
      <c r="R42" s="222"/>
      <c r="S42" s="222"/>
      <c r="T42" s="222"/>
      <c r="U42" s="222"/>
      <c r="V42" s="222"/>
      <c r="W42" s="222"/>
      <c r="X42" s="222"/>
    </row>
    <row r="43" spans="1:24" ht="15" customHeight="1">
      <c r="A43" s="222"/>
      <c r="B43" s="1281"/>
      <c r="C43" s="1281"/>
      <c r="D43" s="1281"/>
      <c r="E43" s="1281"/>
      <c r="F43" s="222"/>
      <c r="G43" s="222"/>
      <c r="H43" s="1282"/>
      <c r="I43" s="1283"/>
      <c r="J43" s="1283"/>
      <c r="K43" s="1283"/>
      <c r="L43" s="1283"/>
      <c r="M43" s="1283"/>
      <c r="N43" s="1283"/>
      <c r="O43" s="1283"/>
      <c r="P43" s="1283"/>
      <c r="Q43" s="233"/>
      <c r="R43" s="233"/>
      <c r="S43" s="233"/>
      <c r="T43" s="233"/>
      <c r="U43" s="233"/>
      <c r="V43" s="233"/>
      <c r="W43" s="233"/>
      <c r="X43" s="233"/>
    </row>
    <row r="44" spans="1:24" ht="15" customHeight="1">
      <c r="A44" s="222"/>
      <c r="B44" s="1281"/>
      <c r="C44" s="1281"/>
      <c r="D44" s="1281"/>
      <c r="E44" s="1281"/>
      <c r="F44" s="222"/>
      <c r="G44" s="222"/>
      <c r="H44" s="1282"/>
      <c r="I44" s="1283"/>
      <c r="J44" s="1283"/>
      <c r="K44" s="1283"/>
      <c r="L44" s="1283"/>
      <c r="M44" s="1283"/>
      <c r="N44" s="1283"/>
      <c r="O44" s="1283"/>
      <c r="P44" s="1283"/>
      <c r="Q44" s="233"/>
      <c r="R44" s="233"/>
      <c r="S44" s="233"/>
      <c r="T44" s="233"/>
      <c r="U44" s="233"/>
      <c r="V44" s="233"/>
      <c r="W44" s="233"/>
      <c r="X44" s="233"/>
    </row>
    <row r="45" spans="1:24" ht="15" customHeight="1">
      <c r="A45" s="222"/>
      <c r="B45" s="1281"/>
      <c r="C45" s="1281"/>
      <c r="D45" s="1281"/>
      <c r="E45" s="1281"/>
      <c r="F45" s="222"/>
      <c r="G45" s="222"/>
      <c r="H45" s="1282"/>
      <c r="I45" s="1283"/>
      <c r="J45" s="1283"/>
      <c r="K45" s="1283"/>
      <c r="L45" s="1283"/>
      <c r="M45" s="1283"/>
      <c r="N45" s="1283"/>
      <c r="O45" s="1283"/>
      <c r="P45" s="1283"/>
      <c r="Q45" s="233"/>
      <c r="R45" s="233"/>
      <c r="S45" s="233"/>
      <c r="T45" s="233"/>
      <c r="U45" s="233"/>
      <c r="V45" s="233"/>
      <c r="W45" s="233"/>
      <c r="X45" s="233"/>
    </row>
    <row r="46" spans="1:24" ht="15" customHeight="1">
      <c r="A46" s="222"/>
      <c r="B46" s="1281"/>
      <c r="C46" s="1281"/>
      <c r="D46" s="1281"/>
      <c r="E46" s="1281"/>
      <c r="F46" s="222"/>
      <c r="G46" s="222"/>
      <c r="H46" s="1282"/>
      <c r="I46" s="1283"/>
      <c r="J46" s="1283"/>
      <c r="K46" s="1283"/>
      <c r="L46" s="1283"/>
      <c r="M46" s="1283"/>
      <c r="N46" s="1283"/>
      <c r="O46" s="1283"/>
      <c r="P46" s="1283"/>
      <c r="Q46" s="233"/>
      <c r="R46" s="222"/>
      <c r="S46" s="233"/>
      <c r="T46" s="233"/>
      <c r="U46" s="233"/>
      <c r="V46" s="233"/>
      <c r="W46" s="233"/>
      <c r="X46" s="233"/>
    </row>
    <row r="47" spans="1:24" ht="15" customHeight="1">
      <c r="A47" s="222"/>
      <c r="B47" s="1281"/>
      <c r="C47" s="1281"/>
      <c r="D47" s="1281"/>
      <c r="E47" s="1281"/>
      <c r="F47" s="222"/>
      <c r="G47" s="222"/>
      <c r="H47" s="1282"/>
      <c r="I47" s="1283"/>
      <c r="J47" s="1283"/>
      <c r="K47" s="1283"/>
      <c r="L47" s="1283"/>
      <c r="M47" s="1283"/>
      <c r="N47" s="1283"/>
      <c r="O47" s="1283"/>
      <c r="P47" s="1283"/>
      <c r="Q47" s="233"/>
      <c r="R47" s="233"/>
      <c r="S47" s="233"/>
      <c r="T47" s="233"/>
      <c r="U47" s="233"/>
      <c r="V47" s="233"/>
      <c r="W47" s="233"/>
      <c r="X47" s="233"/>
    </row>
    <row r="48" spans="1:24" ht="15" customHeight="1">
      <c r="A48" s="222"/>
      <c r="B48" s="1281"/>
      <c r="C48" s="1281"/>
      <c r="D48" s="1281"/>
      <c r="E48" s="1281"/>
      <c r="F48" s="222"/>
      <c r="G48" s="222"/>
      <c r="H48" s="1282"/>
      <c r="I48" s="1283"/>
      <c r="J48" s="1283"/>
      <c r="K48" s="1283"/>
      <c r="L48" s="1283"/>
      <c r="M48" s="1283"/>
      <c r="N48" s="1283"/>
      <c r="O48" s="1283"/>
      <c r="P48" s="1283"/>
      <c r="Q48" s="233"/>
      <c r="R48" s="233"/>
      <c r="S48" s="233"/>
      <c r="T48" s="233"/>
      <c r="U48" s="233"/>
      <c r="V48" s="233"/>
      <c r="W48" s="233"/>
      <c r="X48" s="233"/>
    </row>
    <row r="49" spans="1:24" ht="20.100000000000001" customHeight="1">
      <c r="A49" s="222"/>
      <c r="B49" s="234"/>
      <c r="C49" s="235"/>
      <c r="D49" s="222"/>
      <c r="E49" s="222"/>
      <c r="F49" s="222"/>
      <c r="G49" s="222"/>
      <c r="H49" s="222"/>
      <c r="I49" s="222"/>
      <c r="J49" s="222"/>
      <c r="K49" s="222"/>
      <c r="L49" s="222"/>
      <c r="M49" s="222"/>
      <c r="N49" s="222"/>
      <c r="O49" s="222"/>
      <c r="P49" s="222"/>
      <c r="Q49" s="222"/>
      <c r="R49" s="222"/>
      <c r="S49" s="222"/>
      <c r="T49" s="222"/>
      <c r="U49" s="222"/>
      <c r="V49" s="236"/>
      <c r="W49" s="237"/>
      <c r="X49" s="222"/>
    </row>
    <row r="50" spans="1:24" ht="32.25" customHeight="1">
      <c r="A50" s="221"/>
      <c r="B50" s="221"/>
      <c r="C50" s="221"/>
      <c r="D50" s="221"/>
      <c r="E50" s="221"/>
      <c r="F50" s="221"/>
      <c r="G50" s="221"/>
      <c r="H50" s="221"/>
      <c r="I50" s="221"/>
      <c r="J50" s="221"/>
      <c r="K50" s="221"/>
      <c r="L50" s="221"/>
      <c r="M50" s="221"/>
      <c r="N50" s="221"/>
      <c r="O50" s="221"/>
      <c r="P50" s="221"/>
      <c r="Q50" s="221"/>
      <c r="R50" s="221"/>
      <c r="S50" s="221"/>
      <c r="T50" s="221"/>
      <c r="U50" s="221"/>
      <c r="V50" s="237"/>
      <c r="W50" s="237"/>
      <c r="X50" s="221"/>
    </row>
  </sheetData>
  <mergeCells count="19">
    <mergeCell ref="V1:X1"/>
    <mergeCell ref="A2:X2"/>
    <mergeCell ref="AB18:AE18"/>
    <mergeCell ref="AB19:AE19"/>
    <mergeCell ref="AB20:AE20"/>
    <mergeCell ref="J14:N14"/>
    <mergeCell ref="J15:N15"/>
    <mergeCell ref="J16:N16"/>
    <mergeCell ref="J18:N18"/>
    <mergeCell ref="J19:N19"/>
    <mergeCell ref="J20:N20"/>
    <mergeCell ref="C5:F5"/>
    <mergeCell ref="B43:E48"/>
    <mergeCell ref="H43:H48"/>
    <mergeCell ref="I43:P48"/>
    <mergeCell ref="C4:E4"/>
    <mergeCell ref="AB25:AE25"/>
    <mergeCell ref="J21:N21"/>
    <mergeCell ref="A23:X23"/>
  </mergeCells>
  <phoneticPr fontId="6"/>
  <dataValidations count="1">
    <dataValidation type="list" allowBlank="1" showInputMessage="1" showErrorMessage="1" sqref="Q40:Q42" xr:uid="{00000000-0002-0000-0000-000000000000}">
      <formula1>"○"</formula1>
    </dataValidation>
  </dataValidations>
  <pageMargins left="0.70866141732283472" right="0.70866141732283472" top="1.3385826771653544" bottom="0.74803149606299213" header="0.31496062992125984" footer="0.31496062992125984"/>
  <pageSetup paperSize="9" scale="94"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J32"/>
  <sheetViews>
    <sheetView view="pageBreakPreview" zoomScale="85" zoomScaleNormal="100" zoomScaleSheetLayoutView="85" workbookViewId="0">
      <selection activeCell="AJ46" sqref="AJ46"/>
    </sheetView>
  </sheetViews>
  <sheetFormatPr defaultRowHeight="13.2"/>
  <cols>
    <col min="1" max="1" width="3.77734375" customWidth="1"/>
    <col min="2" max="2" width="6.77734375" customWidth="1"/>
    <col min="3" max="3" width="41.77734375" customWidth="1"/>
    <col min="4" max="4" width="5.44140625" style="47" customWidth="1"/>
    <col min="5" max="5" width="20.109375" customWidth="1"/>
    <col min="6" max="6" width="4.6640625" style="47" customWidth="1"/>
    <col min="7" max="8" width="31.33203125" customWidth="1"/>
    <col min="9" max="9" width="9.21875" bestFit="1" customWidth="1"/>
  </cols>
  <sheetData>
    <row r="1" spans="1:9" ht="16.2">
      <c r="A1" s="271" t="s">
        <v>774</v>
      </c>
      <c r="B1" s="32"/>
      <c r="C1" s="32"/>
      <c r="D1" s="39"/>
      <c r="E1" s="32"/>
      <c r="F1" s="39"/>
      <c r="G1" s="32"/>
      <c r="H1" s="1120" t="s">
        <v>811</v>
      </c>
    </row>
    <row r="2" spans="1:9" ht="14.25" customHeight="1" thickBot="1">
      <c r="A2" s="32"/>
      <c r="B2" s="32"/>
      <c r="C2" s="32"/>
      <c r="D2" s="32"/>
      <c r="E2" s="409"/>
      <c r="F2" s="841"/>
      <c r="G2" s="848" t="s">
        <v>485</v>
      </c>
    </row>
    <row r="3" spans="1:9" ht="18.75" customHeight="1">
      <c r="A3" s="1342" t="s">
        <v>6</v>
      </c>
      <c r="B3" s="1343"/>
      <c r="C3" s="1344"/>
      <c r="D3" s="1327" t="s">
        <v>7</v>
      </c>
      <c r="E3" s="1343"/>
      <c r="F3" s="1344"/>
      <c r="G3" s="1327" t="s">
        <v>681</v>
      </c>
      <c r="H3" s="1328"/>
    </row>
    <row r="4" spans="1:9" ht="16.5" customHeight="1" thickBot="1">
      <c r="A4" s="1345"/>
      <c r="B4" s="1346"/>
      <c r="C4" s="1347"/>
      <c r="D4" s="1348"/>
      <c r="E4" s="1349"/>
      <c r="F4" s="1350"/>
      <c r="G4" s="852" t="s">
        <v>739</v>
      </c>
      <c r="H4" s="853" t="s">
        <v>738</v>
      </c>
    </row>
    <row r="5" spans="1:9" ht="22.5" customHeight="1" thickTop="1" thickBot="1">
      <c r="A5" s="839" t="s">
        <v>8</v>
      </c>
      <c r="B5" s="327"/>
      <c r="C5" s="334"/>
      <c r="D5" s="1330">
        <f>E6+E10</f>
        <v>0</v>
      </c>
      <c r="E5" s="1331"/>
      <c r="F5" s="1332"/>
      <c r="G5" s="842"/>
      <c r="H5" s="849"/>
    </row>
    <row r="6" spans="1:9" ht="22.5" customHeight="1">
      <c r="A6" s="33"/>
      <c r="B6" s="337" t="s">
        <v>9</v>
      </c>
      <c r="C6" s="326"/>
      <c r="D6" s="389" t="s">
        <v>319</v>
      </c>
      <c r="E6" s="390">
        <f>SUM(E7:E9)</f>
        <v>0</v>
      </c>
      <c r="F6" s="393" t="s">
        <v>316</v>
      </c>
      <c r="G6" s="843"/>
      <c r="H6" s="840"/>
    </row>
    <row r="7" spans="1:9" ht="22.5" customHeight="1">
      <c r="A7" s="33"/>
      <c r="B7" s="337" t="s">
        <v>10</v>
      </c>
      <c r="C7" s="326"/>
      <c r="D7" s="332" t="s">
        <v>315</v>
      </c>
      <c r="E7" s="709"/>
      <c r="F7" s="394" t="s">
        <v>317</v>
      </c>
      <c r="G7" s="843"/>
      <c r="H7" s="850"/>
    </row>
    <row r="8" spans="1:9" ht="22.5" customHeight="1">
      <c r="A8" s="34"/>
      <c r="B8" s="338" t="s">
        <v>11</v>
      </c>
      <c r="C8" s="37"/>
      <c r="D8" s="333" t="s">
        <v>315</v>
      </c>
      <c r="E8" s="709"/>
      <c r="F8" s="395" t="s">
        <v>318</v>
      </c>
      <c r="G8" s="844"/>
      <c r="H8" s="850"/>
    </row>
    <row r="9" spans="1:9" ht="22.5" customHeight="1">
      <c r="A9" s="34"/>
      <c r="B9" s="338" t="s">
        <v>12</v>
      </c>
      <c r="C9" s="37"/>
      <c r="D9" s="333" t="s">
        <v>315</v>
      </c>
      <c r="E9" s="710"/>
      <c r="F9" s="395" t="s">
        <v>318</v>
      </c>
      <c r="G9" s="844"/>
      <c r="H9" s="850"/>
    </row>
    <row r="10" spans="1:9" ht="22.5" customHeight="1">
      <c r="A10" s="34"/>
      <c r="B10" s="338" t="s">
        <v>13</v>
      </c>
      <c r="C10" s="37"/>
      <c r="D10" s="333" t="s">
        <v>319</v>
      </c>
      <c r="E10" s="391">
        <f>SUM(E11:E13)</f>
        <v>0</v>
      </c>
      <c r="F10" s="395" t="s">
        <v>316</v>
      </c>
      <c r="G10" s="844"/>
      <c r="H10" s="850"/>
    </row>
    <row r="11" spans="1:9" ht="23.25" customHeight="1">
      <c r="A11" s="34"/>
      <c r="B11" s="338" t="s">
        <v>14</v>
      </c>
      <c r="C11" s="37"/>
      <c r="D11" s="333" t="s">
        <v>315</v>
      </c>
      <c r="E11" s="711"/>
      <c r="F11" s="395" t="s">
        <v>318</v>
      </c>
      <c r="G11" s="844"/>
      <c r="H11" s="850"/>
      <c r="I11" s="36"/>
    </row>
    <row r="12" spans="1:9" ht="22.5" customHeight="1">
      <c r="A12" s="34"/>
      <c r="B12" s="338" t="s">
        <v>15</v>
      </c>
      <c r="C12" s="37"/>
      <c r="D12" s="332" t="s">
        <v>315</v>
      </c>
      <c r="E12" s="710"/>
      <c r="F12" s="394" t="s">
        <v>318</v>
      </c>
      <c r="G12" s="844"/>
      <c r="H12" s="850"/>
    </row>
    <row r="13" spans="1:9" ht="22.5" customHeight="1" thickBot="1">
      <c r="A13" s="34"/>
      <c r="B13" s="338" t="s">
        <v>16</v>
      </c>
      <c r="C13" s="37"/>
      <c r="D13" s="388" t="s">
        <v>315</v>
      </c>
      <c r="E13" s="712"/>
      <c r="F13" s="396" t="s">
        <v>318</v>
      </c>
      <c r="G13" s="844"/>
      <c r="H13" s="851"/>
    </row>
    <row r="14" spans="1:9" ht="22.5" customHeight="1" thickBot="1">
      <c r="A14" s="329" t="s">
        <v>17</v>
      </c>
      <c r="B14" s="335"/>
      <c r="C14" s="35"/>
      <c r="D14" s="1336"/>
      <c r="E14" s="1337"/>
      <c r="F14" s="1338"/>
      <c r="G14" s="845"/>
      <c r="H14" s="851"/>
    </row>
    <row r="15" spans="1:9" ht="23.25" customHeight="1" thickBot="1">
      <c r="A15" s="329" t="s">
        <v>18</v>
      </c>
      <c r="B15" s="37"/>
      <c r="C15" s="335"/>
      <c r="D15" s="1339"/>
      <c r="E15" s="1340"/>
      <c r="F15" s="1341"/>
      <c r="G15" s="846"/>
      <c r="H15" s="840"/>
    </row>
    <row r="16" spans="1:9" ht="22.5" customHeight="1" thickBot="1">
      <c r="A16" s="329" t="s">
        <v>19</v>
      </c>
      <c r="B16" s="335"/>
      <c r="C16" s="35"/>
      <c r="D16" s="1339"/>
      <c r="E16" s="1340"/>
      <c r="F16" s="1341"/>
      <c r="G16" s="845"/>
      <c r="H16" s="851"/>
    </row>
    <row r="17" spans="1:10" ht="23.25" customHeight="1" thickBot="1">
      <c r="A17" s="328" t="s">
        <v>505</v>
      </c>
      <c r="B17" s="336"/>
      <c r="C17" s="38"/>
      <c r="D17" s="1330">
        <f>E18+E19</f>
        <v>0</v>
      </c>
      <c r="E17" s="1331"/>
      <c r="F17" s="1332"/>
      <c r="G17" s="847"/>
      <c r="H17" s="840"/>
    </row>
    <row r="18" spans="1:10" ht="23.25" customHeight="1">
      <c r="A18" s="328" t="s">
        <v>20</v>
      </c>
      <c r="B18" s="326"/>
      <c r="C18" s="326"/>
      <c r="D18" s="392" t="s">
        <v>320</v>
      </c>
      <c r="E18" s="713"/>
      <c r="F18" s="397" t="s">
        <v>312</v>
      </c>
      <c r="G18" s="843"/>
      <c r="H18" s="850"/>
    </row>
    <row r="19" spans="1:10" ht="23.25" customHeight="1" thickBot="1">
      <c r="A19" s="328" t="s">
        <v>21</v>
      </c>
      <c r="B19" s="326"/>
      <c r="C19" s="326"/>
      <c r="D19" s="332" t="s">
        <v>320</v>
      </c>
      <c r="E19" s="709"/>
      <c r="F19" s="394" t="s">
        <v>312</v>
      </c>
      <c r="G19" s="843"/>
      <c r="H19" s="850"/>
    </row>
    <row r="20" spans="1:10" ht="22.5" customHeight="1" thickBot="1">
      <c r="A20" s="328" t="s">
        <v>506</v>
      </c>
      <c r="B20" s="336"/>
      <c r="C20" s="38"/>
      <c r="D20" s="1330">
        <f>SUM(E21:E23)</f>
        <v>0</v>
      </c>
      <c r="E20" s="1331"/>
      <c r="F20" s="1332"/>
      <c r="G20" s="847"/>
      <c r="H20" s="851"/>
    </row>
    <row r="21" spans="1:10" ht="22.5" customHeight="1">
      <c r="A21" s="328" t="s">
        <v>507</v>
      </c>
      <c r="B21" s="326"/>
      <c r="C21" s="326"/>
      <c r="D21" s="392" t="s">
        <v>436</v>
      </c>
      <c r="E21" s="713"/>
      <c r="F21" s="397" t="s">
        <v>437</v>
      </c>
      <c r="G21" s="843"/>
      <c r="H21" s="840"/>
    </row>
    <row r="22" spans="1:10" ht="22.5" customHeight="1">
      <c r="A22" s="328" t="s">
        <v>438</v>
      </c>
      <c r="B22" s="326"/>
      <c r="C22" s="326"/>
      <c r="D22" s="332" t="s">
        <v>439</v>
      </c>
      <c r="E22" s="709"/>
      <c r="F22" s="394" t="s">
        <v>440</v>
      </c>
      <c r="G22" s="843"/>
      <c r="H22" s="850"/>
    </row>
    <row r="23" spans="1:10" ht="22.5" customHeight="1" thickBot="1">
      <c r="A23" s="328" t="s">
        <v>442</v>
      </c>
      <c r="B23" s="326"/>
      <c r="C23" s="326"/>
      <c r="D23" s="553" t="s">
        <v>439</v>
      </c>
      <c r="E23" s="710"/>
      <c r="F23" s="554" t="s">
        <v>440</v>
      </c>
      <c r="G23" s="855" t="s">
        <v>540</v>
      </c>
      <c r="H23" s="856"/>
    </row>
    <row r="24" spans="1:10" ht="22.5" customHeight="1" thickTop="1" thickBot="1">
      <c r="A24" s="330" t="s">
        <v>22</v>
      </c>
      <c r="B24" s="331"/>
      <c r="C24" s="331"/>
      <c r="D24" s="1333">
        <f>$D$5+$D$14+$D$15+$D$16+$D$17+$D$20</f>
        <v>0</v>
      </c>
      <c r="E24" s="1334"/>
      <c r="F24" s="1335"/>
      <c r="G24" s="854"/>
      <c r="H24" s="840"/>
      <c r="J24" s="1"/>
    </row>
    <row r="25" spans="1:10" ht="14.4">
      <c r="A25" s="6" t="s">
        <v>502</v>
      </c>
      <c r="B25" s="32"/>
      <c r="C25" s="32"/>
      <c r="D25" s="39"/>
      <c r="E25" s="32"/>
      <c r="F25" s="39"/>
      <c r="G25" s="39"/>
      <c r="H25" s="17"/>
    </row>
    <row r="26" spans="1:10" ht="14.4">
      <c r="A26" s="6" t="s">
        <v>503</v>
      </c>
      <c r="B26" s="32"/>
      <c r="C26" s="32"/>
      <c r="D26" s="39"/>
      <c r="E26" s="32"/>
      <c r="F26" s="39"/>
      <c r="G26" s="39"/>
    </row>
    <row r="27" spans="1:10" ht="14.4">
      <c r="A27" s="6" t="s">
        <v>504</v>
      </c>
      <c r="B27" s="32"/>
      <c r="C27" s="32"/>
      <c r="D27" s="39"/>
      <c r="E27" s="32"/>
      <c r="F27" s="39"/>
      <c r="G27" s="39"/>
    </row>
    <row r="28" spans="1:10" ht="14.4">
      <c r="A28" s="6" t="s">
        <v>497</v>
      </c>
      <c r="B28" s="32"/>
      <c r="C28" s="32"/>
      <c r="D28" s="39"/>
      <c r="E28" s="32"/>
      <c r="F28" s="39"/>
      <c r="G28" s="39"/>
    </row>
    <row r="29" spans="1:10">
      <c r="A29" s="94" t="s">
        <v>498</v>
      </c>
    </row>
    <row r="30" spans="1:10">
      <c r="A30" s="94" t="s">
        <v>499</v>
      </c>
    </row>
    <row r="31" spans="1:10">
      <c r="A31" s="94" t="s">
        <v>500</v>
      </c>
    </row>
    <row r="32" spans="1:10" ht="14.4">
      <c r="A32" s="1329" t="s">
        <v>746</v>
      </c>
      <c r="B32" s="1329"/>
      <c r="C32" s="1329"/>
      <c r="D32" s="1329"/>
      <c r="E32" s="1329"/>
      <c r="F32" s="1329"/>
      <c r="G32" s="9"/>
      <c r="H32" s="9" t="str">
        <f>様式7!$F$4</f>
        <v>○○○○○○○○○○○ＥＳＣＯ事業</v>
      </c>
    </row>
  </sheetData>
  <mergeCells count="11">
    <mergeCell ref="G3:H3"/>
    <mergeCell ref="A32:F32"/>
    <mergeCell ref="D17:F17"/>
    <mergeCell ref="D20:F20"/>
    <mergeCell ref="D24:F24"/>
    <mergeCell ref="D5:F5"/>
    <mergeCell ref="D14:F14"/>
    <mergeCell ref="D15:F15"/>
    <mergeCell ref="D16:F16"/>
    <mergeCell ref="A3:C4"/>
    <mergeCell ref="D3:F4"/>
  </mergeCells>
  <phoneticPr fontId="6"/>
  <printOptions horizontalCentered="1"/>
  <pageMargins left="0.51181102362204722" right="0.51181102362204722" top="0.55118110236220474" bottom="0.55118110236220474" header="0.31496062992125984" footer="0.31496062992125984"/>
  <pageSetup paperSize="9" scale="86" orientation="landscape"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34"/>
  <sheetViews>
    <sheetView view="pageBreakPreview" zoomScale="85" zoomScaleNormal="100" zoomScaleSheetLayoutView="85" workbookViewId="0">
      <selection activeCell="AJ46" sqref="AJ46"/>
    </sheetView>
  </sheetViews>
  <sheetFormatPr defaultColWidth="9" defaultRowHeight="13.2"/>
  <cols>
    <col min="1" max="2" width="2.6640625" style="40" customWidth="1"/>
    <col min="3" max="3" width="32.33203125" style="40" customWidth="1"/>
    <col min="4" max="4" width="10.77734375" style="40" customWidth="1"/>
    <col min="5" max="5" width="10.6640625" style="40" customWidth="1"/>
    <col min="6" max="6" width="10.21875" style="40" bestFit="1" customWidth="1"/>
    <col min="7" max="7" width="9" style="40"/>
    <col min="8" max="9" width="11.21875" style="40" customWidth="1"/>
    <col min="10" max="10" width="9.109375" style="40" customWidth="1"/>
    <col min="11" max="11" width="11.21875" style="40" customWidth="1"/>
    <col min="12" max="12" width="11.6640625" style="40" customWidth="1"/>
    <col min="13" max="13" width="3.109375" style="40" customWidth="1"/>
    <col min="14" max="14" width="9" style="653"/>
    <col min="15" max="15" width="11.21875" style="654" customWidth="1"/>
    <col min="16" max="20" width="9" style="653"/>
    <col min="21" max="21" width="34.33203125" style="653" bestFit="1" customWidth="1"/>
    <col min="22" max="22" width="12.77734375" style="656" customWidth="1"/>
    <col min="23" max="23" width="9" style="653"/>
    <col min="24" max="24" width="23.44140625" style="653" bestFit="1" customWidth="1"/>
    <col min="25" max="25" width="7.77734375" style="656" bestFit="1" customWidth="1"/>
    <col min="26" max="26" width="21.44140625" style="653" bestFit="1" customWidth="1"/>
    <col min="27" max="16384" width="9" style="40"/>
  </cols>
  <sheetData>
    <row r="1" spans="1:26" ht="16.2">
      <c r="A1" s="41"/>
      <c r="B1" s="41"/>
      <c r="C1" s="270" t="s">
        <v>775</v>
      </c>
      <c r="D1" s="270"/>
      <c r="E1" s="833" t="s">
        <v>690</v>
      </c>
      <c r="F1" s="628" t="s">
        <v>562</v>
      </c>
      <c r="G1" s="833" t="s">
        <v>689</v>
      </c>
      <c r="H1" s="736"/>
      <c r="I1" s="1366" t="s">
        <v>688</v>
      </c>
      <c r="J1" s="1366"/>
      <c r="K1" s="737">
        <f>O6</f>
        <v>1</v>
      </c>
      <c r="L1" s="1291" t="s">
        <v>812</v>
      </c>
      <c r="M1" s="1360"/>
    </row>
    <row r="2" spans="1:26" ht="7.5" customHeight="1">
      <c r="A2" s="41"/>
      <c r="B2" s="41"/>
      <c r="C2" s="270"/>
      <c r="D2" s="270"/>
      <c r="E2" s="41"/>
      <c r="F2" s="41"/>
      <c r="G2" s="41"/>
      <c r="H2" s="41"/>
      <c r="I2" s="41"/>
      <c r="J2" s="41"/>
      <c r="K2" s="41"/>
      <c r="L2" s="41"/>
      <c r="M2" s="41"/>
    </row>
    <row r="3" spans="1:26">
      <c r="A3" s="41"/>
      <c r="B3" s="41"/>
      <c r="C3" s="1083" t="s">
        <v>776</v>
      </c>
      <c r="D3" s="7"/>
      <c r="E3" s="7"/>
      <c r="F3" s="7"/>
      <c r="G3" s="7"/>
      <c r="H3" s="7"/>
      <c r="I3" s="7"/>
      <c r="J3" s="7"/>
      <c r="K3" s="708"/>
      <c r="L3" s="398" t="s">
        <v>485</v>
      </c>
      <c r="M3" s="7"/>
    </row>
    <row r="4" spans="1:26" ht="13.8" thickBot="1">
      <c r="A4" s="41"/>
      <c r="B4" s="41"/>
      <c r="C4" s="7"/>
      <c r="D4" s="7"/>
      <c r="E4" s="7"/>
      <c r="F4" s="7"/>
      <c r="G4" s="7"/>
      <c r="H4" s="7"/>
      <c r="I4" s="7"/>
      <c r="J4" s="7"/>
      <c r="K4" s="7"/>
      <c r="L4" s="89" t="s">
        <v>23</v>
      </c>
      <c r="M4" s="7"/>
    </row>
    <row r="5" spans="1:26" s="607" customFormat="1" ht="17.100000000000001" customHeight="1">
      <c r="A5" s="605"/>
      <c r="B5" s="1027"/>
      <c r="C5" s="1033" t="s">
        <v>712</v>
      </c>
      <c r="D5" s="918"/>
      <c r="E5" s="917">
        <f>D5+1</f>
        <v>1</v>
      </c>
      <c r="F5" s="917">
        <f>E5+1</f>
        <v>2</v>
      </c>
      <c r="G5" s="1363" t="s">
        <v>382</v>
      </c>
      <c r="H5" s="916"/>
      <c r="I5" s="915">
        <f>IF(H5-D5=14," ",IF(H5-D5=13,"",H5+1))</f>
        <v>1</v>
      </c>
      <c r="J5" s="1363" t="s">
        <v>382</v>
      </c>
      <c r="K5" s="914">
        <f>IF(H5-D5=14,"",D5+14)</f>
        <v>14</v>
      </c>
      <c r="L5" s="1361" t="s">
        <v>22</v>
      </c>
      <c r="M5" s="606"/>
      <c r="N5" s="616" t="s">
        <v>538</v>
      </c>
      <c r="O5" s="655"/>
      <c r="P5" s="616"/>
      <c r="Q5" s="616"/>
      <c r="R5" s="616"/>
      <c r="S5" s="616"/>
      <c r="T5" s="616"/>
      <c r="U5" s="616"/>
      <c r="V5" s="657"/>
      <c r="W5" s="616"/>
      <c r="X5" s="616"/>
      <c r="Y5" s="657"/>
      <c r="Z5" s="616"/>
    </row>
    <row r="6" spans="1:26" s="607" customFormat="1" ht="17.100000000000001" customHeight="1" thickBot="1">
      <c r="A6" s="605"/>
      <c r="B6" s="1028"/>
      <c r="C6" s="1032" t="s">
        <v>711</v>
      </c>
      <c r="D6" s="913" t="s">
        <v>708</v>
      </c>
      <c r="E6" s="912" t="s">
        <v>453</v>
      </c>
      <c r="F6" s="912" t="s">
        <v>713</v>
      </c>
      <c r="G6" s="1364"/>
      <c r="H6" s="608" t="s">
        <v>384</v>
      </c>
      <c r="I6" s="608" t="str">
        <f>IF(H5-D5=14," ",IF(H5-D5=13,"","契約終了次年度"))</f>
        <v>契約終了次年度</v>
      </c>
      <c r="J6" s="1364"/>
      <c r="K6" s="911" t="str">
        <f>IF(H5-D5=14,"","15年目")</f>
        <v>15年目</v>
      </c>
      <c r="L6" s="1362"/>
      <c r="M6" s="606"/>
      <c r="N6" s="650" t="s">
        <v>530</v>
      </c>
      <c r="O6" s="648">
        <f>H5-D5+1</f>
        <v>1</v>
      </c>
      <c r="P6" s="649" t="s">
        <v>534</v>
      </c>
      <c r="Q6" s="616"/>
      <c r="R6" s="616"/>
      <c r="S6" s="616"/>
      <c r="T6" s="616"/>
      <c r="U6" s="616"/>
      <c r="V6" s="657"/>
      <c r="W6" s="616"/>
      <c r="X6" s="616"/>
      <c r="Y6" s="657"/>
      <c r="Z6" s="616"/>
    </row>
    <row r="7" spans="1:26" s="607" customFormat="1" ht="17.100000000000001" customHeight="1" thickTop="1">
      <c r="A7" s="605"/>
      <c r="B7" s="609" t="s">
        <v>482</v>
      </c>
      <c r="C7" s="610"/>
      <c r="D7" s="910">
        <f>SUM(D8:D9)</f>
        <v>0</v>
      </c>
      <c r="E7" s="910">
        <f>SUM(E8:E9)</f>
        <v>0</v>
      </c>
      <c r="F7" s="910">
        <f>SUM(F8:F9)</f>
        <v>0</v>
      </c>
      <c r="G7" s="620" t="s">
        <v>483</v>
      </c>
      <c r="H7" s="910">
        <f>SUM(H8:H9)</f>
        <v>0</v>
      </c>
      <c r="I7" s="890">
        <f>IF(H5-D5=14," ",IF(H5-D5=13,"",SUM(I8:I9)))</f>
        <v>0</v>
      </c>
      <c r="J7" s="620" t="s">
        <v>483</v>
      </c>
      <c r="K7" s="890">
        <f>IF(H5-D5=14,"",SUM(K8:K9))</f>
        <v>0</v>
      </c>
      <c r="L7" s="888">
        <f>SUM(L8:L9)</f>
        <v>0</v>
      </c>
      <c r="M7" s="606"/>
      <c r="N7" s="616"/>
      <c r="O7" s="655"/>
      <c r="P7" s="616"/>
      <c r="Q7" s="616"/>
      <c r="R7" s="616"/>
      <c r="S7" s="616"/>
      <c r="T7" s="616"/>
      <c r="U7" s="616"/>
      <c r="V7" s="657"/>
      <c r="W7" s="616"/>
      <c r="X7" s="616"/>
      <c r="Y7" s="657"/>
      <c r="Z7" s="616"/>
    </row>
    <row r="8" spans="1:26" s="607" customFormat="1" ht="17.100000000000001" customHeight="1">
      <c r="A8" s="605"/>
      <c r="B8" s="1358"/>
      <c r="C8" s="611" t="s">
        <v>25</v>
      </c>
      <c r="D8" s="909"/>
      <c r="E8" s="908">
        <f>D8</f>
        <v>0</v>
      </c>
      <c r="F8" s="908">
        <f>D8</f>
        <v>0</v>
      </c>
      <c r="G8" s="1355" t="s">
        <v>382</v>
      </c>
      <c r="H8" s="907">
        <f>D8</f>
        <v>0</v>
      </c>
      <c r="I8" s="907">
        <f>IF(H5-D5=14," ",IF(H5-D5=13,"",D8))</f>
        <v>0</v>
      </c>
      <c r="J8" s="1355" t="s">
        <v>382</v>
      </c>
      <c r="K8" s="906">
        <f>IF(H5-D5=14,"",D8)</f>
        <v>0</v>
      </c>
      <c r="L8" s="905">
        <f>D8*15</f>
        <v>0</v>
      </c>
      <c r="M8" s="606"/>
      <c r="N8" s="616"/>
      <c r="O8" s="655"/>
      <c r="P8" s="616"/>
      <c r="Q8" s="616"/>
      <c r="R8" s="616"/>
      <c r="S8" s="616"/>
      <c r="T8" s="616"/>
      <c r="U8" s="616"/>
      <c r="V8" s="657"/>
      <c r="W8" s="616"/>
      <c r="X8" s="616"/>
      <c r="Y8" s="657"/>
      <c r="Z8" s="616"/>
    </row>
    <row r="9" spans="1:26" s="607" customFormat="1" ht="17.100000000000001" customHeight="1">
      <c r="A9" s="605"/>
      <c r="B9" s="1359"/>
      <c r="C9" s="612" t="s">
        <v>508</v>
      </c>
      <c r="D9" s="904"/>
      <c r="E9" s="867"/>
      <c r="F9" s="866">
        <f>E9</f>
        <v>0</v>
      </c>
      <c r="G9" s="1357"/>
      <c r="H9" s="865">
        <f>E9</f>
        <v>0</v>
      </c>
      <c r="I9" s="865">
        <f>IF(H5-D5=14," ",IF(H5-D5=13,"",E9))</f>
        <v>0</v>
      </c>
      <c r="J9" s="1357"/>
      <c r="K9" s="903">
        <f>IF(H5-D5=14,"",E9)</f>
        <v>0</v>
      </c>
      <c r="L9" s="862">
        <f>D9+E9*14</f>
        <v>0</v>
      </c>
      <c r="M9" s="606"/>
      <c r="N9" s="616"/>
      <c r="O9" s="655"/>
      <c r="P9" s="616"/>
      <c r="Q9" s="616"/>
      <c r="R9" s="616"/>
      <c r="S9" s="616"/>
      <c r="T9" s="616"/>
      <c r="U9" s="616"/>
      <c r="V9" s="657"/>
      <c r="W9" s="616"/>
      <c r="X9" s="616"/>
      <c r="Y9" s="657"/>
      <c r="Z9" s="616"/>
    </row>
    <row r="10" spans="1:26" s="607" customFormat="1" ht="17.100000000000001" customHeight="1">
      <c r="A10" s="605"/>
      <c r="B10" s="604" t="s">
        <v>687</v>
      </c>
      <c r="C10" s="603"/>
      <c r="D10" s="902">
        <f>SUM(D11:D12)</f>
        <v>0</v>
      </c>
      <c r="E10" s="902">
        <f>SUM(E11:E12)</f>
        <v>0</v>
      </c>
      <c r="F10" s="902">
        <f>SUM(F11:F12)</f>
        <v>0</v>
      </c>
      <c r="G10" s="620" t="s">
        <v>483</v>
      </c>
      <c r="H10" s="902">
        <f>SUM(H11:H12)</f>
        <v>0</v>
      </c>
      <c r="I10" s="902">
        <f>IF(H5-D5=14," ",IF(H5-D5=13,"",SUM(I11:I13)))</f>
        <v>0</v>
      </c>
      <c r="J10" s="620" t="s">
        <v>382</v>
      </c>
      <c r="K10" s="902">
        <f>IF(H5-D5=14,"",SUM(K11:K13))</f>
        <v>0</v>
      </c>
      <c r="L10" s="901">
        <f>SUM(L11:L13)</f>
        <v>0</v>
      </c>
      <c r="M10" s="606"/>
      <c r="N10" s="616"/>
      <c r="O10" s="655"/>
      <c r="P10" s="616"/>
      <c r="Q10" s="616"/>
      <c r="R10" s="616"/>
      <c r="S10" s="616"/>
      <c r="T10" s="616"/>
      <c r="U10" s="616"/>
      <c r="V10" s="657"/>
      <c r="W10" s="616"/>
      <c r="X10" s="616"/>
      <c r="Y10" s="657"/>
      <c r="Z10" s="616"/>
    </row>
    <row r="11" spans="1:26" s="607" customFormat="1" ht="17.100000000000001" customHeight="1">
      <c r="A11" s="605"/>
      <c r="B11" s="1365"/>
      <c r="C11" s="611" t="s">
        <v>623</v>
      </c>
      <c r="D11" s="900"/>
      <c r="E11" s="899"/>
      <c r="F11" s="880">
        <f>E11</f>
        <v>0</v>
      </c>
      <c r="G11" s="1355" t="s">
        <v>382</v>
      </c>
      <c r="H11" s="613">
        <f>E11</f>
        <v>0</v>
      </c>
      <c r="I11" s="613">
        <f>IF(H5-D5=14," ",IF(H5-D5=13,"",E11))</f>
        <v>0</v>
      </c>
      <c r="J11" s="1355" t="s">
        <v>382</v>
      </c>
      <c r="K11" s="884">
        <f>IF(H5-D5=14,"",E11)</f>
        <v>0</v>
      </c>
      <c r="L11" s="883">
        <f>D11+E11*14</f>
        <v>0</v>
      </c>
      <c r="M11" s="606"/>
      <c r="N11" s="616"/>
      <c r="O11" s="655"/>
      <c r="P11" s="616"/>
      <c r="Q11" s="616"/>
      <c r="R11" s="616"/>
      <c r="S11" s="616"/>
      <c r="T11" s="616"/>
      <c r="U11" s="616"/>
      <c r="V11" s="657"/>
      <c r="W11" s="616"/>
      <c r="X11" s="616"/>
      <c r="Y11" s="657"/>
      <c r="Z11" s="616"/>
    </row>
    <row r="12" spans="1:26" s="607" customFormat="1" ht="17.100000000000001" customHeight="1">
      <c r="A12" s="605"/>
      <c r="B12" s="1365"/>
      <c r="C12" s="644" t="s">
        <v>509</v>
      </c>
      <c r="D12" s="898"/>
      <c r="E12" s="897"/>
      <c r="F12" s="896">
        <f>E12</f>
        <v>0</v>
      </c>
      <c r="G12" s="1356"/>
      <c r="H12" s="886">
        <f>E12</f>
        <v>0</v>
      </c>
      <c r="I12" s="886">
        <f>IF(H5-D5=14," ",IF(H5-D5=13,"",E12))</f>
        <v>0</v>
      </c>
      <c r="J12" s="1356"/>
      <c r="K12" s="895">
        <f>IF(H5-D5=14,"",E12)</f>
        <v>0</v>
      </c>
      <c r="L12" s="894">
        <f>IF(H5-D5=14,D12+E12*14,IF(H5-D5=13,D12+E12*13+K12,D12+E12*(H5-D5)+I12*(K5-I5)))</f>
        <v>0</v>
      </c>
      <c r="M12" s="606"/>
      <c r="N12" s="616"/>
      <c r="O12" s="655"/>
      <c r="P12" s="616"/>
      <c r="Q12" s="616"/>
      <c r="R12" s="616"/>
      <c r="S12" s="616"/>
      <c r="T12" s="616"/>
      <c r="U12" s="616"/>
      <c r="V12" s="657"/>
      <c r="W12" s="616"/>
      <c r="X12" s="616"/>
      <c r="Y12" s="657"/>
      <c r="Z12" s="616"/>
    </row>
    <row r="13" spans="1:26" s="607" customFormat="1" ht="17.100000000000001" customHeight="1">
      <c r="A13" s="605"/>
      <c r="B13" s="832"/>
      <c r="C13" s="612" t="s">
        <v>525</v>
      </c>
      <c r="D13" s="893"/>
      <c r="E13" s="893"/>
      <c r="F13" s="893"/>
      <c r="G13" s="645"/>
      <c r="H13" s="893"/>
      <c r="I13" s="865">
        <f>IF(H5-D5=14,"",IF(H5-D5=13,"",K13))</f>
        <v>0</v>
      </c>
      <c r="J13" s="1357"/>
      <c r="K13" s="892"/>
      <c r="L13" s="862">
        <f>IF(H5-D5=14,0,IF(H5-D5=13,K13,K13*(K5-I5+1)))</f>
        <v>0</v>
      </c>
      <c r="M13" s="606"/>
      <c r="N13" s="616"/>
      <c r="O13" s="655"/>
      <c r="P13" s="616"/>
      <c r="Q13" s="616"/>
      <c r="R13" s="616"/>
      <c r="S13" s="616"/>
      <c r="T13" s="616"/>
      <c r="U13" s="616"/>
      <c r="V13" s="657"/>
      <c r="W13" s="616"/>
      <c r="X13" s="616"/>
      <c r="Y13" s="657"/>
      <c r="Z13" s="616"/>
    </row>
    <row r="14" spans="1:26" s="607" customFormat="1" ht="17.100000000000001" customHeight="1">
      <c r="A14" s="605"/>
      <c r="B14" s="614" t="s">
        <v>686</v>
      </c>
      <c r="C14" s="615"/>
      <c r="D14" s="891">
        <f>SUM(D15:D25)</f>
        <v>0</v>
      </c>
      <c r="E14" s="891" t="e">
        <f>SUM(E15:E25)</f>
        <v>#DIV/0!</v>
      </c>
      <c r="F14" s="891" t="e">
        <f>SUM(F15:F25)</f>
        <v>#DIV/0!</v>
      </c>
      <c r="G14" s="620" t="s">
        <v>483</v>
      </c>
      <c r="H14" s="891" t="e">
        <f>SUM(H15:H25)</f>
        <v>#DIV/0!</v>
      </c>
      <c r="I14" s="890">
        <f>IF(H5-D5=14," ",IF(H5-D5=13,"",SUM(I15:I25)))</f>
        <v>0</v>
      </c>
      <c r="J14" s="620" t="s">
        <v>483</v>
      </c>
      <c r="K14" s="889">
        <f>IF(H5-D5=14,"",SUM(K15:K25))</f>
        <v>0</v>
      </c>
      <c r="L14" s="888" t="e">
        <f>ROUNDDOWN(SUM(L15:L25),0)</f>
        <v>#DIV/0!</v>
      </c>
      <c r="M14" s="606"/>
      <c r="N14" s="616" t="s">
        <v>451</v>
      </c>
      <c r="O14" s="655"/>
      <c r="P14" s="616"/>
      <c r="Q14" s="616"/>
      <c r="R14" s="616"/>
      <c r="S14" s="616"/>
      <c r="T14" s="616"/>
      <c r="U14" s="616" t="s">
        <v>539</v>
      </c>
      <c r="V14" s="657"/>
      <c r="W14" s="616"/>
      <c r="X14" s="616"/>
      <c r="Y14" s="657"/>
      <c r="Z14" s="616"/>
    </row>
    <row r="15" spans="1:26" s="607" customFormat="1" ht="17.100000000000001" customHeight="1">
      <c r="A15" s="605"/>
      <c r="B15" s="1358"/>
      <c r="C15" s="617" t="s">
        <v>26</v>
      </c>
      <c r="D15" s="887"/>
      <c r="E15" s="886" t="e">
        <f>ROUNDDOWN((O15-D15)/($O$6-1),0)</f>
        <v>#DIV/0!</v>
      </c>
      <c r="F15" s="880" t="e">
        <f t="shared" ref="F15:F25" si="0">E15</f>
        <v>#DIV/0!</v>
      </c>
      <c r="G15" s="1355" t="s">
        <v>382</v>
      </c>
      <c r="H15" s="885" t="e">
        <f t="shared" ref="H15:H25" si="1">E15+Y15</f>
        <v>#DIV/0!</v>
      </c>
      <c r="I15" s="885">
        <f>IF(H5-D5=14," ",IF(H5-D5=13,"",0))</f>
        <v>0</v>
      </c>
      <c r="J15" s="1355" t="s">
        <v>382</v>
      </c>
      <c r="K15" s="884">
        <f>IF(H5-D5=14,"",0)</f>
        <v>0</v>
      </c>
      <c r="L15" s="883" t="e">
        <f>D15+E15*($O$6-1)+Y15</f>
        <v>#DIV/0!</v>
      </c>
      <c r="M15" s="606"/>
      <c r="N15" s="876" t="e">
        <f>IF(O15-L15=0,"OK","ERROR")</f>
        <v>#DIV/0!</v>
      </c>
      <c r="O15" s="881">
        <f>'様式9-6-S'!$D$5</f>
        <v>0</v>
      </c>
      <c r="P15" s="616" t="s">
        <v>443</v>
      </c>
      <c r="Q15" s="616"/>
      <c r="R15" s="616"/>
      <c r="S15" s="616"/>
      <c r="T15" s="616"/>
      <c r="U15" s="616" t="s">
        <v>536</v>
      </c>
      <c r="V15" s="861" t="e">
        <f t="shared" ref="V15:V23" si="2">(O15-D15)/($O$6-1)-ROUNDDOWN((O15-D15)/($O$6-1),0)</f>
        <v>#DIV/0!</v>
      </c>
      <c r="W15" s="616"/>
      <c r="X15" s="616" t="s">
        <v>537</v>
      </c>
      <c r="Y15" s="861" t="e">
        <f t="shared" ref="Y15:Y24" si="3">ROUND(V15*($O$6-1),0)</f>
        <v>#DIV/0!</v>
      </c>
      <c r="Z15" s="616" t="s">
        <v>535</v>
      </c>
    </row>
    <row r="16" spans="1:26" s="607" customFormat="1" ht="17.100000000000001" customHeight="1">
      <c r="A16" s="605"/>
      <c r="B16" s="1358"/>
      <c r="C16" s="618" t="s">
        <v>17</v>
      </c>
      <c r="D16" s="874"/>
      <c r="E16" s="873" t="e">
        <f t="shared" ref="E16:E23" si="4">ROUNDDOWN((O16-D16)/($O$6-1),0)</f>
        <v>#DIV/0!</v>
      </c>
      <c r="F16" s="873" t="e">
        <f t="shared" si="0"/>
        <v>#DIV/0!</v>
      </c>
      <c r="G16" s="1356"/>
      <c r="H16" s="872" t="e">
        <f t="shared" si="1"/>
        <v>#DIV/0!</v>
      </c>
      <c r="I16" s="872">
        <f>IF(H5-D5=14," ",IF(H5-D5=13,"",0))</f>
        <v>0</v>
      </c>
      <c r="J16" s="1356"/>
      <c r="K16" s="871">
        <f>IF(H5-D5=14,"",0)</f>
        <v>0</v>
      </c>
      <c r="L16" s="877" t="e">
        <f t="shared" ref="L16:L23" si="5">D16+E16*($O$6-1)+Y16</f>
        <v>#DIV/0!</v>
      </c>
      <c r="M16" s="606"/>
      <c r="N16" s="876" t="e">
        <f t="shared" ref="N16:N23" si="6">IF(O16-L16=0,"OK","ERROR")</f>
        <v>#DIV/0!</v>
      </c>
      <c r="O16" s="881">
        <f>'様式9-6-S'!$D$14</f>
        <v>0</v>
      </c>
      <c r="P16" s="616" t="s">
        <v>444</v>
      </c>
      <c r="Q16" s="616"/>
      <c r="R16" s="616"/>
      <c r="S16" s="616"/>
      <c r="T16" s="616"/>
      <c r="U16" s="616" t="s">
        <v>536</v>
      </c>
      <c r="V16" s="861" t="e">
        <f t="shared" si="2"/>
        <v>#DIV/0!</v>
      </c>
      <c r="W16" s="616"/>
      <c r="X16" s="616" t="s">
        <v>537</v>
      </c>
      <c r="Y16" s="861" t="e">
        <f t="shared" si="3"/>
        <v>#DIV/0!</v>
      </c>
      <c r="Z16" s="616" t="s">
        <v>535</v>
      </c>
    </row>
    <row r="17" spans="1:26" s="607" customFormat="1" ht="17.100000000000001" customHeight="1">
      <c r="A17" s="605"/>
      <c r="B17" s="1358"/>
      <c r="C17" s="618" t="s">
        <v>27</v>
      </c>
      <c r="D17" s="874"/>
      <c r="E17" s="873" t="e">
        <f t="shared" si="4"/>
        <v>#DIV/0!</v>
      </c>
      <c r="F17" s="873" t="e">
        <f t="shared" si="0"/>
        <v>#DIV/0!</v>
      </c>
      <c r="G17" s="1356"/>
      <c r="H17" s="872" t="e">
        <f t="shared" si="1"/>
        <v>#DIV/0!</v>
      </c>
      <c r="I17" s="872">
        <f>IF(H5-D5=14," ",IF(H5-D5=13,"",0))</f>
        <v>0</v>
      </c>
      <c r="J17" s="1356"/>
      <c r="K17" s="871">
        <f>IF(H5-D5=14,"",0)</f>
        <v>0</v>
      </c>
      <c r="L17" s="877" t="e">
        <f t="shared" si="5"/>
        <v>#DIV/0!</v>
      </c>
      <c r="M17" s="606"/>
      <c r="N17" s="876" t="e">
        <f t="shared" si="6"/>
        <v>#DIV/0!</v>
      </c>
      <c r="O17" s="881">
        <f>'様式9-6-S'!$D$15</f>
        <v>0</v>
      </c>
      <c r="P17" s="616" t="s">
        <v>757</v>
      </c>
      <c r="Q17" s="616"/>
      <c r="R17" s="616"/>
      <c r="S17" s="616"/>
      <c r="T17" s="616"/>
      <c r="U17" s="616" t="s">
        <v>536</v>
      </c>
      <c r="V17" s="861" t="e">
        <f t="shared" si="2"/>
        <v>#DIV/0!</v>
      </c>
      <c r="W17" s="616"/>
      <c r="X17" s="616" t="s">
        <v>537</v>
      </c>
      <c r="Y17" s="861" t="e">
        <f t="shared" si="3"/>
        <v>#DIV/0!</v>
      </c>
      <c r="Z17" s="616" t="s">
        <v>535</v>
      </c>
    </row>
    <row r="18" spans="1:26" s="607" customFormat="1" ht="17.100000000000001" customHeight="1">
      <c r="A18" s="605"/>
      <c r="B18" s="1358"/>
      <c r="C18" s="618" t="s">
        <v>19</v>
      </c>
      <c r="D18" s="874"/>
      <c r="E18" s="873" t="e">
        <f t="shared" si="4"/>
        <v>#DIV/0!</v>
      </c>
      <c r="F18" s="880" t="e">
        <f t="shared" si="0"/>
        <v>#DIV/0!</v>
      </c>
      <c r="G18" s="1356"/>
      <c r="H18" s="872" t="e">
        <f t="shared" si="1"/>
        <v>#DIV/0!</v>
      </c>
      <c r="I18" s="872">
        <f>IF(H5-D5=14," ",IF(H5-D5=13,"",0))</f>
        <v>0</v>
      </c>
      <c r="J18" s="1356"/>
      <c r="K18" s="871">
        <f>IF(H5-D5=14,"",0)</f>
        <v>0</v>
      </c>
      <c r="L18" s="877" t="e">
        <f t="shared" si="5"/>
        <v>#DIV/0!</v>
      </c>
      <c r="M18" s="606"/>
      <c r="N18" s="876" t="e">
        <f t="shared" si="6"/>
        <v>#DIV/0!</v>
      </c>
      <c r="O18" s="881">
        <f>'様式9-6-S'!$D$16</f>
        <v>0</v>
      </c>
      <c r="P18" s="882" t="s">
        <v>445</v>
      </c>
      <c r="Q18" s="616"/>
      <c r="R18" s="616"/>
      <c r="S18" s="616"/>
      <c r="T18" s="616"/>
      <c r="U18" s="616" t="s">
        <v>536</v>
      </c>
      <c r="V18" s="861" t="e">
        <f t="shared" si="2"/>
        <v>#DIV/0!</v>
      </c>
      <c r="W18" s="616"/>
      <c r="X18" s="616" t="s">
        <v>537</v>
      </c>
      <c r="Y18" s="861" t="e">
        <f t="shared" si="3"/>
        <v>#DIV/0!</v>
      </c>
      <c r="Z18" s="616" t="s">
        <v>535</v>
      </c>
    </row>
    <row r="19" spans="1:26" s="607" customFormat="1" ht="17.100000000000001" customHeight="1">
      <c r="A19" s="605"/>
      <c r="B19" s="1358"/>
      <c r="C19" s="618" t="s">
        <v>511</v>
      </c>
      <c r="D19" s="874"/>
      <c r="E19" s="873" t="e">
        <f t="shared" si="4"/>
        <v>#DIV/0!</v>
      </c>
      <c r="F19" s="873" t="e">
        <f t="shared" si="0"/>
        <v>#DIV/0!</v>
      </c>
      <c r="G19" s="1356"/>
      <c r="H19" s="872" t="e">
        <f t="shared" si="1"/>
        <v>#DIV/0!</v>
      </c>
      <c r="I19" s="879">
        <f>IF(H5-D5=14," ",IF(H5-D5=13,"",0))</f>
        <v>0</v>
      </c>
      <c r="J19" s="1356"/>
      <c r="K19" s="878">
        <f>IF(H5-D5=14,"",0)</f>
        <v>0</v>
      </c>
      <c r="L19" s="877" t="e">
        <f t="shared" si="5"/>
        <v>#DIV/0!</v>
      </c>
      <c r="M19" s="605"/>
      <c r="N19" s="876" t="e">
        <f t="shared" si="6"/>
        <v>#DIV/0!</v>
      </c>
      <c r="O19" s="875">
        <f>'様式9-6-S'!$E$18</f>
        <v>0</v>
      </c>
      <c r="P19" s="882" t="s">
        <v>446</v>
      </c>
      <c r="Q19" s="616"/>
      <c r="R19" s="616"/>
      <c r="S19" s="616"/>
      <c r="T19" s="616"/>
      <c r="U19" s="616" t="s">
        <v>536</v>
      </c>
      <c r="V19" s="861" t="e">
        <f t="shared" si="2"/>
        <v>#DIV/0!</v>
      </c>
      <c r="W19" s="616"/>
      <c r="X19" s="616" t="s">
        <v>537</v>
      </c>
      <c r="Y19" s="861" t="e">
        <f t="shared" si="3"/>
        <v>#DIV/0!</v>
      </c>
      <c r="Z19" s="616" t="s">
        <v>535</v>
      </c>
    </row>
    <row r="20" spans="1:26" s="607" customFormat="1" ht="17.100000000000001" customHeight="1">
      <c r="A20" s="605"/>
      <c r="B20" s="1358"/>
      <c r="C20" s="618" t="s">
        <v>512</v>
      </c>
      <c r="D20" s="874"/>
      <c r="E20" s="873" t="e">
        <f t="shared" si="4"/>
        <v>#DIV/0!</v>
      </c>
      <c r="F20" s="873" t="e">
        <f t="shared" si="0"/>
        <v>#DIV/0!</v>
      </c>
      <c r="G20" s="1356"/>
      <c r="H20" s="872" t="e">
        <f t="shared" si="1"/>
        <v>#DIV/0!</v>
      </c>
      <c r="I20" s="872">
        <f>IF(H5-D5=14," ",IF(H5-D5=13,"",0))</f>
        <v>0</v>
      </c>
      <c r="J20" s="1356"/>
      <c r="K20" s="871">
        <f>IF(H5-D5=14,"",0)</f>
        <v>0</v>
      </c>
      <c r="L20" s="877" t="e">
        <f t="shared" si="5"/>
        <v>#DIV/0!</v>
      </c>
      <c r="M20" s="606"/>
      <c r="N20" s="876" t="e">
        <f t="shared" si="6"/>
        <v>#DIV/0!</v>
      </c>
      <c r="O20" s="881">
        <f>'様式9-6-S'!$E$19</f>
        <v>0</v>
      </c>
      <c r="P20" s="616" t="s">
        <v>447</v>
      </c>
      <c r="Q20" s="616"/>
      <c r="R20" s="616"/>
      <c r="S20" s="616"/>
      <c r="T20" s="616"/>
      <c r="U20" s="616" t="s">
        <v>536</v>
      </c>
      <c r="V20" s="861" t="e">
        <f t="shared" si="2"/>
        <v>#DIV/0!</v>
      </c>
      <c r="W20" s="616"/>
      <c r="X20" s="616" t="s">
        <v>537</v>
      </c>
      <c r="Y20" s="861" t="e">
        <f t="shared" si="3"/>
        <v>#DIV/0!</v>
      </c>
      <c r="Z20" s="616" t="s">
        <v>535</v>
      </c>
    </row>
    <row r="21" spans="1:26" s="607" customFormat="1" ht="17.100000000000001" customHeight="1">
      <c r="A21" s="605"/>
      <c r="B21" s="1358"/>
      <c r="C21" s="618" t="s">
        <v>28</v>
      </c>
      <c r="D21" s="874"/>
      <c r="E21" s="873" t="e">
        <f t="shared" si="4"/>
        <v>#DIV/0!</v>
      </c>
      <c r="F21" s="880" t="e">
        <f t="shared" si="0"/>
        <v>#DIV/0!</v>
      </c>
      <c r="G21" s="1356"/>
      <c r="H21" s="872" t="e">
        <f t="shared" si="1"/>
        <v>#DIV/0!</v>
      </c>
      <c r="I21" s="879">
        <f>IF(H5-D5=14," ",IF(H5-D5=13,"",0))</f>
        <v>0</v>
      </c>
      <c r="J21" s="1356"/>
      <c r="K21" s="878">
        <f>IF(H5-D5=14,"",0)</f>
        <v>0</v>
      </c>
      <c r="L21" s="877" t="e">
        <f t="shared" si="5"/>
        <v>#DIV/0!</v>
      </c>
      <c r="M21" s="605"/>
      <c r="N21" s="876" t="e">
        <f t="shared" si="6"/>
        <v>#DIV/0!</v>
      </c>
      <c r="O21" s="875">
        <f>'様式9-6-S'!$E$21</f>
        <v>0</v>
      </c>
      <c r="P21" s="616" t="s">
        <v>448</v>
      </c>
      <c r="Q21" s="616"/>
      <c r="R21" s="616"/>
      <c r="S21" s="616"/>
      <c r="T21" s="616"/>
      <c r="U21" s="616" t="s">
        <v>536</v>
      </c>
      <c r="V21" s="861" t="e">
        <f t="shared" si="2"/>
        <v>#DIV/0!</v>
      </c>
      <c r="W21" s="616"/>
      <c r="X21" s="616" t="s">
        <v>537</v>
      </c>
      <c r="Y21" s="861" t="e">
        <f t="shared" si="3"/>
        <v>#DIV/0!</v>
      </c>
      <c r="Z21" s="616" t="s">
        <v>535</v>
      </c>
    </row>
    <row r="22" spans="1:26" s="607" customFormat="1" ht="17.100000000000001" customHeight="1">
      <c r="A22" s="605"/>
      <c r="B22" s="1358"/>
      <c r="C22" s="618" t="s">
        <v>441</v>
      </c>
      <c r="D22" s="874"/>
      <c r="E22" s="873" t="e">
        <f t="shared" si="4"/>
        <v>#DIV/0!</v>
      </c>
      <c r="F22" s="880" t="e">
        <f t="shared" si="0"/>
        <v>#DIV/0!</v>
      </c>
      <c r="G22" s="1356"/>
      <c r="H22" s="872" t="e">
        <f t="shared" si="1"/>
        <v>#DIV/0!</v>
      </c>
      <c r="I22" s="879">
        <f>IF(H5-D5=14," ",IF(H5-D5=13,"",0))</f>
        <v>0</v>
      </c>
      <c r="J22" s="1356"/>
      <c r="K22" s="878">
        <f>IF(H5-D5=14,"",0)</f>
        <v>0</v>
      </c>
      <c r="L22" s="877" t="e">
        <f t="shared" si="5"/>
        <v>#DIV/0!</v>
      </c>
      <c r="M22" s="605"/>
      <c r="N22" s="876" t="e">
        <f t="shared" si="6"/>
        <v>#DIV/0!</v>
      </c>
      <c r="O22" s="875">
        <f>'様式9-6-S'!$E$22</f>
        <v>0</v>
      </c>
      <c r="P22" s="616" t="s">
        <v>449</v>
      </c>
      <c r="Q22" s="616"/>
      <c r="R22" s="616"/>
      <c r="S22" s="616"/>
      <c r="T22" s="616"/>
      <c r="U22" s="616" t="s">
        <v>536</v>
      </c>
      <c r="V22" s="861" t="e">
        <f t="shared" si="2"/>
        <v>#DIV/0!</v>
      </c>
      <c r="W22" s="616"/>
      <c r="X22" s="616" t="s">
        <v>537</v>
      </c>
      <c r="Y22" s="861" t="e">
        <f t="shared" si="3"/>
        <v>#DIV/0!</v>
      </c>
      <c r="Z22" s="616" t="s">
        <v>535</v>
      </c>
    </row>
    <row r="23" spans="1:26" s="607" customFormat="1" ht="17.100000000000001" customHeight="1">
      <c r="A23" s="605"/>
      <c r="B23" s="1358"/>
      <c r="C23" s="618" t="s">
        <v>95</v>
      </c>
      <c r="D23" s="874"/>
      <c r="E23" s="873" t="e">
        <f t="shared" si="4"/>
        <v>#DIV/0!</v>
      </c>
      <c r="F23" s="880" t="e">
        <f t="shared" si="0"/>
        <v>#DIV/0!</v>
      </c>
      <c r="G23" s="1356"/>
      <c r="H23" s="872" t="e">
        <f t="shared" si="1"/>
        <v>#DIV/0!</v>
      </c>
      <c r="I23" s="879">
        <f>IF(H5-D5=14," ",IF(H5-D5=13,"",0))</f>
        <v>0</v>
      </c>
      <c r="J23" s="1356"/>
      <c r="K23" s="878">
        <f>IF(H5-D5=14,"",0)</f>
        <v>0</v>
      </c>
      <c r="L23" s="877" t="e">
        <f t="shared" si="5"/>
        <v>#DIV/0!</v>
      </c>
      <c r="M23" s="605"/>
      <c r="N23" s="876" t="e">
        <f t="shared" si="6"/>
        <v>#DIV/0!</v>
      </c>
      <c r="O23" s="875">
        <f>'様式9-6-S'!$E$23</f>
        <v>0</v>
      </c>
      <c r="P23" s="616" t="s">
        <v>450</v>
      </c>
      <c r="Q23" s="616"/>
      <c r="R23" s="616"/>
      <c r="S23" s="616"/>
      <c r="T23" s="616"/>
      <c r="U23" s="616" t="s">
        <v>536</v>
      </c>
      <c r="V23" s="861" t="e">
        <f t="shared" si="2"/>
        <v>#DIV/0!</v>
      </c>
      <c r="W23" s="616"/>
      <c r="X23" s="616" t="s">
        <v>537</v>
      </c>
      <c r="Y23" s="861" t="e">
        <f t="shared" si="3"/>
        <v>#DIV/0!</v>
      </c>
      <c r="Z23" s="616" t="s">
        <v>535</v>
      </c>
    </row>
    <row r="24" spans="1:26" s="607" customFormat="1" ht="17.100000000000001" customHeight="1">
      <c r="A24" s="605"/>
      <c r="B24" s="1358"/>
      <c r="C24" s="618" t="s">
        <v>29</v>
      </c>
      <c r="D24" s="874"/>
      <c r="E24" s="873" t="e">
        <f>ROUNDDOWN((L24-D24)/($O$6-1),0)</f>
        <v>#DIV/0!</v>
      </c>
      <c r="F24" s="873" t="e">
        <f t="shared" si="0"/>
        <v>#DIV/0!</v>
      </c>
      <c r="G24" s="1356"/>
      <c r="H24" s="872" t="e">
        <f t="shared" si="1"/>
        <v>#DIV/0!</v>
      </c>
      <c r="I24" s="872">
        <f>IF(H5-D5=14," ",IF(H5-D5=13,"",0))</f>
        <v>0</v>
      </c>
      <c r="J24" s="1356"/>
      <c r="K24" s="871">
        <f>IF(H5-D5=14,"",0)</f>
        <v>0</v>
      </c>
      <c r="L24" s="870"/>
      <c r="M24" s="606"/>
      <c r="N24" s="616"/>
      <c r="O24" s="869"/>
      <c r="P24" s="616"/>
      <c r="Q24" s="616"/>
      <c r="R24" s="616"/>
      <c r="S24" s="616"/>
      <c r="T24" s="616"/>
      <c r="U24" s="616" t="s">
        <v>536</v>
      </c>
      <c r="V24" s="861" t="e">
        <f>(L24-D24)/($O$6-1)-ROUNDDOWN((L24-D24)/($O$6-1),0)</f>
        <v>#DIV/0!</v>
      </c>
      <c r="W24" s="616"/>
      <c r="X24" s="616" t="s">
        <v>537</v>
      </c>
      <c r="Y24" s="861" t="e">
        <f t="shared" si="3"/>
        <v>#DIV/0!</v>
      </c>
      <c r="Z24" s="616" t="s">
        <v>535</v>
      </c>
    </row>
    <row r="25" spans="1:26" s="607" customFormat="1" ht="17.100000000000001" customHeight="1">
      <c r="A25" s="605"/>
      <c r="B25" s="1359"/>
      <c r="C25" s="619" t="s">
        <v>685</v>
      </c>
      <c r="D25" s="868"/>
      <c r="E25" s="867"/>
      <c r="F25" s="866">
        <f t="shared" si="0"/>
        <v>0</v>
      </c>
      <c r="G25" s="1357"/>
      <c r="H25" s="865" t="e">
        <f t="shared" si="1"/>
        <v>#DIV/0!</v>
      </c>
      <c r="I25" s="864">
        <f>IF(H5-D5=14," ",IF(H5-D5=13,"",0))</f>
        <v>0</v>
      </c>
      <c r="J25" s="1357"/>
      <c r="K25" s="863">
        <f>IF(H5-D5=14,"",0)</f>
        <v>0</v>
      </c>
      <c r="L25" s="862" t="e">
        <f>D25+E25*($O$6-1)+Y25</f>
        <v>#DIV/0!</v>
      </c>
      <c r="M25" s="605"/>
      <c r="N25" s="616"/>
      <c r="O25" s="655"/>
      <c r="P25" s="616"/>
      <c r="Q25" s="616"/>
      <c r="R25" s="616"/>
      <c r="S25" s="616"/>
      <c r="T25" s="616"/>
      <c r="U25" s="616" t="s">
        <v>536</v>
      </c>
      <c r="V25" s="861" t="e">
        <f>SUM(V15:V24)</f>
        <v>#DIV/0!</v>
      </c>
      <c r="W25" s="616"/>
      <c r="X25" s="616" t="s">
        <v>537</v>
      </c>
      <c r="Y25" s="861" t="e">
        <f>SUM(Y15:Y24)*(-1)</f>
        <v>#DIV/0!</v>
      </c>
      <c r="Z25" s="616" t="s">
        <v>535</v>
      </c>
    </row>
    <row r="26" spans="1:26" s="607" customFormat="1" ht="17.100000000000001" customHeight="1" thickBot="1">
      <c r="A26" s="605"/>
      <c r="B26" s="1353" t="s">
        <v>484</v>
      </c>
      <c r="C26" s="1354"/>
      <c r="D26" s="860">
        <f>D10-D14</f>
        <v>0</v>
      </c>
      <c r="E26" s="860" t="e">
        <f>E10-E14</f>
        <v>#DIV/0!</v>
      </c>
      <c r="F26" s="860" t="e">
        <f>F10-F14</f>
        <v>#DIV/0!</v>
      </c>
      <c r="G26" s="621" t="s">
        <v>483</v>
      </c>
      <c r="H26" s="860" t="e">
        <f>H10-H14</f>
        <v>#DIV/0!</v>
      </c>
      <c r="I26" s="859">
        <f>IF(H5-D5=14," ",IF(H5-D5=13,"",I10-I14))</f>
        <v>0</v>
      </c>
      <c r="J26" s="621" t="s">
        <v>483</v>
      </c>
      <c r="K26" s="859">
        <f>IF(H5-D5=14,"",K10-K14)</f>
        <v>0</v>
      </c>
      <c r="L26" s="858" t="e">
        <f>ROUNDDOWN(L10-L14,0)</f>
        <v>#DIV/0!</v>
      </c>
      <c r="M26" s="605"/>
      <c r="N26" s="616"/>
      <c r="O26" s="857" t="s">
        <v>684</v>
      </c>
      <c r="P26" s="616"/>
      <c r="Q26" s="616"/>
      <c r="R26" s="616"/>
      <c r="S26" s="616"/>
      <c r="T26" s="616"/>
      <c r="U26" s="616"/>
      <c r="V26" s="657"/>
      <c r="W26" s="616"/>
      <c r="X26" s="616"/>
      <c r="Y26" s="657"/>
      <c r="Z26" s="616"/>
    </row>
    <row r="27" spans="1:26">
      <c r="A27" s="41"/>
      <c r="B27" s="41"/>
      <c r="C27" s="640" t="s">
        <v>683</v>
      </c>
      <c r="D27" s="640"/>
      <c r="E27" s="7"/>
      <c r="F27" s="7"/>
      <c r="G27" s="7"/>
      <c r="H27" s="7"/>
      <c r="I27" s="41"/>
      <c r="J27" s="41"/>
      <c r="K27" s="41"/>
      <c r="L27" s="41"/>
      <c r="M27" s="25"/>
      <c r="O27" s="658" t="s">
        <v>682</v>
      </c>
    </row>
    <row r="28" spans="1:26">
      <c r="A28" s="41"/>
      <c r="B28" s="41"/>
      <c r="C28" s="640" t="s">
        <v>510</v>
      </c>
      <c r="D28" s="640"/>
      <c r="E28" s="7"/>
      <c r="F28" s="7"/>
      <c r="G28" s="7"/>
      <c r="H28" s="7"/>
      <c r="I28" s="41"/>
      <c r="J28" s="41"/>
      <c r="K28" s="41"/>
      <c r="L28" s="41"/>
      <c r="M28" s="25"/>
    </row>
    <row r="29" spans="1:26">
      <c r="A29" s="41"/>
      <c r="B29" s="41"/>
      <c r="C29" s="640" t="s">
        <v>513</v>
      </c>
      <c r="D29" s="640"/>
      <c r="E29" s="7"/>
      <c r="F29" s="7"/>
      <c r="G29" s="7"/>
      <c r="H29" s="7"/>
      <c r="I29" s="41"/>
      <c r="J29" s="41"/>
      <c r="K29" s="41"/>
      <c r="L29" s="41"/>
      <c r="M29" s="25"/>
    </row>
    <row r="30" spans="1:26">
      <c r="C30" s="43" t="s">
        <v>515</v>
      </c>
      <c r="D30" s="43"/>
      <c r="E30" s="44"/>
      <c r="F30" s="44"/>
      <c r="G30" s="44"/>
      <c r="H30" s="44"/>
      <c r="I30" s="44"/>
      <c r="J30" s="44"/>
      <c r="K30" s="44"/>
      <c r="L30" s="44"/>
      <c r="M30" s="44"/>
    </row>
    <row r="31" spans="1:26">
      <c r="A31" s="542"/>
      <c r="B31" s="542"/>
      <c r="C31" s="640" t="s">
        <v>516</v>
      </c>
      <c r="D31" s="640"/>
      <c r="E31" s="641"/>
      <c r="F31" s="641"/>
      <c r="G31" s="641"/>
      <c r="H31" s="641"/>
      <c r="I31" s="641"/>
      <c r="J31" s="641"/>
      <c r="K31" s="641"/>
      <c r="L31" s="641"/>
      <c r="M31" s="641"/>
    </row>
    <row r="32" spans="1:26">
      <c r="C32" s="43" t="s">
        <v>526</v>
      </c>
      <c r="D32" s="43"/>
    </row>
    <row r="33" spans="1:13">
      <c r="C33" s="43" t="s">
        <v>514</v>
      </c>
      <c r="D33" s="43"/>
    </row>
    <row r="34" spans="1:13">
      <c r="A34" s="1351" t="s">
        <v>746</v>
      </c>
      <c r="B34" s="1352"/>
      <c r="C34" s="1352"/>
      <c r="D34" s="1352"/>
      <c r="E34" s="1352"/>
      <c r="F34" s="1352"/>
      <c r="G34" s="1352"/>
      <c r="M34" s="9" t="str">
        <f>様式7!$F$4</f>
        <v>○○○○○○○○○○○ＥＳＣＯ事業</v>
      </c>
    </row>
  </sheetData>
  <mergeCells count="16">
    <mergeCell ref="L1:M1"/>
    <mergeCell ref="L5:L6"/>
    <mergeCell ref="G5:G6"/>
    <mergeCell ref="J5:J6"/>
    <mergeCell ref="B11:B12"/>
    <mergeCell ref="B8:B9"/>
    <mergeCell ref="G11:G12"/>
    <mergeCell ref="G8:G9"/>
    <mergeCell ref="J8:J9"/>
    <mergeCell ref="J11:J13"/>
    <mergeCell ref="I1:J1"/>
    <mergeCell ref="A34:G34"/>
    <mergeCell ref="B26:C26"/>
    <mergeCell ref="G15:G25"/>
    <mergeCell ref="J15:J25"/>
    <mergeCell ref="B15:B25"/>
  </mergeCells>
  <phoneticPr fontId="6"/>
  <conditionalFormatting sqref="D25">
    <cfRule type="cellIs" dxfId="8" priority="9" operator="greaterThan">
      <formula>$D$26</formula>
    </cfRule>
  </conditionalFormatting>
  <conditionalFormatting sqref="E25">
    <cfRule type="cellIs" dxfId="7" priority="8" operator="greaterThan">
      <formula>$E$26</formula>
    </cfRule>
  </conditionalFormatting>
  <conditionalFormatting sqref="F25">
    <cfRule type="cellIs" dxfId="6" priority="7" operator="greaterThan">
      <formula>$F$26</formula>
    </cfRule>
  </conditionalFormatting>
  <conditionalFormatting sqref="H25">
    <cfRule type="cellIs" dxfId="5" priority="6" operator="greaterThan">
      <formula>$H$26</formula>
    </cfRule>
  </conditionalFormatting>
  <conditionalFormatting sqref="I25">
    <cfRule type="cellIs" dxfId="4" priority="5" operator="greaterThan">
      <formula>$I$26</formula>
    </cfRule>
  </conditionalFormatting>
  <conditionalFormatting sqref="K25">
    <cfRule type="cellIs" dxfId="3" priority="4" operator="greaterThan">
      <formula>$K$26</formula>
    </cfRule>
  </conditionalFormatting>
  <conditionalFormatting sqref="K13">
    <cfRule type="expression" dxfId="2" priority="3">
      <formula>O6=15</formula>
    </cfRule>
  </conditionalFormatting>
  <conditionalFormatting sqref="L26">
    <cfRule type="cellIs" dxfId="1" priority="2" operator="notEqual">
      <formula>$D$26+$E$26*($O$6-1)+$I$26*(15-$O$6)</formula>
    </cfRule>
  </conditionalFormatting>
  <conditionalFormatting sqref="L14">
    <cfRule type="cellIs" dxfId="0" priority="1" operator="notEqual">
      <formula>$D$14*1+$E$14*($O$6-1)</formula>
    </cfRule>
  </conditionalFormatting>
  <printOptions horizontalCentered="1"/>
  <pageMargins left="0.51181102362204722" right="0.51181102362204722" top="0.94488188976377963" bottom="0.55118110236220474" header="0.31496062992125984" footer="0.31496062992125984"/>
  <pageSetup paperSize="9" scale="98" orientation="landscape"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O39"/>
  <sheetViews>
    <sheetView view="pageBreakPreview" zoomScaleNormal="100" zoomScaleSheetLayoutView="100" workbookViewId="0">
      <selection activeCell="AJ46" sqref="AJ46"/>
    </sheetView>
  </sheetViews>
  <sheetFormatPr defaultRowHeight="13.2"/>
  <cols>
    <col min="9" max="12" width="9.109375" customWidth="1"/>
  </cols>
  <sheetData>
    <row r="1" spans="1:15">
      <c r="A1" s="1"/>
      <c r="B1" s="1084" t="s">
        <v>776</v>
      </c>
      <c r="C1" s="1"/>
      <c r="D1" s="1"/>
      <c r="E1" s="1"/>
      <c r="F1" s="1"/>
      <c r="G1" s="1"/>
      <c r="H1" s="1"/>
      <c r="I1" s="1"/>
      <c r="J1" s="1"/>
      <c r="K1" s="1"/>
      <c r="L1" s="1"/>
      <c r="M1" s="1"/>
      <c r="N1" s="1326" t="s">
        <v>813</v>
      </c>
      <c r="O1" s="1326"/>
    </row>
    <row r="2" spans="1:15">
      <c r="A2" s="1"/>
      <c r="B2" s="1"/>
      <c r="C2" s="1"/>
      <c r="D2" s="1"/>
      <c r="E2" s="1"/>
      <c r="F2" s="1"/>
      <c r="G2" s="1"/>
      <c r="H2" s="1"/>
      <c r="I2" s="1"/>
      <c r="J2" s="1"/>
      <c r="K2" s="1"/>
      <c r="L2" s="1"/>
      <c r="M2" s="1"/>
      <c r="N2" s="1326"/>
      <c r="O2" s="1326"/>
    </row>
    <row r="3" spans="1:15" ht="19.2">
      <c r="A3" s="1367" t="s">
        <v>396</v>
      </c>
      <c r="B3" s="1367"/>
      <c r="C3" s="1367"/>
      <c r="D3" s="1367"/>
      <c r="E3" s="1367"/>
      <c r="F3" s="1367"/>
      <c r="G3" s="1367"/>
      <c r="H3" s="1367"/>
      <c r="I3" s="1367"/>
      <c r="J3" s="1367"/>
      <c r="K3" s="1367"/>
      <c r="L3" s="1367"/>
      <c r="M3" s="1367"/>
      <c r="N3" s="1367"/>
      <c r="O3" s="1367"/>
    </row>
    <row r="4" spans="1:15" ht="16.2">
      <c r="A4" s="1"/>
      <c r="B4" s="1"/>
      <c r="C4" s="1"/>
      <c r="D4" s="45"/>
      <c r="E4" s="1"/>
      <c r="F4" s="1"/>
      <c r="G4" s="1"/>
      <c r="H4" s="1"/>
      <c r="I4" s="1"/>
      <c r="J4" s="1"/>
      <c r="K4" s="1"/>
      <c r="L4" s="1"/>
      <c r="M4" s="1"/>
      <c r="N4" s="1"/>
    </row>
    <row r="5" spans="1:15">
      <c r="A5" s="1"/>
      <c r="B5" s="8"/>
      <c r="C5" s="1"/>
      <c r="D5" s="1"/>
      <c r="E5" s="1"/>
      <c r="F5" s="1"/>
      <c r="G5" s="1"/>
      <c r="H5" s="1"/>
      <c r="I5" s="1"/>
      <c r="J5" s="1"/>
      <c r="K5" s="1"/>
      <c r="L5" s="1"/>
      <c r="M5" s="1"/>
      <c r="N5" s="1"/>
    </row>
    <row r="6" spans="1:15">
      <c r="A6" s="1"/>
      <c r="B6" s="1368" t="s">
        <v>606</v>
      </c>
      <c r="C6" s="1369"/>
      <c r="D6" s="1369"/>
      <c r="E6" s="1369"/>
      <c r="F6" s="1369"/>
      <c r="G6" s="1369"/>
      <c r="H6" s="1369"/>
      <c r="I6" s="1369"/>
      <c r="J6" s="1369"/>
      <c r="K6" s="1369"/>
      <c r="L6" s="1369"/>
      <c r="M6" s="1369"/>
      <c r="N6" s="1370"/>
    </row>
    <row r="7" spans="1:15">
      <c r="A7" s="1"/>
      <c r="B7" s="1371"/>
      <c r="C7" s="1372"/>
      <c r="D7" s="1372"/>
      <c r="E7" s="1372"/>
      <c r="F7" s="1372"/>
      <c r="G7" s="1372"/>
      <c r="H7" s="1372"/>
      <c r="I7" s="1372"/>
      <c r="J7" s="1372"/>
      <c r="K7" s="1372"/>
      <c r="L7" s="1372"/>
      <c r="M7" s="1372"/>
      <c r="N7" s="1373"/>
    </row>
    <row r="8" spans="1:15">
      <c r="A8" s="1"/>
      <c r="B8" s="1371"/>
      <c r="C8" s="1372"/>
      <c r="D8" s="1372"/>
      <c r="E8" s="1372"/>
      <c r="F8" s="1372"/>
      <c r="G8" s="1372"/>
      <c r="H8" s="1372"/>
      <c r="I8" s="1372"/>
      <c r="J8" s="1372"/>
      <c r="K8" s="1372"/>
      <c r="L8" s="1372"/>
      <c r="M8" s="1372"/>
      <c r="N8" s="1373"/>
    </row>
    <row r="9" spans="1:15">
      <c r="A9" s="1"/>
      <c r="B9" s="1371"/>
      <c r="C9" s="1372"/>
      <c r="D9" s="1372"/>
      <c r="E9" s="1372"/>
      <c r="F9" s="1372"/>
      <c r="G9" s="1372"/>
      <c r="H9" s="1372"/>
      <c r="I9" s="1372"/>
      <c r="J9" s="1372"/>
      <c r="K9" s="1372"/>
      <c r="L9" s="1372"/>
      <c r="M9" s="1372"/>
      <c r="N9" s="1373"/>
    </row>
    <row r="10" spans="1:15">
      <c r="A10" s="1"/>
      <c r="B10" s="1371"/>
      <c r="C10" s="1372"/>
      <c r="D10" s="1372"/>
      <c r="E10" s="1372"/>
      <c r="F10" s="1372"/>
      <c r="G10" s="1372"/>
      <c r="H10" s="1372"/>
      <c r="I10" s="1372"/>
      <c r="J10" s="1372"/>
      <c r="K10" s="1372"/>
      <c r="L10" s="1372"/>
      <c r="M10" s="1372"/>
      <c r="N10" s="1373"/>
    </row>
    <row r="11" spans="1:15">
      <c r="A11" s="1"/>
      <c r="B11" s="1371"/>
      <c r="C11" s="1372"/>
      <c r="D11" s="1372"/>
      <c r="E11" s="1372"/>
      <c r="F11" s="1372"/>
      <c r="G11" s="1372"/>
      <c r="H11" s="1372"/>
      <c r="I11" s="1372"/>
      <c r="J11" s="1372"/>
      <c r="K11" s="1372"/>
      <c r="L11" s="1372"/>
      <c r="M11" s="1372"/>
      <c r="N11" s="1373"/>
    </row>
    <row r="12" spans="1:15">
      <c r="A12" s="1"/>
      <c r="B12" s="1371"/>
      <c r="C12" s="1372"/>
      <c r="D12" s="1372"/>
      <c r="E12" s="1372"/>
      <c r="F12" s="1372"/>
      <c r="G12" s="1372"/>
      <c r="H12" s="1372"/>
      <c r="I12" s="1372"/>
      <c r="J12" s="1372"/>
      <c r="K12" s="1372"/>
      <c r="L12" s="1372"/>
      <c r="M12" s="1372"/>
      <c r="N12" s="1373"/>
    </row>
    <row r="13" spans="1:15">
      <c r="A13" s="1"/>
      <c r="B13" s="1371"/>
      <c r="C13" s="1372"/>
      <c r="D13" s="1372"/>
      <c r="E13" s="1372"/>
      <c r="F13" s="1372"/>
      <c r="G13" s="1372"/>
      <c r="H13" s="1372"/>
      <c r="I13" s="1372"/>
      <c r="J13" s="1372"/>
      <c r="K13" s="1372"/>
      <c r="L13" s="1372"/>
      <c r="M13" s="1372"/>
      <c r="N13" s="1373"/>
    </row>
    <row r="14" spans="1:15">
      <c r="A14" s="1"/>
      <c r="B14" s="1371"/>
      <c r="C14" s="1372"/>
      <c r="D14" s="1372"/>
      <c r="E14" s="1372"/>
      <c r="F14" s="1372"/>
      <c r="G14" s="1372"/>
      <c r="H14" s="1372"/>
      <c r="I14" s="1372"/>
      <c r="J14" s="1372"/>
      <c r="K14" s="1372"/>
      <c r="L14" s="1372"/>
      <c r="M14" s="1372"/>
      <c r="N14" s="1373"/>
    </row>
    <row r="15" spans="1:15">
      <c r="A15" s="1"/>
      <c r="B15" s="1371"/>
      <c r="C15" s="1372"/>
      <c r="D15" s="1372"/>
      <c r="E15" s="1372"/>
      <c r="F15" s="1372"/>
      <c r="G15" s="1372"/>
      <c r="H15" s="1372"/>
      <c r="I15" s="1372"/>
      <c r="J15" s="1372"/>
      <c r="K15" s="1372"/>
      <c r="L15" s="1372"/>
      <c r="M15" s="1372"/>
      <c r="N15" s="1373"/>
    </row>
    <row r="16" spans="1:15">
      <c r="A16" s="1"/>
      <c r="B16" s="1371"/>
      <c r="C16" s="1372"/>
      <c r="D16" s="1372"/>
      <c r="E16" s="1372"/>
      <c r="F16" s="1372"/>
      <c r="G16" s="1372"/>
      <c r="H16" s="1372"/>
      <c r="I16" s="1372"/>
      <c r="J16" s="1372"/>
      <c r="K16" s="1372"/>
      <c r="L16" s="1372"/>
      <c r="M16" s="1372"/>
      <c r="N16" s="1373"/>
    </row>
    <row r="17" spans="1:15">
      <c r="A17" s="1"/>
      <c r="B17" s="1371"/>
      <c r="C17" s="1372"/>
      <c r="D17" s="1372"/>
      <c r="E17" s="1372"/>
      <c r="F17" s="1372"/>
      <c r="G17" s="1372"/>
      <c r="H17" s="1372"/>
      <c r="I17" s="1372"/>
      <c r="J17" s="1372"/>
      <c r="K17" s="1372"/>
      <c r="L17" s="1372"/>
      <c r="M17" s="1372"/>
      <c r="N17" s="1373"/>
    </row>
    <row r="18" spans="1:15">
      <c r="A18" s="1"/>
      <c r="B18" s="1371"/>
      <c r="C18" s="1372"/>
      <c r="D18" s="1372"/>
      <c r="E18" s="1372"/>
      <c r="F18" s="1372"/>
      <c r="G18" s="1372"/>
      <c r="H18" s="1372"/>
      <c r="I18" s="1372"/>
      <c r="J18" s="1372"/>
      <c r="K18" s="1372"/>
      <c r="L18" s="1372"/>
      <c r="M18" s="1372"/>
      <c r="N18" s="1373"/>
    </row>
    <row r="19" spans="1:15">
      <c r="A19" s="1"/>
      <c r="B19" s="1371"/>
      <c r="C19" s="1372"/>
      <c r="D19" s="1372"/>
      <c r="E19" s="1372"/>
      <c r="F19" s="1372"/>
      <c r="G19" s="1372"/>
      <c r="H19" s="1372"/>
      <c r="I19" s="1372"/>
      <c r="J19" s="1372"/>
      <c r="K19" s="1372"/>
      <c r="L19" s="1372"/>
      <c r="M19" s="1372"/>
      <c r="N19" s="1373"/>
    </row>
    <row r="20" spans="1:15">
      <c r="A20" s="1"/>
      <c r="B20" s="1371"/>
      <c r="C20" s="1372"/>
      <c r="D20" s="1372"/>
      <c r="E20" s="1372"/>
      <c r="F20" s="1372"/>
      <c r="G20" s="1372"/>
      <c r="H20" s="1372"/>
      <c r="I20" s="1372"/>
      <c r="J20" s="1372"/>
      <c r="K20" s="1372"/>
      <c r="L20" s="1372"/>
      <c r="M20" s="1372"/>
      <c r="N20" s="1373"/>
    </row>
    <row r="21" spans="1:15">
      <c r="A21" s="1"/>
      <c r="B21" s="1371"/>
      <c r="C21" s="1372"/>
      <c r="D21" s="1372"/>
      <c r="E21" s="1372"/>
      <c r="F21" s="1372"/>
      <c r="G21" s="1372"/>
      <c r="H21" s="1372"/>
      <c r="I21" s="1372"/>
      <c r="J21" s="1372"/>
      <c r="K21" s="1372"/>
      <c r="L21" s="1372"/>
      <c r="M21" s="1372"/>
      <c r="N21" s="1373"/>
    </row>
    <row r="22" spans="1:15">
      <c r="A22" s="1"/>
      <c r="B22" s="1371"/>
      <c r="C22" s="1372"/>
      <c r="D22" s="1372"/>
      <c r="E22" s="1372"/>
      <c r="F22" s="1372"/>
      <c r="G22" s="1372"/>
      <c r="H22" s="1372"/>
      <c r="I22" s="1372"/>
      <c r="J22" s="1372"/>
      <c r="K22" s="1372"/>
      <c r="L22" s="1372"/>
      <c r="M22" s="1372"/>
      <c r="N22" s="1373"/>
    </row>
    <row r="23" spans="1:15">
      <c r="A23" s="1"/>
      <c r="B23" s="1371"/>
      <c r="C23" s="1372"/>
      <c r="D23" s="1372"/>
      <c r="E23" s="1372"/>
      <c r="F23" s="1372"/>
      <c r="G23" s="1372"/>
      <c r="H23" s="1372"/>
      <c r="I23" s="1372"/>
      <c r="J23" s="1372"/>
      <c r="K23" s="1372"/>
      <c r="L23" s="1372"/>
      <c r="M23" s="1372"/>
      <c r="N23" s="1373"/>
    </row>
    <row r="24" spans="1:15">
      <c r="A24" s="1"/>
      <c r="B24" s="1371"/>
      <c r="C24" s="1372"/>
      <c r="D24" s="1372"/>
      <c r="E24" s="1372"/>
      <c r="F24" s="1372"/>
      <c r="G24" s="1372"/>
      <c r="H24" s="1372"/>
      <c r="I24" s="1372"/>
      <c r="J24" s="1372"/>
      <c r="K24" s="1372"/>
      <c r="L24" s="1372"/>
      <c r="M24" s="1372"/>
      <c r="N24" s="1373"/>
    </row>
    <row r="25" spans="1:15">
      <c r="A25" s="1"/>
      <c r="B25" s="1371"/>
      <c r="C25" s="1372"/>
      <c r="D25" s="1372"/>
      <c r="E25" s="1372"/>
      <c r="F25" s="1372"/>
      <c r="G25" s="1372"/>
      <c r="H25" s="1372"/>
      <c r="I25" s="1372"/>
      <c r="J25" s="1372"/>
      <c r="K25" s="1372"/>
      <c r="L25" s="1372"/>
      <c r="M25" s="1372"/>
      <c r="N25" s="1373"/>
    </row>
    <row r="26" spans="1:15">
      <c r="A26" s="1"/>
      <c r="B26" s="1371"/>
      <c r="C26" s="1372"/>
      <c r="D26" s="1372"/>
      <c r="E26" s="1372"/>
      <c r="F26" s="1372"/>
      <c r="G26" s="1372"/>
      <c r="H26" s="1372"/>
      <c r="I26" s="1372"/>
      <c r="J26" s="1372"/>
      <c r="K26" s="1372"/>
      <c r="L26" s="1372"/>
      <c r="M26" s="1372"/>
      <c r="N26" s="1373"/>
    </row>
    <row r="27" spans="1:15">
      <c r="A27" s="1"/>
      <c r="B27" s="1371"/>
      <c r="C27" s="1372"/>
      <c r="D27" s="1372"/>
      <c r="E27" s="1372"/>
      <c r="F27" s="1372"/>
      <c r="G27" s="1372"/>
      <c r="H27" s="1372"/>
      <c r="I27" s="1372"/>
      <c r="J27" s="1372"/>
      <c r="K27" s="1372"/>
      <c r="L27" s="1372"/>
      <c r="M27" s="1372"/>
      <c r="N27" s="1373"/>
    </row>
    <row r="28" spans="1:15">
      <c r="A28" s="1"/>
      <c r="B28" s="1371"/>
      <c r="C28" s="1372"/>
      <c r="D28" s="1372"/>
      <c r="E28" s="1372"/>
      <c r="F28" s="1372"/>
      <c r="G28" s="1372"/>
      <c r="H28" s="1372"/>
      <c r="I28" s="1372"/>
      <c r="J28" s="1372"/>
      <c r="K28" s="1372"/>
      <c r="L28" s="1372"/>
      <c r="M28" s="1372"/>
      <c r="N28" s="1373"/>
    </row>
    <row r="29" spans="1:15">
      <c r="A29" s="1"/>
      <c r="B29" s="1371"/>
      <c r="C29" s="1372"/>
      <c r="D29" s="1372"/>
      <c r="E29" s="1372"/>
      <c r="F29" s="1372"/>
      <c r="G29" s="1372"/>
      <c r="H29" s="1372"/>
      <c r="I29" s="1372"/>
      <c r="J29" s="1372"/>
      <c r="K29" s="1372"/>
      <c r="L29" s="1372"/>
      <c r="M29" s="1372"/>
      <c r="N29" s="1373"/>
    </row>
    <row r="30" spans="1:15">
      <c r="A30" s="1"/>
      <c r="B30" s="1371"/>
      <c r="C30" s="1372"/>
      <c r="D30" s="1372"/>
      <c r="E30" s="1372"/>
      <c r="F30" s="1372"/>
      <c r="G30" s="1372"/>
      <c r="H30" s="1372"/>
      <c r="I30" s="1372"/>
      <c r="J30" s="1372"/>
      <c r="K30" s="1372"/>
      <c r="L30" s="1372"/>
      <c r="M30" s="1372"/>
      <c r="N30" s="1373"/>
      <c r="O30" s="43"/>
    </row>
    <row r="31" spans="1:15">
      <c r="A31" s="1"/>
      <c r="B31" s="1371"/>
      <c r="C31" s="1372"/>
      <c r="D31" s="1372"/>
      <c r="E31" s="1372"/>
      <c r="F31" s="1372"/>
      <c r="G31" s="1372"/>
      <c r="H31" s="1372"/>
      <c r="I31" s="1372"/>
      <c r="J31" s="1372"/>
      <c r="K31" s="1372"/>
      <c r="L31" s="1372"/>
      <c r="M31" s="1372"/>
      <c r="N31" s="1373"/>
    </row>
    <row r="32" spans="1:15">
      <c r="B32" s="1371"/>
      <c r="C32" s="1372"/>
      <c r="D32" s="1372"/>
      <c r="E32" s="1372"/>
      <c r="F32" s="1372"/>
      <c r="G32" s="1372"/>
      <c r="H32" s="1372"/>
      <c r="I32" s="1372"/>
      <c r="J32" s="1372"/>
      <c r="K32" s="1372"/>
      <c r="L32" s="1372"/>
      <c r="M32" s="1372"/>
      <c r="N32" s="1373"/>
    </row>
    <row r="33" spans="1:15">
      <c r="B33" s="1371"/>
      <c r="C33" s="1372"/>
      <c r="D33" s="1372"/>
      <c r="E33" s="1372"/>
      <c r="F33" s="1372"/>
      <c r="G33" s="1372"/>
      <c r="H33" s="1372"/>
      <c r="I33" s="1372"/>
      <c r="J33" s="1372"/>
      <c r="K33" s="1372"/>
      <c r="L33" s="1372"/>
      <c r="M33" s="1372"/>
      <c r="N33" s="1373"/>
    </row>
    <row r="34" spans="1:15">
      <c r="B34" s="1371"/>
      <c r="C34" s="1372"/>
      <c r="D34" s="1372"/>
      <c r="E34" s="1372"/>
      <c r="F34" s="1372"/>
      <c r="G34" s="1372"/>
      <c r="H34" s="1372"/>
      <c r="I34" s="1372"/>
      <c r="J34" s="1372"/>
      <c r="K34" s="1372"/>
      <c r="L34" s="1372"/>
      <c r="M34" s="1372"/>
      <c r="N34" s="1373"/>
    </row>
    <row r="35" spans="1:15">
      <c r="B35" s="1374"/>
      <c r="C35" s="1375"/>
      <c r="D35" s="1375"/>
      <c r="E35" s="1375"/>
      <c r="F35" s="1375"/>
      <c r="G35" s="1375"/>
      <c r="H35" s="1375"/>
      <c r="I35" s="1375"/>
      <c r="J35" s="1375"/>
      <c r="K35" s="1375"/>
      <c r="L35" s="1375"/>
      <c r="M35" s="1375"/>
      <c r="N35" s="1376"/>
    </row>
    <row r="37" spans="1:15">
      <c r="A37" s="1308" t="s">
        <v>746</v>
      </c>
      <c r="B37" s="1308"/>
      <c r="C37" s="1308"/>
      <c r="D37" s="1308"/>
      <c r="E37" s="1308"/>
      <c r="F37" s="1308"/>
      <c r="G37" s="1308"/>
      <c r="H37" s="1308"/>
      <c r="I37" s="1308"/>
      <c r="J37" s="1308"/>
      <c r="K37" s="1308"/>
      <c r="L37" s="1308"/>
      <c r="M37" s="1308"/>
      <c r="N37" s="1308"/>
      <c r="O37" s="1308"/>
    </row>
    <row r="39" spans="1:15">
      <c r="O39" s="9" t="str">
        <f>様式7!$F$4</f>
        <v>○○○○○○○○○○○ＥＳＣＯ事業</v>
      </c>
    </row>
  </sheetData>
  <mergeCells count="4">
    <mergeCell ref="A37:O37"/>
    <mergeCell ref="A3:O3"/>
    <mergeCell ref="B6:N35"/>
    <mergeCell ref="N1:O2"/>
  </mergeCells>
  <phoneticPr fontId="6"/>
  <pageMargins left="0.51181102362204722" right="0.51181102362204722" top="0.94488188976377951" bottom="0.55118110236220474" header="0.31496062992125984" footer="0.31496062992125984"/>
  <pageSetup paperSize="9" orientation="landscape"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S50"/>
  <sheetViews>
    <sheetView view="pageBreakPreview" zoomScale="85" zoomScaleNormal="100" zoomScaleSheetLayoutView="85" workbookViewId="0">
      <selection activeCell="AJ46" sqref="AJ46"/>
    </sheetView>
  </sheetViews>
  <sheetFormatPr defaultRowHeight="13.2"/>
  <cols>
    <col min="1" max="1" width="1.6640625" customWidth="1"/>
    <col min="2" max="2" width="6.109375" customWidth="1"/>
    <col min="3" max="4" width="3.6640625" customWidth="1"/>
    <col min="5" max="5" width="27.6640625" customWidth="1"/>
    <col min="6" max="9" width="14.33203125" customWidth="1"/>
    <col min="10" max="10" width="5.109375" bestFit="1" customWidth="1"/>
    <col min="11" max="12" width="13.6640625" customWidth="1"/>
    <col min="13" max="13" width="5.109375" customWidth="1"/>
    <col min="14" max="15" width="13.6640625" customWidth="1"/>
    <col min="16" max="16" width="1.6640625" customWidth="1"/>
    <col min="17" max="17" width="1.33203125" customWidth="1"/>
  </cols>
  <sheetData>
    <row r="1" spans="2:19" ht="19.2">
      <c r="B1" s="919" t="s">
        <v>777</v>
      </c>
      <c r="C1" s="920"/>
      <c r="D1" s="920"/>
      <c r="E1" s="920"/>
      <c r="F1" s="920"/>
      <c r="G1" s="739" t="s">
        <v>691</v>
      </c>
      <c r="H1" s="738" t="s">
        <v>692</v>
      </c>
      <c r="I1" s="1383" t="s">
        <v>688</v>
      </c>
      <c r="J1" s="1383"/>
      <c r="K1" s="740">
        <f>'様式9-7-S'!O6</f>
        <v>1</v>
      </c>
      <c r="L1" s="738"/>
      <c r="M1" s="738"/>
      <c r="O1" s="1120" t="s">
        <v>814</v>
      </c>
    </row>
    <row r="2" spans="2:19">
      <c r="B2" s="1082" t="s">
        <v>778</v>
      </c>
      <c r="H2" s="1"/>
      <c r="I2" s="1"/>
      <c r="J2" s="637"/>
      <c r="K2" s="398" t="s">
        <v>454</v>
      </c>
      <c r="L2" s="1"/>
      <c r="M2" s="708"/>
      <c r="N2" s="622" t="s">
        <v>485</v>
      </c>
      <c r="O2" s="47" t="s">
        <v>486</v>
      </c>
    </row>
    <row r="3" spans="2:19" ht="5.0999999999999996" customHeight="1" thickBot="1">
      <c r="H3" s="1"/>
      <c r="I3" s="1"/>
      <c r="J3" s="1"/>
      <c r="K3" s="1"/>
      <c r="L3" s="1"/>
      <c r="O3" s="47"/>
    </row>
    <row r="4" spans="2:19" s="43" customFormat="1" ht="13.5" customHeight="1">
      <c r="B4" s="48"/>
      <c r="C4" s="49"/>
      <c r="D4" s="49"/>
      <c r="E4" s="274" t="s">
        <v>701</v>
      </c>
      <c r="F4" s="556">
        <f>H4-2</f>
        <v>-1</v>
      </c>
      <c r="G4" s="921">
        <f>H4-1</f>
        <v>0</v>
      </c>
      <c r="H4" s="922">
        <f>'様式9-7-S'!E5</f>
        <v>1</v>
      </c>
      <c r="I4" s="923">
        <f>F4+3</f>
        <v>2</v>
      </c>
      <c r="J4" s="1384" t="s">
        <v>382</v>
      </c>
      <c r="K4" s="922">
        <f>'様式9-7-S'!H5</f>
        <v>0</v>
      </c>
      <c r="L4" s="923">
        <f>IF(K4-G4=14," ",IF(K4-G4=13,"",K4+1))</f>
        <v>1</v>
      </c>
      <c r="M4" s="1384" t="s">
        <v>382</v>
      </c>
      <c r="N4" s="50">
        <f>IF(K4-G4=14,"",G4+14)</f>
        <v>14</v>
      </c>
      <c r="O4" s="51" t="s">
        <v>22</v>
      </c>
    </row>
    <row r="5" spans="2:19" s="43" customFormat="1" ht="13.5" customHeight="1" thickBot="1">
      <c r="B5" s="52" t="s">
        <v>30</v>
      </c>
      <c r="C5" s="53"/>
      <c r="D5" s="53"/>
      <c r="E5" s="1031" t="s">
        <v>709</v>
      </c>
      <c r="F5" s="273" t="s">
        <v>416</v>
      </c>
      <c r="G5" s="272" t="s">
        <v>452</v>
      </c>
      <c r="H5" s="272" t="s">
        <v>453</v>
      </c>
      <c r="I5" s="272" t="s">
        <v>693</v>
      </c>
      <c r="J5" s="1385"/>
      <c r="K5" s="555" t="s">
        <v>710</v>
      </c>
      <c r="L5" s="555" t="str">
        <f>IF(K4-G4=14," ",IF(K4-G4=13,"","ESCOｻｰﾋﾞｽ終了翌年度"))</f>
        <v>ESCOｻｰﾋﾞｽ終了翌年度</v>
      </c>
      <c r="M5" s="1385"/>
      <c r="N5" s="54" t="str">
        <f>IF(K4-G4=14,"","ESCOｻｰﾋﾞｽ15年目")</f>
        <v>ESCOｻｰﾋﾞｽ15年目</v>
      </c>
      <c r="O5" s="55"/>
    </row>
    <row r="6" spans="2:19" s="43" customFormat="1" ht="13.5" customHeight="1" thickTop="1">
      <c r="B6" s="1386" t="s">
        <v>31</v>
      </c>
      <c r="C6" s="56" t="s">
        <v>32</v>
      </c>
      <c r="D6" s="57"/>
      <c r="E6" s="275"/>
      <c r="F6" s="561" t="s">
        <v>416</v>
      </c>
      <c r="G6" s="562">
        <f>G7</f>
        <v>0</v>
      </c>
      <c r="H6" s="562" t="e">
        <f>H7</f>
        <v>#DIV/0!</v>
      </c>
      <c r="I6" s="562" t="e">
        <f>I7</f>
        <v>#DIV/0!</v>
      </c>
      <c r="J6" s="1387" t="s">
        <v>382</v>
      </c>
      <c r="K6" s="562" t="e">
        <f>K7</f>
        <v>#DIV/0!</v>
      </c>
      <c r="L6" s="562">
        <f>IF(K4-G4=14," ",IF(K4-G4=13,"",0))</f>
        <v>0</v>
      </c>
      <c r="M6" s="1390" t="s">
        <v>382</v>
      </c>
      <c r="N6" s="563">
        <f>IF(K4-G4=14,"",0)</f>
        <v>0</v>
      </c>
      <c r="O6" s="564" t="e">
        <f>H6*(K4-H4+1)+G6</f>
        <v>#DIV/0!</v>
      </c>
    </row>
    <row r="7" spans="2:19" s="43" customFormat="1" ht="13.5" customHeight="1">
      <c r="B7" s="1378"/>
      <c r="C7" s="46"/>
      <c r="D7" s="58" t="s">
        <v>694</v>
      </c>
      <c r="E7" s="276"/>
      <c r="F7" s="565" t="s">
        <v>416</v>
      </c>
      <c r="G7" s="566">
        <f>SUM(G8:G18)</f>
        <v>0</v>
      </c>
      <c r="H7" s="566" t="e">
        <f>SUM(H8:H18)</f>
        <v>#DIV/0!</v>
      </c>
      <c r="I7" s="567" t="e">
        <f>SUM(I8:I18)</f>
        <v>#DIV/0!</v>
      </c>
      <c r="J7" s="1388"/>
      <c r="K7" s="567" t="e">
        <f>SUM(K8:K18)</f>
        <v>#DIV/0!</v>
      </c>
      <c r="L7" s="567">
        <f>IF(K4-G4=14," ",IF(K4-G4=13,"",0))</f>
        <v>0</v>
      </c>
      <c r="M7" s="1381"/>
      <c r="N7" s="568">
        <f>IF(K4-G4=14,"",0)</f>
        <v>0</v>
      </c>
      <c r="O7" s="569" t="e">
        <f>H7*(K4-H4+1)+G7</f>
        <v>#DIV/0!</v>
      </c>
      <c r="Q7" s="42"/>
      <c r="R7" s="42"/>
    </row>
    <row r="8" spans="2:19" s="43" customFormat="1" ht="13.5" customHeight="1">
      <c r="B8" s="1378"/>
      <c r="C8" s="46"/>
      <c r="D8" s="46"/>
      <c r="E8" s="277" t="s">
        <v>33</v>
      </c>
      <c r="F8" s="570" t="s">
        <v>416</v>
      </c>
      <c r="G8" s="631">
        <f>'様式9-7-S'!D15</f>
        <v>0</v>
      </c>
      <c r="H8" s="631" t="e">
        <f>'様式9-7-S'!E15</f>
        <v>#DIV/0!</v>
      </c>
      <c r="I8" s="571" t="e">
        <f t="shared" ref="I8:I18" si="0">H8</f>
        <v>#DIV/0!</v>
      </c>
      <c r="J8" s="1388"/>
      <c r="K8" s="631" t="e">
        <f>'様式9-7-S'!H15</f>
        <v>#DIV/0!</v>
      </c>
      <c r="L8" s="571">
        <f>IF(K4-G4=14," ",IF(K4-G4=13,"",0))</f>
        <v>0</v>
      </c>
      <c r="M8" s="1381"/>
      <c r="N8" s="572">
        <f>IF(K4-G4=14,"",0)</f>
        <v>0</v>
      </c>
      <c r="O8" s="573" t="e">
        <f>H8*(K4-H4+1)+G8</f>
        <v>#DIV/0!</v>
      </c>
      <c r="Q8" s="42"/>
    </row>
    <row r="9" spans="2:19" s="43" customFormat="1" ht="13.5" customHeight="1">
      <c r="B9" s="1378"/>
      <c r="C9" s="59"/>
      <c r="D9" s="59"/>
      <c r="E9" s="278" t="s">
        <v>34</v>
      </c>
      <c r="F9" s="574" t="s">
        <v>416</v>
      </c>
      <c r="G9" s="632">
        <f>'様式9-7-S'!D16</f>
        <v>0</v>
      </c>
      <c r="H9" s="632" t="e">
        <f>'様式9-7-S'!E16</f>
        <v>#DIV/0!</v>
      </c>
      <c r="I9" s="575" t="e">
        <f t="shared" si="0"/>
        <v>#DIV/0!</v>
      </c>
      <c r="J9" s="1388"/>
      <c r="K9" s="651" t="e">
        <f>'様式9-7-S'!H16</f>
        <v>#DIV/0!</v>
      </c>
      <c r="L9" s="575">
        <f>IF(K4-G4=14," ",IF(K4-G4=13,"",0))</f>
        <v>0</v>
      </c>
      <c r="M9" s="1381"/>
      <c r="N9" s="577">
        <f>IF(K4-G4=14,"",0)</f>
        <v>0</v>
      </c>
      <c r="O9" s="578" t="e">
        <f>H9*(K4-H4+1)+G9</f>
        <v>#DIV/0!</v>
      </c>
      <c r="R9" s="42"/>
      <c r="S9" s="42"/>
    </row>
    <row r="10" spans="2:19" s="43" customFormat="1" ht="13.5" customHeight="1">
      <c r="B10" s="1378"/>
      <c r="C10" s="59"/>
      <c r="D10" s="59"/>
      <c r="E10" s="278" t="s">
        <v>35</v>
      </c>
      <c r="F10" s="574" t="s">
        <v>416</v>
      </c>
      <c r="G10" s="632">
        <f>'様式9-7-S'!D17</f>
        <v>0</v>
      </c>
      <c r="H10" s="632" t="e">
        <f>'様式9-7-S'!E17</f>
        <v>#DIV/0!</v>
      </c>
      <c r="I10" s="575" t="e">
        <f t="shared" si="0"/>
        <v>#DIV/0!</v>
      </c>
      <c r="J10" s="1388"/>
      <c r="K10" s="651" t="e">
        <f>'様式9-7-S'!H17</f>
        <v>#DIV/0!</v>
      </c>
      <c r="L10" s="575">
        <f>IF(K4-G4=14," ",IF(K4-G4=13,"",0))</f>
        <v>0</v>
      </c>
      <c r="M10" s="1381"/>
      <c r="N10" s="577">
        <f>IF(K4-G4=14,"",0)</f>
        <v>0</v>
      </c>
      <c r="O10" s="578" t="e">
        <f>H10*(K4-H4+1)+G10</f>
        <v>#DIV/0!</v>
      </c>
    </row>
    <row r="11" spans="2:19" s="43" customFormat="1" ht="13.5" customHeight="1">
      <c r="B11" s="1378"/>
      <c r="C11" s="59"/>
      <c r="D11" s="59"/>
      <c r="E11" s="279" t="s">
        <v>36</v>
      </c>
      <c r="F11" s="574" t="s">
        <v>416</v>
      </c>
      <c r="G11" s="632">
        <f>'様式9-7-S'!D18</f>
        <v>0</v>
      </c>
      <c r="H11" s="632" t="e">
        <f>'様式9-7-S'!E18</f>
        <v>#DIV/0!</v>
      </c>
      <c r="I11" s="575" t="e">
        <f t="shared" si="0"/>
        <v>#DIV/0!</v>
      </c>
      <c r="J11" s="1388"/>
      <c r="K11" s="651" t="e">
        <f>'様式9-7-S'!H18</f>
        <v>#DIV/0!</v>
      </c>
      <c r="L11" s="581">
        <f>IF(K4-G4=14," ",IF(K4-G4=13,"",0))</f>
        <v>0</v>
      </c>
      <c r="M11" s="1381"/>
      <c r="N11" s="582">
        <f>IF(K4-G4=14,"",0)</f>
        <v>0</v>
      </c>
      <c r="O11" s="583" t="e">
        <f>H11*(K4-H4+1)+G11</f>
        <v>#DIV/0!</v>
      </c>
    </row>
    <row r="12" spans="2:19" s="43" customFormat="1" ht="13.5" customHeight="1">
      <c r="B12" s="1378"/>
      <c r="C12" s="59"/>
      <c r="D12" s="59"/>
      <c r="E12" s="279" t="s">
        <v>519</v>
      </c>
      <c r="F12" s="574" t="s">
        <v>416</v>
      </c>
      <c r="G12" s="632">
        <f>'様式9-7-S'!D19</f>
        <v>0</v>
      </c>
      <c r="H12" s="632" t="e">
        <f>'様式9-7-S'!E19</f>
        <v>#DIV/0!</v>
      </c>
      <c r="I12" s="575" t="e">
        <f t="shared" si="0"/>
        <v>#DIV/0!</v>
      </c>
      <c r="J12" s="1388"/>
      <c r="K12" s="651" t="e">
        <f>'様式9-7-S'!H19</f>
        <v>#DIV/0!</v>
      </c>
      <c r="L12" s="581">
        <f>IF(K4-G4=14," ",IF(K4-G4=13,"",0))</f>
        <v>0</v>
      </c>
      <c r="M12" s="1381"/>
      <c r="N12" s="582">
        <f>IF(K4-G4=14,"",0)</f>
        <v>0</v>
      </c>
      <c r="O12" s="583" t="e">
        <f>H12*(K4-H4+1)+G12</f>
        <v>#DIV/0!</v>
      </c>
    </row>
    <row r="13" spans="2:19" s="43" customFormat="1" ht="13.5" customHeight="1">
      <c r="B13" s="1378"/>
      <c r="C13" s="59"/>
      <c r="D13" s="59"/>
      <c r="E13" s="279" t="s">
        <v>520</v>
      </c>
      <c r="F13" s="574" t="s">
        <v>416</v>
      </c>
      <c r="G13" s="632">
        <f>'様式9-7-S'!D20</f>
        <v>0</v>
      </c>
      <c r="H13" s="632" t="e">
        <f>'様式9-7-S'!E20</f>
        <v>#DIV/0!</v>
      </c>
      <c r="I13" s="575" t="e">
        <f t="shared" si="0"/>
        <v>#DIV/0!</v>
      </c>
      <c r="J13" s="1388"/>
      <c r="K13" s="651" t="e">
        <f>'様式9-7-S'!H20</f>
        <v>#DIV/0!</v>
      </c>
      <c r="L13" s="581">
        <f>IF(K4-G4=14," ",IF(K4-G4=13,"",0))</f>
        <v>0</v>
      </c>
      <c r="M13" s="1381"/>
      <c r="N13" s="582">
        <f>IF(K4-G4=14,"",0)</f>
        <v>0</v>
      </c>
      <c r="O13" s="583" t="e">
        <f>H13*(K4-H4+1)+G13</f>
        <v>#DIV/0!</v>
      </c>
    </row>
    <row r="14" spans="2:19" s="43" customFormat="1" ht="13.5" customHeight="1">
      <c r="B14" s="1378"/>
      <c r="C14" s="59"/>
      <c r="D14" s="59"/>
      <c r="E14" s="279" t="s">
        <v>28</v>
      </c>
      <c r="F14" s="574" t="s">
        <v>416</v>
      </c>
      <c r="G14" s="632">
        <f>'様式9-7-S'!D21</f>
        <v>0</v>
      </c>
      <c r="H14" s="632" t="e">
        <f>'様式9-7-S'!E21</f>
        <v>#DIV/0!</v>
      </c>
      <c r="I14" s="575" t="e">
        <f t="shared" si="0"/>
        <v>#DIV/0!</v>
      </c>
      <c r="J14" s="1388"/>
      <c r="K14" s="651" t="e">
        <f>'様式9-7-S'!H21</f>
        <v>#DIV/0!</v>
      </c>
      <c r="L14" s="581">
        <f>IF(K4-G4=14," ",IF(K4-G4=13,"",0))</f>
        <v>0</v>
      </c>
      <c r="M14" s="1381"/>
      <c r="N14" s="582">
        <f>IF(K4-G4=14,"",0)</f>
        <v>0</v>
      </c>
      <c r="O14" s="583" t="e">
        <f>H14*(K4-H4+1)+G14</f>
        <v>#DIV/0!</v>
      </c>
    </row>
    <row r="15" spans="2:19" s="43" customFormat="1" ht="13.5" customHeight="1">
      <c r="B15" s="1378"/>
      <c r="C15" s="59"/>
      <c r="D15" s="59"/>
      <c r="E15" s="279" t="s">
        <v>441</v>
      </c>
      <c r="F15" s="574" t="s">
        <v>416</v>
      </c>
      <c r="G15" s="632">
        <f>'様式9-7-S'!D22</f>
        <v>0</v>
      </c>
      <c r="H15" s="632" t="e">
        <f>'様式9-7-S'!E22</f>
        <v>#DIV/0!</v>
      </c>
      <c r="I15" s="575" t="e">
        <f t="shared" si="0"/>
        <v>#DIV/0!</v>
      </c>
      <c r="J15" s="1388"/>
      <c r="K15" s="651" t="e">
        <f>'様式9-7-S'!H22</f>
        <v>#DIV/0!</v>
      </c>
      <c r="L15" s="581">
        <f>IF(K4-G4=14," ",IF(K4-G4=13,"",0))</f>
        <v>0</v>
      </c>
      <c r="M15" s="1381"/>
      <c r="N15" s="582">
        <f>IF(K4-G4=14,"",0)</f>
        <v>0</v>
      </c>
      <c r="O15" s="583" t="e">
        <f>H15*(K4-H4+1)+G15</f>
        <v>#DIV/0!</v>
      </c>
    </row>
    <row r="16" spans="2:19" s="43" customFormat="1" ht="13.5" customHeight="1">
      <c r="B16" s="1378"/>
      <c r="C16" s="59"/>
      <c r="D16" s="59"/>
      <c r="E16" s="279" t="s">
        <v>522</v>
      </c>
      <c r="F16" s="574" t="s">
        <v>416</v>
      </c>
      <c r="G16" s="632">
        <f>'様式9-7-S'!D23</f>
        <v>0</v>
      </c>
      <c r="H16" s="632" t="e">
        <f>'様式9-7-S'!E23</f>
        <v>#DIV/0!</v>
      </c>
      <c r="I16" s="575" t="e">
        <f t="shared" si="0"/>
        <v>#DIV/0!</v>
      </c>
      <c r="J16" s="1388"/>
      <c r="K16" s="651" t="e">
        <f>'様式9-7-S'!H23</f>
        <v>#DIV/0!</v>
      </c>
      <c r="L16" s="581">
        <f>IF(K4-G4=14," ",IF(K4-G4=13,"",0))</f>
        <v>0</v>
      </c>
      <c r="M16" s="1381"/>
      <c r="N16" s="582">
        <f>IF(K4-G4=14,"",0)</f>
        <v>0</v>
      </c>
      <c r="O16" s="583" t="e">
        <f>H16*(K4-H4+1)+G16</f>
        <v>#DIV/0!</v>
      </c>
    </row>
    <row r="17" spans="2:15" s="43" customFormat="1" ht="13.5" customHeight="1">
      <c r="B17" s="1378"/>
      <c r="C17" s="59"/>
      <c r="D17" s="59"/>
      <c r="E17" s="279" t="s">
        <v>29</v>
      </c>
      <c r="F17" s="574" t="s">
        <v>416</v>
      </c>
      <c r="G17" s="632">
        <f>'様式9-7-S'!D24</f>
        <v>0</v>
      </c>
      <c r="H17" s="632" t="e">
        <f>'様式9-7-S'!E24</f>
        <v>#DIV/0!</v>
      </c>
      <c r="I17" s="575" t="e">
        <f t="shared" si="0"/>
        <v>#DIV/0!</v>
      </c>
      <c r="J17" s="1388"/>
      <c r="K17" s="651" t="e">
        <f>'様式9-7-S'!H24</f>
        <v>#DIV/0!</v>
      </c>
      <c r="L17" s="581">
        <f>IF(K4-G4=14," ",IF(K4-G4=13,"",0))</f>
        <v>0</v>
      </c>
      <c r="M17" s="1381"/>
      <c r="N17" s="582">
        <f>IF(K4-G4=14,"",0)</f>
        <v>0</v>
      </c>
      <c r="O17" s="583" t="e">
        <f>H17*(K4-H4+1)+G17</f>
        <v>#DIV/0!</v>
      </c>
    </row>
    <row r="18" spans="2:15" s="43" customFormat="1" ht="13.5" customHeight="1">
      <c r="B18" s="1378"/>
      <c r="C18" s="59"/>
      <c r="D18" s="59"/>
      <c r="E18" s="279" t="s">
        <v>695</v>
      </c>
      <c r="F18" s="584" t="s">
        <v>416</v>
      </c>
      <c r="G18" s="632">
        <f>'様式9-7-S'!D25</f>
        <v>0</v>
      </c>
      <c r="H18" s="632">
        <f>'様式9-7-S'!E25</f>
        <v>0</v>
      </c>
      <c r="I18" s="581">
        <f t="shared" si="0"/>
        <v>0</v>
      </c>
      <c r="J18" s="1388"/>
      <c r="K18" s="652" t="e">
        <f>'様式9-7-S'!H25</f>
        <v>#DIV/0!</v>
      </c>
      <c r="L18" s="581">
        <f>IF(K4-G4=14," ",IF(K4-G4=13,"",0))</f>
        <v>0</v>
      </c>
      <c r="M18" s="1381"/>
      <c r="N18" s="582">
        <f>IF(K4-G4=14,"",0)</f>
        <v>0</v>
      </c>
      <c r="O18" s="583">
        <f>H18*(K4-H4+1)+G18</f>
        <v>0</v>
      </c>
    </row>
    <row r="19" spans="2:15" s="43" customFormat="1" ht="13.5" customHeight="1">
      <c r="B19" s="1378"/>
      <c r="C19" s="61" t="s">
        <v>37</v>
      </c>
      <c r="D19" s="62"/>
      <c r="E19" s="280"/>
      <c r="F19" s="586" t="e">
        <f>F20</f>
        <v>#DIV/0!</v>
      </c>
      <c r="G19" s="567">
        <f>SUM(G20:G29)</f>
        <v>0</v>
      </c>
      <c r="H19" s="567" t="e">
        <f>SUM(H20:H29)</f>
        <v>#DIV/0!</v>
      </c>
      <c r="I19" s="567" t="e">
        <f>SUM(I20:I29)</f>
        <v>#DIV/0!</v>
      </c>
      <c r="J19" s="1388"/>
      <c r="K19" s="567" t="e">
        <f>SUM(K20:K29)</f>
        <v>#DIV/0!</v>
      </c>
      <c r="L19" s="567">
        <f>IF(K4-G4=14," ",IF(K4-G4=13,"",0))</f>
        <v>0</v>
      </c>
      <c r="M19" s="1381"/>
      <c r="N19" s="568">
        <f>IF(K4-G4=14,"",0)</f>
        <v>0</v>
      </c>
      <c r="O19" s="569" t="e">
        <f>H19*(K4-H4+1)+G19</f>
        <v>#DIV/0!</v>
      </c>
    </row>
    <row r="20" spans="2:15" s="43" customFormat="1" ht="13.5" customHeight="1">
      <c r="B20" s="1378"/>
      <c r="C20" s="59"/>
      <c r="D20" s="63" t="s">
        <v>33</v>
      </c>
      <c r="E20" s="281"/>
      <c r="F20" s="633" t="e">
        <f>'様式9-7-S'!L15</f>
        <v>#DIV/0!</v>
      </c>
      <c r="G20" s="571">
        <f t="shared" ref="G20:I29" si="1">G8</f>
        <v>0</v>
      </c>
      <c r="H20" s="571" t="e">
        <f t="shared" si="1"/>
        <v>#DIV/0!</v>
      </c>
      <c r="I20" s="571" t="e">
        <f t="shared" si="1"/>
        <v>#DIV/0!</v>
      </c>
      <c r="J20" s="1388"/>
      <c r="K20" s="587" t="e">
        <f>K8</f>
        <v>#DIV/0!</v>
      </c>
      <c r="L20" s="571">
        <f>IF(K4-G4=14," ",IF(K4-G4=13,"",0))</f>
        <v>0</v>
      </c>
      <c r="M20" s="1381"/>
      <c r="N20" s="577">
        <f>IF(K4-G4=14,"",0)</f>
        <v>0</v>
      </c>
      <c r="O20" s="578" t="e">
        <f>H20*(K4-H4+1)+G20</f>
        <v>#DIV/0!</v>
      </c>
    </row>
    <row r="21" spans="2:15" s="43" customFormat="1" ht="13.5" customHeight="1">
      <c r="B21" s="1378"/>
      <c r="C21" s="59"/>
      <c r="D21" s="64" t="s">
        <v>38</v>
      </c>
      <c r="E21" s="282"/>
      <c r="F21" s="588" t="s">
        <v>416</v>
      </c>
      <c r="G21" s="575">
        <f t="shared" si="1"/>
        <v>0</v>
      </c>
      <c r="H21" s="575" t="e">
        <f t="shared" si="1"/>
        <v>#DIV/0!</v>
      </c>
      <c r="I21" s="581" t="e">
        <f t="shared" si="1"/>
        <v>#DIV/0!</v>
      </c>
      <c r="J21" s="1388"/>
      <c r="K21" s="589" t="e">
        <f>K9</f>
        <v>#DIV/0!</v>
      </c>
      <c r="L21" s="581">
        <f>IF(K4-G4=14," ",IF(K4-G4=13,"",0))</f>
        <v>0</v>
      </c>
      <c r="M21" s="1381"/>
      <c r="N21" s="577">
        <f>IF(K4-G4=14,"",0)</f>
        <v>0</v>
      </c>
      <c r="O21" s="578" t="e">
        <f>H21*(K4-H4+1)+G21</f>
        <v>#DIV/0!</v>
      </c>
    </row>
    <row r="22" spans="2:15" s="43" customFormat="1" ht="13.5" customHeight="1">
      <c r="B22" s="1378"/>
      <c r="C22" s="59"/>
      <c r="D22" s="64" t="s">
        <v>39</v>
      </c>
      <c r="E22" s="282"/>
      <c r="F22" s="588" t="s">
        <v>416</v>
      </c>
      <c r="G22" s="575">
        <f t="shared" si="1"/>
        <v>0</v>
      </c>
      <c r="H22" s="575" t="e">
        <f t="shared" si="1"/>
        <v>#DIV/0!</v>
      </c>
      <c r="I22" s="579" t="e">
        <f t="shared" si="1"/>
        <v>#DIV/0!</v>
      </c>
      <c r="J22" s="1388"/>
      <c r="K22" s="581" t="e">
        <f>K10</f>
        <v>#DIV/0!</v>
      </c>
      <c r="L22" s="589">
        <f>IF(K4-G4=14," ",IF(K4-G4=13,"",0))</f>
        <v>0</v>
      </c>
      <c r="M22" s="1381"/>
      <c r="N22" s="577">
        <f>IF(K4-G4=14,"",0)</f>
        <v>0</v>
      </c>
      <c r="O22" s="578" t="e">
        <f>H22*(K4-H4+1)+G22</f>
        <v>#DIV/0!</v>
      </c>
    </row>
    <row r="23" spans="2:15" s="43" customFormat="1" ht="13.5" customHeight="1">
      <c r="B23" s="1378"/>
      <c r="C23" s="59"/>
      <c r="D23" s="65" t="s">
        <v>40</v>
      </c>
      <c r="E23" s="283"/>
      <c r="F23" s="588" t="s">
        <v>416</v>
      </c>
      <c r="G23" s="581">
        <f t="shared" si="1"/>
        <v>0</v>
      </c>
      <c r="H23" s="581" t="e">
        <f t="shared" si="1"/>
        <v>#DIV/0!</v>
      </c>
      <c r="I23" s="579" t="e">
        <f t="shared" si="1"/>
        <v>#DIV/0!</v>
      </c>
      <c r="J23" s="1388"/>
      <c r="K23" s="581" t="e">
        <f t="shared" ref="K23:K29" si="2">K11</f>
        <v>#DIV/0!</v>
      </c>
      <c r="L23" s="581">
        <f>IF(K4-G4=14," ",IF(K4-G4=13,"",0))</f>
        <v>0</v>
      </c>
      <c r="M23" s="1381"/>
      <c r="N23" s="577">
        <f>IF(K4-G4=14,"",0)</f>
        <v>0</v>
      </c>
      <c r="O23" s="583" t="e">
        <f>H23*(K4-H4+1)+G23</f>
        <v>#DIV/0!</v>
      </c>
    </row>
    <row r="24" spans="2:15" s="43" customFormat="1" ht="13.5" customHeight="1">
      <c r="B24" s="1378"/>
      <c r="C24" s="59"/>
      <c r="D24" s="60" t="s">
        <v>519</v>
      </c>
      <c r="E24" s="279"/>
      <c r="F24" s="588" t="s">
        <v>416</v>
      </c>
      <c r="G24" s="581">
        <f t="shared" si="1"/>
        <v>0</v>
      </c>
      <c r="H24" s="581" t="e">
        <f t="shared" si="1"/>
        <v>#DIV/0!</v>
      </c>
      <c r="I24" s="579" t="e">
        <f t="shared" si="1"/>
        <v>#DIV/0!</v>
      </c>
      <c r="J24" s="1388"/>
      <c r="K24" s="581" t="e">
        <f t="shared" si="2"/>
        <v>#DIV/0!</v>
      </c>
      <c r="L24" s="589">
        <f>IF(K4-G4=14," ",IF(K4-G4=13,"",0))</f>
        <v>0</v>
      </c>
      <c r="M24" s="1381"/>
      <c r="N24" s="577">
        <f>IF(K4-G4=14,"",0)</f>
        <v>0</v>
      </c>
      <c r="O24" s="583" t="e">
        <f>H24*(K4-H4+1)+G24</f>
        <v>#DIV/0!</v>
      </c>
    </row>
    <row r="25" spans="2:15" s="43" customFormat="1" ht="13.5" customHeight="1">
      <c r="B25" s="1378"/>
      <c r="C25" s="59"/>
      <c r="D25" s="60" t="s">
        <v>520</v>
      </c>
      <c r="E25" s="279"/>
      <c r="F25" s="588" t="s">
        <v>416</v>
      </c>
      <c r="G25" s="581">
        <f t="shared" si="1"/>
        <v>0</v>
      </c>
      <c r="H25" s="581" t="e">
        <f t="shared" si="1"/>
        <v>#DIV/0!</v>
      </c>
      <c r="I25" s="579" t="e">
        <f t="shared" si="1"/>
        <v>#DIV/0!</v>
      </c>
      <c r="J25" s="1388"/>
      <c r="K25" s="581" t="e">
        <f t="shared" si="2"/>
        <v>#DIV/0!</v>
      </c>
      <c r="L25" s="576">
        <f>IF(K4-G4=14," ",IF(K4-G4=13,"",0))</f>
        <v>0</v>
      </c>
      <c r="M25" s="1381"/>
      <c r="N25" s="577">
        <f>IF(K4-G4=14,"",0)</f>
        <v>0</v>
      </c>
      <c r="O25" s="583" t="e">
        <f>H25*(K4-H4+1)+G25</f>
        <v>#DIV/0!</v>
      </c>
    </row>
    <row r="26" spans="2:15" s="43" customFormat="1" ht="13.5" customHeight="1">
      <c r="B26" s="1378"/>
      <c r="C26" s="59"/>
      <c r="D26" s="66" t="s">
        <v>28</v>
      </c>
      <c r="E26" s="282"/>
      <c r="F26" s="588" t="s">
        <v>416</v>
      </c>
      <c r="G26" s="581">
        <f t="shared" si="1"/>
        <v>0</v>
      </c>
      <c r="H26" s="581" t="e">
        <f t="shared" si="1"/>
        <v>#DIV/0!</v>
      </c>
      <c r="I26" s="579" t="e">
        <f t="shared" si="1"/>
        <v>#DIV/0!</v>
      </c>
      <c r="J26" s="1388"/>
      <c r="K26" s="581" t="e">
        <f t="shared" si="2"/>
        <v>#DIV/0!</v>
      </c>
      <c r="L26" s="580">
        <f>IF(K4-G4=14," ",IF(K4-G4=13,"",0))</f>
        <v>0</v>
      </c>
      <c r="M26" s="1381"/>
      <c r="N26" s="577">
        <f>IF(K4-G4=14,"",0)</f>
        <v>0</v>
      </c>
      <c r="O26" s="578" t="e">
        <f>H26*(K4-H4+1)+G26</f>
        <v>#DIV/0!</v>
      </c>
    </row>
    <row r="27" spans="2:15" s="43" customFormat="1" ht="13.5" customHeight="1">
      <c r="B27" s="1378"/>
      <c r="C27" s="59"/>
      <c r="D27" s="279" t="s">
        <v>441</v>
      </c>
      <c r="E27" s="283"/>
      <c r="F27" s="588" t="s">
        <v>416</v>
      </c>
      <c r="G27" s="581">
        <f t="shared" si="1"/>
        <v>0</v>
      </c>
      <c r="H27" s="581" t="e">
        <f t="shared" si="1"/>
        <v>#DIV/0!</v>
      </c>
      <c r="I27" s="579" t="e">
        <f t="shared" si="1"/>
        <v>#DIV/0!</v>
      </c>
      <c r="J27" s="1388"/>
      <c r="K27" s="581" t="e">
        <f t="shared" si="2"/>
        <v>#DIV/0!</v>
      </c>
      <c r="L27" s="580">
        <f>IF(K4-G4=14," ",IF(K4-G4=13,"",0))</f>
        <v>0</v>
      </c>
      <c r="M27" s="1381"/>
      <c r="N27" s="577">
        <f>IF(K4-G4=14,"",0)</f>
        <v>0</v>
      </c>
      <c r="O27" s="583" t="e">
        <f>H27*(K4-H4+1)+G27</f>
        <v>#DIV/0!</v>
      </c>
    </row>
    <row r="28" spans="2:15" s="43" customFormat="1" ht="13.5" customHeight="1">
      <c r="B28" s="1378"/>
      <c r="C28" s="59"/>
      <c r="D28" s="279" t="s">
        <v>522</v>
      </c>
      <c r="E28" s="283"/>
      <c r="F28" s="588" t="s">
        <v>416</v>
      </c>
      <c r="G28" s="581">
        <f t="shared" si="1"/>
        <v>0</v>
      </c>
      <c r="H28" s="581" t="e">
        <f t="shared" si="1"/>
        <v>#DIV/0!</v>
      </c>
      <c r="I28" s="579" t="e">
        <f t="shared" si="1"/>
        <v>#DIV/0!</v>
      </c>
      <c r="J28" s="1388"/>
      <c r="K28" s="581" t="e">
        <f t="shared" si="2"/>
        <v>#DIV/0!</v>
      </c>
      <c r="L28" s="580">
        <f>IF(K4-G4=14," ",IF(K4-G4=13,"",0))</f>
        <v>0</v>
      </c>
      <c r="M28" s="1381"/>
      <c r="N28" s="577">
        <f>IF(K4-G4=14,"",0)</f>
        <v>0</v>
      </c>
      <c r="O28" s="583" t="e">
        <f>H28*(K4-H4+1)+G28</f>
        <v>#DIV/0!</v>
      </c>
    </row>
    <row r="29" spans="2:15" s="43" customFormat="1" ht="13.5" customHeight="1">
      <c r="B29" s="1378"/>
      <c r="C29" s="67"/>
      <c r="D29" s="68" t="s">
        <v>29</v>
      </c>
      <c r="E29" s="284"/>
      <c r="F29" s="588" t="s">
        <v>416</v>
      </c>
      <c r="G29" s="581">
        <f>G17</f>
        <v>0</v>
      </c>
      <c r="H29" s="581" t="e">
        <f>H17</f>
        <v>#DIV/0!</v>
      </c>
      <c r="I29" s="580" t="e">
        <f t="shared" si="1"/>
        <v>#DIV/0!</v>
      </c>
      <c r="J29" s="1388"/>
      <c r="K29" s="575" t="e">
        <f t="shared" si="2"/>
        <v>#DIV/0!</v>
      </c>
      <c r="L29" s="575">
        <f>IF(K4-G4=14," ",IF(K4-G4=13,"",0))</f>
        <v>0</v>
      </c>
      <c r="M29" s="1381"/>
      <c r="N29" s="577">
        <f>IF(K4-G4=14,"",0)</f>
        <v>0</v>
      </c>
      <c r="O29" s="590" t="e">
        <f>H29*(K4-H4+1)+G29</f>
        <v>#DIV/0!</v>
      </c>
    </row>
    <row r="30" spans="2:15" s="43" customFormat="1" ht="13.5" customHeight="1">
      <c r="B30" s="1378"/>
      <c r="C30" s="46" t="s">
        <v>41</v>
      </c>
      <c r="D30" s="42"/>
      <c r="E30" s="285"/>
      <c r="F30" s="565" t="s">
        <v>416</v>
      </c>
      <c r="G30" s="567">
        <f>G13+G18</f>
        <v>0</v>
      </c>
      <c r="H30" s="567" t="e">
        <f>H13+H18</f>
        <v>#DIV/0!</v>
      </c>
      <c r="I30" s="567" t="e">
        <f>I13+I18</f>
        <v>#DIV/0!</v>
      </c>
      <c r="J30" s="1388"/>
      <c r="K30" s="567" t="e">
        <f>K13+K18</f>
        <v>#DIV/0!</v>
      </c>
      <c r="L30" s="567">
        <f>IF(K4-G4=14," ",IF(K4-G4=13,"",0))</f>
        <v>0</v>
      </c>
      <c r="M30" s="1381"/>
      <c r="N30" s="568">
        <f>IF(K4-G4=14,"",0)</f>
        <v>0</v>
      </c>
      <c r="O30" s="569" t="e">
        <f>H30*(K4-H4+1)+G30</f>
        <v>#DIV/0!</v>
      </c>
    </row>
    <row r="31" spans="2:15" s="43" customFormat="1" ht="13.5" customHeight="1" thickBot="1">
      <c r="B31" s="1379"/>
      <c r="C31" s="69" t="s">
        <v>42</v>
      </c>
      <c r="D31" s="70"/>
      <c r="E31" s="286"/>
      <c r="F31" s="591" t="s">
        <v>416</v>
      </c>
      <c r="G31" s="592">
        <f>G18</f>
        <v>0</v>
      </c>
      <c r="H31" s="592">
        <f>H18</f>
        <v>0</v>
      </c>
      <c r="I31" s="592">
        <f>I18</f>
        <v>0</v>
      </c>
      <c r="J31" s="1389"/>
      <c r="K31" s="592" t="e">
        <f>K18</f>
        <v>#DIV/0!</v>
      </c>
      <c r="L31" s="593">
        <f>IF(K4-G4=14," ",IF(K4-G4=13,"",0))</f>
        <v>0</v>
      </c>
      <c r="M31" s="1382"/>
      <c r="N31" s="594">
        <f>IF(K4-G4=14,"",0)</f>
        <v>0</v>
      </c>
      <c r="O31" s="595">
        <f>H31*(K4-H4+1)+G31</f>
        <v>0</v>
      </c>
    </row>
    <row r="32" spans="2:15" s="43" customFormat="1" ht="13.5" customHeight="1">
      <c r="B32" s="1377" t="s">
        <v>43</v>
      </c>
      <c r="C32" s="46" t="s">
        <v>44</v>
      </c>
      <c r="D32" s="42"/>
      <c r="E32" s="287"/>
      <c r="F32" s="596">
        <f>SUM(F33:F35)</f>
        <v>0</v>
      </c>
      <c r="G32" s="562">
        <f>SUM(G33:G35)</f>
        <v>0</v>
      </c>
      <c r="H32" s="562">
        <f>SUM(H33:H35)</f>
        <v>0</v>
      </c>
      <c r="I32" s="562">
        <f>SUM(I33:I35)</f>
        <v>0</v>
      </c>
      <c r="J32" s="1380" t="s">
        <v>382</v>
      </c>
      <c r="K32" s="562">
        <f>SUM(K33:K35)</f>
        <v>0</v>
      </c>
      <c r="L32" s="585">
        <f>IF(K4-G4=14," ",IF(K4-G4=13,"",0))</f>
        <v>0</v>
      </c>
      <c r="M32" s="1380" t="s">
        <v>382</v>
      </c>
      <c r="N32" s="597">
        <f>IF(K4-G4=14,"",0)</f>
        <v>0</v>
      </c>
      <c r="O32" s="646" t="s">
        <v>416</v>
      </c>
    </row>
    <row r="33" spans="1:16" s="43" customFormat="1" ht="13.5" customHeight="1">
      <c r="B33" s="1378"/>
      <c r="C33" s="46"/>
      <c r="D33" s="71" t="s">
        <v>45</v>
      </c>
      <c r="E33" s="288"/>
      <c r="F33" s="714"/>
      <c r="G33" s="714"/>
      <c r="H33" s="723"/>
      <c r="I33" s="723"/>
      <c r="J33" s="1381"/>
      <c r="K33" s="723"/>
      <c r="L33" s="571">
        <f>IF(K4-G4=14," ",IF(K4-G4=13,"",0))</f>
        <v>0</v>
      </c>
      <c r="M33" s="1381"/>
      <c r="N33" s="572">
        <f>IF(K4-G4=14,"",0)</f>
        <v>0</v>
      </c>
      <c r="O33" s="724"/>
    </row>
    <row r="34" spans="1:16" s="43" customFormat="1" ht="13.5" customHeight="1">
      <c r="B34" s="1378"/>
      <c r="C34" s="46"/>
      <c r="D34" s="72" t="s">
        <v>46</v>
      </c>
      <c r="E34" s="289"/>
      <c r="F34" s="715"/>
      <c r="G34" s="715"/>
      <c r="H34" s="716"/>
      <c r="I34" s="716"/>
      <c r="J34" s="1381"/>
      <c r="K34" s="716"/>
      <c r="L34" s="575">
        <f>IF(K4-G4=14," ",IF(K4-G4=13,"",0))</f>
        <v>0</v>
      </c>
      <c r="M34" s="1381"/>
      <c r="N34" s="577">
        <f>IF(K4-G4=14,"",0)</f>
        <v>0</v>
      </c>
      <c r="O34" s="725"/>
    </row>
    <row r="35" spans="1:16" s="43" customFormat="1" ht="13.5" customHeight="1">
      <c r="B35" s="1378"/>
      <c r="C35" s="67"/>
      <c r="D35" s="68" t="s">
        <v>47</v>
      </c>
      <c r="E35" s="284"/>
      <c r="F35" s="717"/>
      <c r="G35" s="717"/>
      <c r="H35" s="718"/>
      <c r="I35" s="718"/>
      <c r="J35" s="1381"/>
      <c r="K35" s="718"/>
      <c r="L35" s="598">
        <f>IF(K4-G4=14," ",IF(K4-G4=13,"",0))</f>
        <v>0</v>
      </c>
      <c r="M35" s="1381"/>
      <c r="N35" s="599">
        <f>IF(K4-G4=14,"",0)</f>
        <v>0</v>
      </c>
      <c r="O35" s="726"/>
    </row>
    <row r="36" spans="1:16" s="43" customFormat="1" ht="13.5" customHeight="1">
      <c r="B36" s="1378"/>
      <c r="C36" s="58" t="s">
        <v>48</v>
      </c>
      <c r="D36" s="73"/>
      <c r="E36" s="276"/>
      <c r="F36" s="600">
        <f>SUM(F37:F40)</f>
        <v>0</v>
      </c>
      <c r="G36" s="566">
        <f>SUM(G37:G40)</f>
        <v>0</v>
      </c>
      <c r="H36" s="566">
        <f>SUM(H37:H40)</f>
        <v>0</v>
      </c>
      <c r="I36" s="566">
        <f>SUM(I37:I40)</f>
        <v>0</v>
      </c>
      <c r="J36" s="1381"/>
      <c r="K36" s="566">
        <f>SUM(K37:K40)</f>
        <v>0</v>
      </c>
      <c r="L36" s="567">
        <f>IF(K4-G4=14," ",IF(K4-G4=13,"",0))</f>
        <v>0</v>
      </c>
      <c r="M36" s="1381"/>
      <c r="N36" s="568">
        <f>IF(K4-G4=14,"",0)</f>
        <v>0</v>
      </c>
      <c r="O36" s="601" t="s">
        <v>416</v>
      </c>
    </row>
    <row r="37" spans="1:16" s="43" customFormat="1" ht="13.5" customHeight="1">
      <c r="B37" s="1378"/>
      <c r="C37" s="46"/>
      <c r="D37" s="71" t="s">
        <v>49</v>
      </c>
      <c r="E37" s="288"/>
      <c r="F37" s="714"/>
      <c r="G37" s="714"/>
      <c r="H37" s="714"/>
      <c r="I37" s="714"/>
      <c r="J37" s="1381"/>
      <c r="K37" s="714"/>
      <c r="L37" s="571">
        <f>IF(K4-G4=14," ",IF(K4-G4=13,"",0))</f>
        <v>0</v>
      </c>
      <c r="M37" s="1381"/>
      <c r="N37" s="572">
        <f>IF(K4-G4=14,"",0)</f>
        <v>0</v>
      </c>
      <c r="O37" s="724"/>
    </row>
    <row r="38" spans="1:16" s="43" customFormat="1" ht="13.5" customHeight="1">
      <c r="B38" s="1378"/>
      <c r="C38" s="46"/>
      <c r="D38" s="72" t="s">
        <v>50</v>
      </c>
      <c r="E38" s="289"/>
      <c r="F38" s="715"/>
      <c r="G38" s="715"/>
      <c r="H38" s="716"/>
      <c r="I38" s="716"/>
      <c r="J38" s="1381"/>
      <c r="K38" s="716"/>
      <c r="L38" s="575">
        <f>IF(K4-G4=14," ",IF(K4-G4=13,"",0))</f>
        <v>0</v>
      </c>
      <c r="M38" s="1381"/>
      <c r="N38" s="577">
        <f>IF(K4-G4=14,"",0)</f>
        <v>0</v>
      </c>
      <c r="O38" s="725"/>
    </row>
    <row r="39" spans="1:16" s="43" customFormat="1" ht="13.5" customHeight="1">
      <c r="B39" s="1378"/>
      <c r="C39" s="46"/>
      <c r="D39" s="72" t="s">
        <v>51</v>
      </c>
      <c r="E39" s="289"/>
      <c r="F39" s="715"/>
      <c r="G39" s="715"/>
      <c r="H39" s="716"/>
      <c r="I39" s="716"/>
      <c r="J39" s="1381"/>
      <c r="K39" s="716"/>
      <c r="L39" s="575">
        <f>IF(K4-G4=14," ",IF(K4-G4=13,"",0))</f>
        <v>0</v>
      </c>
      <c r="M39" s="1381"/>
      <c r="N39" s="577">
        <f>IF(K4-G4=14,"",0)</f>
        <v>0</v>
      </c>
      <c r="O39" s="725"/>
    </row>
    <row r="40" spans="1:16" s="43" customFormat="1" ht="13.5" customHeight="1">
      <c r="B40" s="1378"/>
      <c r="C40" s="67"/>
      <c r="D40" s="627" t="s">
        <v>528</v>
      </c>
      <c r="E40" s="284"/>
      <c r="F40" s="717"/>
      <c r="G40" s="717"/>
      <c r="H40" s="718"/>
      <c r="I40" s="718"/>
      <c r="J40" s="1381"/>
      <c r="K40" s="718"/>
      <c r="L40" s="598">
        <f>IF(K4-G4=14," ",IF(K4-G4=13,"",0))</f>
        <v>0</v>
      </c>
      <c r="M40" s="1381"/>
      <c r="N40" s="599">
        <f>IF(K4-G4=14,"",0)</f>
        <v>0</v>
      </c>
      <c r="O40" s="726"/>
    </row>
    <row r="41" spans="1:16" s="43" customFormat="1" ht="13.5" customHeight="1">
      <c r="B41" s="1378"/>
      <c r="C41" s="74" t="s">
        <v>52</v>
      </c>
      <c r="D41" s="75"/>
      <c r="E41" s="290"/>
      <c r="F41" s="600">
        <f>F33-F38</f>
        <v>0</v>
      </c>
      <c r="G41" s="566">
        <f>G36-G32</f>
        <v>0</v>
      </c>
      <c r="H41" s="566">
        <f>H36-H32</f>
        <v>0</v>
      </c>
      <c r="I41" s="566">
        <f>I36-I32</f>
        <v>0</v>
      </c>
      <c r="J41" s="1381"/>
      <c r="K41" s="566">
        <f>K36-K32</f>
        <v>0</v>
      </c>
      <c r="L41" s="567">
        <f>IF(K4-G4=14," ",IF(K4-G4=13,"",0))</f>
        <v>0</v>
      </c>
      <c r="M41" s="1381"/>
      <c r="N41" s="568">
        <f>IF(K4-G4=14,"",0)</f>
        <v>0</v>
      </c>
      <c r="O41" s="647" t="s">
        <v>416</v>
      </c>
    </row>
    <row r="42" spans="1:16" s="43" customFormat="1" ht="13.5" customHeight="1">
      <c r="B42" s="1378"/>
      <c r="C42" s="46" t="s">
        <v>53</v>
      </c>
      <c r="D42" s="42"/>
      <c r="E42" s="285"/>
      <c r="F42" s="719"/>
      <c r="G42" s="719"/>
      <c r="H42" s="720"/>
      <c r="I42" s="720"/>
      <c r="J42" s="1381"/>
      <c r="K42" s="720"/>
      <c r="L42" s="567">
        <f>IF(K4-G4=14," ",IF(K4-G4=13,"",0))</f>
        <v>0</v>
      </c>
      <c r="M42" s="1381"/>
      <c r="N42" s="568">
        <f>IF(K4-G4=14,"",0)</f>
        <v>0</v>
      </c>
      <c r="O42" s="601" t="s">
        <v>416</v>
      </c>
    </row>
    <row r="43" spans="1:16" s="43" customFormat="1" ht="13.5" customHeight="1" thickBot="1">
      <c r="B43" s="1379"/>
      <c r="C43" s="69" t="s">
        <v>54</v>
      </c>
      <c r="D43" s="70"/>
      <c r="E43" s="286"/>
      <c r="F43" s="721"/>
      <c r="G43" s="924"/>
      <c r="H43" s="722"/>
      <c r="I43" s="722"/>
      <c r="J43" s="1382"/>
      <c r="K43" s="722"/>
      <c r="L43" s="593">
        <f>IF(K4-G4=14," ",IF(K4-G4=13,"",0))</f>
        <v>0</v>
      </c>
      <c r="M43" s="1382"/>
      <c r="N43" s="594">
        <f>IF(K4-G4=14,"",0)</f>
        <v>0</v>
      </c>
      <c r="O43" s="602" t="s">
        <v>416</v>
      </c>
    </row>
    <row r="44" spans="1:16" s="43" customFormat="1" ht="13.5" customHeight="1">
      <c r="A44" s="642"/>
      <c r="B44" s="643" t="s">
        <v>517</v>
      </c>
      <c r="C44" s="642"/>
      <c r="D44" s="642"/>
      <c r="E44" s="642"/>
      <c r="F44" s="642"/>
      <c r="G44" s="642"/>
      <c r="H44" s="642"/>
      <c r="I44" s="642"/>
      <c r="J44" s="642"/>
      <c r="K44" s="642"/>
      <c r="L44" s="642"/>
      <c r="M44" s="642"/>
      <c r="N44" s="642"/>
      <c r="O44" s="642"/>
      <c r="P44" s="642"/>
    </row>
    <row r="45" spans="1:16" s="43" customFormat="1" ht="13.5" customHeight="1">
      <c r="A45" s="642"/>
      <c r="B45" s="643" t="s">
        <v>521</v>
      </c>
      <c r="C45" s="642"/>
      <c r="D45" s="642"/>
      <c r="E45" s="642"/>
      <c r="F45" s="642"/>
      <c r="G45" s="642"/>
      <c r="H45" s="642"/>
      <c r="I45" s="642"/>
      <c r="J45" s="642"/>
      <c r="K45" s="642"/>
      <c r="L45" s="642"/>
      <c r="M45" s="642"/>
      <c r="N45" s="642"/>
      <c r="O45" s="642"/>
      <c r="P45" s="642"/>
    </row>
    <row r="46" spans="1:16" s="43" customFormat="1" ht="13.5" customHeight="1">
      <c r="A46" s="642"/>
      <c r="B46" s="643" t="s">
        <v>518</v>
      </c>
      <c r="C46" s="642"/>
      <c r="D46" s="642"/>
      <c r="E46" s="642"/>
      <c r="F46" s="642"/>
      <c r="G46" s="642"/>
      <c r="H46" s="642"/>
      <c r="I46" s="642"/>
      <c r="J46" s="642"/>
      <c r="K46" s="642"/>
      <c r="L46" s="642"/>
      <c r="M46" s="642"/>
      <c r="N46" s="642"/>
      <c r="O46" s="642"/>
      <c r="P46" s="642"/>
    </row>
    <row r="47" spans="1:16" s="43" customFormat="1" ht="14.25" customHeight="1">
      <c r="A47" s="834"/>
      <c r="B47" s="643" t="s">
        <v>523</v>
      </c>
      <c r="C47" s="834"/>
      <c r="D47" s="834"/>
      <c r="E47" s="834"/>
      <c r="F47" s="834"/>
      <c r="G47" s="834"/>
      <c r="H47" s="834"/>
      <c r="I47" s="834"/>
      <c r="J47" s="834"/>
      <c r="K47" s="834"/>
      <c r="L47" s="834"/>
      <c r="M47" s="834"/>
      <c r="N47" s="834"/>
      <c r="O47" s="834"/>
      <c r="P47" s="834"/>
    </row>
    <row r="48" spans="1:16" s="43" customFormat="1" ht="13.5" customHeight="1">
      <c r="A48" s="834"/>
      <c r="B48" s="643" t="s">
        <v>524</v>
      </c>
      <c r="C48" s="834"/>
      <c r="D48" s="834"/>
      <c r="E48" s="834"/>
      <c r="F48" s="834"/>
      <c r="G48" s="834"/>
      <c r="H48" s="834"/>
      <c r="I48" s="834"/>
      <c r="J48" s="834"/>
      <c r="K48" s="834"/>
      <c r="L48" s="834"/>
      <c r="M48" s="834"/>
      <c r="N48" s="834"/>
      <c r="O48" s="834"/>
      <c r="P48" s="834"/>
    </row>
    <row r="49" spans="2:16">
      <c r="B49" s="643" t="s">
        <v>501</v>
      </c>
      <c r="N49" s="76"/>
      <c r="O49" s="13"/>
    </row>
    <row r="50" spans="2:16">
      <c r="I50" t="s">
        <v>746</v>
      </c>
      <c r="P50" s="9" t="str">
        <f>様式7!$F$4</f>
        <v>○○○○○○○○○○○ＥＳＣＯ事業</v>
      </c>
    </row>
  </sheetData>
  <mergeCells count="9">
    <mergeCell ref="B32:B43"/>
    <mergeCell ref="J32:J43"/>
    <mergeCell ref="M32:M43"/>
    <mergeCell ref="I1:J1"/>
    <mergeCell ref="J4:J5"/>
    <mergeCell ref="M4:M5"/>
    <mergeCell ref="B6:B31"/>
    <mergeCell ref="J6:J31"/>
    <mergeCell ref="M6:M31"/>
  </mergeCells>
  <phoneticPr fontId="6"/>
  <printOptions horizontalCentered="1" verticalCentered="1"/>
  <pageMargins left="0.51181102362204722" right="0.51181102362204722" top="0.55118110236220474" bottom="0.55118110236220474" header="0.31496062992125984" footer="0.31496062992125984"/>
  <pageSetup paperSize="9" scale="82" orientation="landscape" r:id="rId1"/>
  <headerFooter alignWithMargins="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S67"/>
  <sheetViews>
    <sheetView view="pageBreakPreview" topLeftCell="A34" zoomScale="85" zoomScaleNormal="100" zoomScaleSheetLayoutView="85" workbookViewId="0">
      <selection activeCell="AJ46" sqref="AJ46"/>
    </sheetView>
  </sheetViews>
  <sheetFormatPr defaultRowHeight="13.2"/>
  <cols>
    <col min="1" max="1" width="2.6640625" customWidth="1"/>
    <col min="2" max="2" width="14.109375" customWidth="1"/>
    <col min="3" max="3" width="17.6640625" customWidth="1"/>
    <col min="4" max="4" width="4.33203125" customWidth="1"/>
    <col min="5" max="5" width="3.6640625" customWidth="1"/>
    <col min="6" max="6" width="15.6640625" customWidth="1"/>
    <col min="7" max="7" width="17.6640625" customWidth="1"/>
    <col min="8" max="8" width="4.33203125" customWidth="1"/>
    <col min="9" max="9" width="17.44140625" customWidth="1"/>
    <col min="10" max="10" width="4.33203125" customWidth="1"/>
    <col min="11" max="11" width="17.44140625" customWidth="1"/>
    <col min="12" max="12" width="4.44140625" customWidth="1"/>
    <col min="17" max="17" width="9" customWidth="1"/>
    <col min="18" max="18" width="7.88671875" customWidth="1"/>
    <col min="19" max="19" width="11" customWidth="1"/>
    <col min="260" max="260" width="2.6640625" customWidth="1"/>
    <col min="261" max="261" width="15.6640625" customWidth="1"/>
    <col min="262" max="262" width="17.6640625" customWidth="1"/>
    <col min="263" max="263" width="3.6640625" customWidth="1"/>
    <col min="264" max="264" width="15.6640625" customWidth="1"/>
    <col min="265" max="267" width="20.6640625" customWidth="1"/>
    <col min="516" max="516" width="2.6640625" customWidth="1"/>
    <col min="517" max="517" width="15.6640625" customWidth="1"/>
    <col min="518" max="518" width="17.6640625" customWidth="1"/>
    <col min="519" max="519" width="3.6640625" customWidth="1"/>
    <col min="520" max="520" width="15.6640625" customWidth="1"/>
    <col min="521" max="523" width="20.6640625" customWidth="1"/>
    <col min="772" max="772" width="2.6640625" customWidth="1"/>
    <col min="773" max="773" width="15.6640625" customWidth="1"/>
    <col min="774" max="774" width="17.6640625" customWidth="1"/>
    <col min="775" max="775" width="3.6640625" customWidth="1"/>
    <col min="776" max="776" width="15.6640625" customWidth="1"/>
    <col min="777" max="779" width="20.6640625" customWidth="1"/>
    <col min="1028" max="1028" width="2.6640625" customWidth="1"/>
    <col min="1029" max="1029" width="15.6640625" customWidth="1"/>
    <col min="1030" max="1030" width="17.6640625" customWidth="1"/>
    <col min="1031" max="1031" width="3.6640625" customWidth="1"/>
    <col min="1032" max="1032" width="15.6640625" customWidth="1"/>
    <col min="1033" max="1035" width="20.6640625" customWidth="1"/>
    <col min="1284" max="1284" width="2.6640625" customWidth="1"/>
    <col min="1285" max="1285" width="15.6640625" customWidth="1"/>
    <col min="1286" max="1286" width="17.6640625" customWidth="1"/>
    <col min="1287" max="1287" width="3.6640625" customWidth="1"/>
    <col min="1288" max="1288" width="15.6640625" customWidth="1"/>
    <col min="1289" max="1291" width="20.6640625" customWidth="1"/>
    <col min="1540" max="1540" width="2.6640625" customWidth="1"/>
    <col min="1541" max="1541" width="15.6640625" customWidth="1"/>
    <col min="1542" max="1542" width="17.6640625" customWidth="1"/>
    <col min="1543" max="1543" width="3.6640625" customWidth="1"/>
    <col min="1544" max="1544" width="15.6640625" customWidth="1"/>
    <col min="1545" max="1547" width="20.6640625" customWidth="1"/>
    <col min="1796" max="1796" width="2.6640625" customWidth="1"/>
    <col min="1797" max="1797" width="15.6640625" customWidth="1"/>
    <col min="1798" max="1798" width="17.6640625" customWidth="1"/>
    <col min="1799" max="1799" width="3.6640625" customWidth="1"/>
    <col min="1800" max="1800" width="15.6640625" customWidth="1"/>
    <col min="1801" max="1803" width="20.6640625" customWidth="1"/>
    <col min="2052" max="2052" width="2.6640625" customWidth="1"/>
    <col min="2053" max="2053" width="15.6640625" customWidth="1"/>
    <col min="2054" max="2054" width="17.6640625" customWidth="1"/>
    <col min="2055" max="2055" width="3.6640625" customWidth="1"/>
    <col min="2056" max="2056" width="15.6640625" customWidth="1"/>
    <col min="2057" max="2059" width="20.6640625" customWidth="1"/>
    <col min="2308" max="2308" width="2.6640625" customWidth="1"/>
    <col min="2309" max="2309" width="15.6640625" customWidth="1"/>
    <col min="2310" max="2310" width="17.6640625" customWidth="1"/>
    <col min="2311" max="2311" width="3.6640625" customWidth="1"/>
    <col min="2312" max="2312" width="15.6640625" customWidth="1"/>
    <col min="2313" max="2315" width="20.6640625" customWidth="1"/>
    <col min="2564" max="2564" width="2.6640625" customWidth="1"/>
    <col min="2565" max="2565" width="15.6640625" customWidth="1"/>
    <col min="2566" max="2566" width="17.6640625" customWidth="1"/>
    <col min="2567" max="2567" width="3.6640625" customWidth="1"/>
    <col min="2568" max="2568" width="15.6640625" customWidth="1"/>
    <col min="2569" max="2571" width="20.6640625" customWidth="1"/>
    <col min="2820" max="2820" width="2.6640625" customWidth="1"/>
    <col min="2821" max="2821" width="15.6640625" customWidth="1"/>
    <col min="2822" max="2822" width="17.6640625" customWidth="1"/>
    <col min="2823" max="2823" width="3.6640625" customWidth="1"/>
    <col min="2824" max="2824" width="15.6640625" customWidth="1"/>
    <col min="2825" max="2827" width="20.6640625" customWidth="1"/>
    <col min="3076" max="3076" width="2.6640625" customWidth="1"/>
    <col min="3077" max="3077" width="15.6640625" customWidth="1"/>
    <col min="3078" max="3078" width="17.6640625" customWidth="1"/>
    <col min="3079" max="3079" width="3.6640625" customWidth="1"/>
    <col min="3080" max="3080" width="15.6640625" customWidth="1"/>
    <col min="3081" max="3083" width="20.6640625" customWidth="1"/>
    <col min="3332" max="3332" width="2.6640625" customWidth="1"/>
    <col min="3333" max="3333" width="15.6640625" customWidth="1"/>
    <col min="3334" max="3334" width="17.6640625" customWidth="1"/>
    <col min="3335" max="3335" width="3.6640625" customWidth="1"/>
    <col min="3336" max="3336" width="15.6640625" customWidth="1"/>
    <col min="3337" max="3339" width="20.6640625" customWidth="1"/>
    <col min="3588" max="3588" width="2.6640625" customWidth="1"/>
    <col min="3589" max="3589" width="15.6640625" customWidth="1"/>
    <col min="3590" max="3590" width="17.6640625" customWidth="1"/>
    <col min="3591" max="3591" width="3.6640625" customWidth="1"/>
    <col min="3592" max="3592" width="15.6640625" customWidth="1"/>
    <col min="3593" max="3595" width="20.6640625" customWidth="1"/>
    <col min="3844" max="3844" width="2.6640625" customWidth="1"/>
    <col min="3845" max="3845" width="15.6640625" customWidth="1"/>
    <col min="3846" max="3846" width="17.6640625" customWidth="1"/>
    <col min="3847" max="3847" width="3.6640625" customWidth="1"/>
    <col min="3848" max="3848" width="15.6640625" customWidth="1"/>
    <col min="3849" max="3851" width="20.6640625" customWidth="1"/>
    <col min="4100" max="4100" width="2.6640625" customWidth="1"/>
    <col min="4101" max="4101" width="15.6640625" customWidth="1"/>
    <col min="4102" max="4102" width="17.6640625" customWidth="1"/>
    <col min="4103" max="4103" width="3.6640625" customWidth="1"/>
    <col min="4104" max="4104" width="15.6640625" customWidth="1"/>
    <col min="4105" max="4107" width="20.6640625" customWidth="1"/>
    <col min="4356" max="4356" width="2.6640625" customWidth="1"/>
    <col min="4357" max="4357" width="15.6640625" customWidth="1"/>
    <col min="4358" max="4358" width="17.6640625" customWidth="1"/>
    <col min="4359" max="4359" width="3.6640625" customWidth="1"/>
    <col min="4360" max="4360" width="15.6640625" customWidth="1"/>
    <col min="4361" max="4363" width="20.6640625" customWidth="1"/>
    <col min="4612" max="4612" width="2.6640625" customWidth="1"/>
    <col min="4613" max="4613" width="15.6640625" customWidth="1"/>
    <col min="4614" max="4614" width="17.6640625" customWidth="1"/>
    <col min="4615" max="4615" width="3.6640625" customWidth="1"/>
    <col min="4616" max="4616" width="15.6640625" customWidth="1"/>
    <col min="4617" max="4619" width="20.6640625" customWidth="1"/>
    <col min="4868" max="4868" width="2.6640625" customWidth="1"/>
    <col min="4869" max="4869" width="15.6640625" customWidth="1"/>
    <col min="4870" max="4870" width="17.6640625" customWidth="1"/>
    <col min="4871" max="4871" width="3.6640625" customWidth="1"/>
    <col min="4872" max="4872" width="15.6640625" customWidth="1"/>
    <col min="4873" max="4875" width="20.6640625" customWidth="1"/>
    <col min="5124" max="5124" width="2.6640625" customWidth="1"/>
    <col min="5125" max="5125" width="15.6640625" customWidth="1"/>
    <col min="5126" max="5126" width="17.6640625" customWidth="1"/>
    <col min="5127" max="5127" width="3.6640625" customWidth="1"/>
    <col min="5128" max="5128" width="15.6640625" customWidth="1"/>
    <col min="5129" max="5131" width="20.6640625" customWidth="1"/>
    <col min="5380" max="5380" width="2.6640625" customWidth="1"/>
    <col min="5381" max="5381" width="15.6640625" customWidth="1"/>
    <col min="5382" max="5382" width="17.6640625" customWidth="1"/>
    <col min="5383" max="5383" width="3.6640625" customWidth="1"/>
    <col min="5384" max="5384" width="15.6640625" customWidth="1"/>
    <col min="5385" max="5387" width="20.6640625" customWidth="1"/>
    <col min="5636" max="5636" width="2.6640625" customWidth="1"/>
    <col min="5637" max="5637" width="15.6640625" customWidth="1"/>
    <col min="5638" max="5638" width="17.6640625" customWidth="1"/>
    <col min="5639" max="5639" width="3.6640625" customWidth="1"/>
    <col min="5640" max="5640" width="15.6640625" customWidth="1"/>
    <col min="5641" max="5643" width="20.6640625" customWidth="1"/>
    <col min="5892" max="5892" width="2.6640625" customWidth="1"/>
    <col min="5893" max="5893" width="15.6640625" customWidth="1"/>
    <col min="5894" max="5894" width="17.6640625" customWidth="1"/>
    <col min="5895" max="5895" width="3.6640625" customWidth="1"/>
    <col min="5896" max="5896" width="15.6640625" customWidth="1"/>
    <col min="5897" max="5899" width="20.6640625" customWidth="1"/>
    <col min="6148" max="6148" width="2.6640625" customWidth="1"/>
    <col min="6149" max="6149" width="15.6640625" customWidth="1"/>
    <col min="6150" max="6150" width="17.6640625" customWidth="1"/>
    <col min="6151" max="6151" width="3.6640625" customWidth="1"/>
    <col min="6152" max="6152" width="15.6640625" customWidth="1"/>
    <col min="6153" max="6155" width="20.6640625" customWidth="1"/>
    <col min="6404" max="6404" width="2.6640625" customWidth="1"/>
    <col min="6405" max="6405" width="15.6640625" customWidth="1"/>
    <col min="6406" max="6406" width="17.6640625" customWidth="1"/>
    <col min="6407" max="6407" width="3.6640625" customWidth="1"/>
    <col min="6408" max="6408" width="15.6640625" customWidth="1"/>
    <col min="6409" max="6411" width="20.6640625" customWidth="1"/>
    <col min="6660" max="6660" width="2.6640625" customWidth="1"/>
    <col min="6661" max="6661" width="15.6640625" customWidth="1"/>
    <col min="6662" max="6662" width="17.6640625" customWidth="1"/>
    <col min="6663" max="6663" width="3.6640625" customWidth="1"/>
    <col min="6664" max="6664" width="15.6640625" customWidth="1"/>
    <col min="6665" max="6667" width="20.6640625" customWidth="1"/>
    <col min="6916" max="6916" width="2.6640625" customWidth="1"/>
    <col min="6917" max="6917" width="15.6640625" customWidth="1"/>
    <col min="6918" max="6918" width="17.6640625" customWidth="1"/>
    <col min="6919" max="6919" width="3.6640625" customWidth="1"/>
    <col min="6920" max="6920" width="15.6640625" customWidth="1"/>
    <col min="6921" max="6923" width="20.6640625" customWidth="1"/>
    <col min="7172" max="7172" width="2.6640625" customWidth="1"/>
    <col min="7173" max="7173" width="15.6640625" customWidth="1"/>
    <col min="7174" max="7174" width="17.6640625" customWidth="1"/>
    <col min="7175" max="7175" width="3.6640625" customWidth="1"/>
    <col min="7176" max="7176" width="15.6640625" customWidth="1"/>
    <col min="7177" max="7179" width="20.6640625" customWidth="1"/>
    <col min="7428" max="7428" width="2.6640625" customWidth="1"/>
    <col min="7429" max="7429" width="15.6640625" customWidth="1"/>
    <col min="7430" max="7430" width="17.6640625" customWidth="1"/>
    <col min="7431" max="7431" width="3.6640625" customWidth="1"/>
    <col min="7432" max="7432" width="15.6640625" customWidth="1"/>
    <col min="7433" max="7435" width="20.6640625" customWidth="1"/>
    <col min="7684" max="7684" width="2.6640625" customWidth="1"/>
    <col min="7685" max="7685" width="15.6640625" customWidth="1"/>
    <col min="7686" max="7686" width="17.6640625" customWidth="1"/>
    <col min="7687" max="7687" width="3.6640625" customWidth="1"/>
    <col min="7688" max="7688" width="15.6640625" customWidth="1"/>
    <col min="7689" max="7691" width="20.6640625" customWidth="1"/>
    <col min="7940" max="7940" width="2.6640625" customWidth="1"/>
    <col min="7941" max="7941" width="15.6640625" customWidth="1"/>
    <col min="7942" max="7942" width="17.6640625" customWidth="1"/>
    <col min="7943" max="7943" width="3.6640625" customWidth="1"/>
    <col min="7944" max="7944" width="15.6640625" customWidth="1"/>
    <col min="7945" max="7947" width="20.6640625" customWidth="1"/>
    <col min="8196" max="8196" width="2.6640625" customWidth="1"/>
    <col min="8197" max="8197" width="15.6640625" customWidth="1"/>
    <col min="8198" max="8198" width="17.6640625" customWidth="1"/>
    <col min="8199" max="8199" width="3.6640625" customWidth="1"/>
    <col min="8200" max="8200" width="15.6640625" customWidth="1"/>
    <col min="8201" max="8203" width="20.6640625" customWidth="1"/>
    <col min="8452" max="8452" width="2.6640625" customWidth="1"/>
    <col min="8453" max="8453" width="15.6640625" customWidth="1"/>
    <col min="8454" max="8454" width="17.6640625" customWidth="1"/>
    <col min="8455" max="8455" width="3.6640625" customWidth="1"/>
    <col min="8456" max="8456" width="15.6640625" customWidth="1"/>
    <col min="8457" max="8459" width="20.6640625" customWidth="1"/>
    <col min="8708" max="8708" width="2.6640625" customWidth="1"/>
    <col min="8709" max="8709" width="15.6640625" customWidth="1"/>
    <col min="8710" max="8710" width="17.6640625" customWidth="1"/>
    <col min="8711" max="8711" width="3.6640625" customWidth="1"/>
    <col min="8712" max="8712" width="15.6640625" customWidth="1"/>
    <col min="8713" max="8715" width="20.6640625" customWidth="1"/>
    <col min="8964" max="8964" width="2.6640625" customWidth="1"/>
    <col min="8965" max="8965" width="15.6640625" customWidth="1"/>
    <col min="8966" max="8966" width="17.6640625" customWidth="1"/>
    <col min="8967" max="8967" width="3.6640625" customWidth="1"/>
    <col min="8968" max="8968" width="15.6640625" customWidth="1"/>
    <col min="8969" max="8971" width="20.6640625" customWidth="1"/>
    <col min="9220" max="9220" width="2.6640625" customWidth="1"/>
    <col min="9221" max="9221" width="15.6640625" customWidth="1"/>
    <col min="9222" max="9222" width="17.6640625" customWidth="1"/>
    <col min="9223" max="9223" width="3.6640625" customWidth="1"/>
    <col min="9224" max="9224" width="15.6640625" customWidth="1"/>
    <col min="9225" max="9227" width="20.6640625" customWidth="1"/>
    <col min="9476" max="9476" width="2.6640625" customWidth="1"/>
    <col min="9477" max="9477" width="15.6640625" customWidth="1"/>
    <col min="9478" max="9478" width="17.6640625" customWidth="1"/>
    <col min="9479" max="9479" width="3.6640625" customWidth="1"/>
    <col min="9480" max="9480" width="15.6640625" customWidth="1"/>
    <col min="9481" max="9483" width="20.6640625" customWidth="1"/>
    <col min="9732" max="9732" width="2.6640625" customWidth="1"/>
    <col min="9733" max="9733" width="15.6640625" customWidth="1"/>
    <col min="9734" max="9734" width="17.6640625" customWidth="1"/>
    <col min="9735" max="9735" width="3.6640625" customWidth="1"/>
    <col min="9736" max="9736" width="15.6640625" customWidth="1"/>
    <col min="9737" max="9739" width="20.6640625" customWidth="1"/>
    <col min="9988" max="9988" width="2.6640625" customWidth="1"/>
    <col min="9989" max="9989" width="15.6640625" customWidth="1"/>
    <col min="9990" max="9990" width="17.6640625" customWidth="1"/>
    <col min="9991" max="9991" width="3.6640625" customWidth="1"/>
    <col min="9992" max="9992" width="15.6640625" customWidth="1"/>
    <col min="9993" max="9995" width="20.6640625" customWidth="1"/>
    <col min="10244" max="10244" width="2.6640625" customWidth="1"/>
    <col min="10245" max="10245" width="15.6640625" customWidth="1"/>
    <col min="10246" max="10246" width="17.6640625" customWidth="1"/>
    <col min="10247" max="10247" width="3.6640625" customWidth="1"/>
    <col min="10248" max="10248" width="15.6640625" customWidth="1"/>
    <col min="10249" max="10251" width="20.6640625" customWidth="1"/>
    <col min="10500" max="10500" width="2.6640625" customWidth="1"/>
    <col min="10501" max="10501" width="15.6640625" customWidth="1"/>
    <col min="10502" max="10502" width="17.6640625" customWidth="1"/>
    <col min="10503" max="10503" width="3.6640625" customWidth="1"/>
    <col min="10504" max="10504" width="15.6640625" customWidth="1"/>
    <col min="10505" max="10507" width="20.6640625" customWidth="1"/>
    <col min="10756" max="10756" width="2.6640625" customWidth="1"/>
    <col min="10757" max="10757" width="15.6640625" customWidth="1"/>
    <col min="10758" max="10758" width="17.6640625" customWidth="1"/>
    <col min="10759" max="10759" width="3.6640625" customWidth="1"/>
    <col min="10760" max="10760" width="15.6640625" customWidth="1"/>
    <col min="10761" max="10763" width="20.6640625" customWidth="1"/>
    <col min="11012" max="11012" width="2.6640625" customWidth="1"/>
    <col min="11013" max="11013" width="15.6640625" customWidth="1"/>
    <col min="11014" max="11014" width="17.6640625" customWidth="1"/>
    <col min="11015" max="11015" width="3.6640625" customWidth="1"/>
    <col min="11016" max="11016" width="15.6640625" customWidth="1"/>
    <col min="11017" max="11019" width="20.6640625" customWidth="1"/>
    <col min="11268" max="11268" width="2.6640625" customWidth="1"/>
    <col min="11269" max="11269" width="15.6640625" customWidth="1"/>
    <col min="11270" max="11270" width="17.6640625" customWidth="1"/>
    <col min="11271" max="11271" width="3.6640625" customWidth="1"/>
    <col min="11272" max="11272" width="15.6640625" customWidth="1"/>
    <col min="11273" max="11275" width="20.6640625" customWidth="1"/>
    <col min="11524" max="11524" width="2.6640625" customWidth="1"/>
    <col min="11525" max="11525" width="15.6640625" customWidth="1"/>
    <col min="11526" max="11526" width="17.6640625" customWidth="1"/>
    <col min="11527" max="11527" width="3.6640625" customWidth="1"/>
    <col min="11528" max="11528" width="15.6640625" customWidth="1"/>
    <col min="11529" max="11531" width="20.6640625" customWidth="1"/>
    <col min="11780" max="11780" width="2.6640625" customWidth="1"/>
    <col min="11781" max="11781" width="15.6640625" customWidth="1"/>
    <col min="11782" max="11782" width="17.6640625" customWidth="1"/>
    <col min="11783" max="11783" width="3.6640625" customWidth="1"/>
    <col min="11784" max="11784" width="15.6640625" customWidth="1"/>
    <col min="11785" max="11787" width="20.6640625" customWidth="1"/>
    <col min="12036" max="12036" width="2.6640625" customWidth="1"/>
    <col min="12037" max="12037" width="15.6640625" customWidth="1"/>
    <col min="12038" max="12038" width="17.6640625" customWidth="1"/>
    <col min="12039" max="12039" width="3.6640625" customWidth="1"/>
    <col min="12040" max="12040" width="15.6640625" customWidth="1"/>
    <col min="12041" max="12043" width="20.6640625" customWidth="1"/>
    <col min="12292" max="12292" width="2.6640625" customWidth="1"/>
    <col min="12293" max="12293" width="15.6640625" customWidth="1"/>
    <col min="12294" max="12294" width="17.6640625" customWidth="1"/>
    <col min="12295" max="12295" width="3.6640625" customWidth="1"/>
    <col min="12296" max="12296" width="15.6640625" customWidth="1"/>
    <col min="12297" max="12299" width="20.6640625" customWidth="1"/>
    <col min="12548" max="12548" width="2.6640625" customWidth="1"/>
    <col min="12549" max="12549" width="15.6640625" customWidth="1"/>
    <col min="12550" max="12550" width="17.6640625" customWidth="1"/>
    <col min="12551" max="12551" width="3.6640625" customWidth="1"/>
    <col min="12552" max="12552" width="15.6640625" customWidth="1"/>
    <col min="12553" max="12555" width="20.6640625" customWidth="1"/>
    <col min="12804" max="12804" width="2.6640625" customWidth="1"/>
    <col min="12805" max="12805" width="15.6640625" customWidth="1"/>
    <col min="12806" max="12806" width="17.6640625" customWidth="1"/>
    <col min="12807" max="12807" width="3.6640625" customWidth="1"/>
    <col min="12808" max="12808" width="15.6640625" customWidth="1"/>
    <col min="12809" max="12811" width="20.6640625" customWidth="1"/>
    <col min="13060" max="13060" width="2.6640625" customWidth="1"/>
    <col min="13061" max="13061" width="15.6640625" customWidth="1"/>
    <col min="13062" max="13062" width="17.6640625" customWidth="1"/>
    <col min="13063" max="13063" width="3.6640625" customWidth="1"/>
    <col min="13064" max="13064" width="15.6640625" customWidth="1"/>
    <col min="13065" max="13067" width="20.6640625" customWidth="1"/>
    <col min="13316" max="13316" width="2.6640625" customWidth="1"/>
    <col min="13317" max="13317" width="15.6640625" customWidth="1"/>
    <col min="13318" max="13318" width="17.6640625" customWidth="1"/>
    <col min="13319" max="13319" width="3.6640625" customWidth="1"/>
    <col min="13320" max="13320" width="15.6640625" customWidth="1"/>
    <col min="13321" max="13323" width="20.6640625" customWidth="1"/>
    <col min="13572" max="13572" width="2.6640625" customWidth="1"/>
    <col min="13573" max="13573" width="15.6640625" customWidth="1"/>
    <col min="13574" max="13574" width="17.6640625" customWidth="1"/>
    <col min="13575" max="13575" width="3.6640625" customWidth="1"/>
    <col min="13576" max="13576" width="15.6640625" customWidth="1"/>
    <col min="13577" max="13579" width="20.6640625" customWidth="1"/>
    <col min="13828" max="13828" width="2.6640625" customWidth="1"/>
    <col min="13829" max="13829" width="15.6640625" customWidth="1"/>
    <col min="13830" max="13830" width="17.6640625" customWidth="1"/>
    <col min="13831" max="13831" width="3.6640625" customWidth="1"/>
    <col min="13832" max="13832" width="15.6640625" customWidth="1"/>
    <col min="13833" max="13835" width="20.6640625" customWidth="1"/>
    <col min="14084" max="14084" width="2.6640625" customWidth="1"/>
    <col min="14085" max="14085" width="15.6640625" customWidth="1"/>
    <col min="14086" max="14086" width="17.6640625" customWidth="1"/>
    <col min="14087" max="14087" width="3.6640625" customWidth="1"/>
    <col min="14088" max="14088" width="15.6640625" customWidth="1"/>
    <col min="14089" max="14091" width="20.6640625" customWidth="1"/>
    <col min="14340" max="14340" width="2.6640625" customWidth="1"/>
    <col min="14341" max="14341" width="15.6640625" customWidth="1"/>
    <col min="14342" max="14342" width="17.6640625" customWidth="1"/>
    <col min="14343" max="14343" width="3.6640625" customWidth="1"/>
    <col min="14344" max="14344" width="15.6640625" customWidth="1"/>
    <col min="14345" max="14347" width="20.6640625" customWidth="1"/>
    <col min="14596" max="14596" width="2.6640625" customWidth="1"/>
    <col min="14597" max="14597" width="15.6640625" customWidth="1"/>
    <col min="14598" max="14598" width="17.6640625" customWidth="1"/>
    <col min="14599" max="14599" width="3.6640625" customWidth="1"/>
    <col min="14600" max="14600" width="15.6640625" customWidth="1"/>
    <col min="14601" max="14603" width="20.6640625" customWidth="1"/>
    <col min="14852" max="14852" width="2.6640625" customWidth="1"/>
    <col min="14853" max="14853" width="15.6640625" customWidth="1"/>
    <col min="14854" max="14854" width="17.6640625" customWidth="1"/>
    <col min="14855" max="14855" width="3.6640625" customWidth="1"/>
    <col min="14856" max="14856" width="15.6640625" customWidth="1"/>
    <col min="14857" max="14859" width="20.6640625" customWidth="1"/>
    <col min="15108" max="15108" width="2.6640625" customWidth="1"/>
    <col min="15109" max="15109" width="15.6640625" customWidth="1"/>
    <col min="15110" max="15110" width="17.6640625" customWidth="1"/>
    <col min="15111" max="15111" width="3.6640625" customWidth="1"/>
    <col min="15112" max="15112" width="15.6640625" customWidth="1"/>
    <col min="15113" max="15115" width="20.6640625" customWidth="1"/>
    <col min="15364" max="15364" width="2.6640625" customWidth="1"/>
    <col min="15365" max="15365" width="15.6640625" customWidth="1"/>
    <col min="15366" max="15366" width="17.6640625" customWidth="1"/>
    <col min="15367" max="15367" width="3.6640625" customWidth="1"/>
    <col min="15368" max="15368" width="15.6640625" customWidth="1"/>
    <col min="15369" max="15371" width="20.6640625" customWidth="1"/>
    <col min="15620" max="15620" width="2.6640625" customWidth="1"/>
    <col min="15621" max="15621" width="15.6640625" customWidth="1"/>
    <col min="15622" max="15622" width="17.6640625" customWidth="1"/>
    <col min="15623" max="15623" width="3.6640625" customWidth="1"/>
    <col min="15624" max="15624" width="15.6640625" customWidth="1"/>
    <col min="15625" max="15627" width="20.6640625" customWidth="1"/>
    <col min="15876" max="15876" width="2.6640625" customWidth="1"/>
    <col min="15877" max="15877" width="15.6640625" customWidth="1"/>
    <col min="15878" max="15878" width="17.6640625" customWidth="1"/>
    <col min="15879" max="15879" width="3.6640625" customWidth="1"/>
    <col min="15880" max="15880" width="15.6640625" customWidth="1"/>
    <col min="15881" max="15883" width="20.6640625" customWidth="1"/>
    <col min="16132" max="16132" width="2.6640625" customWidth="1"/>
    <col min="16133" max="16133" width="15.6640625" customWidth="1"/>
    <col min="16134" max="16134" width="17.6640625" customWidth="1"/>
    <col min="16135" max="16135" width="3.6640625" customWidth="1"/>
    <col min="16136" max="16136" width="15.6640625" customWidth="1"/>
    <col min="16137" max="16139" width="20.6640625" customWidth="1"/>
  </cols>
  <sheetData>
    <row r="1" spans="1:19">
      <c r="B1" s="1446" t="s">
        <v>776</v>
      </c>
      <c r="C1" s="1446"/>
      <c r="K1" s="1326" t="s">
        <v>815</v>
      </c>
      <c r="L1" s="1326"/>
    </row>
    <row r="2" spans="1:19" ht="6.75" customHeight="1">
      <c r="B2" s="1446"/>
      <c r="C2" s="1446"/>
      <c r="K2" s="1326"/>
      <c r="L2" s="1326"/>
    </row>
    <row r="3" spans="1:19" ht="16.2">
      <c r="A3" s="1461" t="s">
        <v>262</v>
      </c>
      <c r="B3" s="1461"/>
      <c r="C3" s="1461"/>
      <c r="D3" s="1461"/>
      <c r="E3" s="1461"/>
      <c r="F3" s="1461"/>
      <c r="G3" s="1461"/>
      <c r="H3" s="1461"/>
      <c r="I3" s="1461"/>
      <c r="J3" s="1461"/>
      <c r="K3" s="1461"/>
      <c r="L3" s="1461"/>
      <c r="M3" s="306"/>
      <c r="N3" s="306"/>
      <c r="O3" s="306"/>
      <c r="P3" s="306"/>
      <c r="Q3" s="306"/>
      <c r="R3" s="240"/>
    </row>
    <row r="4" spans="1:19" ht="14.25" customHeight="1">
      <c r="J4" s="638"/>
      <c r="K4" s="398" t="s">
        <v>385</v>
      </c>
      <c r="O4" s="303"/>
    </row>
    <row r="5" spans="1:19" ht="18" customHeight="1">
      <c r="B5" s="206" t="s">
        <v>242</v>
      </c>
      <c r="C5" s="77"/>
      <c r="D5" s="77"/>
      <c r="E5" s="77"/>
      <c r="F5" s="77"/>
      <c r="G5" s="77"/>
      <c r="H5" s="77"/>
      <c r="I5" s="77"/>
      <c r="J5" s="77"/>
      <c r="K5" s="77"/>
      <c r="L5" s="77"/>
    </row>
    <row r="6" spans="1:19" ht="23.25" customHeight="1" thickBot="1">
      <c r="B6" s="255" t="s">
        <v>244</v>
      </c>
      <c r="C6" s="77"/>
      <c r="D6" s="77"/>
      <c r="E6" s="77"/>
      <c r="F6" s="77"/>
      <c r="G6" s="77"/>
      <c r="H6" s="77"/>
      <c r="I6" s="77"/>
      <c r="J6" s="77"/>
      <c r="K6" s="77"/>
      <c r="L6" s="77"/>
    </row>
    <row r="7" spans="1:19" ht="19.5" customHeight="1">
      <c r="B7" s="1433" t="s">
        <v>308</v>
      </c>
      <c r="C7" s="1435" t="e">
        <f>'様式9-9-S'!F20</f>
        <v>#DIV/0!</v>
      </c>
      <c r="D7" s="1418" t="s">
        <v>245</v>
      </c>
      <c r="E7" s="1431" t="s">
        <v>55</v>
      </c>
      <c r="F7" s="1434"/>
      <c r="G7" s="1431" t="s">
        <v>56</v>
      </c>
      <c r="H7" s="1434"/>
      <c r="I7" s="1431" t="s">
        <v>57</v>
      </c>
      <c r="J7" s="1434"/>
      <c r="K7" s="1431" t="s">
        <v>58</v>
      </c>
      <c r="L7" s="1432"/>
    </row>
    <row r="8" spans="1:19" ht="19.5" customHeight="1">
      <c r="B8" s="1427"/>
      <c r="C8" s="1436"/>
      <c r="D8" s="1419"/>
      <c r="E8" s="78"/>
      <c r="F8" s="292" t="s">
        <v>60</v>
      </c>
      <c r="G8" s="78"/>
      <c r="H8" s="79" t="s">
        <v>59</v>
      </c>
      <c r="I8" s="78"/>
      <c r="J8" s="243" t="s">
        <v>246</v>
      </c>
      <c r="K8" s="78"/>
      <c r="L8" s="245" t="s">
        <v>59</v>
      </c>
      <c r="N8" s="1082" t="s">
        <v>892</v>
      </c>
      <c r="O8" s="1"/>
    </row>
    <row r="9" spans="1:19" ht="19.5" customHeight="1" thickBot="1">
      <c r="B9" s="1428"/>
      <c r="C9" s="1437"/>
      <c r="D9" s="1420"/>
      <c r="E9" s="80"/>
      <c r="F9" s="293" t="s">
        <v>61</v>
      </c>
      <c r="G9" s="242"/>
      <c r="H9" s="81" t="s">
        <v>59</v>
      </c>
      <c r="I9" s="242"/>
      <c r="J9" s="244" t="s">
        <v>246</v>
      </c>
      <c r="K9" s="242"/>
      <c r="L9" s="246" t="s">
        <v>59</v>
      </c>
      <c r="M9" s="1"/>
      <c r="O9" s="1"/>
    </row>
    <row r="10" spans="1:19" ht="14.25" customHeight="1">
      <c r="B10" s="157"/>
      <c r="C10" s="314"/>
      <c r="D10" s="157"/>
      <c r="E10" s="5"/>
      <c r="F10" s="315"/>
      <c r="G10" s="89"/>
      <c r="H10" s="89"/>
      <c r="I10" s="89"/>
      <c r="J10" s="89"/>
      <c r="K10" s="89"/>
      <c r="L10" s="89"/>
      <c r="M10" s="1"/>
      <c r="O10" s="1"/>
    </row>
    <row r="11" spans="1:19">
      <c r="B11" s="77"/>
      <c r="C11" s="77"/>
      <c r="D11" s="77"/>
      <c r="E11" s="77"/>
      <c r="F11" s="77"/>
      <c r="G11" s="77"/>
      <c r="H11" s="77"/>
      <c r="I11" s="77"/>
      <c r="J11" s="77"/>
      <c r="K11" s="77"/>
      <c r="L11" s="77"/>
    </row>
    <row r="12" spans="1:19" ht="18" customHeight="1">
      <c r="B12" s="316" t="s">
        <v>243</v>
      </c>
      <c r="C12" s="77"/>
      <c r="D12" s="77"/>
      <c r="E12" s="77"/>
      <c r="F12" s="77"/>
      <c r="G12" s="77"/>
      <c r="H12" s="77"/>
      <c r="I12" s="77"/>
      <c r="J12" s="77"/>
      <c r="K12" s="77"/>
      <c r="L12" s="77"/>
    </row>
    <row r="13" spans="1:19">
      <c r="B13" s="77" t="s">
        <v>247</v>
      </c>
      <c r="C13" s="77"/>
      <c r="D13" s="77"/>
      <c r="E13" s="77"/>
      <c r="F13" s="77"/>
      <c r="G13" s="77"/>
      <c r="H13" s="77"/>
      <c r="I13" s="77"/>
      <c r="J13" s="77"/>
      <c r="K13" s="77"/>
      <c r="L13" s="77"/>
    </row>
    <row r="14" spans="1:19" s="256" customFormat="1" ht="23.25" customHeight="1" thickBot="1">
      <c r="B14" s="257" t="s">
        <v>628</v>
      </c>
      <c r="C14" s="257"/>
      <c r="D14" s="257"/>
      <c r="E14" s="257"/>
      <c r="F14" s="257"/>
      <c r="G14" s="257"/>
      <c r="H14" s="257"/>
      <c r="I14" s="257"/>
      <c r="J14" s="257"/>
      <c r="K14" s="257"/>
      <c r="L14" s="257"/>
      <c r="M14" s="308"/>
      <c r="N14" s="308"/>
      <c r="O14" s="308"/>
      <c r="P14" s="308"/>
      <c r="Q14" s="308"/>
      <c r="R14" s="308"/>
      <c r="S14" s="308"/>
    </row>
    <row r="15" spans="1:19" ht="18.75" customHeight="1">
      <c r="B15" s="1426" t="s">
        <v>61</v>
      </c>
      <c r="C15" s="1421">
        <f>SUM(H15+H20+H25)</f>
        <v>0</v>
      </c>
      <c r="D15" s="1418" t="s">
        <v>246</v>
      </c>
      <c r="E15" s="291" t="s">
        <v>62</v>
      </c>
      <c r="F15" s="30"/>
      <c r="G15" s="82"/>
      <c r="H15" s="1424"/>
      <c r="I15" s="1425"/>
      <c r="J15" s="1425"/>
      <c r="K15" s="1425"/>
      <c r="L15" s="309" t="s">
        <v>59</v>
      </c>
      <c r="M15" s="308"/>
      <c r="N15" s="308"/>
      <c r="O15" s="308"/>
      <c r="P15" s="308"/>
      <c r="Q15" s="308"/>
      <c r="R15" s="308"/>
    </row>
    <row r="16" spans="1:19" ht="18.75" customHeight="1">
      <c r="B16" s="1427"/>
      <c r="C16" s="1422"/>
      <c r="D16" s="1419"/>
      <c r="E16" s="83"/>
      <c r="F16" s="1400" t="s">
        <v>302</v>
      </c>
      <c r="G16" s="1402"/>
      <c r="H16" s="1462"/>
      <c r="I16" s="1463"/>
      <c r="J16" s="1463"/>
      <c r="K16" s="1463"/>
      <c r="L16" s="1464"/>
      <c r="M16" s="258"/>
      <c r="N16" s="1082" t="s">
        <v>893</v>
      </c>
      <c r="O16" s="258"/>
      <c r="P16" s="258"/>
      <c r="Q16" s="258"/>
      <c r="R16" s="258"/>
    </row>
    <row r="17" spans="2:18" ht="18.75" customHeight="1">
      <c r="B17" s="1427"/>
      <c r="C17" s="1422"/>
      <c r="D17" s="1419"/>
      <c r="E17" s="83"/>
      <c r="F17" s="1403"/>
      <c r="G17" s="1405"/>
      <c r="H17" s="1465"/>
      <c r="I17" s="1466"/>
      <c r="J17" s="1466"/>
      <c r="K17" s="1466"/>
      <c r="L17" s="1467"/>
      <c r="M17" s="258"/>
      <c r="N17" s="258"/>
      <c r="O17" s="258"/>
      <c r="P17" s="258"/>
      <c r="Q17" s="258"/>
      <c r="R17" s="258"/>
    </row>
    <row r="18" spans="2:18" ht="18.75" customHeight="1">
      <c r="B18" s="1427"/>
      <c r="C18" s="1422"/>
      <c r="D18" s="1419"/>
      <c r="E18" s="83"/>
      <c r="F18" s="1403"/>
      <c r="G18" s="1405"/>
      <c r="H18" s="1465"/>
      <c r="I18" s="1466"/>
      <c r="J18" s="1466"/>
      <c r="K18" s="1466"/>
      <c r="L18" s="1467"/>
      <c r="M18" s="258"/>
      <c r="N18" s="258"/>
      <c r="O18" s="258"/>
      <c r="P18" s="258"/>
      <c r="Q18" s="258"/>
      <c r="R18" s="258"/>
    </row>
    <row r="19" spans="2:18" ht="18.75" customHeight="1">
      <c r="B19" s="1427"/>
      <c r="C19" s="1422"/>
      <c r="D19" s="1419"/>
      <c r="E19" s="83"/>
      <c r="F19" s="1406"/>
      <c r="G19" s="1408"/>
      <c r="H19" s="1468"/>
      <c r="I19" s="1469"/>
      <c r="J19" s="1469"/>
      <c r="K19" s="1469"/>
      <c r="L19" s="1470"/>
      <c r="M19" s="258"/>
      <c r="N19" s="258"/>
      <c r="O19" s="258"/>
      <c r="P19" s="258"/>
      <c r="Q19" s="258"/>
      <c r="R19" s="258"/>
    </row>
    <row r="20" spans="2:18" ht="18.75" customHeight="1">
      <c r="B20" s="1427"/>
      <c r="C20" s="1422"/>
      <c r="D20" s="1419"/>
      <c r="E20" s="147" t="s">
        <v>63</v>
      </c>
      <c r="F20" s="85"/>
      <c r="G20" s="84"/>
      <c r="H20" s="1429"/>
      <c r="I20" s="1430"/>
      <c r="J20" s="1430"/>
      <c r="K20" s="1430"/>
      <c r="L20" s="310" t="s">
        <v>59</v>
      </c>
      <c r="M20" s="308"/>
      <c r="N20" s="308"/>
      <c r="O20" s="308"/>
      <c r="P20" s="308"/>
      <c r="Q20" s="308"/>
      <c r="R20" s="308"/>
    </row>
    <row r="21" spans="2:18" ht="18.75" customHeight="1">
      <c r="B21" s="1427"/>
      <c r="C21" s="1422"/>
      <c r="D21" s="1419"/>
      <c r="E21" s="86"/>
      <c r="F21" s="1400" t="s">
        <v>302</v>
      </c>
      <c r="G21" s="1402"/>
      <c r="H21" s="1462"/>
      <c r="I21" s="1463"/>
      <c r="J21" s="1463"/>
      <c r="K21" s="1463"/>
      <c r="L21" s="1464"/>
      <c r="M21" s="258"/>
      <c r="N21" s="258"/>
      <c r="O21" s="258"/>
      <c r="P21" s="258"/>
      <c r="Q21" s="258"/>
      <c r="R21" s="258"/>
    </row>
    <row r="22" spans="2:18" ht="18.75" customHeight="1">
      <c r="B22" s="1427"/>
      <c r="C22" s="1422"/>
      <c r="D22" s="1419"/>
      <c r="E22" s="86"/>
      <c r="F22" s="1403"/>
      <c r="G22" s="1405"/>
      <c r="H22" s="1465"/>
      <c r="I22" s="1466"/>
      <c r="J22" s="1466"/>
      <c r="K22" s="1466"/>
      <c r="L22" s="1467"/>
      <c r="M22" s="258"/>
      <c r="N22" s="258"/>
      <c r="O22" s="258"/>
      <c r="P22" s="258"/>
      <c r="Q22" s="258"/>
      <c r="R22" s="258"/>
    </row>
    <row r="23" spans="2:18" ht="18.75" customHeight="1">
      <c r="B23" s="1427"/>
      <c r="C23" s="1422"/>
      <c r="D23" s="1419"/>
      <c r="E23" s="86"/>
      <c r="F23" s="1403"/>
      <c r="G23" s="1405"/>
      <c r="H23" s="1465"/>
      <c r="I23" s="1466"/>
      <c r="J23" s="1466"/>
      <c r="K23" s="1466"/>
      <c r="L23" s="1467"/>
      <c r="M23" s="258"/>
      <c r="N23" s="258"/>
      <c r="O23" s="258"/>
      <c r="P23" s="258"/>
      <c r="Q23" s="258"/>
      <c r="R23" s="258"/>
    </row>
    <row r="24" spans="2:18" ht="18.75" customHeight="1">
      <c r="B24" s="1427"/>
      <c r="C24" s="1422"/>
      <c r="D24" s="1419"/>
      <c r="E24" s="83"/>
      <c r="F24" s="1406"/>
      <c r="G24" s="1408"/>
      <c r="H24" s="1468"/>
      <c r="I24" s="1469"/>
      <c r="J24" s="1469"/>
      <c r="K24" s="1469"/>
      <c r="L24" s="1470"/>
      <c r="M24" s="258"/>
      <c r="N24" s="258"/>
      <c r="O24" s="258"/>
      <c r="P24" s="258"/>
      <c r="Q24" s="258"/>
      <c r="R24" s="258"/>
    </row>
    <row r="25" spans="2:18" ht="18.75" customHeight="1">
      <c r="B25" s="1427"/>
      <c r="C25" s="1422"/>
      <c r="D25" s="1419"/>
      <c r="E25" s="147" t="s">
        <v>64</v>
      </c>
      <c r="F25" s="85"/>
      <c r="G25" s="84"/>
      <c r="H25" s="1429"/>
      <c r="I25" s="1430"/>
      <c r="J25" s="1430"/>
      <c r="K25" s="1430"/>
      <c r="L25" s="310" t="s">
        <v>59</v>
      </c>
      <c r="M25" s="308"/>
      <c r="N25" s="308"/>
      <c r="O25" s="308"/>
      <c r="P25" s="308"/>
      <c r="Q25" s="308"/>
      <c r="R25" s="308"/>
    </row>
    <row r="26" spans="2:18" ht="18.75" customHeight="1">
      <c r="B26" s="1427"/>
      <c r="C26" s="1422"/>
      <c r="D26" s="1419"/>
      <c r="E26" s="83"/>
      <c r="F26" s="1400" t="s">
        <v>303</v>
      </c>
      <c r="G26" s="1402"/>
      <c r="H26" s="1462"/>
      <c r="I26" s="1463"/>
      <c r="J26" s="1463"/>
      <c r="K26" s="1463"/>
      <c r="L26" s="1464"/>
      <c r="M26" s="258"/>
      <c r="N26" s="258"/>
      <c r="O26" s="258"/>
      <c r="P26" s="258"/>
      <c r="Q26" s="258"/>
      <c r="R26" s="258"/>
    </row>
    <row r="27" spans="2:18" ht="18.75" customHeight="1">
      <c r="B27" s="1427"/>
      <c r="C27" s="1422"/>
      <c r="D27" s="1419"/>
      <c r="E27" s="83"/>
      <c r="F27" s="1403"/>
      <c r="G27" s="1405"/>
      <c r="H27" s="1465"/>
      <c r="I27" s="1466"/>
      <c r="J27" s="1466"/>
      <c r="K27" s="1466"/>
      <c r="L27" s="1467"/>
      <c r="M27" s="258"/>
      <c r="N27" s="258"/>
      <c r="O27" s="258"/>
      <c r="P27" s="258"/>
      <c r="Q27" s="258"/>
      <c r="R27" s="258"/>
    </row>
    <row r="28" spans="2:18" ht="18.75" customHeight="1">
      <c r="B28" s="1427"/>
      <c r="C28" s="1422"/>
      <c r="D28" s="1419"/>
      <c r="E28" s="83"/>
      <c r="F28" s="1403"/>
      <c r="G28" s="1405"/>
      <c r="H28" s="1465"/>
      <c r="I28" s="1466"/>
      <c r="J28" s="1466"/>
      <c r="K28" s="1466"/>
      <c r="L28" s="1467"/>
      <c r="M28" s="258"/>
      <c r="N28" s="258"/>
      <c r="O28" s="258"/>
      <c r="P28" s="258"/>
      <c r="Q28" s="258"/>
      <c r="R28" s="258"/>
    </row>
    <row r="29" spans="2:18" ht="18.75" customHeight="1" thickBot="1">
      <c r="B29" s="1428"/>
      <c r="C29" s="1423"/>
      <c r="D29" s="1420"/>
      <c r="E29" s="87"/>
      <c r="F29" s="1471"/>
      <c r="G29" s="1472"/>
      <c r="H29" s="1473"/>
      <c r="I29" s="1474"/>
      <c r="J29" s="1474"/>
      <c r="K29" s="1474"/>
      <c r="L29" s="1475"/>
      <c r="M29" s="258"/>
      <c r="N29" s="258"/>
      <c r="O29" s="258"/>
      <c r="P29" s="258"/>
      <c r="Q29" s="258"/>
      <c r="R29" s="258"/>
    </row>
    <row r="30" spans="2:18" ht="12.75" customHeight="1">
      <c r="B30" t="s">
        <v>249</v>
      </c>
      <c r="C30" s="241"/>
      <c r="D30" s="157"/>
      <c r="E30" s="5"/>
      <c r="F30" s="5"/>
      <c r="G30" s="5"/>
      <c r="H30" s="241"/>
      <c r="I30" s="241"/>
      <c r="J30" s="241"/>
      <c r="K30" s="241"/>
      <c r="L30" s="241"/>
      <c r="Q30" s="1"/>
      <c r="R30" s="1"/>
    </row>
    <row r="31" spans="2:18" ht="12.75" customHeight="1">
      <c r="B31" t="s">
        <v>250</v>
      </c>
      <c r="C31" s="241"/>
      <c r="D31" s="157"/>
      <c r="E31" s="5"/>
      <c r="F31" s="5"/>
      <c r="G31" s="5"/>
      <c r="H31" s="241"/>
      <c r="I31" s="241"/>
      <c r="J31" s="241"/>
      <c r="K31" s="241"/>
      <c r="L31" s="241"/>
    </row>
    <row r="32" spans="2:18">
      <c r="B32" s="77"/>
      <c r="C32" s="77"/>
      <c r="D32" s="77"/>
      <c r="E32" s="77"/>
      <c r="F32" s="77"/>
      <c r="G32" s="77"/>
      <c r="H32" s="77"/>
      <c r="I32" s="77"/>
      <c r="J32" s="77"/>
      <c r="K32" s="77"/>
      <c r="L32" s="88"/>
    </row>
    <row r="33" spans="2:18">
      <c r="B33" s="77"/>
      <c r="C33" s="77"/>
      <c r="D33" s="77"/>
      <c r="E33" s="77"/>
      <c r="F33" s="77"/>
      <c r="G33" s="77"/>
      <c r="H33" s="77"/>
      <c r="I33" s="77"/>
      <c r="J33" s="77"/>
      <c r="K33" s="77"/>
      <c r="L33" s="88"/>
    </row>
    <row r="34" spans="2:18" s="256" customFormat="1" ht="18" customHeight="1">
      <c r="B34" s="312" t="s">
        <v>597</v>
      </c>
    </row>
    <row r="35" spans="2:18" ht="13.8" thickBot="1">
      <c r="C35" s="258"/>
      <c r="D35" s="258"/>
      <c r="E35" s="258"/>
      <c r="F35" s="257"/>
      <c r="G35" s="257"/>
      <c r="H35" s="257"/>
      <c r="I35" s="257"/>
      <c r="J35" s="257"/>
      <c r="K35" s="257"/>
      <c r="L35" s="257"/>
      <c r="M35" s="259"/>
      <c r="N35" s="260"/>
      <c r="O35" s="256"/>
      <c r="P35" s="256"/>
      <c r="Q35" s="256"/>
      <c r="R35" s="256"/>
    </row>
    <row r="36" spans="2:18">
      <c r="B36" s="1391"/>
      <c r="C36" s="1392"/>
      <c r="D36" s="1392"/>
      <c r="E36" s="1392"/>
      <c r="F36" s="1392"/>
      <c r="G36" s="1392"/>
      <c r="H36" s="1392"/>
      <c r="I36" s="1392"/>
      <c r="J36" s="1392"/>
      <c r="K36" s="1392"/>
      <c r="L36" s="1393"/>
      <c r="M36" s="311"/>
      <c r="N36" s="258"/>
      <c r="O36" s="258"/>
      <c r="P36" s="258"/>
      <c r="Q36" s="258"/>
      <c r="R36" s="258"/>
    </row>
    <row r="37" spans="2:18">
      <c r="B37" s="1394"/>
      <c r="C37" s="1395"/>
      <c r="D37" s="1395"/>
      <c r="E37" s="1395"/>
      <c r="F37" s="1395"/>
      <c r="G37" s="1395"/>
      <c r="H37" s="1395"/>
      <c r="I37" s="1395"/>
      <c r="J37" s="1395"/>
      <c r="K37" s="1395"/>
      <c r="L37" s="1396"/>
      <c r="M37" s="258"/>
      <c r="N37" s="258"/>
      <c r="O37" s="258"/>
      <c r="P37" s="258"/>
      <c r="Q37" s="258"/>
      <c r="R37" s="258"/>
    </row>
    <row r="38" spans="2:18">
      <c r="B38" s="1394"/>
      <c r="C38" s="1395"/>
      <c r="D38" s="1395"/>
      <c r="E38" s="1395"/>
      <c r="F38" s="1395"/>
      <c r="G38" s="1395"/>
      <c r="H38" s="1395"/>
      <c r="I38" s="1395"/>
      <c r="J38" s="1395"/>
      <c r="K38" s="1395"/>
      <c r="L38" s="1396"/>
      <c r="M38" s="311"/>
      <c r="N38" s="258"/>
      <c r="O38" s="258"/>
      <c r="P38" s="258"/>
      <c r="Q38" s="258"/>
      <c r="R38" s="258"/>
    </row>
    <row r="39" spans="2:18">
      <c r="B39" s="1394"/>
      <c r="C39" s="1395"/>
      <c r="D39" s="1395"/>
      <c r="E39" s="1395"/>
      <c r="F39" s="1395"/>
      <c r="G39" s="1395"/>
      <c r="H39" s="1395"/>
      <c r="I39" s="1395"/>
      <c r="J39" s="1395"/>
      <c r="K39" s="1395"/>
      <c r="L39" s="1396"/>
      <c r="Q39" s="1"/>
    </row>
    <row r="40" spans="2:18">
      <c r="B40" s="1394"/>
      <c r="C40" s="1395"/>
      <c r="D40" s="1395"/>
      <c r="E40" s="1395"/>
      <c r="F40" s="1395"/>
      <c r="G40" s="1395"/>
      <c r="H40" s="1395"/>
      <c r="I40" s="1395"/>
      <c r="J40" s="1395"/>
      <c r="K40" s="1395"/>
      <c r="L40" s="1396"/>
    </row>
    <row r="41" spans="2:18" s="256" customFormat="1" ht="23.25" customHeight="1">
      <c r="B41" s="1394"/>
      <c r="C41" s="1395"/>
      <c r="D41" s="1395"/>
      <c r="E41" s="1395"/>
      <c r="F41" s="1395"/>
      <c r="G41" s="1395"/>
      <c r="H41" s="1395"/>
      <c r="I41" s="1395"/>
      <c r="J41" s="1395"/>
      <c r="K41" s="1395"/>
      <c r="L41" s="1396"/>
    </row>
    <row r="42" spans="2:18" ht="13.8" thickBot="1">
      <c r="B42" s="1397"/>
      <c r="C42" s="1398"/>
      <c r="D42" s="1398"/>
      <c r="E42" s="1398"/>
      <c r="F42" s="1398"/>
      <c r="G42" s="1398"/>
      <c r="H42" s="1398"/>
      <c r="I42" s="1398"/>
      <c r="J42" s="1398"/>
      <c r="K42" s="1398"/>
      <c r="L42" s="1399"/>
    </row>
    <row r="44" spans="2:18">
      <c r="B44" s="5"/>
      <c r="C44" s="5"/>
      <c r="D44" s="5"/>
      <c r="E44" s="5"/>
    </row>
    <row r="45" spans="2:18" ht="18" customHeight="1">
      <c r="B45" s="312" t="s">
        <v>307</v>
      </c>
      <c r="C45" s="5"/>
      <c r="D45" s="5"/>
      <c r="E45" s="5"/>
    </row>
    <row r="46" spans="2:18">
      <c r="B46" s="5" t="s">
        <v>763</v>
      </c>
      <c r="C46" s="5"/>
      <c r="D46" s="5"/>
      <c r="E46" s="5"/>
    </row>
    <row r="47" spans="2:18">
      <c r="B47" s="258" t="s">
        <v>764</v>
      </c>
      <c r="C47" s="258"/>
      <c r="D47" s="258"/>
      <c r="E47" s="258"/>
      <c r="F47" s="256"/>
      <c r="G47" s="256"/>
      <c r="H47" s="256"/>
      <c r="I47" s="256"/>
      <c r="J47" s="256"/>
      <c r="K47" s="256"/>
      <c r="L47" s="256"/>
      <c r="M47" s="256"/>
      <c r="N47" s="256"/>
      <c r="O47" s="256"/>
      <c r="P47" s="256"/>
      <c r="Q47" s="256"/>
      <c r="R47" s="256"/>
    </row>
    <row r="48" spans="2:18" ht="13.8" thickBot="1">
      <c r="B48" s="258" t="s">
        <v>248</v>
      </c>
      <c r="C48" s="258"/>
      <c r="D48" s="258"/>
      <c r="E48" s="258"/>
      <c r="F48" s="256"/>
      <c r="G48" s="256"/>
      <c r="H48" s="256"/>
      <c r="I48" s="256"/>
      <c r="J48" s="256"/>
      <c r="K48" s="256"/>
      <c r="L48" s="256"/>
      <c r="M48" s="256"/>
      <c r="N48" s="256"/>
      <c r="O48" s="256"/>
      <c r="P48" s="256"/>
      <c r="Q48" s="256"/>
      <c r="R48" s="256"/>
    </row>
    <row r="49" spans="1:19">
      <c r="B49" s="249" t="s">
        <v>65</v>
      </c>
      <c r="C49" s="1460"/>
      <c r="D49" s="1460"/>
      <c r="E49" s="1460"/>
      <c r="F49" s="1434"/>
      <c r="G49" s="1441"/>
      <c r="H49" s="1442"/>
      <c r="I49" s="1442"/>
      <c r="J49" s="1442"/>
      <c r="K49" s="1442"/>
      <c r="L49" s="304" t="s">
        <v>306</v>
      </c>
      <c r="M49" s="313"/>
      <c r="N49" s="313"/>
      <c r="O49" s="313"/>
      <c r="P49" s="313"/>
      <c r="Q49" s="313"/>
      <c r="R49" s="313"/>
    </row>
    <row r="50" spans="1:19" ht="13.5" customHeight="1">
      <c r="B50" s="250"/>
      <c r="C50" s="1400" t="s">
        <v>304</v>
      </c>
      <c r="D50" s="1401"/>
      <c r="E50" s="1401"/>
      <c r="F50" s="1402"/>
      <c r="G50" s="1409"/>
      <c r="H50" s="1410"/>
      <c r="I50" s="1410"/>
      <c r="J50" s="1410"/>
      <c r="K50" s="1410"/>
      <c r="L50" s="1411"/>
      <c r="M50" s="313"/>
      <c r="N50" s="313"/>
      <c r="O50" s="313"/>
      <c r="P50" s="313"/>
      <c r="Q50" s="313"/>
      <c r="R50" s="313"/>
    </row>
    <row r="51" spans="1:19">
      <c r="B51" s="250"/>
      <c r="C51" s="1403"/>
      <c r="D51" s="1404"/>
      <c r="E51" s="1404"/>
      <c r="F51" s="1405"/>
      <c r="G51" s="1412"/>
      <c r="H51" s="1413"/>
      <c r="I51" s="1413"/>
      <c r="J51" s="1413"/>
      <c r="K51" s="1413"/>
      <c r="L51" s="1414"/>
      <c r="M51" s="313"/>
      <c r="N51" s="313"/>
      <c r="O51" s="313"/>
      <c r="P51" s="313"/>
      <c r="Q51" s="313"/>
      <c r="R51" s="313"/>
    </row>
    <row r="52" spans="1:19">
      <c r="B52" s="250"/>
      <c r="C52" s="1403"/>
      <c r="D52" s="1404"/>
      <c r="E52" s="1404"/>
      <c r="F52" s="1405"/>
      <c r="G52" s="1412"/>
      <c r="H52" s="1413"/>
      <c r="I52" s="1413"/>
      <c r="J52" s="1413"/>
      <c r="K52" s="1413"/>
      <c r="L52" s="1414"/>
      <c r="M52" s="313"/>
      <c r="N52" s="313"/>
      <c r="O52" s="313"/>
      <c r="P52" s="313"/>
      <c r="Q52" s="313"/>
      <c r="R52" s="313"/>
    </row>
    <row r="53" spans="1:19">
      <c r="B53" s="251"/>
      <c r="C53" s="1406"/>
      <c r="D53" s="1407"/>
      <c r="E53" s="1407"/>
      <c r="F53" s="1408"/>
      <c r="G53" s="1415"/>
      <c r="H53" s="1416"/>
      <c r="I53" s="1416"/>
      <c r="J53" s="1416"/>
      <c r="K53" s="1416"/>
      <c r="L53" s="1417"/>
      <c r="M53" s="313"/>
      <c r="N53" s="313"/>
      <c r="O53" s="313"/>
      <c r="P53" s="313"/>
      <c r="Q53" s="313"/>
      <c r="R53" s="313"/>
    </row>
    <row r="54" spans="1:19">
      <c r="B54" s="247" t="s">
        <v>66</v>
      </c>
      <c r="C54" s="1447"/>
      <c r="D54" s="1447"/>
      <c r="E54" s="1447"/>
      <c r="F54" s="1448"/>
      <c r="G54" s="1443"/>
      <c r="H54" s="1444"/>
      <c r="I54" s="1444"/>
      <c r="J54" s="1444"/>
      <c r="K54" s="1444"/>
      <c r="L54" s="305" t="s">
        <v>306</v>
      </c>
      <c r="M54" s="313"/>
      <c r="N54" s="313"/>
      <c r="O54" s="313"/>
      <c r="P54" s="313"/>
      <c r="Q54" s="313"/>
      <c r="R54" s="313"/>
    </row>
    <row r="55" spans="1:19">
      <c r="A55" s="307"/>
      <c r="B55" s="252"/>
      <c r="C55" s="1400" t="s">
        <v>304</v>
      </c>
      <c r="D55" s="1449"/>
      <c r="E55" s="1449"/>
      <c r="F55" s="1450"/>
      <c r="G55" s="1409"/>
      <c r="H55" s="1410"/>
      <c r="I55" s="1410"/>
      <c r="J55" s="1410"/>
      <c r="K55" s="1410"/>
      <c r="L55" s="1411"/>
      <c r="M55" s="313"/>
      <c r="N55" s="313"/>
      <c r="O55" s="313"/>
      <c r="P55" s="313"/>
      <c r="Q55" s="313"/>
      <c r="R55" s="313"/>
      <c r="S55" s="307"/>
    </row>
    <row r="56" spans="1:19">
      <c r="A56" s="307"/>
      <c r="B56" s="252"/>
      <c r="C56" s="1451"/>
      <c r="D56" s="1452"/>
      <c r="E56" s="1452"/>
      <c r="F56" s="1453"/>
      <c r="G56" s="1412"/>
      <c r="H56" s="1413"/>
      <c r="I56" s="1413"/>
      <c r="J56" s="1413"/>
      <c r="K56" s="1413"/>
      <c r="L56" s="1414"/>
      <c r="M56" s="313"/>
      <c r="N56" s="313"/>
      <c r="O56" s="313"/>
      <c r="P56" s="313"/>
      <c r="Q56" s="313"/>
      <c r="R56" s="313"/>
      <c r="S56" s="307"/>
    </row>
    <row r="57" spans="1:19">
      <c r="A57" s="307"/>
      <c r="B57" s="252"/>
      <c r="C57" s="1451"/>
      <c r="D57" s="1452"/>
      <c r="E57" s="1452"/>
      <c r="F57" s="1453"/>
      <c r="G57" s="1412"/>
      <c r="H57" s="1413"/>
      <c r="I57" s="1413"/>
      <c r="J57" s="1413"/>
      <c r="K57" s="1413"/>
      <c r="L57" s="1414"/>
      <c r="M57" s="313"/>
      <c r="N57" s="313"/>
      <c r="O57" s="313"/>
      <c r="P57" s="313"/>
      <c r="Q57" s="313"/>
      <c r="R57" s="313"/>
      <c r="S57" s="307"/>
    </row>
    <row r="58" spans="1:19">
      <c r="B58" s="251"/>
      <c r="C58" s="1454"/>
      <c r="D58" s="1455"/>
      <c r="E58" s="1455"/>
      <c r="F58" s="1456"/>
      <c r="G58" s="1415"/>
      <c r="H58" s="1416"/>
      <c r="I58" s="1416"/>
      <c r="J58" s="1416"/>
      <c r="K58" s="1416"/>
      <c r="L58" s="1417"/>
      <c r="M58" s="313"/>
      <c r="N58" s="313"/>
      <c r="O58" s="313"/>
      <c r="P58" s="313"/>
      <c r="Q58" s="313"/>
      <c r="R58" s="313"/>
      <c r="S58" s="47"/>
    </row>
    <row r="59" spans="1:19">
      <c r="B59" s="254" t="s">
        <v>67</v>
      </c>
      <c r="C59" s="1447"/>
      <c r="D59" s="1447"/>
      <c r="E59" s="1447"/>
      <c r="F59" s="1448"/>
      <c r="G59" s="1443"/>
      <c r="H59" s="1444"/>
      <c r="I59" s="1444"/>
      <c r="J59" s="1444"/>
      <c r="K59" s="1444"/>
      <c r="L59" s="305" t="s">
        <v>306</v>
      </c>
      <c r="M59" s="313"/>
      <c r="N59" s="313"/>
      <c r="O59" s="313"/>
      <c r="P59" s="313"/>
      <c r="Q59" s="313"/>
      <c r="R59" s="313"/>
    </row>
    <row r="60" spans="1:19">
      <c r="B60" s="250"/>
      <c r="C60" s="1400" t="s">
        <v>305</v>
      </c>
      <c r="D60" s="1449"/>
      <c r="E60" s="1449"/>
      <c r="F60" s="1450"/>
      <c r="G60" s="1409"/>
      <c r="H60" s="1410"/>
      <c r="I60" s="1410"/>
      <c r="J60" s="1410"/>
      <c r="K60" s="1410"/>
      <c r="L60" s="1411"/>
      <c r="M60" s="313"/>
      <c r="N60" s="313"/>
      <c r="O60" s="313"/>
      <c r="P60" s="313"/>
      <c r="Q60" s="313"/>
      <c r="R60" s="313"/>
    </row>
    <row r="61" spans="1:19">
      <c r="B61" s="250"/>
      <c r="C61" s="1451"/>
      <c r="D61" s="1452"/>
      <c r="E61" s="1452"/>
      <c r="F61" s="1453"/>
      <c r="G61" s="1412"/>
      <c r="H61" s="1413"/>
      <c r="I61" s="1413"/>
      <c r="J61" s="1413"/>
      <c r="K61" s="1413"/>
      <c r="L61" s="1414"/>
      <c r="M61" s="313"/>
      <c r="N61" s="313"/>
      <c r="O61" s="313"/>
      <c r="P61" s="313"/>
      <c r="Q61" s="313"/>
      <c r="R61" s="313"/>
    </row>
    <row r="62" spans="1:19">
      <c r="B62" s="250"/>
      <c r="C62" s="1451"/>
      <c r="D62" s="1452"/>
      <c r="E62" s="1452"/>
      <c r="F62" s="1453"/>
      <c r="G62" s="1412"/>
      <c r="H62" s="1413"/>
      <c r="I62" s="1413"/>
      <c r="J62" s="1413"/>
      <c r="K62" s="1413"/>
      <c r="L62" s="1414"/>
      <c r="M62" s="313"/>
      <c r="N62" s="313"/>
      <c r="O62" s="313"/>
      <c r="P62" s="313"/>
      <c r="Q62" s="313"/>
      <c r="R62" s="313"/>
    </row>
    <row r="63" spans="1:19" ht="13.8" thickBot="1">
      <c r="B63" s="253"/>
      <c r="C63" s="1457"/>
      <c r="D63" s="1458"/>
      <c r="E63" s="1458"/>
      <c r="F63" s="1459"/>
      <c r="G63" s="1438"/>
      <c r="H63" s="1439"/>
      <c r="I63" s="1439"/>
      <c r="J63" s="1439"/>
      <c r="K63" s="1439"/>
      <c r="L63" s="1440"/>
      <c r="M63" s="313"/>
      <c r="N63" s="313"/>
      <c r="O63" s="313"/>
      <c r="P63" s="313"/>
      <c r="Q63" s="313"/>
      <c r="R63" s="313"/>
    </row>
    <row r="64" spans="1:19">
      <c r="B64" t="s">
        <v>251</v>
      </c>
    </row>
    <row r="66" spans="1:12">
      <c r="A66" s="1445" t="s">
        <v>746</v>
      </c>
      <c r="B66" s="1445"/>
      <c r="C66" s="1445"/>
      <c r="D66" s="1445"/>
      <c r="E66" s="1445"/>
      <c r="F66" s="1445"/>
      <c r="G66" s="1445"/>
      <c r="H66" s="1445"/>
      <c r="I66" s="1445"/>
      <c r="J66" s="1445"/>
      <c r="K66" s="1445"/>
      <c r="L66" s="1445"/>
    </row>
    <row r="67" spans="1:12">
      <c r="L67" s="366" t="str">
        <f>様式7!$F$4</f>
        <v>○○○○○○○○○○○ＥＳＣＯ事業</v>
      </c>
    </row>
  </sheetData>
  <mergeCells count="36">
    <mergeCell ref="K1:L2"/>
    <mergeCell ref="B1:C2"/>
    <mergeCell ref="C59:F59"/>
    <mergeCell ref="C55:F58"/>
    <mergeCell ref="C60:F63"/>
    <mergeCell ref="H25:K25"/>
    <mergeCell ref="C49:F49"/>
    <mergeCell ref="C54:F54"/>
    <mergeCell ref="A3:L3"/>
    <mergeCell ref="G50:L53"/>
    <mergeCell ref="F16:G19"/>
    <mergeCell ref="H16:L19"/>
    <mergeCell ref="F21:G24"/>
    <mergeCell ref="H21:L24"/>
    <mergeCell ref="F26:G29"/>
    <mergeCell ref="H26:L29"/>
    <mergeCell ref="G60:L63"/>
    <mergeCell ref="G49:K49"/>
    <mergeCell ref="G54:K54"/>
    <mergeCell ref="G59:K59"/>
    <mergeCell ref="A66:L66"/>
    <mergeCell ref="K7:L7"/>
    <mergeCell ref="B7:B9"/>
    <mergeCell ref="E7:F7"/>
    <mergeCell ref="C7:C9"/>
    <mergeCell ref="D7:D9"/>
    <mergeCell ref="G7:H7"/>
    <mergeCell ref="I7:J7"/>
    <mergeCell ref="B36:L42"/>
    <mergeCell ref="C50:F53"/>
    <mergeCell ref="G55:L58"/>
    <mergeCell ref="D15:D29"/>
    <mergeCell ref="C15:C29"/>
    <mergeCell ref="H15:K15"/>
    <mergeCell ref="B15:B29"/>
    <mergeCell ref="H20:K20"/>
  </mergeCells>
  <phoneticPr fontId="6"/>
  <pageMargins left="0.51181102362204722" right="0.51181102362204722" top="0.94488188976377963" bottom="0.55118110236220474" header="0" footer="0"/>
  <pageSetup paperSize="9" scale="75" orientation="portrait" r:id="rId1"/>
  <headerFooter alignWithMargins="0"/>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F08D1-5547-4EF2-95C7-9DE328C494E1}">
  <dimension ref="A1:S67"/>
  <sheetViews>
    <sheetView view="pageBreakPreview" topLeftCell="A37" zoomScale="85" zoomScaleNormal="100" zoomScaleSheetLayoutView="85" workbookViewId="0">
      <selection activeCell="AJ46" sqref="AJ46"/>
    </sheetView>
  </sheetViews>
  <sheetFormatPr defaultRowHeight="13.2"/>
  <cols>
    <col min="1" max="1" width="2.6640625" customWidth="1"/>
    <col min="2" max="2" width="14.109375" customWidth="1"/>
    <col min="3" max="3" width="17.6640625" customWidth="1"/>
    <col min="4" max="4" width="4.33203125" customWidth="1"/>
    <col min="5" max="5" width="3.6640625" customWidth="1"/>
    <col min="6" max="6" width="15.6640625" customWidth="1"/>
    <col min="7" max="7" width="17.6640625" customWidth="1"/>
    <col min="8" max="8" width="4.33203125" customWidth="1"/>
    <col min="9" max="9" width="17.44140625" customWidth="1"/>
    <col min="10" max="10" width="4.33203125" customWidth="1"/>
    <col min="11" max="11" width="17.44140625" customWidth="1"/>
    <col min="12" max="12" width="4.44140625" customWidth="1"/>
    <col min="17" max="17" width="9" customWidth="1"/>
    <col min="18" max="18" width="7.88671875" customWidth="1"/>
    <col min="19" max="19" width="11" customWidth="1"/>
    <col min="260" max="260" width="2.6640625" customWidth="1"/>
    <col min="261" max="261" width="15.6640625" customWidth="1"/>
    <col min="262" max="262" width="17.6640625" customWidth="1"/>
    <col min="263" max="263" width="3.6640625" customWidth="1"/>
    <col min="264" max="264" width="15.6640625" customWidth="1"/>
    <col min="265" max="267" width="20.6640625" customWidth="1"/>
    <col min="516" max="516" width="2.6640625" customWidth="1"/>
    <col min="517" max="517" width="15.6640625" customWidth="1"/>
    <col min="518" max="518" width="17.6640625" customWidth="1"/>
    <col min="519" max="519" width="3.6640625" customWidth="1"/>
    <col min="520" max="520" width="15.6640625" customWidth="1"/>
    <col min="521" max="523" width="20.6640625" customWidth="1"/>
    <col min="772" max="772" width="2.6640625" customWidth="1"/>
    <col min="773" max="773" width="15.6640625" customWidth="1"/>
    <col min="774" max="774" width="17.6640625" customWidth="1"/>
    <col min="775" max="775" width="3.6640625" customWidth="1"/>
    <col min="776" max="776" width="15.6640625" customWidth="1"/>
    <col min="777" max="779" width="20.6640625" customWidth="1"/>
    <col min="1028" max="1028" width="2.6640625" customWidth="1"/>
    <col min="1029" max="1029" width="15.6640625" customWidth="1"/>
    <col min="1030" max="1030" width="17.6640625" customWidth="1"/>
    <col min="1031" max="1031" width="3.6640625" customWidth="1"/>
    <col min="1032" max="1032" width="15.6640625" customWidth="1"/>
    <col min="1033" max="1035" width="20.6640625" customWidth="1"/>
    <col min="1284" max="1284" width="2.6640625" customWidth="1"/>
    <col min="1285" max="1285" width="15.6640625" customWidth="1"/>
    <col min="1286" max="1286" width="17.6640625" customWidth="1"/>
    <col min="1287" max="1287" width="3.6640625" customWidth="1"/>
    <col min="1288" max="1288" width="15.6640625" customWidth="1"/>
    <col min="1289" max="1291" width="20.6640625" customWidth="1"/>
    <col min="1540" max="1540" width="2.6640625" customWidth="1"/>
    <col min="1541" max="1541" width="15.6640625" customWidth="1"/>
    <col min="1542" max="1542" width="17.6640625" customWidth="1"/>
    <col min="1543" max="1543" width="3.6640625" customWidth="1"/>
    <col min="1544" max="1544" width="15.6640625" customWidth="1"/>
    <col min="1545" max="1547" width="20.6640625" customWidth="1"/>
    <col min="1796" max="1796" width="2.6640625" customWidth="1"/>
    <col min="1797" max="1797" width="15.6640625" customWidth="1"/>
    <col min="1798" max="1798" width="17.6640625" customWidth="1"/>
    <col min="1799" max="1799" width="3.6640625" customWidth="1"/>
    <col min="1800" max="1800" width="15.6640625" customWidth="1"/>
    <col min="1801" max="1803" width="20.6640625" customWidth="1"/>
    <col min="2052" max="2052" width="2.6640625" customWidth="1"/>
    <col min="2053" max="2053" width="15.6640625" customWidth="1"/>
    <col min="2054" max="2054" width="17.6640625" customWidth="1"/>
    <col min="2055" max="2055" width="3.6640625" customWidth="1"/>
    <col min="2056" max="2056" width="15.6640625" customWidth="1"/>
    <col min="2057" max="2059" width="20.6640625" customWidth="1"/>
    <col min="2308" max="2308" width="2.6640625" customWidth="1"/>
    <col min="2309" max="2309" width="15.6640625" customWidth="1"/>
    <col min="2310" max="2310" width="17.6640625" customWidth="1"/>
    <col min="2311" max="2311" width="3.6640625" customWidth="1"/>
    <col min="2312" max="2312" width="15.6640625" customWidth="1"/>
    <col min="2313" max="2315" width="20.6640625" customWidth="1"/>
    <col min="2564" max="2564" width="2.6640625" customWidth="1"/>
    <col min="2565" max="2565" width="15.6640625" customWidth="1"/>
    <col min="2566" max="2566" width="17.6640625" customWidth="1"/>
    <col min="2567" max="2567" width="3.6640625" customWidth="1"/>
    <col min="2568" max="2568" width="15.6640625" customWidth="1"/>
    <col min="2569" max="2571" width="20.6640625" customWidth="1"/>
    <col min="2820" max="2820" width="2.6640625" customWidth="1"/>
    <col min="2821" max="2821" width="15.6640625" customWidth="1"/>
    <col min="2822" max="2822" width="17.6640625" customWidth="1"/>
    <col min="2823" max="2823" width="3.6640625" customWidth="1"/>
    <col min="2824" max="2824" width="15.6640625" customWidth="1"/>
    <col min="2825" max="2827" width="20.6640625" customWidth="1"/>
    <col min="3076" max="3076" width="2.6640625" customWidth="1"/>
    <col min="3077" max="3077" width="15.6640625" customWidth="1"/>
    <col min="3078" max="3078" width="17.6640625" customWidth="1"/>
    <col min="3079" max="3079" width="3.6640625" customWidth="1"/>
    <col min="3080" max="3080" width="15.6640625" customWidth="1"/>
    <col min="3081" max="3083" width="20.6640625" customWidth="1"/>
    <col min="3332" max="3332" width="2.6640625" customWidth="1"/>
    <col min="3333" max="3333" width="15.6640625" customWidth="1"/>
    <col min="3334" max="3334" width="17.6640625" customWidth="1"/>
    <col min="3335" max="3335" width="3.6640625" customWidth="1"/>
    <col min="3336" max="3336" width="15.6640625" customWidth="1"/>
    <col min="3337" max="3339" width="20.6640625" customWidth="1"/>
    <col min="3588" max="3588" width="2.6640625" customWidth="1"/>
    <col min="3589" max="3589" width="15.6640625" customWidth="1"/>
    <col min="3590" max="3590" width="17.6640625" customWidth="1"/>
    <col min="3591" max="3591" width="3.6640625" customWidth="1"/>
    <col min="3592" max="3592" width="15.6640625" customWidth="1"/>
    <col min="3593" max="3595" width="20.6640625" customWidth="1"/>
    <col min="3844" max="3844" width="2.6640625" customWidth="1"/>
    <col min="3845" max="3845" width="15.6640625" customWidth="1"/>
    <col min="3846" max="3846" width="17.6640625" customWidth="1"/>
    <col min="3847" max="3847" width="3.6640625" customWidth="1"/>
    <col min="3848" max="3848" width="15.6640625" customWidth="1"/>
    <col min="3849" max="3851" width="20.6640625" customWidth="1"/>
    <col min="4100" max="4100" width="2.6640625" customWidth="1"/>
    <col min="4101" max="4101" width="15.6640625" customWidth="1"/>
    <col min="4102" max="4102" width="17.6640625" customWidth="1"/>
    <col min="4103" max="4103" width="3.6640625" customWidth="1"/>
    <col min="4104" max="4104" width="15.6640625" customWidth="1"/>
    <col min="4105" max="4107" width="20.6640625" customWidth="1"/>
    <col min="4356" max="4356" width="2.6640625" customWidth="1"/>
    <col min="4357" max="4357" width="15.6640625" customWidth="1"/>
    <col min="4358" max="4358" width="17.6640625" customWidth="1"/>
    <col min="4359" max="4359" width="3.6640625" customWidth="1"/>
    <col min="4360" max="4360" width="15.6640625" customWidth="1"/>
    <col min="4361" max="4363" width="20.6640625" customWidth="1"/>
    <col min="4612" max="4612" width="2.6640625" customWidth="1"/>
    <col min="4613" max="4613" width="15.6640625" customWidth="1"/>
    <col min="4614" max="4614" width="17.6640625" customWidth="1"/>
    <col min="4615" max="4615" width="3.6640625" customWidth="1"/>
    <col min="4616" max="4616" width="15.6640625" customWidth="1"/>
    <col min="4617" max="4619" width="20.6640625" customWidth="1"/>
    <col min="4868" max="4868" width="2.6640625" customWidth="1"/>
    <col min="4869" max="4869" width="15.6640625" customWidth="1"/>
    <col min="4870" max="4870" width="17.6640625" customWidth="1"/>
    <col min="4871" max="4871" width="3.6640625" customWidth="1"/>
    <col min="4872" max="4872" width="15.6640625" customWidth="1"/>
    <col min="4873" max="4875" width="20.6640625" customWidth="1"/>
    <col min="5124" max="5124" width="2.6640625" customWidth="1"/>
    <col min="5125" max="5125" width="15.6640625" customWidth="1"/>
    <col min="5126" max="5126" width="17.6640625" customWidth="1"/>
    <col min="5127" max="5127" width="3.6640625" customWidth="1"/>
    <col min="5128" max="5128" width="15.6640625" customWidth="1"/>
    <col min="5129" max="5131" width="20.6640625" customWidth="1"/>
    <col min="5380" max="5380" width="2.6640625" customWidth="1"/>
    <col min="5381" max="5381" width="15.6640625" customWidth="1"/>
    <col min="5382" max="5382" width="17.6640625" customWidth="1"/>
    <col min="5383" max="5383" width="3.6640625" customWidth="1"/>
    <col min="5384" max="5384" width="15.6640625" customWidth="1"/>
    <col min="5385" max="5387" width="20.6640625" customWidth="1"/>
    <col min="5636" max="5636" width="2.6640625" customWidth="1"/>
    <col min="5637" max="5637" width="15.6640625" customWidth="1"/>
    <col min="5638" max="5638" width="17.6640625" customWidth="1"/>
    <col min="5639" max="5639" width="3.6640625" customWidth="1"/>
    <col min="5640" max="5640" width="15.6640625" customWidth="1"/>
    <col min="5641" max="5643" width="20.6640625" customWidth="1"/>
    <col min="5892" max="5892" width="2.6640625" customWidth="1"/>
    <col min="5893" max="5893" width="15.6640625" customWidth="1"/>
    <col min="5894" max="5894" width="17.6640625" customWidth="1"/>
    <col min="5895" max="5895" width="3.6640625" customWidth="1"/>
    <col min="5896" max="5896" width="15.6640625" customWidth="1"/>
    <col min="5897" max="5899" width="20.6640625" customWidth="1"/>
    <col min="6148" max="6148" width="2.6640625" customWidth="1"/>
    <col min="6149" max="6149" width="15.6640625" customWidth="1"/>
    <col min="6150" max="6150" width="17.6640625" customWidth="1"/>
    <col min="6151" max="6151" width="3.6640625" customWidth="1"/>
    <col min="6152" max="6152" width="15.6640625" customWidth="1"/>
    <col min="6153" max="6155" width="20.6640625" customWidth="1"/>
    <col min="6404" max="6404" width="2.6640625" customWidth="1"/>
    <col min="6405" max="6405" width="15.6640625" customWidth="1"/>
    <col min="6406" max="6406" width="17.6640625" customWidth="1"/>
    <col min="6407" max="6407" width="3.6640625" customWidth="1"/>
    <col min="6408" max="6408" width="15.6640625" customWidth="1"/>
    <col min="6409" max="6411" width="20.6640625" customWidth="1"/>
    <col min="6660" max="6660" width="2.6640625" customWidth="1"/>
    <col min="6661" max="6661" width="15.6640625" customWidth="1"/>
    <col min="6662" max="6662" width="17.6640625" customWidth="1"/>
    <col min="6663" max="6663" width="3.6640625" customWidth="1"/>
    <col min="6664" max="6664" width="15.6640625" customWidth="1"/>
    <col min="6665" max="6667" width="20.6640625" customWidth="1"/>
    <col min="6916" max="6916" width="2.6640625" customWidth="1"/>
    <col min="6917" max="6917" width="15.6640625" customWidth="1"/>
    <col min="6918" max="6918" width="17.6640625" customWidth="1"/>
    <col min="6919" max="6919" width="3.6640625" customWidth="1"/>
    <col min="6920" max="6920" width="15.6640625" customWidth="1"/>
    <col min="6921" max="6923" width="20.6640625" customWidth="1"/>
    <col min="7172" max="7172" width="2.6640625" customWidth="1"/>
    <col min="7173" max="7173" width="15.6640625" customWidth="1"/>
    <col min="7174" max="7174" width="17.6640625" customWidth="1"/>
    <col min="7175" max="7175" width="3.6640625" customWidth="1"/>
    <col min="7176" max="7176" width="15.6640625" customWidth="1"/>
    <col min="7177" max="7179" width="20.6640625" customWidth="1"/>
    <col min="7428" max="7428" width="2.6640625" customWidth="1"/>
    <col min="7429" max="7429" width="15.6640625" customWidth="1"/>
    <col min="7430" max="7430" width="17.6640625" customWidth="1"/>
    <col min="7431" max="7431" width="3.6640625" customWidth="1"/>
    <col min="7432" max="7432" width="15.6640625" customWidth="1"/>
    <col min="7433" max="7435" width="20.6640625" customWidth="1"/>
    <col min="7684" max="7684" width="2.6640625" customWidth="1"/>
    <col min="7685" max="7685" width="15.6640625" customWidth="1"/>
    <col min="7686" max="7686" width="17.6640625" customWidth="1"/>
    <col min="7687" max="7687" width="3.6640625" customWidth="1"/>
    <col min="7688" max="7688" width="15.6640625" customWidth="1"/>
    <col min="7689" max="7691" width="20.6640625" customWidth="1"/>
    <col min="7940" max="7940" width="2.6640625" customWidth="1"/>
    <col min="7941" max="7941" width="15.6640625" customWidth="1"/>
    <col min="7942" max="7942" width="17.6640625" customWidth="1"/>
    <col min="7943" max="7943" width="3.6640625" customWidth="1"/>
    <col min="7944" max="7944" width="15.6640625" customWidth="1"/>
    <col min="7945" max="7947" width="20.6640625" customWidth="1"/>
    <col min="8196" max="8196" width="2.6640625" customWidth="1"/>
    <col min="8197" max="8197" width="15.6640625" customWidth="1"/>
    <col min="8198" max="8198" width="17.6640625" customWidth="1"/>
    <col min="8199" max="8199" width="3.6640625" customWidth="1"/>
    <col min="8200" max="8200" width="15.6640625" customWidth="1"/>
    <col min="8201" max="8203" width="20.6640625" customWidth="1"/>
    <col min="8452" max="8452" width="2.6640625" customWidth="1"/>
    <col min="8453" max="8453" width="15.6640625" customWidth="1"/>
    <col min="8454" max="8454" width="17.6640625" customWidth="1"/>
    <col min="8455" max="8455" width="3.6640625" customWidth="1"/>
    <col min="8456" max="8456" width="15.6640625" customWidth="1"/>
    <col min="8457" max="8459" width="20.6640625" customWidth="1"/>
    <col min="8708" max="8708" width="2.6640625" customWidth="1"/>
    <col min="8709" max="8709" width="15.6640625" customWidth="1"/>
    <col min="8710" max="8710" width="17.6640625" customWidth="1"/>
    <col min="8711" max="8711" width="3.6640625" customWidth="1"/>
    <col min="8712" max="8712" width="15.6640625" customWidth="1"/>
    <col min="8713" max="8715" width="20.6640625" customWidth="1"/>
    <col min="8964" max="8964" width="2.6640625" customWidth="1"/>
    <col min="8965" max="8965" width="15.6640625" customWidth="1"/>
    <col min="8966" max="8966" width="17.6640625" customWidth="1"/>
    <col min="8967" max="8967" width="3.6640625" customWidth="1"/>
    <col min="8968" max="8968" width="15.6640625" customWidth="1"/>
    <col min="8969" max="8971" width="20.6640625" customWidth="1"/>
    <col min="9220" max="9220" width="2.6640625" customWidth="1"/>
    <col min="9221" max="9221" width="15.6640625" customWidth="1"/>
    <col min="9222" max="9222" width="17.6640625" customWidth="1"/>
    <col min="9223" max="9223" width="3.6640625" customWidth="1"/>
    <col min="9224" max="9224" width="15.6640625" customWidth="1"/>
    <col min="9225" max="9227" width="20.6640625" customWidth="1"/>
    <col min="9476" max="9476" width="2.6640625" customWidth="1"/>
    <col min="9477" max="9477" width="15.6640625" customWidth="1"/>
    <col min="9478" max="9478" width="17.6640625" customWidth="1"/>
    <col min="9479" max="9479" width="3.6640625" customWidth="1"/>
    <col min="9480" max="9480" width="15.6640625" customWidth="1"/>
    <col min="9481" max="9483" width="20.6640625" customWidth="1"/>
    <col min="9732" max="9732" width="2.6640625" customWidth="1"/>
    <col min="9733" max="9733" width="15.6640625" customWidth="1"/>
    <col min="9734" max="9734" width="17.6640625" customWidth="1"/>
    <col min="9735" max="9735" width="3.6640625" customWidth="1"/>
    <col min="9736" max="9736" width="15.6640625" customWidth="1"/>
    <col min="9737" max="9739" width="20.6640625" customWidth="1"/>
    <col min="9988" max="9988" width="2.6640625" customWidth="1"/>
    <col min="9989" max="9989" width="15.6640625" customWidth="1"/>
    <col min="9990" max="9990" width="17.6640625" customWidth="1"/>
    <col min="9991" max="9991" width="3.6640625" customWidth="1"/>
    <col min="9992" max="9992" width="15.6640625" customWidth="1"/>
    <col min="9993" max="9995" width="20.6640625" customWidth="1"/>
    <col min="10244" max="10244" width="2.6640625" customWidth="1"/>
    <col min="10245" max="10245" width="15.6640625" customWidth="1"/>
    <col min="10246" max="10246" width="17.6640625" customWidth="1"/>
    <col min="10247" max="10247" width="3.6640625" customWidth="1"/>
    <col min="10248" max="10248" width="15.6640625" customWidth="1"/>
    <col min="10249" max="10251" width="20.6640625" customWidth="1"/>
    <col min="10500" max="10500" width="2.6640625" customWidth="1"/>
    <col min="10501" max="10501" width="15.6640625" customWidth="1"/>
    <col min="10502" max="10502" width="17.6640625" customWidth="1"/>
    <col min="10503" max="10503" width="3.6640625" customWidth="1"/>
    <col min="10504" max="10504" width="15.6640625" customWidth="1"/>
    <col min="10505" max="10507" width="20.6640625" customWidth="1"/>
    <col min="10756" max="10756" width="2.6640625" customWidth="1"/>
    <col min="10757" max="10757" width="15.6640625" customWidth="1"/>
    <col min="10758" max="10758" width="17.6640625" customWidth="1"/>
    <col min="10759" max="10759" width="3.6640625" customWidth="1"/>
    <col min="10760" max="10760" width="15.6640625" customWidth="1"/>
    <col min="10761" max="10763" width="20.6640625" customWidth="1"/>
    <col min="11012" max="11012" width="2.6640625" customWidth="1"/>
    <col min="11013" max="11013" width="15.6640625" customWidth="1"/>
    <col min="11014" max="11014" width="17.6640625" customWidth="1"/>
    <col min="11015" max="11015" width="3.6640625" customWidth="1"/>
    <col min="11016" max="11016" width="15.6640625" customWidth="1"/>
    <col min="11017" max="11019" width="20.6640625" customWidth="1"/>
    <col min="11268" max="11268" width="2.6640625" customWidth="1"/>
    <col min="11269" max="11269" width="15.6640625" customWidth="1"/>
    <col min="11270" max="11270" width="17.6640625" customWidth="1"/>
    <col min="11271" max="11271" width="3.6640625" customWidth="1"/>
    <col min="11272" max="11272" width="15.6640625" customWidth="1"/>
    <col min="11273" max="11275" width="20.6640625" customWidth="1"/>
    <col min="11524" max="11524" width="2.6640625" customWidth="1"/>
    <col min="11525" max="11525" width="15.6640625" customWidth="1"/>
    <col min="11526" max="11526" width="17.6640625" customWidth="1"/>
    <col min="11527" max="11527" width="3.6640625" customWidth="1"/>
    <col min="11528" max="11528" width="15.6640625" customWidth="1"/>
    <col min="11529" max="11531" width="20.6640625" customWidth="1"/>
    <col min="11780" max="11780" width="2.6640625" customWidth="1"/>
    <col min="11781" max="11781" width="15.6640625" customWidth="1"/>
    <col min="11782" max="11782" width="17.6640625" customWidth="1"/>
    <col min="11783" max="11783" width="3.6640625" customWidth="1"/>
    <col min="11784" max="11784" width="15.6640625" customWidth="1"/>
    <col min="11785" max="11787" width="20.6640625" customWidth="1"/>
    <col min="12036" max="12036" width="2.6640625" customWidth="1"/>
    <col min="12037" max="12037" width="15.6640625" customWidth="1"/>
    <col min="12038" max="12038" width="17.6640625" customWidth="1"/>
    <col min="12039" max="12039" width="3.6640625" customWidth="1"/>
    <col min="12040" max="12040" width="15.6640625" customWidth="1"/>
    <col min="12041" max="12043" width="20.6640625" customWidth="1"/>
    <col min="12292" max="12292" width="2.6640625" customWidth="1"/>
    <col min="12293" max="12293" width="15.6640625" customWidth="1"/>
    <col min="12294" max="12294" width="17.6640625" customWidth="1"/>
    <col min="12295" max="12295" width="3.6640625" customWidth="1"/>
    <col min="12296" max="12296" width="15.6640625" customWidth="1"/>
    <col min="12297" max="12299" width="20.6640625" customWidth="1"/>
    <col min="12548" max="12548" width="2.6640625" customWidth="1"/>
    <col min="12549" max="12549" width="15.6640625" customWidth="1"/>
    <col min="12550" max="12550" width="17.6640625" customWidth="1"/>
    <col min="12551" max="12551" width="3.6640625" customWidth="1"/>
    <col min="12552" max="12552" width="15.6640625" customWidth="1"/>
    <col min="12553" max="12555" width="20.6640625" customWidth="1"/>
    <col min="12804" max="12804" width="2.6640625" customWidth="1"/>
    <col min="12805" max="12805" width="15.6640625" customWidth="1"/>
    <col min="12806" max="12806" width="17.6640625" customWidth="1"/>
    <col min="12807" max="12807" width="3.6640625" customWidth="1"/>
    <col min="12808" max="12808" width="15.6640625" customWidth="1"/>
    <col min="12809" max="12811" width="20.6640625" customWidth="1"/>
    <col min="13060" max="13060" width="2.6640625" customWidth="1"/>
    <col min="13061" max="13061" width="15.6640625" customWidth="1"/>
    <col min="13062" max="13062" width="17.6640625" customWidth="1"/>
    <col min="13063" max="13063" width="3.6640625" customWidth="1"/>
    <col min="13064" max="13064" width="15.6640625" customWidth="1"/>
    <col min="13065" max="13067" width="20.6640625" customWidth="1"/>
    <col min="13316" max="13316" width="2.6640625" customWidth="1"/>
    <col min="13317" max="13317" width="15.6640625" customWidth="1"/>
    <col min="13318" max="13318" width="17.6640625" customWidth="1"/>
    <col min="13319" max="13319" width="3.6640625" customWidth="1"/>
    <col min="13320" max="13320" width="15.6640625" customWidth="1"/>
    <col min="13321" max="13323" width="20.6640625" customWidth="1"/>
    <col min="13572" max="13572" width="2.6640625" customWidth="1"/>
    <col min="13573" max="13573" width="15.6640625" customWidth="1"/>
    <col min="13574" max="13574" width="17.6640625" customWidth="1"/>
    <col min="13575" max="13575" width="3.6640625" customWidth="1"/>
    <col min="13576" max="13576" width="15.6640625" customWidth="1"/>
    <col min="13577" max="13579" width="20.6640625" customWidth="1"/>
    <col min="13828" max="13828" width="2.6640625" customWidth="1"/>
    <col min="13829" max="13829" width="15.6640625" customWidth="1"/>
    <col min="13830" max="13830" width="17.6640625" customWidth="1"/>
    <col min="13831" max="13831" width="3.6640625" customWidth="1"/>
    <col min="13832" max="13832" width="15.6640625" customWidth="1"/>
    <col min="13833" max="13835" width="20.6640625" customWidth="1"/>
    <col min="14084" max="14084" width="2.6640625" customWidth="1"/>
    <col min="14085" max="14085" width="15.6640625" customWidth="1"/>
    <col min="14086" max="14086" width="17.6640625" customWidth="1"/>
    <col min="14087" max="14087" width="3.6640625" customWidth="1"/>
    <col min="14088" max="14088" width="15.6640625" customWidth="1"/>
    <col min="14089" max="14091" width="20.6640625" customWidth="1"/>
    <col min="14340" max="14340" width="2.6640625" customWidth="1"/>
    <col min="14341" max="14341" width="15.6640625" customWidth="1"/>
    <col min="14342" max="14342" width="17.6640625" customWidth="1"/>
    <col min="14343" max="14343" width="3.6640625" customWidth="1"/>
    <col min="14344" max="14344" width="15.6640625" customWidth="1"/>
    <col min="14345" max="14347" width="20.6640625" customWidth="1"/>
    <col min="14596" max="14596" width="2.6640625" customWidth="1"/>
    <col min="14597" max="14597" width="15.6640625" customWidth="1"/>
    <col min="14598" max="14598" width="17.6640625" customWidth="1"/>
    <col min="14599" max="14599" width="3.6640625" customWidth="1"/>
    <col min="14600" max="14600" width="15.6640625" customWidth="1"/>
    <col min="14601" max="14603" width="20.6640625" customWidth="1"/>
    <col min="14852" max="14852" width="2.6640625" customWidth="1"/>
    <col min="14853" max="14853" width="15.6640625" customWidth="1"/>
    <col min="14854" max="14854" width="17.6640625" customWidth="1"/>
    <col min="14855" max="14855" width="3.6640625" customWidth="1"/>
    <col min="14856" max="14856" width="15.6640625" customWidth="1"/>
    <col min="14857" max="14859" width="20.6640625" customWidth="1"/>
    <col min="15108" max="15108" width="2.6640625" customWidth="1"/>
    <col min="15109" max="15109" width="15.6640625" customWidth="1"/>
    <col min="15110" max="15110" width="17.6640625" customWidth="1"/>
    <col min="15111" max="15111" width="3.6640625" customWidth="1"/>
    <col min="15112" max="15112" width="15.6640625" customWidth="1"/>
    <col min="15113" max="15115" width="20.6640625" customWidth="1"/>
    <col min="15364" max="15364" width="2.6640625" customWidth="1"/>
    <col min="15365" max="15365" width="15.6640625" customWidth="1"/>
    <col min="15366" max="15366" width="17.6640625" customWidth="1"/>
    <col min="15367" max="15367" width="3.6640625" customWidth="1"/>
    <col min="15368" max="15368" width="15.6640625" customWidth="1"/>
    <col min="15369" max="15371" width="20.6640625" customWidth="1"/>
    <col min="15620" max="15620" width="2.6640625" customWidth="1"/>
    <col min="15621" max="15621" width="15.6640625" customWidth="1"/>
    <col min="15622" max="15622" width="17.6640625" customWidth="1"/>
    <col min="15623" max="15623" width="3.6640625" customWidth="1"/>
    <col min="15624" max="15624" width="15.6640625" customWidth="1"/>
    <col min="15625" max="15627" width="20.6640625" customWidth="1"/>
    <col min="15876" max="15876" width="2.6640625" customWidth="1"/>
    <col min="15877" max="15877" width="15.6640625" customWidth="1"/>
    <col min="15878" max="15878" width="17.6640625" customWidth="1"/>
    <col min="15879" max="15879" width="3.6640625" customWidth="1"/>
    <col min="15880" max="15880" width="15.6640625" customWidth="1"/>
    <col min="15881" max="15883" width="20.6640625" customWidth="1"/>
    <col min="16132" max="16132" width="2.6640625" customWidth="1"/>
    <col min="16133" max="16133" width="15.6640625" customWidth="1"/>
    <col min="16134" max="16134" width="17.6640625" customWidth="1"/>
    <col min="16135" max="16135" width="3.6640625" customWidth="1"/>
    <col min="16136" max="16136" width="15.6640625" customWidth="1"/>
    <col min="16137" max="16139" width="20.6640625" customWidth="1"/>
  </cols>
  <sheetData>
    <row r="1" spans="1:19">
      <c r="B1" s="1446" t="s">
        <v>779</v>
      </c>
      <c r="C1" s="1446"/>
      <c r="K1" s="1326" t="s">
        <v>816</v>
      </c>
      <c r="L1" s="1326"/>
    </row>
    <row r="2" spans="1:19" ht="6.75" customHeight="1">
      <c r="B2" s="1446"/>
      <c r="C2" s="1446"/>
      <c r="K2" s="1326"/>
      <c r="L2" s="1326"/>
    </row>
    <row r="3" spans="1:19" ht="16.2">
      <c r="A3" s="1461" t="s">
        <v>262</v>
      </c>
      <c r="B3" s="1461"/>
      <c r="C3" s="1461"/>
      <c r="D3" s="1461"/>
      <c r="E3" s="1461"/>
      <c r="F3" s="1461"/>
      <c r="G3" s="1461"/>
      <c r="H3" s="1461"/>
      <c r="I3" s="1461"/>
      <c r="J3" s="1461"/>
      <c r="K3" s="1461"/>
      <c r="L3" s="1461"/>
      <c r="M3" s="1078"/>
      <c r="N3" s="1078"/>
      <c r="O3" s="1078"/>
      <c r="P3" s="1078"/>
      <c r="Q3" s="1078"/>
      <c r="R3" s="240"/>
    </row>
    <row r="4" spans="1:19" ht="14.25" customHeight="1">
      <c r="J4" s="638"/>
      <c r="K4" s="398" t="s">
        <v>385</v>
      </c>
      <c r="O4" s="1075"/>
    </row>
    <row r="5" spans="1:19" ht="18" customHeight="1">
      <c r="B5" s="206" t="s">
        <v>242</v>
      </c>
      <c r="C5" s="77"/>
      <c r="D5" s="77"/>
      <c r="E5" s="77"/>
      <c r="F5" s="77"/>
      <c r="G5" s="77"/>
      <c r="H5" s="77"/>
      <c r="I5" s="77"/>
      <c r="J5" s="77"/>
      <c r="K5" s="77"/>
      <c r="L5" s="77"/>
    </row>
    <row r="6" spans="1:19" ht="23.25" customHeight="1" thickBot="1">
      <c r="B6" s="255" t="s">
        <v>244</v>
      </c>
      <c r="C6" s="77"/>
      <c r="D6" s="77"/>
      <c r="E6" s="77"/>
      <c r="F6" s="77"/>
      <c r="G6" s="77"/>
      <c r="H6" s="77"/>
      <c r="I6" s="77"/>
      <c r="J6" s="77"/>
      <c r="K6" s="77"/>
      <c r="L6" s="77"/>
    </row>
    <row r="7" spans="1:19" ht="19.5" customHeight="1">
      <c r="B7" s="1433" t="s">
        <v>308</v>
      </c>
      <c r="C7" s="1435" t="e">
        <f>'様式9-9-S'!F20</f>
        <v>#DIV/0!</v>
      </c>
      <c r="D7" s="1418" t="s">
        <v>245</v>
      </c>
      <c r="E7" s="1431" t="s">
        <v>55</v>
      </c>
      <c r="F7" s="1434"/>
      <c r="G7" s="1431" t="s">
        <v>56</v>
      </c>
      <c r="H7" s="1434"/>
      <c r="I7" s="1431" t="s">
        <v>57</v>
      </c>
      <c r="J7" s="1434"/>
      <c r="K7" s="1431" t="s">
        <v>58</v>
      </c>
      <c r="L7" s="1432"/>
    </row>
    <row r="8" spans="1:19" ht="19.5" customHeight="1">
      <c r="B8" s="1427"/>
      <c r="C8" s="1436"/>
      <c r="D8" s="1419"/>
      <c r="E8" s="78"/>
      <c r="F8" s="292" t="s">
        <v>60</v>
      </c>
      <c r="G8" s="78"/>
      <c r="H8" s="79" t="s">
        <v>59</v>
      </c>
      <c r="I8" s="78"/>
      <c r="J8" s="243" t="s">
        <v>59</v>
      </c>
      <c r="K8" s="78"/>
      <c r="L8" s="245" t="s">
        <v>59</v>
      </c>
      <c r="O8" s="1"/>
    </row>
    <row r="9" spans="1:19" ht="19.5" customHeight="1" thickBot="1">
      <c r="B9" s="1428"/>
      <c r="C9" s="1437"/>
      <c r="D9" s="1420"/>
      <c r="E9" s="80"/>
      <c r="F9" s="293" t="s">
        <v>61</v>
      </c>
      <c r="G9" s="242"/>
      <c r="H9" s="81" t="s">
        <v>59</v>
      </c>
      <c r="I9" s="242"/>
      <c r="J9" s="244" t="s">
        <v>59</v>
      </c>
      <c r="K9" s="242"/>
      <c r="L9" s="246" t="s">
        <v>59</v>
      </c>
      <c r="M9" s="1"/>
      <c r="O9" s="1"/>
    </row>
    <row r="10" spans="1:19" ht="14.25" customHeight="1">
      <c r="B10" s="157"/>
      <c r="C10" s="314"/>
      <c r="D10" s="157"/>
      <c r="E10" s="5"/>
      <c r="F10" s="315"/>
      <c r="G10" s="89"/>
      <c r="H10" s="89"/>
      <c r="I10" s="89"/>
      <c r="J10" s="89"/>
      <c r="K10" s="89"/>
      <c r="L10" s="89"/>
      <c r="M10" s="1"/>
      <c r="O10" s="1"/>
    </row>
    <row r="11" spans="1:19">
      <c r="B11" s="77"/>
      <c r="C11" s="77"/>
      <c r="D11" s="77"/>
      <c r="E11" s="77"/>
      <c r="F11" s="77"/>
      <c r="G11" s="77"/>
      <c r="H11" s="77"/>
      <c r="I11" s="77"/>
      <c r="J11" s="77"/>
      <c r="K11" s="77"/>
      <c r="L11" s="77"/>
    </row>
    <row r="12" spans="1:19" ht="18" customHeight="1">
      <c r="B12" s="316" t="s">
        <v>243</v>
      </c>
      <c r="C12" s="77"/>
      <c r="D12" s="77"/>
      <c r="E12" s="77"/>
      <c r="F12" s="77"/>
      <c r="G12" s="77"/>
      <c r="H12" s="77"/>
      <c r="I12" s="77"/>
      <c r="J12" s="77"/>
      <c r="K12" s="77"/>
      <c r="L12" s="77"/>
    </row>
    <row r="13" spans="1:19">
      <c r="B13" s="77" t="s">
        <v>247</v>
      </c>
      <c r="C13" s="77"/>
      <c r="D13" s="77"/>
      <c r="E13" s="77"/>
      <c r="F13" s="77"/>
      <c r="G13" s="77"/>
      <c r="H13" s="77"/>
      <c r="I13" s="77"/>
      <c r="J13" s="77"/>
      <c r="K13" s="77"/>
      <c r="L13" s="77"/>
    </row>
    <row r="14" spans="1:19" s="256" customFormat="1" ht="23.25" customHeight="1" thickBot="1">
      <c r="B14" s="257" t="s">
        <v>628</v>
      </c>
      <c r="C14" s="257"/>
      <c r="D14" s="257"/>
      <c r="E14" s="257"/>
      <c r="F14" s="257"/>
      <c r="G14" s="257"/>
      <c r="H14" s="257"/>
      <c r="I14" s="257"/>
      <c r="J14" s="257"/>
      <c r="K14" s="257"/>
      <c r="L14" s="257"/>
      <c r="M14" s="308"/>
      <c r="N14" s="308"/>
      <c r="O14" s="308"/>
      <c r="P14" s="308"/>
      <c r="Q14" s="308"/>
      <c r="R14" s="308"/>
      <c r="S14" s="308"/>
    </row>
    <row r="15" spans="1:19" ht="18.75" customHeight="1">
      <c r="B15" s="1426" t="s">
        <v>61</v>
      </c>
      <c r="C15" s="1421">
        <f>SUM(H15+H20+H25)</f>
        <v>0</v>
      </c>
      <c r="D15" s="1418" t="s">
        <v>59</v>
      </c>
      <c r="E15" s="291" t="s">
        <v>62</v>
      </c>
      <c r="F15" s="30"/>
      <c r="G15" s="82"/>
      <c r="H15" s="1424"/>
      <c r="I15" s="1425"/>
      <c r="J15" s="1425"/>
      <c r="K15" s="1425"/>
      <c r="L15" s="309" t="s">
        <v>59</v>
      </c>
      <c r="M15" s="308"/>
      <c r="N15" s="308"/>
      <c r="O15" s="308"/>
      <c r="P15" s="308"/>
      <c r="Q15" s="308"/>
      <c r="R15" s="308"/>
    </row>
    <row r="16" spans="1:19" ht="18.75" customHeight="1">
      <c r="B16" s="1427"/>
      <c r="C16" s="1422"/>
      <c r="D16" s="1419"/>
      <c r="E16" s="83"/>
      <c r="F16" s="1400" t="s">
        <v>302</v>
      </c>
      <c r="G16" s="1402"/>
      <c r="H16" s="1462"/>
      <c r="I16" s="1463"/>
      <c r="J16" s="1463"/>
      <c r="K16" s="1463"/>
      <c r="L16" s="1464"/>
      <c r="M16" s="258"/>
      <c r="N16" s="258"/>
      <c r="O16" s="258"/>
      <c r="P16" s="258"/>
      <c r="Q16" s="258"/>
      <c r="R16" s="258"/>
    </row>
    <row r="17" spans="2:18" ht="18.75" customHeight="1">
      <c r="B17" s="1427"/>
      <c r="C17" s="1422"/>
      <c r="D17" s="1419"/>
      <c r="E17" s="83"/>
      <c r="F17" s="1403"/>
      <c r="G17" s="1405"/>
      <c r="H17" s="1465"/>
      <c r="I17" s="1466"/>
      <c r="J17" s="1466"/>
      <c r="K17" s="1466"/>
      <c r="L17" s="1467"/>
      <c r="M17" s="258"/>
      <c r="N17" s="258"/>
      <c r="O17" s="258"/>
      <c r="P17" s="258"/>
      <c r="Q17" s="258"/>
      <c r="R17" s="258"/>
    </row>
    <row r="18" spans="2:18" ht="18.75" customHeight="1">
      <c r="B18" s="1427"/>
      <c r="C18" s="1422"/>
      <c r="D18" s="1419"/>
      <c r="E18" s="83"/>
      <c r="F18" s="1403"/>
      <c r="G18" s="1405"/>
      <c r="H18" s="1465"/>
      <c r="I18" s="1466"/>
      <c r="J18" s="1466"/>
      <c r="K18" s="1466"/>
      <c r="L18" s="1467"/>
      <c r="M18" s="258"/>
      <c r="N18" s="258"/>
      <c r="O18" s="258"/>
      <c r="P18" s="258"/>
      <c r="Q18" s="258"/>
      <c r="R18" s="258"/>
    </row>
    <row r="19" spans="2:18" ht="18.75" customHeight="1">
      <c r="B19" s="1427"/>
      <c r="C19" s="1422"/>
      <c r="D19" s="1419"/>
      <c r="E19" s="83"/>
      <c r="F19" s="1406"/>
      <c r="G19" s="1408"/>
      <c r="H19" s="1468"/>
      <c r="I19" s="1469"/>
      <c r="J19" s="1469"/>
      <c r="K19" s="1469"/>
      <c r="L19" s="1470"/>
      <c r="M19" s="258"/>
      <c r="N19" s="258"/>
      <c r="O19" s="258"/>
      <c r="P19" s="258"/>
      <c r="Q19" s="258"/>
      <c r="R19" s="258"/>
    </row>
    <row r="20" spans="2:18" ht="18.75" customHeight="1">
      <c r="B20" s="1427"/>
      <c r="C20" s="1422"/>
      <c r="D20" s="1419"/>
      <c r="E20" s="147" t="s">
        <v>63</v>
      </c>
      <c r="F20" s="85"/>
      <c r="G20" s="84"/>
      <c r="H20" s="1429"/>
      <c r="I20" s="1430"/>
      <c r="J20" s="1430"/>
      <c r="K20" s="1430"/>
      <c r="L20" s="310" t="s">
        <v>59</v>
      </c>
      <c r="M20" s="308"/>
      <c r="N20" s="308"/>
      <c r="O20" s="308"/>
      <c r="P20" s="308"/>
      <c r="Q20" s="308"/>
      <c r="R20" s="308"/>
    </row>
    <row r="21" spans="2:18" ht="18.75" customHeight="1">
      <c r="B21" s="1427"/>
      <c r="C21" s="1422"/>
      <c r="D21" s="1419"/>
      <c r="E21" s="86"/>
      <c r="F21" s="1400" t="s">
        <v>302</v>
      </c>
      <c r="G21" s="1402"/>
      <c r="H21" s="1462"/>
      <c r="I21" s="1463"/>
      <c r="J21" s="1463"/>
      <c r="K21" s="1463"/>
      <c r="L21" s="1464"/>
      <c r="M21" s="258"/>
      <c r="N21" s="258"/>
      <c r="O21" s="258"/>
      <c r="P21" s="258"/>
      <c r="Q21" s="258"/>
      <c r="R21" s="258"/>
    </row>
    <row r="22" spans="2:18" ht="18.75" customHeight="1">
      <c r="B22" s="1427"/>
      <c r="C22" s="1422"/>
      <c r="D22" s="1419"/>
      <c r="E22" s="86"/>
      <c r="F22" s="1403"/>
      <c r="G22" s="1405"/>
      <c r="H22" s="1465"/>
      <c r="I22" s="1466"/>
      <c r="J22" s="1466"/>
      <c r="K22" s="1466"/>
      <c r="L22" s="1467"/>
      <c r="M22" s="258"/>
      <c r="N22" s="258"/>
      <c r="O22" s="258"/>
      <c r="P22" s="258"/>
      <c r="Q22" s="258"/>
      <c r="R22" s="258"/>
    </row>
    <row r="23" spans="2:18" ht="18.75" customHeight="1">
      <c r="B23" s="1427"/>
      <c r="C23" s="1422"/>
      <c r="D23" s="1419"/>
      <c r="E23" s="86"/>
      <c r="F23" s="1403"/>
      <c r="G23" s="1405"/>
      <c r="H23" s="1465"/>
      <c r="I23" s="1466"/>
      <c r="J23" s="1466"/>
      <c r="K23" s="1466"/>
      <c r="L23" s="1467"/>
      <c r="M23" s="258"/>
      <c r="N23" s="258"/>
      <c r="O23" s="258"/>
      <c r="P23" s="258"/>
      <c r="Q23" s="258"/>
      <c r="R23" s="258"/>
    </row>
    <row r="24" spans="2:18" ht="18.75" customHeight="1">
      <c r="B24" s="1427"/>
      <c r="C24" s="1422"/>
      <c r="D24" s="1419"/>
      <c r="E24" s="83"/>
      <c r="F24" s="1406"/>
      <c r="G24" s="1408"/>
      <c r="H24" s="1468"/>
      <c r="I24" s="1469"/>
      <c r="J24" s="1469"/>
      <c r="K24" s="1469"/>
      <c r="L24" s="1470"/>
      <c r="M24" s="258"/>
      <c r="N24" s="258"/>
      <c r="O24" s="258"/>
      <c r="P24" s="258"/>
      <c r="Q24" s="258"/>
      <c r="R24" s="258"/>
    </row>
    <row r="25" spans="2:18" ht="18.75" customHeight="1">
      <c r="B25" s="1427"/>
      <c r="C25" s="1422"/>
      <c r="D25" s="1419"/>
      <c r="E25" s="147" t="s">
        <v>64</v>
      </c>
      <c r="F25" s="85"/>
      <c r="G25" s="84"/>
      <c r="H25" s="1429"/>
      <c r="I25" s="1430"/>
      <c r="J25" s="1430"/>
      <c r="K25" s="1430"/>
      <c r="L25" s="310" t="s">
        <v>59</v>
      </c>
      <c r="M25" s="308"/>
      <c r="N25" s="308"/>
      <c r="O25" s="308"/>
      <c r="P25" s="308"/>
      <c r="Q25" s="308"/>
      <c r="R25" s="308"/>
    </row>
    <row r="26" spans="2:18" ht="18.75" customHeight="1">
      <c r="B26" s="1427"/>
      <c r="C26" s="1422"/>
      <c r="D26" s="1419"/>
      <c r="E26" s="83"/>
      <c r="F26" s="1400" t="s">
        <v>303</v>
      </c>
      <c r="G26" s="1402"/>
      <c r="H26" s="1462"/>
      <c r="I26" s="1463"/>
      <c r="J26" s="1463"/>
      <c r="K26" s="1463"/>
      <c r="L26" s="1464"/>
      <c r="M26" s="258"/>
      <c r="N26" s="258"/>
      <c r="O26" s="258"/>
      <c r="P26" s="258"/>
      <c r="Q26" s="258"/>
      <c r="R26" s="258"/>
    </row>
    <row r="27" spans="2:18" ht="18.75" customHeight="1">
      <c r="B27" s="1427"/>
      <c r="C27" s="1422"/>
      <c r="D27" s="1419"/>
      <c r="E27" s="83"/>
      <c r="F27" s="1403"/>
      <c r="G27" s="1405"/>
      <c r="H27" s="1465"/>
      <c r="I27" s="1466"/>
      <c r="J27" s="1466"/>
      <c r="K27" s="1466"/>
      <c r="L27" s="1467"/>
      <c r="M27" s="258"/>
      <c r="N27" s="258"/>
      <c r="O27" s="258"/>
      <c r="P27" s="258"/>
      <c r="Q27" s="258"/>
      <c r="R27" s="258"/>
    </row>
    <row r="28" spans="2:18" ht="18.75" customHeight="1">
      <c r="B28" s="1427"/>
      <c r="C28" s="1422"/>
      <c r="D28" s="1419"/>
      <c r="E28" s="83"/>
      <c r="F28" s="1403"/>
      <c r="G28" s="1405"/>
      <c r="H28" s="1465"/>
      <c r="I28" s="1466"/>
      <c r="J28" s="1466"/>
      <c r="K28" s="1466"/>
      <c r="L28" s="1467"/>
      <c r="M28" s="258"/>
      <c r="N28" s="258"/>
      <c r="O28" s="258"/>
      <c r="P28" s="258"/>
      <c r="Q28" s="258"/>
      <c r="R28" s="258"/>
    </row>
    <row r="29" spans="2:18" ht="18.75" customHeight="1" thickBot="1">
      <c r="B29" s="1428"/>
      <c r="C29" s="1423"/>
      <c r="D29" s="1420"/>
      <c r="E29" s="87"/>
      <c r="F29" s="1471"/>
      <c r="G29" s="1472"/>
      <c r="H29" s="1473"/>
      <c r="I29" s="1474"/>
      <c r="J29" s="1474"/>
      <c r="K29" s="1474"/>
      <c r="L29" s="1475"/>
      <c r="M29" s="258"/>
      <c r="N29" s="258"/>
      <c r="O29" s="258"/>
      <c r="P29" s="258"/>
      <c r="Q29" s="258"/>
      <c r="R29" s="258"/>
    </row>
    <row r="30" spans="2:18" ht="12.75" customHeight="1">
      <c r="B30" t="s">
        <v>249</v>
      </c>
      <c r="C30" s="1076"/>
      <c r="D30" s="157"/>
      <c r="E30" s="5"/>
      <c r="F30" s="5"/>
      <c r="G30" s="5"/>
      <c r="H30" s="1076"/>
      <c r="I30" s="1076"/>
      <c r="J30" s="1076"/>
      <c r="K30" s="1076"/>
      <c r="L30" s="1076"/>
      <c r="Q30" s="1"/>
      <c r="R30" s="1"/>
    </row>
    <row r="31" spans="2:18" ht="12.75" customHeight="1">
      <c r="B31" t="s">
        <v>250</v>
      </c>
      <c r="C31" s="1076"/>
      <c r="D31" s="157"/>
      <c r="E31" s="5"/>
      <c r="F31" s="5"/>
      <c r="G31" s="5"/>
      <c r="H31" s="1076"/>
      <c r="I31" s="1076"/>
      <c r="J31" s="1076"/>
      <c r="K31" s="1076"/>
      <c r="L31" s="1076"/>
    </row>
    <row r="32" spans="2:18">
      <c r="B32" s="77"/>
      <c r="C32" s="77"/>
      <c r="D32" s="77"/>
      <c r="E32" s="77"/>
      <c r="F32" s="77"/>
      <c r="G32" s="77"/>
      <c r="H32" s="77"/>
      <c r="I32" s="77"/>
      <c r="J32" s="77"/>
      <c r="K32" s="77"/>
      <c r="L32" s="88"/>
    </row>
    <row r="33" spans="2:18">
      <c r="B33" s="77"/>
      <c r="C33" s="77"/>
      <c r="D33" s="77"/>
      <c r="E33" s="77"/>
      <c r="F33" s="77"/>
      <c r="G33" s="77"/>
      <c r="H33" s="77"/>
      <c r="I33" s="77"/>
      <c r="J33" s="77"/>
      <c r="K33" s="77"/>
      <c r="L33" s="88"/>
    </row>
    <row r="34" spans="2:18" s="256" customFormat="1" ht="18" customHeight="1">
      <c r="B34" s="312" t="s">
        <v>597</v>
      </c>
    </row>
    <row r="35" spans="2:18" ht="13.8" thickBot="1">
      <c r="C35" s="258"/>
      <c r="D35" s="258"/>
      <c r="E35" s="258"/>
      <c r="F35" s="257"/>
      <c r="G35" s="257"/>
      <c r="H35" s="257"/>
      <c r="I35" s="257"/>
      <c r="J35" s="257"/>
      <c r="K35" s="257"/>
      <c r="L35" s="257"/>
      <c r="M35" s="259"/>
      <c r="N35" s="260"/>
      <c r="O35" s="256"/>
      <c r="P35" s="256"/>
      <c r="Q35" s="256"/>
      <c r="R35" s="256"/>
    </row>
    <row r="36" spans="2:18">
      <c r="B36" s="1391"/>
      <c r="C36" s="1392"/>
      <c r="D36" s="1392"/>
      <c r="E36" s="1392"/>
      <c r="F36" s="1392"/>
      <c r="G36" s="1392"/>
      <c r="H36" s="1392"/>
      <c r="I36" s="1392"/>
      <c r="J36" s="1392"/>
      <c r="K36" s="1392"/>
      <c r="L36" s="1393"/>
      <c r="M36" s="311"/>
      <c r="N36" s="258"/>
      <c r="O36" s="258"/>
      <c r="P36" s="258"/>
      <c r="Q36" s="258"/>
      <c r="R36" s="258"/>
    </row>
    <row r="37" spans="2:18">
      <c r="B37" s="1394"/>
      <c r="C37" s="1395"/>
      <c r="D37" s="1395"/>
      <c r="E37" s="1395"/>
      <c r="F37" s="1395"/>
      <c r="G37" s="1395"/>
      <c r="H37" s="1395"/>
      <c r="I37" s="1395"/>
      <c r="J37" s="1395"/>
      <c r="K37" s="1395"/>
      <c r="L37" s="1396"/>
      <c r="M37" s="258"/>
      <c r="N37" s="258"/>
      <c r="O37" s="258"/>
      <c r="P37" s="258"/>
      <c r="Q37" s="258"/>
      <c r="R37" s="258"/>
    </row>
    <row r="38" spans="2:18">
      <c r="B38" s="1394"/>
      <c r="C38" s="1395"/>
      <c r="D38" s="1395"/>
      <c r="E38" s="1395"/>
      <c r="F38" s="1395"/>
      <c r="G38" s="1395"/>
      <c r="H38" s="1395"/>
      <c r="I38" s="1395"/>
      <c r="J38" s="1395"/>
      <c r="K38" s="1395"/>
      <c r="L38" s="1396"/>
      <c r="M38" s="311"/>
      <c r="N38" s="258"/>
      <c r="O38" s="258"/>
      <c r="P38" s="258"/>
      <c r="Q38" s="258"/>
      <c r="R38" s="258"/>
    </row>
    <row r="39" spans="2:18">
      <c r="B39" s="1394"/>
      <c r="C39" s="1395"/>
      <c r="D39" s="1395"/>
      <c r="E39" s="1395"/>
      <c r="F39" s="1395"/>
      <c r="G39" s="1395"/>
      <c r="H39" s="1395"/>
      <c r="I39" s="1395"/>
      <c r="J39" s="1395"/>
      <c r="K39" s="1395"/>
      <c r="L39" s="1396"/>
      <c r="Q39" s="1"/>
    </row>
    <row r="40" spans="2:18">
      <c r="B40" s="1394"/>
      <c r="C40" s="1395"/>
      <c r="D40" s="1395"/>
      <c r="E40" s="1395"/>
      <c r="F40" s="1395"/>
      <c r="G40" s="1395"/>
      <c r="H40" s="1395"/>
      <c r="I40" s="1395"/>
      <c r="J40" s="1395"/>
      <c r="K40" s="1395"/>
      <c r="L40" s="1396"/>
    </row>
    <row r="41" spans="2:18" s="256" customFormat="1" ht="23.25" customHeight="1">
      <c r="B41" s="1394"/>
      <c r="C41" s="1395"/>
      <c r="D41" s="1395"/>
      <c r="E41" s="1395"/>
      <c r="F41" s="1395"/>
      <c r="G41" s="1395"/>
      <c r="H41" s="1395"/>
      <c r="I41" s="1395"/>
      <c r="J41" s="1395"/>
      <c r="K41" s="1395"/>
      <c r="L41" s="1396"/>
    </row>
    <row r="42" spans="2:18" ht="13.8" thickBot="1">
      <c r="B42" s="1397"/>
      <c r="C42" s="1398"/>
      <c r="D42" s="1398"/>
      <c r="E42" s="1398"/>
      <c r="F42" s="1398"/>
      <c r="G42" s="1398"/>
      <c r="H42" s="1398"/>
      <c r="I42" s="1398"/>
      <c r="J42" s="1398"/>
      <c r="K42" s="1398"/>
      <c r="L42" s="1399"/>
    </row>
    <row r="44" spans="2:18">
      <c r="B44" s="5"/>
      <c r="C44" s="5"/>
      <c r="D44" s="5"/>
      <c r="E44" s="5"/>
    </row>
    <row r="45" spans="2:18" ht="18" customHeight="1">
      <c r="B45" s="312" t="s">
        <v>307</v>
      </c>
      <c r="C45" s="5"/>
      <c r="D45" s="5"/>
      <c r="E45" s="5"/>
    </row>
    <row r="46" spans="2:18">
      <c r="B46" s="5" t="s">
        <v>763</v>
      </c>
      <c r="C46" s="5"/>
      <c r="D46" s="5"/>
      <c r="E46" s="5"/>
    </row>
    <row r="47" spans="2:18">
      <c r="B47" s="258" t="s">
        <v>764</v>
      </c>
      <c r="C47" s="258"/>
      <c r="D47" s="258"/>
      <c r="E47" s="258"/>
      <c r="F47" s="256"/>
      <c r="G47" s="256"/>
      <c r="H47" s="256"/>
      <c r="I47" s="256"/>
      <c r="J47" s="256"/>
      <c r="K47" s="256"/>
      <c r="L47" s="256"/>
      <c r="M47" s="256"/>
      <c r="N47" s="256"/>
      <c r="O47" s="256"/>
      <c r="P47" s="256"/>
      <c r="Q47" s="256"/>
      <c r="R47" s="256"/>
    </row>
    <row r="48" spans="2:18" ht="13.8" thickBot="1">
      <c r="B48" s="258" t="s">
        <v>248</v>
      </c>
      <c r="C48" s="258"/>
      <c r="D48" s="258"/>
      <c r="E48" s="258"/>
      <c r="F48" s="256"/>
      <c r="G48" s="256"/>
      <c r="H48" s="256"/>
      <c r="I48" s="256"/>
      <c r="J48" s="256"/>
      <c r="K48" s="256"/>
      <c r="L48" s="256"/>
      <c r="M48" s="256"/>
      <c r="N48" s="256"/>
      <c r="O48" s="256"/>
      <c r="P48" s="256"/>
      <c r="Q48" s="256"/>
      <c r="R48" s="256"/>
    </row>
    <row r="49" spans="1:19">
      <c r="B49" s="249" t="s">
        <v>65</v>
      </c>
      <c r="C49" s="1460"/>
      <c r="D49" s="1460"/>
      <c r="E49" s="1460"/>
      <c r="F49" s="1434"/>
      <c r="G49" s="1441"/>
      <c r="H49" s="1442"/>
      <c r="I49" s="1442"/>
      <c r="J49" s="1442"/>
      <c r="K49" s="1442"/>
      <c r="L49" s="304" t="s">
        <v>245</v>
      </c>
      <c r="M49" s="313"/>
      <c r="N49" s="313"/>
      <c r="O49" s="313"/>
      <c r="P49" s="313"/>
      <c r="Q49" s="313"/>
      <c r="R49" s="313"/>
    </row>
    <row r="50" spans="1:19" ht="13.5" customHeight="1">
      <c r="B50" s="250"/>
      <c r="C50" s="1400" t="s">
        <v>304</v>
      </c>
      <c r="D50" s="1401"/>
      <c r="E50" s="1401"/>
      <c r="F50" s="1402"/>
      <c r="G50" s="1409"/>
      <c r="H50" s="1410"/>
      <c r="I50" s="1410"/>
      <c r="J50" s="1410"/>
      <c r="K50" s="1410"/>
      <c r="L50" s="1411"/>
      <c r="M50" s="313"/>
      <c r="N50" s="313"/>
      <c r="O50" s="313"/>
      <c r="P50" s="313"/>
      <c r="Q50" s="313"/>
      <c r="R50" s="313"/>
    </row>
    <row r="51" spans="1:19">
      <c r="B51" s="250"/>
      <c r="C51" s="1403"/>
      <c r="D51" s="1404"/>
      <c r="E51" s="1404"/>
      <c r="F51" s="1405"/>
      <c r="G51" s="1412"/>
      <c r="H51" s="1413"/>
      <c r="I51" s="1413"/>
      <c r="J51" s="1413"/>
      <c r="K51" s="1413"/>
      <c r="L51" s="1414"/>
      <c r="M51" s="313"/>
      <c r="N51" s="313"/>
      <c r="O51" s="313"/>
      <c r="P51" s="313"/>
      <c r="Q51" s="313"/>
      <c r="R51" s="313"/>
    </row>
    <row r="52" spans="1:19">
      <c r="B52" s="250"/>
      <c r="C52" s="1403"/>
      <c r="D52" s="1404"/>
      <c r="E52" s="1404"/>
      <c r="F52" s="1405"/>
      <c r="G52" s="1412"/>
      <c r="H52" s="1413"/>
      <c r="I52" s="1413"/>
      <c r="J52" s="1413"/>
      <c r="K52" s="1413"/>
      <c r="L52" s="1414"/>
      <c r="M52" s="313"/>
      <c r="N52" s="313"/>
      <c r="O52" s="313"/>
      <c r="P52" s="313"/>
      <c r="Q52" s="313"/>
      <c r="R52" s="313"/>
    </row>
    <row r="53" spans="1:19">
      <c r="B53" s="251"/>
      <c r="C53" s="1406"/>
      <c r="D53" s="1407"/>
      <c r="E53" s="1407"/>
      <c r="F53" s="1408"/>
      <c r="G53" s="1415"/>
      <c r="H53" s="1416"/>
      <c r="I53" s="1416"/>
      <c r="J53" s="1416"/>
      <c r="K53" s="1416"/>
      <c r="L53" s="1417"/>
      <c r="M53" s="313"/>
      <c r="N53" s="313"/>
      <c r="O53" s="313"/>
      <c r="P53" s="313"/>
      <c r="Q53" s="313"/>
      <c r="R53" s="313"/>
    </row>
    <row r="54" spans="1:19">
      <c r="B54" s="247" t="s">
        <v>66</v>
      </c>
      <c r="C54" s="1447"/>
      <c r="D54" s="1447"/>
      <c r="E54" s="1447"/>
      <c r="F54" s="1448"/>
      <c r="G54" s="1443"/>
      <c r="H54" s="1444"/>
      <c r="I54" s="1444"/>
      <c r="J54" s="1444"/>
      <c r="K54" s="1444"/>
      <c r="L54" s="305" t="s">
        <v>245</v>
      </c>
      <c r="M54" s="313"/>
      <c r="N54" s="313"/>
      <c r="O54" s="313"/>
      <c r="P54" s="313"/>
      <c r="Q54" s="313"/>
      <c r="R54" s="313"/>
    </row>
    <row r="55" spans="1:19">
      <c r="A55" s="307"/>
      <c r="B55" s="252"/>
      <c r="C55" s="1400" t="s">
        <v>304</v>
      </c>
      <c r="D55" s="1449"/>
      <c r="E55" s="1449"/>
      <c r="F55" s="1450"/>
      <c r="G55" s="1409"/>
      <c r="H55" s="1410"/>
      <c r="I55" s="1410"/>
      <c r="J55" s="1410"/>
      <c r="K55" s="1410"/>
      <c r="L55" s="1411"/>
      <c r="M55" s="313"/>
      <c r="N55" s="313"/>
      <c r="O55" s="313"/>
      <c r="P55" s="313"/>
      <c r="Q55" s="313"/>
      <c r="R55" s="313"/>
      <c r="S55" s="307"/>
    </row>
    <row r="56" spans="1:19">
      <c r="A56" s="307"/>
      <c r="B56" s="252"/>
      <c r="C56" s="1451"/>
      <c r="D56" s="1452"/>
      <c r="E56" s="1452"/>
      <c r="F56" s="1453"/>
      <c r="G56" s="1412"/>
      <c r="H56" s="1413"/>
      <c r="I56" s="1413"/>
      <c r="J56" s="1413"/>
      <c r="K56" s="1413"/>
      <c r="L56" s="1414"/>
      <c r="M56" s="313"/>
      <c r="N56" s="313"/>
      <c r="O56" s="313"/>
      <c r="P56" s="313"/>
      <c r="Q56" s="313"/>
      <c r="R56" s="313"/>
      <c r="S56" s="307"/>
    </row>
    <row r="57" spans="1:19">
      <c r="A57" s="307"/>
      <c r="B57" s="252"/>
      <c r="C57" s="1451"/>
      <c r="D57" s="1452"/>
      <c r="E57" s="1452"/>
      <c r="F57" s="1453"/>
      <c r="G57" s="1412"/>
      <c r="H57" s="1413"/>
      <c r="I57" s="1413"/>
      <c r="J57" s="1413"/>
      <c r="K57" s="1413"/>
      <c r="L57" s="1414"/>
      <c r="M57" s="313"/>
      <c r="N57" s="313"/>
      <c r="O57" s="313"/>
      <c r="P57" s="313"/>
      <c r="Q57" s="313"/>
      <c r="R57" s="313"/>
      <c r="S57" s="307"/>
    </row>
    <row r="58" spans="1:19">
      <c r="B58" s="251"/>
      <c r="C58" s="1454"/>
      <c r="D58" s="1455"/>
      <c r="E58" s="1455"/>
      <c r="F58" s="1456"/>
      <c r="G58" s="1415"/>
      <c r="H58" s="1416"/>
      <c r="I58" s="1416"/>
      <c r="J58" s="1416"/>
      <c r="K58" s="1416"/>
      <c r="L58" s="1417"/>
      <c r="M58" s="313"/>
      <c r="N58" s="313"/>
      <c r="O58" s="313"/>
      <c r="P58" s="313"/>
      <c r="Q58" s="313"/>
      <c r="R58" s="313"/>
      <c r="S58" s="47"/>
    </row>
    <row r="59" spans="1:19">
      <c r="B59" s="254" t="s">
        <v>67</v>
      </c>
      <c r="C59" s="1447"/>
      <c r="D59" s="1447"/>
      <c r="E59" s="1447"/>
      <c r="F59" s="1448"/>
      <c r="G59" s="1443"/>
      <c r="H59" s="1444"/>
      <c r="I59" s="1444"/>
      <c r="J59" s="1444"/>
      <c r="K59" s="1444"/>
      <c r="L59" s="305" t="s">
        <v>245</v>
      </c>
      <c r="M59" s="313"/>
      <c r="N59" s="313"/>
      <c r="O59" s="313"/>
      <c r="P59" s="313"/>
      <c r="Q59" s="313"/>
      <c r="R59" s="313"/>
    </row>
    <row r="60" spans="1:19">
      <c r="B60" s="250"/>
      <c r="C60" s="1400" t="s">
        <v>305</v>
      </c>
      <c r="D60" s="1449"/>
      <c r="E60" s="1449"/>
      <c r="F60" s="1450"/>
      <c r="G60" s="1409"/>
      <c r="H60" s="1410"/>
      <c r="I60" s="1410"/>
      <c r="J60" s="1410"/>
      <c r="K60" s="1410"/>
      <c r="L60" s="1411"/>
      <c r="M60" s="313"/>
      <c r="N60" s="313"/>
      <c r="O60" s="313"/>
      <c r="P60" s="313"/>
      <c r="Q60" s="313"/>
      <c r="R60" s="313"/>
    </row>
    <row r="61" spans="1:19">
      <c r="B61" s="250"/>
      <c r="C61" s="1451"/>
      <c r="D61" s="1452"/>
      <c r="E61" s="1452"/>
      <c r="F61" s="1453"/>
      <c r="G61" s="1412"/>
      <c r="H61" s="1413"/>
      <c r="I61" s="1413"/>
      <c r="J61" s="1413"/>
      <c r="K61" s="1413"/>
      <c r="L61" s="1414"/>
      <c r="M61" s="313"/>
      <c r="N61" s="313"/>
      <c r="O61" s="313"/>
      <c r="P61" s="313"/>
      <c r="Q61" s="313"/>
      <c r="R61" s="313"/>
    </row>
    <row r="62" spans="1:19">
      <c r="B62" s="250"/>
      <c r="C62" s="1451"/>
      <c r="D62" s="1452"/>
      <c r="E62" s="1452"/>
      <c r="F62" s="1453"/>
      <c r="G62" s="1412"/>
      <c r="H62" s="1413"/>
      <c r="I62" s="1413"/>
      <c r="J62" s="1413"/>
      <c r="K62" s="1413"/>
      <c r="L62" s="1414"/>
      <c r="M62" s="313"/>
      <c r="N62" s="313"/>
      <c r="O62" s="313"/>
      <c r="P62" s="313"/>
      <c r="Q62" s="313"/>
      <c r="R62" s="313"/>
    </row>
    <row r="63" spans="1:19" ht="13.8" thickBot="1">
      <c r="B63" s="253"/>
      <c r="C63" s="1457"/>
      <c r="D63" s="1458"/>
      <c r="E63" s="1458"/>
      <c r="F63" s="1459"/>
      <c r="G63" s="1438"/>
      <c r="H63" s="1439"/>
      <c r="I63" s="1439"/>
      <c r="J63" s="1439"/>
      <c r="K63" s="1439"/>
      <c r="L63" s="1440"/>
      <c r="M63" s="313"/>
      <c r="N63" s="313"/>
      <c r="O63" s="313"/>
      <c r="P63" s="313"/>
      <c r="Q63" s="313"/>
      <c r="R63" s="313"/>
    </row>
    <row r="64" spans="1:19">
      <c r="B64" t="s">
        <v>251</v>
      </c>
    </row>
    <row r="66" spans="1:12">
      <c r="A66" s="1445" t="s">
        <v>231</v>
      </c>
      <c r="B66" s="1445"/>
      <c r="C66" s="1445"/>
      <c r="D66" s="1445"/>
      <c r="E66" s="1445"/>
      <c r="F66" s="1445"/>
      <c r="G66" s="1445"/>
      <c r="H66" s="1445"/>
      <c r="I66" s="1445"/>
      <c r="J66" s="1445"/>
      <c r="K66" s="1445"/>
      <c r="L66" s="1445"/>
    </row>
    <row r="67" spans="1:12">
      <c r="L67" s="366" t="str">
        <f>様式7!$F$4</f>
        <v>○○○○○○○○○○○ＥＳＣＯ事業</v>
      </c>
    </row>
  </sheetData>
  <mergeCells count="36">
    <mergeCell ref="A66:L66"/>
    <mergeCell ref="C54:F54"/>
    <mergeCell ref="G54:K54"/>
    <mergeCell ref="C55:F58"/>
    <mergeCell ref="G55:L58"/>
    <mergeCell ref="C59:F59"/>
    <mergeCell ref="G59:K59"/>
    <mergeCell ref="H25:K25"/>
    <mergeCell ref="F26:G29"/>
    <mergeCell ref="H26:L29"/>
    <mergeCell ref="G49:K49"/>
    <mergeCell ref="C60:F63"/>
    <mergeCell ref="G60:L63"/>
    <mergeCell ref="C50:F53"/>
    <mergeCell ref="G50:L53"/>
    <mergeCell ref="B36:L42"/>
    <mergeCell ref="C49:F49"/>
    <mergeCell ref="B15:B29"/>
    <mergeCell ref="C15:C29"/>
    <mergeCell ref="D15:D29"/>
    <mergeCell ref="H15:K15"/>
    <mergeCell ref="F16:G19"/>
    <mergeCell ref="H16:L19"/>
    <mergeCell ref="H20:K20"/>
    <mergeCell ref="F21:G24"/>
    <mergeCell ref="H21:L24"/>
    <mergeCell ref="B1:C2"/>
    <mergeCell ref="K1:L2"/>
    <mergeCell ref="A3:L3"/>
    <mergeCell ref="B7:B9"/>
    <mergeCell ref="C7:C9"/>
    <mergeCell ref="D7:D9"/>
    <mergeCell ref="E7:F7"/>
    <mergeCell ref="G7:H7"/>
    <mergeCell ref="I7:J7"/>
    <mergeCell ref="K7:L7"/>
  </mergeCells>
  <phoneticPr fontId="6"/>
  <pageMargins left="0.51181102362204722" right="0.51181102362204722" top="0.94488188976377963" bottom="0.55118110236220474" header="0" footer="0"/>
  <pageSetup paperSize="9" scale="75" orientation="portrait" r:id="rId1"/>
  <headerFooter alignWithMargins="0"/>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P42"/>
  <sheetViews>
    <sheetView view="pageBreakPreview" topLeftCell="A19" zoomScaleNormal="85" zoomScaleSheetLayoutView="100" workbookViewId="0">
      <selection activeCell="AJ46" sqref="AJ46"/>
    </sheetView>
  </sheetViews>
  <sheetFormatPr defaultColWidth="9" defaultRowHeight="19.2"/>
  <cols>
    <col min="1" max="16" width="5.44140625" style="12" customWidth="1"/>
    <col min="17" max="16384" width="9" style="12"/>
  </cols>
  <sheetData>
    <row r="1" spans="1:16" ht="22.5" customHeight="1">
      <c r="A1" s="90"/>
      <c r="B1" s="90"/>
      <c r="C1" s="90"/>
      <c r="D1" s="90"/>
      <c r="E1" s="90"/>
      <c r="F1" s="90"/>
      <c r="G1" s="90"/>
      <c r="H1" s="90"/>
      <c r="I1" s="90"/>
      <c r="J1" s="90"/>
      <c r="K1" s="90"/>
      <c r="L1" s="90"/>
      <c r="M1" s="90"/>
      <c r="N1" s="1478" t="s">
        <v>817</v>
      </c>
      <c r="O1" s="1478"/>
      <c r="P1" s="90"/>
    </row>
    <row r="2" spans="1:16" ht="15" customHeight="1">
      <c r="A2" s="90"/>
      <c r="B2" s="90"/>
      <c r="C2" s="90"/>
      <c r="D2" s="90"/>
      <c r="E2" s="90"/>
      <c r="F2" s="90"/>
      <c r="G2" s="90"/>
      <c r="H2" s="90"/>
      <c r="I2" s="90"/>
      <c r="J2" s="90"/>
      <c r="K2" s="90"/>
      <c r="L2" s="90"/>
      <c r="M2" s="90"/>
      <c r="P2" s="90"/>
    </row>
    <row r="3" spans="1:16" ht="24" customHeight="1">
      <c r="A3" s="410"/>
      <c r="B3" s="410"/>
      <c r="C3" s="410"/>
      <c r="D3" s="410"/>
      <c r="E3" s="410"/>
      <c r="F3" s="410"/>
      <c r="G3" s="410"/>
      <c r="H3" s="410"/>
      <c r="I3" s="410"/>
      <c r="J3" s="410"/>
      <c r="K3" s="410"/>
      <c r="L3" s="410"/>
      <c r="M3" s="410"/>
      <c r="N3" s="410"/>
      <c r="O3" s="410"/>
    </row>
    <row r="4" spans="1:16">
      <c r="A4" s="91"/>
      <c r="B4" s="91"/>
      <c r="C4" s="91"/>
      <c r="D4" s="91"/>
      <c r="E4" s="91"/>
      <c r="F4" s="91"/>
      <c r="G4" s="91"/>
      <c r="H4" s="91"/>
      <c r="I4" s="91"/>
      <c r="J4" s="91"/>
      <c r="K4" s="91"/>
      <c r="L4" s="91"/>
      <c r="M4" s="91"/>
      <c r="N4" s="91"/>
      <c r="O4" s="91"/>
      <c r="P4" s="91"/>
    </row>
    <row r="5" spans="1:16">
      <c r="A5" s="91"/>
      <c r="B5" s="91"/>
      <c r="C5" s="91"/>
      <c r="D5" s="91"/>
      <c r="E5" s="91"/>
      <c r="F5" s="91"/>
      <c r="G5" s="91"/>
      <c r="H5" s="91"/>
      <c r="I5" s="91"/>
      <c r="J5" s="91"/>
      <c r="K5" s="91"/>
      <c r="L5" s="91"/>
      <c r="M5" s="91"/>
      <c r="N5" s="91"/>
      <c r="O5" s="91"/>
      <c r="P5" s="91"/>
    </row>
    <row r="6" spans="1:16">
      <c r="A6" s="90"/>
      <c r="B6" s="90"/>
      <c r="C6" s="90"/>
      <c r="D6" s="90"/>
      <c r="E6" s="90"/>
      <c r="F6" s="90"/>
      <c r="G6" s="90"/>
      <c r="H6" s="90"/>
      <c r="I6" s="90"/>
      <c r="J6" s="90"/>
      <c r="K6" s="90"/>
      <c r="L6" s="90"/>
      <c r="M6" s="90"/>
      <c r="N6" s="90"/>
      <c r="O6" s="90"/>
      <c r="P6" s="90"/>
    </row>
    <row r="7" spans="1:16" ht="24" customHeight="1">
      <c r="A7" s="1477" t="s">
        <v>607</v>
      </c>
      <c r="B7" s="1477"/>
      <c r="C7" s="1477"/>
      <c r="D7" s="1477"/>
      <c r="E7" s="1477"/>
      <c r="F7" s="1477"/>
      <c r="G7" s="1477"/>
      <c r="H7" s="1477"/>
      <c r="I7" s="1477"/>
      <c r="J7" s="1477"/>
      <c r="K7" s="1477"/>
      <c r="L7" s="1477"/>
      <c r="M7" s="1477"/>
      <c r="N7" s="1477"/>
      <c r="O7" s="1477"/>
    </row>
    <row r="8" spans="1:16">
      <c r="A8" s="422"/>
      <c r="B8" s="422"/>
      <c r="C8" s="422"/>
      <c r="D8" s="422"/>
      <c r="E8" s="422"/>
      <c r="F8" s="422"/>
      <c r="G8" s="422"/>
      <c r="H8" s="422"/>
      <c r="I8" s="422"/>
      <c r="J8" s="422"/>
      <c r="K8" s="422"/>
      <c r="L8" s="422"/>
      <c r="M8" s="422"/>
      <c r="N8" s="422"/>
      <c r="O8" s="422"/>
      <c r="P8" s="92"/>
    </row>
    <row r="9" spans="1:16">
      <c r="A9" s="410"/>
      <c r="B9" s="410"/>
      <c r="C9" s="410"/>
      <c r="D9" s="410"/>
      <c r="E9" s="410"/>
      <c r="F9" s="423"/>
      <c r="G9" s="423"/>
      <c r="H9" s="410"/>
      <c r="I9" s="410"/>
      <c r="J9" s="410"/>
      <c r="K9" s="410"/>
      <c r="L9" s="410"/>
      <c r="M9" s="410"/>
      <c r="N9" s="410"/>
      <c r="O9" s="410"/>
      <c r="P9" s="93"/>
    </row>
    <row r="10" spans="1:16">
      <c r="A10" s="422"/>
      <c r="B10" s="422"/>
      <c r="C10" s="422"/>
      <c r="D10" s="422"/>
      <c r="E10" s="422"/>
      <c r="H10" s="422"/>
      <c r="I10" s="422"/>
      <c r="J10" s="422"/>
      <c r="K10" s="422"/>
      <c r="L10" s="422"/>
      <c r="M10" s="422"/>
      <c r="N10" s="422"/>
      <c r="O10" s="422"/>
      <c r="P10" s="92"/>
    </row>
    <row r="11" spans="1:16">
      <c r="A11" s="45"/>
      <c r="B11" s="45"/>
      <c r="C11" s="45"/>
      <c r="D11" s="45"/>
      <c r="E11" s="45"/>
      <c r="F11" s="412">
        <v>1</v>
      </c>
      <c r="G11" s="411" t="s">
        <v>263</v>
      </c>
      <c r="H11" s="45"/>
      <c r="I11" s="45"/>
      <c r="J11" s="45"/>
      <c r="K11" s="45"/>
      <c r="L11" s="45"/>
      <c r="M11" s="45"/>
      <c r="N11" s="45"/>
      <c r="O11" s="45"/>
      <c r="P11" s="92"/>
    </row>
    <row r="12" spans="1:16">
      <c r="A12" s="45"/>
      <c r="B12" s="45"/>
      <c r="C12" s="45"/>
      <c r="D12" s="45"/>
      <c r="E12" s="45"/>
      <c r="F12" s="413"/>
      <c r="G12" s="413"/>
      <c r="H12" s="45"/>
      <c r="I12" s="45"/>
      <c r="J12" s="45"/>
      <c r="K12" s="45"/>
      <c r="L12" s="45"/>
      <c r="M12" s="45"/>
      <c r="N12" s="45"/>
      <c r="O12" s="45"/>
      <c r="P12" s="92"/>
    </row>
    <row r="13" spans="1:16">
      <c r="A13" s="45"/>
      <c r="B13" s="45"/>
      <c r="C13" s="45"/>
      <c r="D13" s="45"/>
      <c r="E13" s="45"/>
      <c r="F13" s="421">
        <v>2</v>
      </c>
      <c r="G13" s="413" t="s">
        <v>264</v>
      </c>
      <c r="H13" s="45"/>
      <c r="I13" s="45"/>
      <c r="J13" s="45"/>
      <c r="K13" s="45"/>
      <c r="L13" s="45"/>
      <c r="M13" s="45"/>
      <c r="N13" s="45"/>
      <c r="O13" s="45"/>
      <c r="P13" s="92"/>
    </row>
    <row r="14" spans="1:16">
      <c r="A14" s="45"/>
      <c r="B14" s="45"/>
      <c r="C14" s="45"/>
      <c r="D14" s="45"/>
      <c r="E14" s="45"/>
      <c r="F14" s="420"/>
      <c r="G14" s="420"/>
      <c r="H14" s="45"/>
      <c r="I14" s="45"/>
      <c r="J14" s="45"/>
      <c r="K14" s="45"/>
      <c r="L14" s="45"/>
      <c r="M14" s="45"/>
      <c r="N14" s="45"/>
      <c r="O14" s="45"/>
      <c r="P14" s="92"/>
    </row>
    <row r="15" spans="1:16">
      <c r="A15" s="45"/>
      <c r="B15" s="45"/>
      <c r="C15" s="45"/>
      <c r="D15" s="45"/>
      <c r="E15" s="45"/>
      <c r="F15" s="412">
        <v>3</v>
      </c>
      <c r="G15" s="413" t="s">
        <v>398</v>
      </c>
      <c r="H15" s="45"/>
      <c r="I15" s="45"/>
      <c r="J15" s="45"/>
      <c r="K15" s="45"/>
      <c r="L15" s="45"/>
      <c r="M15" s="45"/>
      <c r="N15" s="45"/>
      <c r="O15" s="45"/>
      <c r="P15" s="92"/>
    </row>
    <row r="16" spans="1:16">
      <c r="P16" s="92"/>
    </row>
    <row r="17" spans="1:16">
      <c r="A17" s="422"/>
      <c r="B17" s="422"/>
      <c r="C17" s="422"/>
      <c r="D17" s="422"/>
      <c r="E17" s="422"/>
      <c r="F17" s="422"/>
      <c r="G17" s="422"/>
      <c r="H17" s="422"/>
      <c r="I17" s="422"/>
      <c r="J17" s="422"/>
      <c r="K17" s="422"/>
      <c r="L17" s="422"/>
      <c r="M17" s="422"/>
      <c r="N17" s="422"/>
      <c r="O17" s="422"/>
      <c r="P17" s="92"/>
    </row>
    <row r="18" spans="1:16">
      <c r="A18" s="410"/>
      <c r="B18" s="410"/>
      <c r="C18" s="410"/>
      <c r="I18" s="410"/>
      <c r="J18" s="410"/>
      <c r="K18" s="410"/>
      <c r="L18" s="410"/>
      <c r="M18" s="410"/>
      <c r="N18" s="410"/>
      <c r="O18" s="410"/>
      <c r="P18" s="90"/>
    </row>
    <row r="19" spans="1:16" s="90" customFormat="1">
      <c r="A19" s="422"/>
      <c r="B19" s="422"/>
      <c r="C19" s="422"/>
      <c r="I19" s="422"/>
      <c r="J19" s="422"/>
      <c r="K19" s="422"/>
      <c r="L19" s="422"/>
      <c r="M19" s="422"/>
      <c r="N19" s="422"/>
      <c r="O19" s="422"/>
    </row>
    <row r="20" spans="1:16">
      <c r="A20" s="422"/>
      <c r="B20" s="422"/>
      <c r="C20" s="422"/>
      <c r="I20" s="422"/>
      <c r="J20" s="422"/>
      <c r="K20" s="422"/>
      <c r="L20" s="422"/>
      <c r="M20" s="422"/>
      <c r="N20" s="422"/>
      <c r="O20" s="422"/>
      <c r="P20" s="90"/>
    </row>
    <row r="21" spans="1:16">
      <c r="A21" s="90"/>
      <c r="B21" s="90"/>
      <c r="C21" s="90"/>
      <c r="D21" s="90"/>
      <c r="E21" s="90"/>
      <c r="H21" s="90"/>
      <c r="I21" s="90"/>
      <c r="J21" s="90"/>
      <c r="K21" s="90"/>
      <c r="L21" s="90"/>
      <c r="M21" s="90"/>
      <c r="N21" s="90"/>
      <c r="O21" s="90"/>
      <c r="P21" s="90"/>
    </row>
    <row r="22" spans="1:16">
      <c r="A22" s="90"/>
      <c r="B22" s="90"/>
      <c r="C22" s="90"/>
      <c r="D22" s="90"/>
      <c r="E22" s="90"/>
      <c r="H22" s="90"/>
      <c r="I22" s="90"/>
      <c r="J22" s="90"/>
      <c r="K22" s="90"/>
      <c r="L22" s="90"/>
      <c r="M22" s="90"/>
      <c r="N22" s="90"/>
      <c r="O22" s="90"/>
      <c r="P22" s="90"/>
    </row>
    <row r="23" spans="1:16">
      <c r="A23" s="90"/>
      <c r="B23" s="90"/>
      <c r="C23" s="90"/>
      <c r="D23" s="90"/>
      <c r="E23" s="90"/>
      <c r="F23" s="90"/>
      <c r="G23" s="90"/>
      <c r="H23" s="90"/>
      <c r="I23" s="90"/>
      <c r="J23" s="90"/>
      <c r="K23" s="90"/>
      <c r="L23" s="90"/>
      <c r="M23" s="90"/>
      <c r="N23" s="90"/>
      <c r="O23" s="90"/>
      <c r="P23" s="90"/>
    </row>
    <row r="24" spans="1:16">
      <c r="A24" s="90"/>
      <c r="B24" s="90"/>
      <c r="C24" s="90"/>
      <c r="D24" s="90"/>
      <c r="E24" s="90"/>
      <c r="F24" s="90"/>
      <c r="G24" s="90"/>
      <c r="H24" s="90"/>
      <c r="I24" s="90"/>
      <c r="J24" s="90"/>
      <c r="K24" s="90"/>
      <c r="L24" s="90"/>
      <c r="M24" s="90"/>
      <c r="N24" s="90"/>
      <c r="O24" s="90"/>
      <c r="P24" s="90"/>
    </row>
    <row r="25" spans="1:16">
      <c r="A25" s="90"/>
      <c r="B25" s="90"/>
      <c r="C25" s="90"/>
      <c r="D25" s="90"/>
      <c r="E25" s="90"/>
      <c r="F25" s="90"/>
      <c r="G25" s="90"/>
      <c r="H25" s="90"/>
      <c r="I25" s="90"/>
      <c r="J25" s="90"/>
      <c r="K25" s="90"/>
      <c r="L25" s="90"/>
      <c r="M25" s="90"/>
      <c r="N25" s="90"/>
      <c r="O25" s="90"/>
      <c r="P25" s="90"/>
    </row>
    <row r="26" spans="1:16" ht="18.75" customHeight="1">
      <c r="A26" s="90"/>
      <c r="B26" s="90"/>
      <c r="C26" s="90"/>
      <c r="D26" s="90"/>
      <c r="E26" s="90"/>
      <c r="F26" s="90"/>
      <c r="G26" s="90"/>
      <c r="H26" s="90"/>
      <c r="I26" s="90"/>
      <c r="J26" s="90"/>
      <c r="K26" s="90"/>
      <c r="L26" s="90"/>
      <c r="M26" s="90"/>
      <c r="N26" s="90"/>
      <c r="O26" s="90"/>
      <c r="P26" s="90"/>
    </row>
    <row r="27" spans="1:16">
      <c r="A27" s="90"/>
      <c r="B27" s="90"/>
      <c r="C27" s="90"/>
      <c r="D27" s="90"/>
      <c r="E27" s="90"/>
      <c r="F27" s="90"/>
      <c r="G27" s="90"/>
      <c r="H27" s="90"/>
      <c r="I27" s="90"/>
      <c r="J27" s="90"/>
      <c r="K27" s="90"/>
      <c r="L27" s="90"/>
      <c r="M27" s="90"/>
      <c r="N27" s="90"/>
      <c r="O27" s="90"/>
      <c r="P27" s="90"/>
    </row>
    <row r="28" spans="1:16">
      <c r="A28" s="422"/>
      <c r="B28" s="422"/>
      <c r="C28" s="422"/>
      <c r="D28" s="422"/>
      <c r="E28" s="422"/>
      <c r="F28" s="422"/>
      <c r="G28" s="422"/>
      <c r="H28" s="422"/>
      <c r="I28" s="422"/>
      <c r="J28" s="422"/>
      <c r="K28" s="422"/>
      <c r="L28" s="422"/>
      <c r="M28" s="422"/>
      <c r="N28" s="422"/>
      <c r="O28" s="422"/>
      <c r="P28" s="92"/>
    </row>
    <row r="29" spans="1:16">
      <c r="A29" s="422"/>
      <c r="B29" s="422"/>
      <c r="C29" s="422"/>
      <c r="D29" s="422"/>
      <c r="E29" s="422"/>
      <c r="F29" s="422"/>
      <c r="G29" s="422"/>
      <c r="H29" s="422"/>
      <c r="I29" s="422"/>
      <c r="J29" s="422"/>
      <c r="K29" s="422"/>
      <c r="L29" s="422"/>
      <c r="M29" s="422"/>
      <c r="N29" s="422"/>
      <c r="O29" s="422"/>
      <c r="P29" s="92"/>
    </row>
    <row r="30" spans="1:16">
      <c r="A30" s="422"/>
      <c r="B30" s="422"/>
      <c r="C30" s="422"/>
      <c r="D30" s="422"/>
      <c r="E30" s="422"/>
      <c r="F30" s="422"/>
      <c r="G30" s="422"/>
      <c r="H30" s="422"/>
      <c r="I30" s="422"/>
      <c r="J30" s="422"/>
      <c r="K30" s="422"/>
      <c r="L30" s="422"/>
      <c r="M30" s="422"/>
      <c r="N30" s="422"/>
      <c r="O30" s="422"/>
      <c r="P30" s="92"/>
    </row>
    <row r="31" spans="1:16">
      <c r="A31" s="90"/>
      <c r="B31" s="90"/>
      <c r="C31" s="90"/>
      <c r="D31" s="90"/>
      <c r="E31" s="90"/>
      <c r="F31" s="90"/>
      <c r="G31" s="90"/>
      <c r="H31" s="90"/>
      <c r="I31" s="90"/>
      <c r="J31" s="90"/>
      <c r="K31" s="90"/>
      <c r="L31" s="90"/>
      <c r="M31" s="90"/>
      <c r="N31" s="90"/>
      <c r="O31" s="90"/>
      <c r="P31" s="90"/>
    </row>
    <row r="32" spans="1:16">
      <c r="A32" s="90"/>
      <c r="B32" s="90"/>
      <c r="C32" s="90"/>
      <c r="D32" s="90"/>
      <c r="E32" s="90"/>
      <c r="F32" s="90"/>
      <c r="G32" s="90"/>
      <c r="H32" s="90"/>
      <c r="I32" s="90"/>
      <c r="J32" s="90"/>
      <c r="K32" s="90"/>
      <c r="L32" s="90"/>
      <c r="M32" s="90"/>
      <c r="N32" s="90"/>
      <c r="O32" s="90"/>
      <c r="P32" s="90"/>
    </row>
    <row r="33" spans="1:16">
      <c r="A33" s="90"/>
      <c r="B33" s="90"/>
      <c r="C33" s="90"/>
      <c r="D33" s="90"/>
      <c r="E33" s="90"/>
      <c r="F33" s="90"/>
      <c r="G33" s="90"/>
      <c r="H33" s="90"/>
      <c r="I33" s="90"/>
      <c r="J33" s="90"/>
      <c r="K33" s="90"/>
      <c r="L33" s="90"/>
      <c r="M33" s="90"/>
      <c r="N33" s="90"/>
      <c r="O33" s="90"/>
      <c r="P33" s="90"/>
    </row>
    <row r="41" spans="1:16">
      <c r="A41" s="1476" t="s">
        <v>231</v>
      </c>
      <c r="B41" s="1476"/>
      <c r="C41" s="1476"/>
      <c r="D41" s="1476"/>
      <c r="E41" s="1476"/>
      <c r="F41" s="1476"/>
      <c r="G41" s="1476"/>
      <c r="H41" s="1476"/>
      <c r="I41" s="1476"/>
      <c r="J41" s="1476"/>
      <c r="K41" s="1476"/>
      <c r="L41" s="1476"/>
      <c r="M41" s="1476"/>
      <c r="N41" s="1476"/>
      <c r="O41" s="1476"/>
    </row>
    <row r="42" spans="1:16">
      <c r="O42" s="9" t="str">
        <f>様式7!$F$4</f>
        <v>○○○○○○○○○○○ＥＳＣＯ事業</v>
      </c>
    </row>
  </sheetData>
  <mergeCells count="3">
    <mergeCell ref="A41:O41"/>
    <mergeCell ref="A7:O7"/>
    <mergeCell ref="N1:O1"/>
  </mergeCells>
  <phoneticPr fontId="6"/>
  <pageMargins left="0.98425196850393704" right="0.59055118110236227" top="0.78740157480314965" bottom="0.78740157480314965" header="0" footer="0"/>
  <pageSetup paperSize="9" scale="96" orientation="portrait" cellComments="asDisplayed" r:id="rId1"/>
  <headerFooter alignWithMargins="0"/>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J57"/>
  <sheetViews>
    <sheetView view="pageBreakPreview" zoomScaleNormal="85" zoomScaleSheetLayoutView="100" workbookViewId="0">
      <selection activeCell="AJ46" sqref="AJ46"/>
    </sheetView>
  </sheetViews>
  <sheetFormatPr defaultRowHeight="13.2"/>
  <cols>
    <col min="1" max="1" width="2.6640625" customWidth="1"/>
    <col min="10" max="10" width="11.33203125" customWidth="1"/>
    <col min="11" max="11" width="2.6640625" customWidth="1"/>
  </cols>
  <sheetData>
    <row r="1" spans="1:10" ht="16.5" customHeight="1">
      <c r="A1" s="294"/>
      <c r="B1" s="294"/>
      <c r="C1" s="294"/>
      <c r="D1" s="294"/>
      <c r="E1" s="294"/>
      <c r="F1" s="294"/>
      <c r="G1" s="294"/>
      <c r="H1" s="294"/>
      <c r="I1" s="1291" t="s">
        <v>818</v>
      </c>
      <c r="J1" s="1291"/>
    </row>
    <row r="2" spans="1:10" ht="28.5" customHeight="1">
      <c r="A2" s="1479" t="s">
        <v>631</v>
      </c>
      <c r="B2" s="1479"/>
      <c r="C2" s="1479"/>
      <c r="D2" s="1479"/>
      <c r="E2" s="1479"/>
      <c r="F2" s="1479"/>
      <c r="G2" s="1479"/>
      <c r="H2" s="1479"/>
      <c r="I2" s="1479"/>
      <c r="J2" s="1479"/>
    </row>
    <row r="3" spans="1:10" ht="18.75" customHeight="1">
      <c r="A3" s="295" t="s">
        <v>265</v>
      </c>
      <c r="B3" s="94"/>
      <c r="C3" s="414"/>
      <c r="D3" s="414"/>
      <c r="E3" s="414"/>
      <c r="F3" s="414"/>
      <c r="G3" s="414"/>
      <c r="H3" s="414"/>
      <c r="I3" s="414"/>
      <c r="J3" s="414"/>
    </row>
    <row r="4" spans="1:10" ht="21" customHeight="1">
      <c r="A4" s="1481"/>
      <c r="B4" s="1482"/>
      <c r="C4" s="1482"/>
      <c r="D4" s="1482"/>
      <c r="E4" s="1482"/>
      <c r="F4" s="1482"/>
      <c r="G4" s="1482"/>
      <c r="H4" s="1482"/>
      <c r="I4" s="1482"/>
      <c r="J4" s="1483"/>
    </row>
    <row r="5" spans="1:10" ht="21" customHeight="1">
      <c r="A5" s="1484"/>
      <c r="B5" s="1485"/>
      <c r="C5" s="1485"/>
      <c r="D5" s="1485"/>
      <c r="E5" s="1485"/>
      <c r="F5" s="1485"/>
      <c r="G5" s="1485"/>
      <c r="H5" s="1485"/>
      <c r="I5" s="1485"/>
      <c r="J5" s="1486"/>
    </row>
    <row r="6" spans="1:10" ht="21" customHeight="1">
      <c r="A6" s="1484"/>
      <c r="B6" s="1485"/>
      <c r="C6" s="1485"/>
      <c r="D6" s="1485"/>
      <c r="E6" s="1485"/>
      <c r="F6" s="1485"/>
      <c r="G6" s="1485"/>
      <c r="H6" s="1485"/>
      <c r="I6" s="1485"/>
      <c r="J6" s="1486"/>
    </row>
    <row r="7" spans="1:10" ht="21" customHeight="1">
      <c r="A7" s="1484"/>
      <c r="B7" s="1485"/>
      <c r="C7" s="1485"/>
      <c r="D7" s="1485"/>
      <c r="E7" s="1485"/>
      <c r="F7" s="1485"/>
      <c r="G7" s="1485"/>
      <c r="H7" s="1485"/>
      <c r="I7" s="1485"/>
      <c r="J7" s="1486"/>
    </row>
    <row r="8" spans="1:10" ht="21" customHeight="1">
      <c r="A8" s="1484"/>
      <c r="B8" s="1485"/>
      <c r="C8" s="1485"/>
      <c r="D8" s="1485"/>
      <c r="E8" s="1485"/>
      <c r="F8" s="1485"/>
      <c r="G8" s="1485"/>
      <c r="H8" s="1485"/>
      <c r="I8" s="1485"/>
      <c r="J8" s="1486"/>
    </row>
    <row r="9" spans="1:10" ht="21" customHeight="1">
      <c r="A9" s="1484"/>
      <c r="B9" s="1485"/>
      <c r="C9" s="1485"/>
      <c r="D9" s="1485"/>
      <c r="E9" s="1485"/>
      <c r="F9" s="1485"/>
      <c r="G9" s="1485"/>
      <c r="H9" s="1485"/>
      <c r="I9" s="1485"/>
      <c r="J9" s="1486"/>
    </row>
    <row r="10" spans="1:10" ht="21" customHeight="1">
      <c r="A10" s="1484"/>
      <c r="B10" s="1485"/>
      <c r="C10" s="1485"/>
      <c r="D10" s="1485"/>
      <c r="E10" s="1485"/>
      <c r="F10" s="1485"/>
      <c r="G10" s="1485"/>
      <c r="H10" s="1485"/>
      <c r="I10" s="1485"/>
      <c r="J10" s="1486"/>
    </row>
    <row r="11" spans="1:10" ht="21" customHeight="1">
      <c r="A11" s="1484"/>
      <c r="B11" s="1485"/>
      <c r="C11" s="1485"/>
      <c r="D11" s="1485"/>
      <c r="E11" s="1485"/>
      <c r="F11" s="1485"/>
      <c r="G11" s="1485"/>
      <c r="H11" s="1485"/>
      <c r="I11" s="1485"/>
      <c r="J11" s="1486"/>
    </row>
    <row r="12" spans="1:10" ht="21" customHeight="1">
      <c r="A12" s="1487"/>
      <c r="B12" s="1488"/>
      <c r="C12" s="1488"/>
      <c r="D12" s="1488"/>
      <c r="E12" s="1488"/>
      <c r="F12" s="1488"/>
      <c r="G12" s="1488"/>
      <c r="H12" s="1488"/>
      <c r="I12" s="1488"/>
      <c r="J12" s="1489"/>
    </row>
    <row r="13" spans="1:10" ht="11.25" customHeight="1">
      <c r="A13" s="94"/>
      <c r="B13" s="94"/>
      <c r="C13" s="94"/>
      <c r="D13" s="94"/>
      <c r="E13" s="94"/>
      <c r="F13" s="94"/>
      <c r="G13" s="94"/>
      <c r="H13" s="94"/>
      <c r="I13" s="94"/>
      <c r="J13" s="94"/>
    </row>
    <row r="14" spans="1:10" ht="21" customHeight="1">
      <c r="A14" s="295" t="s">
        <v>608</v>
      </c>
      <c r="B14" s="94"/>
      <c r="C14" s="94"/>
      <c r="D14" s="94"/>
      <c r="E14" s="94"/>
      <c r="F14" s="94"/>
      <c r="G14" s="94"/>
      <c r="H14" s="94"/>
      <c r="I14" s="94"/>
      <c r="J14" s="94"/>
    </row>
    <row r="15" spans="1:10" ht="21" customHeight="1">
      <c r="A15" s="1481"/>
      <c r="B15" s="1482"/>
      <c r="C15" s="1482"/>
      <c r="D15" s="1482"/>
      <c r="E15" s="1482"/>
      <c r="F15" s="1482"/>
      <c r="G15" s="1482"/>
      <c r="H15" s="1482"/>
      <c r="I15" s="1482"/>
      <c r="J15" s="1483"/>
    </row>
    <row r="16" spans="1:10" ht="21" customHeight="1">
      <c r="A16" s="1484"/>
      <c r="B16" s="1485"/>
      <c r="C16" s="1485"/>
      <c r="D16" s="1485"/>
      <c r="E16" s="1485"/>
      <c r="F16" s="1485"/>
      <c r="G16" s="1485"/>
      <c r="H16" s="1485"/>
      <c r="I16" s="1485"/>
      <c r="J16" s="1486"/>
    </row>
    <row r="17" spans="1:10" ht="21" customHeight="1">
      <c r="A17" s="1484"/>
      <c r="B17" s="1485"/>
      <c r="C17" s="1485"/>
      <c r="D17" s="1485"/>
      <c r="E17" s="1485"/>
      <c r="F17" s="1485"/>
      <c r="G17" s="1485"/>
      <c r="H17" s="1485"/>
      <c r="I17" s="1485"/>
      <c r="J17" s="1486"/>
    </row>
    <row r="18" spans="1:10" ht="21" customHeight="1">
      <c r="A18" s="1484"/>
      <c r="B18" s="1485"/>
      <c r="C18" s="1485"/>
      <c r="D18" s="1485"/>
      <c r="E18" s="1485"/>
      <c r="F18" s="1485"/>
      <c r="G18" s="1485"/>
      <c r="H18" s="1485"/>
      <c r="I18" s="1485"/>
      <c r="J18" s="1486"/>
    </row>
    <row r="19" spans="1:10" ht="21" customHeight="1">
      <c r="A19" s="1484"/>
      <c r="B19" s="1485"/>
      <c r="C19" s="1485"/>
      <c r="D19" s="1485"/>
      <c r="E19" s="1485"/>
      <c r="F19" s="1485"/>
      <c r="G19" s="1485"/>
      <c r="H19" s="1485"/>
      <c r="I19" s="1485"/>
      <c r="J19" s="1486"/>
    </row>
    <row r="20" spans="1:10" ht="21" customHeight="1">
      <c r="A20" s="1484"/>
      <c r="B20" s="1485"/>
      <c r="C20" s="1485"/>
      <c r="D20" s="1485"/>
      <c r="E20" s="1485"/>
      <c r="F20" s="1485"/>
      <c r="G20" s="1485"/>
      <c r="H20" s="1485"/>
      <c r="I20" s="1485"/>
      <c r="J20" s="1486"/>
    </row>
    <row r="21" spans="1:10" ht="21" customHeight="1">
      <c r="A21" s="1484"/>
      <c r="B21" s="1485"/>
      <c r="C21" s="1485"/>
      <c r="D21" s="1485"/>
      <c r="E21" s="1485"/>
      <c r="F21" s="1485"/>
      <c r="G21" s="1485"/>
      <c r="H21" s="1485"/>
      <c r="I21" s="1485"/>
      <c r="J21" s="1486"/>
    </row>
    <row r="22" spans="1:10" ht="21" customHeight="1">
      <c r="A22" s="1484"/>
      <c r="B22" s="1485"/>
      <c r="C22" s="1485"/>
      <c r="D22" s="1485"/>
      <c r="E22" s="1485"/>
      <c r="F22" s="1485"/>
      <c r="G22" s="1485"/>
      <c r="H22" s="1485"/>
      <c r="I22" s="1485"/>
      <c r="J22" s="1486"/>
    </row>
    <row r="23" spans="1:10" ht="21" customHeight="1">
      <c r="A23" s="1487"/>
      <c r="B23" s="1488"/>
      <c r="C23" s="1488"/>
      <c r="D23" s="1488"/>
      <c r="E23" s="1488"/>
      <c r="F23" s="1488"/>
      <c r="G23" s="1488"/>
      <c r="H23" s="1488"/>
      <c r="I23" s="1488"/>
      <c r="J23" s="1489"/>
    </row>
    <row r="24" spans="1:10" ht="10.5" customHeight="1">
      <c r="A24" s="398"/>
      <c r="B24" s="94"/>
      <c r="C24" s="94"/>
      <c r="D24" s="94"/>
      <c r="E24" s="94"/>
      <c r="F24" s="94"/>
      <c r="G24" s="94"/>
      <c r="H24" s="94"/>
      <c r="I24" s="94"/>
      <c r="J24" s="398"/>
    </row>
    <row r="25" spans="1:10" ht="21" customHeight="1">
      <c r="A25" s="295" t="s">
        <v>418</v>
      </c>
      <c r="B25" s="415"/>
      <c r="C25" s="415"/>
      <c r="D25" s="415"/>
      <c r="E25" s="415"/>
      <c r="F25" s="415"/>
      <c r="G25" s="415"/>
      <c r="H25" s="415"/>
      <c r="I25" s="415"/>
      <c r="J25" s="416"/>
    </row>
    <row r="26" spans="1:10" ht="21" customHeight="1">
      <c r="A26" s="1481"/>
      <c r="B26" s="1482"/>
      <c r="C26" s="1482"/>
      <c r="D26" s="1482"/>
      <c r="E26" s="1482"/>
      <c r="F26" s="1482"/>
      <c r="G26" s="1482"/>
      <c r="H26" s="1482"/>
      <c r="I26" s="1482"/>
      <c r="J26" s="1483"/>
    </row>
    <row r="27" spans="1:10" ht="21" customHeight="1">
      <c r="A27" s="1484"/>
      <c r="B27" s="1485"/>
      <c r="C27" s="1485"/>
      <c r="D27" s="1485"/>
      <c r="E27" s="1485"/>
      <c r="F27" s="1485"/>
      <c r="G27" s="1485"/>
      <c r="H27" s="1485"/>
      <c r="I27" s="1485"/>
      <c r="J27" s="1486"/>
    </row>
    <row r="28" spans="1:10" ht="21" customHeight="1">
      <c r="A28" s="1484"/>
      <c r="B28" s="1485"/>
      <c r="C28" s="1485"/>
      <c r="D28" s="1485"/>
      <c r="E28" s="1485"/>
      <c r="F28" s="1485"/>
      <c r="G28" s="1485"/>
      <c r="H28" s="1485"/>
      <c r="I28" s="1485"/>
      <c r="J28" s="1486"/>
    </row>
    <row r="29" spans="1:10" ht="21" customHeight="1">
      <c r="A29" s="1484"/>
      <c r="B29" s="1485"/>
      <c r="C29" s="1485"/>
      <c r="D29" s="1485"/>
      <c r="E29" s="1485"/>
      <c r="F29" s="1485"/>
      <c r="G29" s="1485"/>
      <c r="H29" s="1485"/>
      <c r="I29" s="1485"/>
      <c r="J29" s="1486"/>
    </row>
    <row r="30" spans="1:10" ht="21" customHeight="1">
      <c r="A30" s="1484"/>
      <c r="B30" s="1485"/>
      <c r="C30" s="1485"/>
      <c r="D30" s="1485"/>
      <c r="E30" s="1485"/>
      <c r="F30" s="1485"/>
      <c r="G30" s="1485"/>
      <c r="H30" s="1485"/>
      <c r="I30" s="1485"/>
      <c r="J30" s="1486"/>
    </row>
    <row r="31" spans="1:10" ht="21" customHeight="1">
      <c r="A31" s="1484"/>
      <c r="B31" s="1485"/>
      <c r="C31" s="1485"/>
      <c r="D31" s="1485"/>
      <c r="E31" s="1485"/>
      <c r="F31" s="1485"/>
      <c r="G31" s="1485"/>
      <c r="H31" s="1485"/>
      <c r="I31" s="1485"/>
      <c r="J31" s="1486"/>
    </row>
    <row r="32" spans="1:10" ht="21" customHeight="1">
      <c r="A32" s="1484"/>
      <c r="B32" s="1485"/>
      <c r="C32" s="1485"/>
      <c r="D32" s="1485"/>
      <c r="E32" s="1485"/>
      <c r="F32" s="1485"/>
      <c r="G32" s="1485"/>
      <c r="H32" s="1485"/>
      <c r="I32" s="1485"/>
      <c r="J32" s="1486"/>
    </row>
    <row r="33" spans="1:10" ht="21" customHeight="1">
      <c r="A33" s="1484"/>
      <c r="B33" s="1485"/>
      <c r="C33" s="1485"/>
      <c r="D33" s="1485"/>
      <c r="E33" s="1485"/>
      <c r="F33" s="1485"/>
      <c r="G33" s="1485"/>
      <c r="H33" s="1485"/>
      <c r="I33" s="1485"/>
      <c r="J33" s="1486"/>
    </row>
    <row r="34" spans="1:10" ht="21" customHeight="1">
      <c r="A34" s="1487"/>
      <c r="B34" s="1488"/>
      <c r="C34" s="1488"/>
      <c r="D34" s="1488"/>
      <c r="E34" s="1488"/>
      <c r="F34" s="1488"/>
      <c r="G34" s="1488"/>
      <c r="H34" s="1488"/>
      <c r="I34" s="1488"/>
      <c r="J34" s="1489"/>
    </row>
    <row r="35" spans="1:10" ht="21" customHeight="1">
      <c r="A35" s="417"/>
      <c r="B35" s="417"/>
      <c r="C35" s="417"/>
      <c r="D35" s="417"/>
      <c r="E35" s="417"/>
      <c r="F35" s="417"/>
      <c r="G35" s="417"/>
      <c r="H35" s="417"/>
      <c r="I35" s="417"/>
      <c r="J35" s="417"/>
    </row>
    <row r="36" spans="1:10" ht="21" customHeight="1">
      <c r="A36" s="425" t="s">
        <v>428</v>
      </c>
      <c r="B36" s="424"/>
      <c r="C36" s="417"/>
      <c r="D36" s="417"/>
      <c r="E36" s="417"/>
      <c r="F36" s="417"/>
      <c r="G36" s="417"/>
      <c r="H36" s="417"/>
      <c r="I36" s="417"/>
      <c r="J36" s="417"/>
    </row>
    <row r="37" spans="1:10" ht="21" customHeight="1">
      <c r="A37" s="425" t="s">
        <v>429</v>
      </c>
      <c r="B37" s="424"/>
      <c r="C37" s="417"/>
      <c r="D37" s="417"/>
      <c r="E37" s="417"/>
      <c r="F37" s="417"/>
      <c r="G37" s="417"/>
      <c r="H37" s="417"/>
      <c r="I37" s="417"/>
      <c r="J37" s="417"/>
    </row>
    <row r="38" spans="1:10" ht="21" customHeight="1">
      <c r="A38" s="1480" t="s">
        <v>745</v>
      </c>
      <c r="B38" s="1480"/>
      <c r="C38" s="1480"/>
      <c r="D38" s="1480"/>
      <c r="E38" s="1480"/>
      <c r="F38" s="1480"/>
      <c r="G38" s="1480"/>
      <c r="H38" s="1480"/>
      <c r="I38" s="1480"/>
      <c r="J38" s="1480"/>
    </row>
    <row r="39" spans="1:10" ht="21" customHeight="1">
      <c r="A39" s="294"/>
      <c r="B39" s="294"/>
      <c r="C39" s="294"/>
      <c r="D39" s="294"/>
      <c r="E39" s="294"/>
      <c r="F39" s="294"/>
      <c r="G39" s="294"/>
      <c r="H39" s="294"/>
      <c r="I39" s="294"/>
      <c r="J39" s="25" t="str">
        <f>様式7!$F$4</f>
        <v>○○○○○○○○○○○ＥＳＣＯ事業</v>
      </c>
    </row>
    <row r="40" spans="1:10" ht="21" customHeight="1">
      <c r="A40" s="1"/>
      <c r="B40" s="1"/>
      <c r="C40" s="1"/>
      <c r="D40" s="1"/>
      <c r="E40" s="1"/>
      <c r="F40" s="1"/>
      <c r="G40" s="1"/>
      <c r="H40" s="1"/>
      <c r="I40" s="1"/>
      <c r="J40" s="1"/>
    </row>
    <row r="41" spans="1:10" ht="21" customHeight="1">
      <c r="A41" s="1"/>
      <c r="B41" s="1"/>
      <c r="C41" s="1"/>
      <c r="D41" s="1"/>
      <c r="E41" s="1"/>
      <c r="F41" s="1"/>
      <c r="G41" s="1"/>
      <c r="H41" s="1"/>
      <c r="I41" s="1"/>
      <c r="J41" s="1"/>
    </row>
    <row r="42" spans="1:10" ht="21" customHeight="1">
      <c r="A42" s="1"/>
      <c r="B42" s="1"/>
      <c r="C42" s="1"/>
      <c r="D42" s="1"/>
      <c r="E42" s="1"/>
      <c r="F42" s="1"/>
      <c r="G42" s="1"/>
      <c r="H42" s="1"/>
      <c r="I42" s="1"/>
      <c r="J42" s="1"/>
    </row>
    <row r="43" spans="1:10" ht="21" customHeight="1">
      <c r="A43" s="1"/>
      <c r="B43" s="1"/>
      <c r="C43" s="1"/>
      <c r="D43" s="1"/>
      <c r="E43" s="1"/>
      <c r="F43" s="1"/>
      <c r="G43" s="1"/>
      <c r="H43" s="1"/>
      <c r="I43" s="1"/>
      <c r="J43" s="1"/>
    </row>
    <row r="44" spans="1:10" ht="21" customHeight="1">
      <c r="A44" s="1"/>
      <c r="B44" s="1"/>
      <c r="C44" s="1"/>
      <c r="D44" s="1"/>
      <c r="E44" s="1"/>
      <c r="F44" s="1"/>
      <c r="G44" s="1"/>
      <c r="H44" s="1"/>
      <c r="I44" s="1"/>
      <c r="J44" s="1"/>
    </row>
    <row r="45" spans="1:10" ht="21" customHeight="1">
      <c r="A45" s="1"/>
      <c r="B45" s="1"/>
      <c r="C45" s="1"/>
      <c r="D45" s="1"/>
      <c r="E45" s="1"/>
      <c r="F45" s="1"/>
      <c r="G45" s="1"/>
      <c r="H45" s="1"/>
      <c r="I45" s="1"/>
      <c r="J45" s="1"/>
    </row>
    <row r="46" spans="1:10" ht="21" customHeight="1">
      <c r="A46" s="1"/>
      <c r="B46" s="1"/>
      <c r="C46" s="1"/>
      <c r="D46" s="1"/>
      <c r="E46" s="1"/>
      <c r="F46" s="1"/>
      <c r="G46" s="1"/>
      <c r="H46" s="1"/>
      <c r="I46" s="1"/>
      <c r="J46" s="1"/>
    </row>
    <row r="47" spans="1:10" ht="21" customHeight="1">
      <c r="A47" s="1"/>
      <c r="B47" s="1"/>
      <c r="C47" s="1"/>
      <c r="D47" s="1"/>
      <c r="E47" s="1"/>
      <c r="F47" s="1"/>
      <c r="G47" s="1"/>
      <c r="H47" s="1"/>
      <c r="I47" s="1"/>
      <c r="J47" s="1"/>
    </row>
    <row r="48" spans="1:10" ht="21" customHeight="1">
      <c r="A48" s="1"/>
      <c r="B48" s="1"/>
      <c r="C48" s="1"/>
      <c r="D48" s="1"/>
      <c r="E48" s="1"/>
      <c r="F48" s="1"/>
      <c r="G48" s="1"/>
      <c r="H48" s="1"/>
      <c r="I48" s="1"/>
      <c r="J48" s="1"/>
    </row>
    <row r="49" spans="1:10" ht="21" customHeight="1">
      <c r="A49" s="1"/>
      <c r="B49" s="1"/>
      <c r="C49" s="1"/>
      <c r="D49" s="1"/>
      <c r="E49" s="1"/>
      <c r="F49" s="1"/>
      <c r="G49" s="1"/>
      <c r="H49" s="1"/>
      <c r="I49" s="1"/>
      <c r="J49" s="1"/>
    </row>
    <row r="50" spans="1:10" ht="21" customHeight="1">
      <c r="A50" s="1"/>
      <c r="B50" s="1"/>
      <c r="C50" s="1"/>
      <c r="D50" s="1"/>
      <c r="E50" s="1"/>
      <c r="F50" s="1"/>
      <c r="G50" s="1"/>
      <c r="H50" s="1"/>
      <c r="I50" s="1"/>
      <c r="J50" s="1"/>
    </row>
    <row r="51" spans="1:10" ht="21" customHeight="1">
      <c r="A51" s="1"/>
      <c r="B51" s="1"/>
      <c r="C51" s="1"/>
      <c r="D51" s="1"/>
      <c r="E51" s="1"/>
      <c r="F51" s="1"/>
      <c r="G51" s="1"/>
      <c r="H51" s="1"/>
      <c r="I51" s="1"/>
      <c r="J51" s="1"/>
    </row>
    <row r="52" spans="1:10" ht="21" customHeight="1">
      <c r="A52" s="1"/>
      <c r="B52" s="1"/>
      <c r="C52" s="1"/>
      <c r="D52" s="1"/>
      <c r="E52" s="1"/>
      <c r="F52" s="1"/>
      <c r="G52" s="1"/>
      <c r="H52" s="1"/>
      <c r="I52" s="1"/>
      <c r="J52" s="1"/>
    </row>
    <row r="53" spans="1:10" ht="21" customHeight="1">
      <c r="A53" s="1"/>
      <c r="B53" s="1"/>
      <c r="C53" s="1"/>
      <c r="D53" s="1"/>
      <c r="E53" s="1"/>
      <c r="F53" s="1"/>
      <c r="G53" s="1"/>
      <c r="H53" s="1"/>
      <c r="I53" s="1"/>
      <c r="J53" s="1"/>
    </row>
    <row r="54" spans="1:10" ht="21" customHeight="1">
      <c r="A54" s="1"/>
      <c r="B54" s="1"/>
      <c r="C54" s="1"/>
      <c r="D54" s="1"/>
      <c r="E54" s="1"/>
      <c r="F54" s="1"/>
      <c r="G54" s="1"/>
      <c r="H54" s="1"/>
      <c r="I54" s="1"/>
      <c r="J54" s="1"/>
    </row>
    <row r="55" spans="1:10" ht="21" customHeight="1">
      <c r="A55" s="1"/>
      <c r="B55" s="1"/>
      <c r="C55" s="1"/>
      <c r="D55" s="1"/>
      <c r="E55" s="1"/>
      <c r="F55" s="1"/>
      <c r="G55" s="1"/>
      <c r="H55" s="1"/>
      <c r="I55" s="1"/>
      <c r="J55" s="1"/>
    </row>
    <row r="56" spans="1:10" ht="21" customHeight="1">
      <c r="A56" s="1"/>
      <c r="B56" s="1"/>
      <c r="C56" s="1"/>
      <c r="D56" s="1"/>
      <c r="E56" s="1"/>
      <c r="F56" s="1"/>
      <c r="G56" s="1"/>
      <c r="H56" s="1"/>
      <c r="I56" s="1"/>
      <c r="J56" s="1"/>
    </row>
    <row r="57" spans="1:10" ht="21" customHeight="1">
      <c r="A57" s="1"/>
      <c r="B57" s="1"/>
      <c r="C57" s="1"/>
      <c r="D57" s="1"/>
      <c r="E57" s="1"/>
      <c r="F57" s="1"/>
      <c r="G57" s="1"/>
      <c r="H57" s="1"/>
      <c r="I57" s="1"/>
      <c r="J57" s="1"/>
    </row>
  </sheetData>
  <mergeCells count="6">
    <mergeCell ref="I1:J1"/>
    <mergeCell ref="A2:J2"/>
    <mergeCell ref="A38:J38"/>
    <mergeCell ref="A4:J12"/>
    <mergeCell ref="A15:J23"/>
    <mergeCell ref="A26:J34"/>
  </mergeCells>
  <phoneticPr fontId="6"/>
  <pageMargins left="0.98425196850393704" right="0.59055118110236215" top="0.78740157480314965" bottom="0.78740157480314965" header="0" footer="0"/>
  <pageSetup paperSize="9" scale="98" orientation="portrait" r:id="rId1"/>
  <headerFooter alignWithMargins="0"/>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Q44"/>
  <sheetViews>
    <sheetView view="pageBreakPreview" topLeftCell="A25" zoomScaleNormal="70" zoomScaleSheetLayoutView="100" workbookViewId="0">
      <selection activeCell="AJ46" sqref="AJ46"/>
    </sheetView>
  </sheetViews>
  <sheetFormatPr defaultRowHeight="13.2"/>
  <cols>
    <col min="1" max="1" width="1.44140625" customWidth="1"/>
    <col min="2" max="2" width="23.33203125" customWidth="1"/>
    <col min="3" max="3" width="2.21875" customWidth="1"/>
    <col min="4" max="4" width="13.44140625" customWidth="1"/>
    <col min="5" max="5" width="4.88671875" customWidth="1"/>
    <col min="6" max="6" width="11.6640625" bestFit="1" customWidth="1"/>
    <col min="7" max="7" width="6.6640625" customWidth="1"/>
    <col min="9" max="9" width="7.88671875" customWidth="1"/>
    <col min="10" max="10" width="6.6640625" customWidth="1"/>
    <col min="11" max="11" width="3.109375" customWidth="1"/>
    <col min="12" max="12" width="2.33203125" customWidth="1"/>
    <col min="13" max="13" width="1.21875" customWidth="1"/>
  </cols>
  <sheetData>
    <row r="1" spans="1:15" ht="16.5" customHeight="1">
      <c r="A1" s="294"/>
      <c r="B1" s="294"/>
      <c r="C1" s="294"/>
      <c r="D1" s="294"/>
      <c r="E1" s="294"/>
      <c r="F1" s="294"/>
      <c r="G1" s="294"/>
      <c r="H1" s="294"/>
      <c r="I1" s="294"/>
      <c r="J1" s="1291" t="s">
        <v>819</v>
      </c>
      <c r="K1" s="1291"/>
      <c r="L1" s="1291"/>
      <c r="M1" s="1"/>
    </row>
    <row r="2" spans="1:15" ht="28.5" customHeight="1">
      <c r="A2" s="1526" t="s">
        <v>68</v>
      </c>
      <c r="B2" s="1526"/>
      <c r="C2" s="1526"/>
      <c r="D2" s="1526"/>
      <c r="E2" s="1526"/>
      <c r="F2" s="1526"/>
      <c r="G2" s="1526"/>
      <c r="H2" s="1526"/>
      <c r="I2" s="1526"/>
      <c r="J2" s="1526"/>
      <c r="K2" s="1526"/>
      <c r="L2" s="1526"/>
      <c r="M2" s="1"/>
    </row>
    <row r="3" spans="1:15" ht="21.75" customHeight="1">
      <c r="A3" s="426" t="s">
        <v>626</v>
      </c>
      <c r="B3" s="398"/>
      <c r="C3" s="398"/>
      <c r="D3" s="398"/>
      <c r="E3" s="398"/>
      <c r="F3" s="398"/>
      <c r="G3" s="398"/>
      <c r="H3" s="398"/>
      <c r="I3" s="398"/>
      <c r="J3" s="398"/>
      <c r="K3" s="398"/>
      <c r="L3" s="398"/>
      <c r="M3" s="1"/>
    </row>
    <row r="4" spans="1:15" ht="18" customHeight="1">
      <c r="A4" s="426"/>
      <c r="B4" s="427" t="s">
        <v>702</v>
      </c>
      <c r="C4" s="398"/>
      <c r="D4" s="398"/>
      <c r="E4" s="398"/>
      <c r="F4" s="398"/>
      <c r="G4" s="398"/>
      <c r="H4" s="398"/>
      <c r="I4" s="398"/>
      <c r="J4" s="398"/>
      <c r="K4" s="398"/>
      <c r="L4" s="398"/>
      <c r="M4" s="1"/>
    </row>
    <row r="5" spans="1:15" s="122" customFormat="1" ht="15" customHeight="1">
      <c r="A5" s="261"/>
      <c r="B5" s="427" t="s">
        <v>527</v>
      </c>
      <c r="C5" s="261"/>
      <c r="D5" s="261"/>
      <c r="E5" s="261"/>
      <c r="F5" s="261"/>
      <c r="G5" s="261"/>
      <c r="H5" s="261"/>
      <c r="I5" s="261"/>
      <c r="J5" s="261"/>
      <c r="K5" s="261"/>
      <c r="L5" s="261"/>
      <c r="M5" s="123"/>
    </row>
    <row r="6" spans="1:15" s="122" customFormat="1" ht="15" customHeight="1">
      <c r="A6" s="261"/>
      <c r="B6" s="427" t="s">
        <v>386</v>
      </c>
      <c r="C6" s="261"/>
      <c r="D6" s="261"/>
      <c r="E6" s="261"/>
      <c r="F6" s="261"/>
      <c r="G6" s="261"/>
      <c r="H6" s="261"/>
      <c r="I6" s="261"/>
      <c r="J6" s="261"/>
      <c r="K6" s="261"/>
      <c r="L6" s="261"/>
      <c r="M6" s="123"/>
    </row>
    <row r="7" spans="1:15" s="122" customFormat="1" ht="15.75" customHeight="1">
      <c r="A7" s="261"/>
      <c r="B7" s="427" t="s">
        <v>387</v>
      </c>
      <c r="C7" s="261"/>
      <c r="D7" s="261"/>
      <c r="E7" s="261"/>
      <c r="F7" s="261"/>
      <c r="G7" s="261"/>
      <c r="H7" s="261"/>
      <c r="I7" s="261"/>
      <c r="J7" s="261"/>
      <c r="K7" s="261"/>
      <c r="L7" s="261"/>
      <c r="M7" s="123"/>
    </row>
    <row r="8" spans="1:15" s="122" customFormat="1" ht="6" customHeight="1">
      <c r="A8" s="261"/>
      <c r="B8" s="427"/>
      <c r="C8" s="261"/>
      <c r="D8" s="261"/>
      <c r="E8" s="261"/>
      <c r="F8" s="261"/>
      <c r="G8" s="261"/>
      <c r="H8" s="261"/>
      <c r="I8" s="261"/>
      <c r="J8" s="261"/>
      <c r="K8" s="261"/>
      <c r="L8" s="261"/>
      <c r="M8" s="123"/>
    </row>
    <row r="9" spans="1:15" ht="22.5" customHeight="1">
      <c r="A9" s="398"/>
      <c r="B9" s="428" t="s">
        <v>388</v>
      </c>
      <c r="C9" s="1527"/>
      <c r="D9" s="1528"/>
      <c r="E9" s="1528"/>
      <c r="F9" s="1528"/>
      <c r="G9" s="1528"/>
      <c r="H9" s="1528"/>
      <c r="I9" s="1528"/>
      <c r="J9" s="1528"/>
      <c r="K9" s="1528"/>
      <c r="L9" s="1529"/>
      <c r="M9" s="1"/>
    </row>
    <row r="10" spans="1:15" ht="21.75" customHeight="1">
      <c r="A10" s="398"/>
      <c r="B10" s="429" t="s">
        <v>399</v>
      </c>
      <c r="C10" s="1530" t="s">
        <v>407</v>
      </c>
      <c r="D10" s="1530"/>
      <c r="E10" s="1530"/>
      <c r="F10" s="1530"/>
      <c r="G10" s="1530"/>
      <c r="H10" s="1530"/>
      <c r="I10" s="1530"/>
      <c r="J10" s="1530"/>
      <c r="K10" s="1530"/>
      <c r="L10" s="1530"/>
      <c r="M10" s="1"/>
    </row>
    <row r="11" spans="1:15" ht="22.5" customHeight="1">
      <c r="A11" s="398"/>
      <c r="B11" s="430" t="s">
        <v>406</v>
      </c>
      <c r="C11" s="431"/>
      <c r="D11" s="431"/>
      <c r="E11" s="431"/>
      <c r="F11" s="431"/>
      <c r="G11" s="431"/>
      <c r="H11" s="431"/>
      <c r="I11" s="431"/>
      <c r="J11" s="431"/>
      <c r="K11" s="431"/>
      <c r="L11" s="431"/>
      <c r="M11" s="1"/>
    </row>
    <row r="12" spans="1:15" ht="21" customHeight="1">
      <c r="A12" s="398"/>
      <c r="B12" s="428" t="s">
        <v>400</v>
      </c>
      <c r="C12" s="1521"/>
      <c r="D12" s="1522"/>
      <c r="E12" s="1522"/>
      <c r="F12" s="1522"/>
      <c r="G12" s="1522"/>
      <c r="H12" s="1522"/>
      <c r="I12" s="1522"/>
      <c r="J12" s="1522"/>
      <c r="K12" s="1522"/>
      <c r="L12" s="1523"/>
      <c r="M12" s="1"/>
    </row>
    <row r="13" spans="1:15" ht="21" customHeight="1">
      <c r="A13" s="398"/>
      <c r="B13" s="429" t="s">
        <v>401</v>
      </c>
      <c r="C13" s="1527"/>
      <c r="D13" s="1528"/>
      <c r="E13" s="1528"/>
      <c r="F13" s="1528"/>
      <c r="G13" s="1528"/>
      <c r="H13" s="1528"/>
      <c r="I13" s="1528"/>
      <c r="J13" s="1528"/>
      <c r="K13" s="1528"/>
      <c r="L13" s="1529"/>
      <c r="M13" s="1"/>
    </row>
    <row r="14" spans="1:15" ht="25.5" customHeight="1">
      <c r="A14" s="398"/>
      <c r="B14" s="429" t="s">
        <v>402</v>
      </c>
      <c r="C14" s="432"/>
      <c r="D14" s="433"/>
      <c r="E14" s="433"/>
      <c r="F14" s="433"/>
      <c r="G14" s="433"/>
      <c r="H14" s="1531" t="s">
        <v>433</v>
      </c>
      <c r="I14" s="1531"/>
      <c r="J14" s="1531"/>
      <c r="K14" s="1531"/>
      <c r="L14" s="1532"/>
      <c r="M14" s="1"/>
    </row>
    <row r="15" spans="1:15" ht="21" customHeight="1">
      <c r="A15" s="398"/>
      <c r="B15" s="429" t="s">
        <v>403</v>
      </c>
      <c r="C15" s="1527"/>
      <c r="D15" s="1528"/>
      <c r="E15" s="1528"/>
      <c r="F15" s="1528"/>
      <c r="G15" s="1528"/>
      <c r="H15" s="1528"/>
      <c r="I15" s="1528"/>
      <c r="J15" s="1528"/>
      <c r="K15" s="1528"/>
      <c r="L15" s="1529"/>
      <c r="M15" s="1"/>
      <c r="O15" s="1"/>
    </row>
    <row r="16" spans="1:15" ht="24.75" customHeight="1">
      <c r="A16" s="398"/>
      <c r="B16" s="429" t="s">
        <v>404</v>
      </c>
      <c r="C16" s="1524"/>
      <c r="D16" s="1525"/>
      <c r="E16" s="434" t="s">
        <v>59</v>
      </c>
      <c r="F16" s="1490"/>
      <c r="G16" s="1491"/>
      <c r="H16" s="1491"/>
      <c r="I16" s="1491"/>
      <c r="J16" s="1491"/>
      <c r="K16" s="1491"/>
      <c r="L16" s="1492"/>
      <c r="M16" s="1"/>
    </row>
    <row r="17" spans="1:17" ht="21" customHeight="1">
      <c r="A17" s="398"/>
      <c r="B17" s="429" t="s">
        <v>405</v>
      </c>
      <c r="C17" s="1521"/>
      <c r="D17" s="1522"/>
      <c r="E17" s="1522"/>
      <c r="F17" s="1522"/>
      <c r="G17" s="1522"/>
      <c r="H17" s="1522"/>
      <c r="I17" s="1522"/>
      <c r="J17" s="1522"/>
      <c r="K17" s="1522"/>
      <c r="L17" s="1523"/>
      <c r="M17" s="1"/>
    </row>
    <row r="18" spans="1:17" ht="21.75" customHeight="1">
      <c r="A18" s="435"/>
      <c r="B18" s="436"/>
      <c r="C18" s="436"/>
      <c r="D18" s="398"/>
      <c r="E18" s="398"/>
      <c r="F18" s="398"/>
      <c r="G18" s="398"/>
      <c r="H18" s="398"/>
      <c r="I18" s="398"/>
      <c r="J18" s="398"/>
      <c r="K18" s="398"/>
      <c r="L18" s="398"/>
      <c r="M18" s="1"/>
      <c r="Q18" s="1"/>
    </row>
    <row r="19" spans="1:17" ht="21" customHeight="1">
      <c r="A19" s="426" t="s">
        <v>627</v>
      </c>
      <c r="B19" s="398"/>
      <c r="C19" s="398"/>
      <c r="D19" s="398"/>
      <c r="E19" s="398"/>
      <c r="F19" s="398"/>
      <c r="G19" s="398"/>
      <c r="H19" s="398"/>
      <c r="I19" s="398"/>
      <c r="J19" s="398"/>
      <c r="K19" s="398"/>
      <c r="L19" s="398"/>
      <c r="M19" s="1"/>
    </row>
    <row r="20" spans="1:17" ht="22.5" customHeight="1">
      <c r="A20" s="1506"/>
      <c r="B20" s="1507"/>
      <c r="C20" s="1507"/>
      <c r="D20" s="1507"/>
      <c r="E20" s="1507"/>
      <c r="F20" s="1507"/>
      <c r="G20" s="1507"/>
      <c r="H20" s="1507"/>
      <c r="I20" s="1507"/>
      <c r="J20" s="1507"/>
      <c r="K20" s="1507"/>
      <c r="L20" s="1508"/>
      <c r="M20" s="1"/>
    </row>
    <row r="21" spans="1:17" ht="21.75" customHeight="1">
      <c r="A21" s="1509"/>
      <c r="B21" s="1510"/>
      <c r="C21" s="1510"/>
      <c r="D21" s="1510"/>
      <c r="E21" s="1510"/>
      <c r="F21" s="1510"/>
      <c r="G21" s="1510"/>
      <c r="H21" s="1510"/>
      <c r="I21" s="1510"/>
      <c r="J21" s="1510"/>
      <c r="K21" s="1510"/>
      <c r="L21" s="1511"/>
      <c r="M21" s="1"/>
    </row>
    <row r="22" spans="1:17" ht="22.5" customHeight="1">
      <c r="A22" s="1509"/>
      <c r="B22" s="1510"/>
      <c r="C22" s="1510"/>
      <c r="D22" s="1510"/>
      <c r="E22" s="1510"/>
      <c r="F22" s="1510"/>
      <c r="G22" s="1510"/>
      <c r="H22" s="1510"/>
      <c r="I22" s="1510"/>
      <c r="J22" s="1510"/>
      <c r="K22" s="1510"/>
      <c r="L22" s="1511"/>
      <c r="M22" s="1"/>
    </row>
    <row r="23" spans="1:17" ht="24" customHeight="1">
      <c r="A23" s="1509"/>
      <c r="B23" s="1510"/>
      <c r="C23" s="1510"/>
      <c r="D23" s="1510"/>
      <c r="E23" s="1510"/>
      <c r="F23" s="1510"/>
      <c r="G23" s="1510"/>
      <c r="H23" s="1510"/>
      <c r="I23" s="1510"/>
      <c r="J23" s="1510"/>
      <c r="K23" s="1510"/>
      <c r="L23" s="1511"/>
      <c r="M23" s="1"/>
    </row>
    <row r="24" spans="1:17" ht="22.5" customHeight="1">
      <c r="A24" s="1512"/>
      <c r="B24" s="1513"/>
      <c r="C24" s="1513"/>
      <c r="D24" s="1513"/>
      <c r="E24" s="1513"/>
      <c r="F24" s="1513"/>
      <c r="G24" s="1513"/>
      <c r="H24" s="1513"/>
      <c r="I24" s="1513"/>
      <c r="J24" s="1513"/>
      <c r="K24" s="1513"/>
      <c r="L24" s="1514"/>
      <c r="M24" s="1"/>
    </row>
    <row r="25" spans="1:17" ht="21" customHeight="1">
      <c r="A25" s="426" t="s">
        <v>393</v>
      </c>
      <c r="B25" s="398"/>
      <c r="C25" s="398"/>
      <c r="D25" s="398"/>
      <c r="E25" s="398"/>
      <c r="F25" s="398"/>
      <c r="G25" s="398"/>
      <c r="H25" s="398"/>
      <c r="I25" s="398"/>
      <c r="J25" s="398"/>
      <c r="K25" s="398"/>
      <c r="L25" s="398"/>
      <c r="M25" s="1"/>
    </row>
    <row r="26" spans="1:17" ht="23.25" customHeight="1">
      <c r="A26" s="1496"/>
      <c r="B26" s="1496"/>
      <c r="C26" s="1502" t="s">
        <v>24</v>
      </c>
      <c r="D26" s="1503"/>
      <c r="E26" s="1504"/>
      <c r="F26" s="1502" t="s">
        <v>678</v>
      </c>
      <c r="G26" s="1504"/>
      <c r="H26" s="1502" t="s">
        <v>22</v>
      </c>
      <c r="I26" s="1503"/>
      <c r="J26" s="1504"/>
      <c r="K26" s="425"/>
      <c r="L26" s="437"/>
      <c r="M26" s="1"/>
    </row>
    <row r="27" spans="1:17" ht="22.5" customHeight="1">
      <c r="A27" s="1496" t="s">
        <v>409</v>
      </c>
      <c r="B27" s="1496"/>
      <c r="C27" s="1493"/>
      <c r="D27" s="1494"/>
      <c r="E27" s="1495"/>
      <c r="F27" s="1493"/>
      <c r="G27" s="1495"/>
      <c r="H27" s="1493">
        <f>SUM(C27:G27)</f>
        <v>0</v>
      </c>
      <c r="I27" s="1494"/>
      <c r="J27" s="1495"/>
      <c r="K27" s="425"/>
      <c r="L27" s="437"/>
      <c r="M27" s="1"/>
    </row>
    <row r="28" spans="1:17" ht="21.75" customHeight="1">
      <c r="A28" s="1496" t="s">
        <v>410</v>
      </c>
      <c r="B28" s="1496"/>
      <c r="C28" s="1493"/>
      <c r="D28" s="1494"/>
      <c r="E28" s="1495"/>
      <c r="F28" s="1493"/>
      <c r="G28" s="1495"/>
      <c r="H28" s="1493">
        <f>SUM(C28:G28)</f>
        <v>0</v>
      </c>
      <c r="I28" s="1494"/>
      <c r="J28" s="1495"/>
      <c r="K28" s="425"/>
      <c r="L28" s="437"/>
      <c r="M28" s="1"/>
    </row>
    <row r="29" spans="1:17" ht="24.75" customHeight="1">
      <c r="A29" s="1496" t="s">
        <v>411</v>
      </c>
      <c r="B29" s="1496"/>
      <c r="C29" s="1497" t="e">
        <f>H27/H28</f>
        <v>#DIV/0!</v>
      </c>
      <c r="D29" s="1498"/>
      <c r="E29" s="1498"/>
      <c r="F29" s="1498"/>
      <c r="G29" s="1498"/>
      <c r="H29" s="1498"/>
      <c r="I29" s="1498"/>
      <c r="J29" s="1499"/>
      <c r="K29" s="425"/>
      <c r="L29" s="437"/>
      <c r="M29" s="1"/>
    </row>
    <row r="30" spans="1:17" ht="24.75" customHeight="1">
      <c r="A30" s="1500" t="s">
        <v>696</v>
      </c>
      <c r="B30" s="1501"/>
      <c r="C30" s="925"/>
      <c r="D30" s="925"/>
      <c r="E30" s="925"/>
      <c r="F30" s="925"/>
      <c r="G30" s="925"/>
      <c r="H30" s="925"/>
      <c r="I30" s="925"/>
      <c r="J30" s="925"/>
      <c r="K30" s="425"/>
      <c r="L30" s="437"/>
      <c r="M30" s="1"/>
    </row>
    <row r="31" spans="1:17" ht="24.75" customHeight="1">
      <c r="A31" s="1515"/>
      <c r="B31" s="1516"/>
      <c r="C31" s="1516"/>
      <c r="D31" s="1516"/>
      <c r="E31" s="1516"/>
      <c r="F31" s="1516"/>
      <c r="G31" s="1516"/>
      <c r="H31" s="1516"/>
      <c r="I31" s="1516"/>
      <c r="J31" s="1516"/>
      <c r="K31" s="1516"/>
      <c r="L31" s="1517"/>
      <c r="M31" s="1"/>
    </row>
    <row r="32" spans="1:17" ht="24.75" customHeight="1">
      <c r="A32" s="1518"/>
      <c r="B32" s="1519"/>
      <c r="C32" s="1519"/>
      <c r="D32" s="1519"/>
      <c r="E32" s="1519"/>
      <c r="F32" s="1519"/>
      <c r="G32" s="1519"/>
      <c r="H32" s="1519"/>
      <c r="I32" s="1519"/>
      <c r="J32" s="1519"/>
      <c r="K32" s="1519"/>
      <c r="L32" s="1520"/>
      <c r="M32" s="1"/>
    </row>
    <row r="33" spans="1:13" ht="21" customHeight="1">
      <c r="A33" s="419" t="s">
        <v>394</v>
      </c>
      <c r="B33" s="398"/>
      <c r="C33" s="398"/>
      <c r="D33" s="398"/>
      <c r="E33" s="398"/>
      <c r="F33" s="398"/>
      <c r="G33" s="398"/>
      <c r="H33" s="398"/>
      <c r="I33" s="398"/>
      <c r="J33" s="398"/>
      <c r="K33" s="398"/>
      <c r="L33" s="398"/>
      <c r="M33" s="1"/>
    </row>
    <row r="34" spans="1:13" ht="21.75" customHeight="1">
      <c r="A34" s="1481"/>
      <c r="B34" s="1482"/>
      <c r="C34" s="1482"/>
      <c r="D34" s="1482"/>
      <c r="E34" s="1482"/>
      <c r="F34" s="1482"/>
      <c r="G34" s="1482"/>
      <c r="H34" s="1482"/>
      <c r="I34" s="1482"/>
      <c r="J34" s="1482"/>
      <c r="K34" s="1482"/>
      <c r="L34" s="1483"/>
      <c r="M34" s="1"/>
    </row>
    <row r="35" spans="1:13" ht="22.5" customHeight="1">
      <c r="A35" s="1484"/>
      <c r="B35" s="1485"/>
      <c r="C35" s="1485"/>
      <c r="D35" s="1485"/>
      <c r="E35" s="1485"/>
      <c r="F35" s="1485"/>
      <c r="G35" s="1485"/>
      <c r="H35" s="1485"/>
      <c r="I35" s="1485"/>
      <c r="J35" s="1485"/>
      <c r="K35" s="1485"/>
      <c r="L35" s="1486"/>
      <c r="M35" s="1"/>
    </row>
    <row r="36" spans="1:13" ht="23.25" customHeight="1">
      <c r="A36" s="1484"/>
      <c r="B36" s="1485"/>
      <c r="C36" s="1485"/>
      <c r="D36" s="1485"/>
      <c r="E36" s="1485"/>
      <c r="F36" s="1485"/>
      <c r="G36" s="1485"/>
      <c r="H36" s="1485"/>
      <c r="I36" s="1485"/>
      <c r="J36" s="1485"/>
      <c r="K36" s="1485"/>
      <c r="L36" s="1486"/>
      <c r="M36" s="1"/>
    </row>
    <row r="37" spans="1:13" ht="23.25" customHeight="1">
      <c r="A37" s="1487"/>
      <c r="B37" s="1488"/>
      <c r="C37" s="1488"/>
      <c r="D37" s="1488"/>
      <c r="E37" s="1488"/>
      <c r="F37" s="1488"/>
      <c r="G37" s="1488"/>
      <c r="H37" s="1488"/>
      <c r="I37" s="1488"/>
      <c r="J37" s="1488"/>
      <c r="K37" s="1488"/>
      <c r="L37" s="1489"/>
      <c r="M37" s="1"/>
    </row>
    <row r="38" spans="1:13" ht="23.25" customHeight="1">
      <c r="A38" s="425" t="s">
        <v>428</v>
      </c>
      <c r="B38" s="424"/>
      <c r="C38" s="417"/>
      <c r="D38" s="417"/>
      <c r="E38" s="417"/>
      <c r="F38" s="417"/>
      <c r="G38" s="417"/>
      <c r="H38" s="417"/>
      <c r="I38" s="417"/>
      <c r="J38" s="417"/>
      <c r="K38" s="417"/>
      <c r="L38" s="417"/>
      <c r="M38" s="1"/>
    </row>
    <row r="39" spans="1:13" ht="23.25" customHeight="1">
      <c r="A39" s="425" t="s">
        <v>429</v>
      </c>
      <c r="B39" s="424"/>
      <c r="C39" s="417"/>
      <c r="D39" s="417"/>
      <c r="E39" s="417"/>
      <c r="F39" s="417"/>
      <c r="G39" s="417"/>
      <c r="H39" s="417"/>
      <c r="I39" s="417"/>
      <c r="J39" s="417"/>
      <c r="K39" s="417"/>
      <c r="L39" s="417"/>
      <c r="M39" s="1"/>
    </row>
    <row r="40" spans="1:13" ht="23.25" customHeight="1">
      <c r="A40" s="1505" t="s">
        <v>745</v>
      </c>
      <c r="B40" s="1505"/>
      <c r="C40" s="1505"/>
      <c r="D40" s="1505"/>
      <c r="E40" s="1505"/>
      <c r="F40" s="1505"/>
      <c r="G40" s="122"/>
      <c r="H40" s="122"/>
      <c r="I40" s="122"/>
      <c r="J40" s="122"/>
      <c r="L40" s="9" t="str">
        <f>様式7!$F$4</f>
        <v>○○○○○○○○○○○ＥＳＣＯ事業</v>
      </c>
      <c r="M40" s="1"/>
    </row>
    <row r="41" spans="1:13" ht="23.25" customHeight="1">
      <c r="A41" s="294"/>
      <c r="B41" s="294"/>
      <c r="C41" s="294"/>
      <c r="D41" s="294"/>
      <c r="E41" s="294"/>
      <c r="F41" s="294"/>
      <c r="G41" s="294"/>
      <c r="H41" s="294"/>
      <c r="I41" s="294"/>
      <c r="J41" s="294"/>
      <c r="K41" s="294"/>
      <c r="M41" s="1"/>
    </row>
    <row r="42" spans="1:13" ht="23.25" customHeight="1">
      <c r="A42" s="294"/>
      <c r="B42" s="294"/>
      <c r="C42" s="294"/>
      <c r="D42" s="294"/>
      <c r="E42" s="294"/>
      <c r="F42" s="294"/>
      <c r="G42" s="294"/>
      <c r="H42" s="294"/>
      <c r="I42" s="294"/>
      <c r="J42" s="294"/>
      <c r="K42" s="294"/>
      <c r="L42" s="294"/>
      <c r="M42" s="1"/>
    </row>
    <row r="43" spans="1:13" ht="23.25" customHeight="1">
      <c r="A43" s="294"/>
      <c r="B43" s="294"/>
      <c r="C43" s="294"/>
      <c r="D43" s="294"/>
      <c r="E43" s="294"/>
      <c r="F43" s="294"/>
      <c r="G43" s="294"/>
      <c r="H43" s="294"/>
      <c r="I43" s="294"/>
      <c r="J43" s="294"/>
      <c r="K43" s="294"/>
      <c r="L43" s="294"/>
      <c r="M43" s="1"/>
    </row>
    <row r="44" spans="1:13" ht="23.25" customHeight="1">
      <c r="A44" s="294"/>
      <c r="B44" s="294"/>
      <c r="C44" s="294"/>
      <c r="D44" s="294"/>
      <c r="E44" s="294"/>
      <c r="F44" s="294"/>
      <c r="G44" s="294"/>
      <c r="H44" s="294"/>
      <c r="I44" s="294"/>
      <c r="J44" s="294"/>
      <c r="K44" s="294"/>
      <c r="L44" s="294"/>
      <c r="M44" s="1"/>
    </row>
  </sheetData>
  <mergeCells count="30">
    <mergeCell ref="A40:F40"/>
    <mergeCell ref="F28:G28"/>
    <mergeCell ref="J1:L1"/>
    <mergeCell ref="A20:L24"/>
    <mergeCell ref="A34:L37"/>
    <mergeCell ref="A31:L32"/>
    <mergeCell ref="A26:B26"/>
    <mergeCell ref="C17:L17"/>
    <mergeCell ref="C16:D16"/>
    <mergeCell ref="A2:L2"/>
    <mergeCell ref="C9:L9"/>
    <mergeCell ref="C10:L10"/>
    <mergeCell ref="C12:L12"/>
    <mergeCell ref="C13:L13"/>
    <mergeCell ref="H14:L14"/>
    <mergeCell ref="C15:L15"/>
    <mergeCell ref="F16:L16"/>
    <mergeCell ref="H28:J28"/>
    <mergeCell ref="A29:B29"/>
    <mergeCell ref="C29:J29"/>
    <mergeCell ref="A30:B30"/>
    <mergeCell ref="C26:E26"/>
    <mergeCell ref="F26:G26"/>
    <mergeCell ref="H26:J26"/>
    <mergeCell ref="C27:E27"/>
    <mergeCell ref="F27:G27"/>
    <mergeCell ref="H27:J27"/>
    <mergeCell ref="A27:B27"/>
    <mergeCell ref="A28:B28"/>
    <mergeCell ref="C28:E28"/>
  </mergeCells>
  <phoneticPr fontId="6"/>
  <pageMargins left="0.98425196850393704" right="0.59055118110236215" top="0.78740157480314965" bottom="0.78740157480314965" header="0" footer="0"/>
  <pageSetup paperSize="9" scale="91" orientation="portrait" r:id="rId1"/>
  <headerFooter alignWithMargins="0"/>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J53"/>
  <sheetViews>
    <sheetView view="pageBreakPreview" topLeftCell="A16" zoomScaleNormal="85" zoomScaleSheetLayoutView="100" workbookViewId="0">
      <selection activeCell="AJ46" sqref="AJ46"/>
    </sheetView>
  </sheetViews>
  <sheetFormatPr defaultRowHeight="13.2"/>
  <cols>
    <col min="9" max="9" width="11.33203125" customWidth="1"/>
    <col min="10" max="10" width="2.6640625" customWidth="1"/>
  </cols>
  <sheetData>
    <row r="1" spans="1:10" ht="18.75" customHeight="1">
      <c r="A1" s="398"/>
      <c r="B1" s="398"/>
      <c r="C1" s="398"/>
      <c r="D1" s="398"/>
      <c r="E1" s="398"/>
      <c r="F1" s="398"/>
      <c r="G1" s="398"/>
      <c r="H1" s="398"/>
      <c r="I1" s="1533" t="s">
        <v>820</v>
      </c>
      <c r="J1" s="1533"/>
    </row>
    <row r="2" spans="1:10" ht="21" customHeight="1">
      <c r="A2" s="1526" t="s">
        <v>632</v>
      </c>
      <c r="B2" s="1526"/>
      <c r="C2" s="1526"/>
      <c r="D2" s="1526"/>
      <c r="E2" s="1526"/>
      <c r="F2" s="1526"/>
      <c r="G2" s="1526"/>
      <c r="H2" s="1526"/>
      <c r="I2" s="1526"/>
      <c r="J2" s="1526"/>
    </row>
    <row r="3" spans="1:10" ht="21.75" customHeight="1">
      <c r="A3" s="295" t="s">
        <v>630</v>
      </c>
      <c r="B3" s="414"/>
      <c r="C3" s="414"/>
      <c r="D3" s="414"/>
      <c r="E3" s="414"/>
      <c r="F3" s="414"/>
      <c r="G3" s="414"/>
      <c r="H3" s="414"/>
      <c r="I3" s="414"/>
      <c r="J3" s="398"/>
    </row>
    <row r="4" spans="1:10" ht="21.75" customHeight="1">
      <c r="A4" s="1506"/>
      <c r="B4" s="1507"/>
      <c r="C4" s="1507"/>
      <c r="D4" s="1507"/>
      <c r="E4" s="1507"/>
      <c r="F4" s="1507"/>
      <c r="G4" s="1507"/>
      <c r="H4" s="1507"/>
      <c r="I4" s="1507"/>
      <c r="J4" s="1508"/>
    </row>
    <row r="5" spans="1:10" ht="21.75" customHeight="1">
      <c r="A5" s="1509"/>
      <c r="B5" s="1510"/>
      <c r="C5" s="1510"/>
      <c r="D5" s="1510"/>
      <c r="E5" s="1510"/>
      <c r="F5" s="1510"/>
      <c r="G5" s="1510"/>
      <c r="H5" s="1510"/>
      <c r="I5" s="1510"/>
      <c r="J5" s="1511"/>
    </row>
    <row r="6" spans="1:10" ht="21.75" customHeight="1">
      <c r="A6" s="1509"/>
      <c r="B6" s="1510"/>
      <c r="C6" s="1510"/>
      <c r="D6" s="1510"/>
      <c r="E6" s="1510"/>
      <c r="F6" s="1510"/>
      <c r="G6" s="1510"/>
      <c r="H6" s="1510"/>
      <c r="I6" s="1510"/>
      <c r="J6" s="1511"/>
    </row>
    <row r="7" spans="1:10" ht="21" customHeight="1">
      <c r="A7" s="1509"/>
      <c r="B7" s="1510"/>
      <c r="C7" s="1510"/>
      <c r="D7" s="1510"/>
      <c r="E7" s="1510"/>
      <c r="F7" s="1510"/>
      <c r="G7" s="1510"/>
      <c r="H7" s="1510"/>
      <c r="I7" s="1510"/>
      <c r="J7" s="1511"/>
    </row>
    <row r="8" spans="1:10" ht="21.75" customHeight="1">
      <c r="A8" s="1509"/>
      <c r="B8" s="1510"/>
      <c r="C8" s="1510"/>
      <c r="D8" s="1510"/>
      <c r="E8" s="1510"/>
      <c r="F8" s="1510"/>
      <c r="G8" s="1510"/>
      <c r="H8" s="1510"/>
      <c r="I8" s="1510"/>
      <c r="J8" s="1511"/>
    </row>
    <row r="9" spans="1:10" ht="21.75" customHeight="1">
      <c r="A9" s="1509"/>
      <c r="B9" s="1510"/>
      <c r="C9" s="1510"/>
      <c r="D9" s="1510"/>
      <c r="E9" s="1510"/>
      <c r="F9" s="1510"/>
      <c r="G9" s="1510"/>
      <c r="H9" s="1510"/>
      <c r="I9" s="1510"/>
      <c r="J9" s="1511"/>
    </row>
    <row r="10" spans="1:10" ht="21.75" customHeight="1">
      <c r="A10" s="1509"/>
      <c r="B10" s="1510"/>
      <c r="C10" s="1510"/>
      <c r="D10" s="1510"/>
      <c r="E10" s="1510"/>
      <c r="F10" s="1510"/>
      <c r="G10" s="1510"/>
      <c r="H10" s="1510"/>
      <c r="I10" s="1510"/>
      <c r="J10" s="1511"/>
    </row>
    <row r="11" spans="1:10" ht="21" customHeight="1">
      <c r="A11" s="1509"/>
      <c r="B11" s="1510"/>
      <c r="C11" s="1510"/>
      <c r="D11" s="1510"/>
      <c r="E11" s="1510"/>
      <c r="F11" s="1510"/>
      <c r="G11" s="1510"/>
      <c r="H11" s="1510"/>
      <c r="I11" s="1510"/>
      <c r="J11" s="1511"/>
    </row>
    <row r="12" spans="1:10" ht="21.75" customHeight="1">
      <c r="A12" s="1509"/>
      <c r="B12" s="1510"/>
      <c r="C12" s="1510"/>
      <c r="D12" s="1510"/>
      <c r="E12" s="1510"/>
      <c r="F12" s="1510"/>
      <c r="G12" s="1510"/>
      <c r="H12" s="1510"/>
      <c r="I12" s="1510"/>
      <c r="J12" s="1511"/>
    </row>
    <row r="13" spans="1:10" ht="21.75" customHeight="1">
      <c r="A13" s="1509"/>
      <c r="B13" s="1510"/>
      <c r="C13" s="1510"/>
      <c r="D13" s="1510"/>
      <c r="E13" s="1510"/>
      <c r="F13" s="1510"/>
      <c r="G13" s="1510"/>
      <c r="H13" s="1510"/>
      <c r="I13" s="1510"/>
      <c r="J13" s="1511"/>
    </row>
    <row r="14" spans="1:10" ht="21.75" customHeight="1">
      <c r="A14" s="1509"/>
      <c r="B14" s="1510"/>
      <c r="C14" s="1510"/>
      <c r="D14" s="1510"/>
      <c r="E14" s="1510"/>
      <c r="F14" s="1510"/>
      <c r="G14" s="1510"/>
      <c r="H14" s="1510"/>
      <c r="I14" s="1510"/>
      <c r="J14" s="1511"/>
    </row>
    <row r="15" spans="1:10" ht="21" customHeight="1">
      <c r="A15" s="1509"/>
      <c r="B15" s="1510"/>
      <c r="C15" s="1510"/>
      <c r="D15" s="1510"/>
      <c r="E15" s="1510"/>
      <c r="F15" s="1510"/>
      <c r="G15" s="1510"/>
      <c r="H15" s="1510"/>
      <c r="I15" s="1510"/>
      <c r="J15" s="1511"/>
    </row>
    <row r="16" spans="1:10" ht="21.75" customHeight="1">
      <c r="A16" s="1509"/>
      <c r="B16" s="1510"/>
      <c r="C16" s="1510"/>
      <c r="D16" s="1510"/>
      <c r="E16" s="1510"/>
      <c r="F16" s="1510"/>
      <c r="G16" s="1510"/>
      <c r="H16" s="1510"/>
      <c r="I16" s="1510"/>
      <c r="J16" s="1511"/>
    </row>
    <row r="17" spans="1:10" ht="21.75" customHeight="1">
      <c r="A17" s="1509"/>
      <c r="B17" s="1510"/>
      <c r="C17" s="1510"/>
      <c r="D17" s="1510"/>
      <c r="E17" s="1510"/>
      <c r="F17" s="1510"/>
      <c r="G17" s="1510"/>
      <c r="H17" s="1510"/>
      <c r="I17" s="1510"/>
      <c r="J17" s="1511"/>
    </row>
    <row r="18" spans="1:10" ht="21.75" customHeight="1">
      <c r="A18" s="1509"/>
      <c r="B18" s="1510"/>
      <c r="C18" s="1510"/>
      <c r="D18" s="1510"/>
      <c r="E18" s="1510"/>
      <c r="F18" s="1510"/>
      <c r="G18" s="1510"/>
      <c r="H18" s="1510"/>
      <c r="I18" s="1510"/>
      <c r="J18" s="1511"/>
    </row>
    <row r="19" spans="1:10" ht="21" customHeight="1">
      <c r="A19" s="1509"/>
      <c r="B19" s="1510"/>
      <c r="C19" s="1510"/>
      <c r="D19" s="1510"/>
      <c r="E19" s="1510"/>
      <c r="F19" s="1510"/>
      <c r="G19" s="1510"/>
      <c r="H19" s="1510"/>
      <c r="I19" s="1510"/>
      <c r="J19" s="1511"/>
    </row>
    <row r="20" spans="1:10" ht="21.75" customHeight="1">
      <c r="A20" s="1509"/>
      <c r="B20" s="1510"/>
      <c r="C20" s="1510"/>
      <c r="D20" s="1510"/>
      <c r="E20" s="1510"/>
      <c r="F20" s="1510"/>
      <c r="G20" s="1510"/>
      <c r="H20" s="1510"/>
      <c r="I20" s="1510"/>
      <c r="J20" s="1511"/>
    </row>
    <row r="21" spans="1:10" ht="21.75" customHeight="1">
      <c r="A21" s="1509"/>
      <c r="B21" s="1510"/>
      <c r="C21" s="1510"/>
      <c r="D21" s="1510"/>
      <c r="E21" s="1510"/>
      <c r="F21" s="1510"/>
      <c r="G21" s="1510"/>
      <c r="H21" s="1510"/>
      <c r="I21" s="1510"/>
      <c r="J21" s="1511"/>
    </row>
    <row r="22" spans="1:10" ht="21.75" customHeight="1">
      <c r="A22" s="1509"/>
      <c r="B22" s="1510"/>
      <c r="C22" s="1510"/>
      <c r="D22" s="1510"/>
      <c r="E22" s="1510"/>
      <c r="F22" s="1510"/>
      <c r="G22" s="1510"/>
      <c r="H22" s="1510"/>
      <c r="I22" s="1510"/>
      <c r="J22" s="1511"/>
    </row>
    <row r="23" spans="1:10" ht="21" customHeight="1">
      <c r="A23" s="1509"/>
      <c r="B23" s="1510"/>
      <c r="C23" s="1510"/>
      <c r="D23" s="1510"/>
      <c r="E23" s="1510"/>
      <c r="F23" s="1510"/>
      <c r="G23" s="1510"/>
      <c r="H23" s="1510"/>
      <c r="I23" s="1510"/>
      <c r="J23" s="1511"/>
    </row>
    <row r="24" spans="1:10" ht="21.75" customHeight="1">
      <c r="A24" s="1509"/>
      <c r="B24" s="1510"/>
      <c r="C24" s="1510"/>
      <c r="D24" s="1510"/>
      <c r="E24" s="1510"/>
      <c r="F24" s="1510"/>
      <c r="G24" s="1510"/>
      <c r="H24" s="1510"/>
      <c r="I24" s="1510"/>
      <c r="J24" s="1511"/>
    </row>
    <row r="25" spans="1:10" ht="21.75" customHeight="1">
      <c r="A25" s="1509"/>
      <c r="B25" s="1510"/>
      <c r="C25" s="1510"/>
      <c r="D25" s="1510"/>
      <c r="E25" s="1510"/>
      <c r="F25" s="1510"/>
      <c r="G25" s="1510"/>
      <c r="H25" s="1510"/>
      <c r="I25" s="1510"/>
      <c r="J25" s="1511"/>
    </row>
    <row r="26" spans="1:10" ht="21.75" customHeight="1">
      <c r="A26" s="1509"/>
      <c r="B26" s="1510"/>
      <c r="C26" s="1510"/>
      <c r="D26" s="1510"/>
      <c r="E26" s="1510"/>
      <c r="F26" s="1510"/>
      <c r="G26" s="1510"/>
      <c r="H26" s="1510"/>
      <c r="I26" s="1510"/>
      <c r="J26" s="1511"/>
    </row>
    <row r="27" spans="1:10" ht="21" customHeight="1">
      <c r="A27" s="1509"/>
      <c r="B27" s="1510"/>
      <c r="C27" s="1510"/>
      <c r="D27" s="1510"/>
      <c r="E27" s="1510"/>
      <c r="F27" s="1510"/>
      <c r="G27" s="1510"/>
      <c r="H27" s="1510"/>
      <c r="I27" s="1510"/>
      <c r="J27" s="1511"/>
    </row>
    <row r="28" spans="1:10" ht="21.75" customHeight="1">
      <c r="A28" s="1509"/>
      <c r="B28" s="1510"/>
      <c r="C28" s="1510"/>
      <c r="D28" s="1510"/>
      <c r="E28" s="1510"/>
      <c r="F28" s="1510"/>
      <c r="G28" s="1510"/>
      <c r="H28" s="1510"/>
      <c r="I28" s="1510"/>
      <c r="J28" s="1511"/>
    </row>
    <row r="29" spans="1:10" ht="21.75" customHeight="1">
      <c r="A29" s="1509"/>
      <c r="B29" s="1510"/>
      <c r="C29" s="1510"/>
      <c r="D29" s="1510"/>
      <c r="E29" s="1510"/>
      <c r="F29" s="1510"/>
      <c r="G29" s="1510"/>
      <c r="H29" s="1510"/>
      <c r="I29" s="1510"/>
      <c r="J29" s="1511"/>
    </row>
    <row r="30" spans="1:10" ht="21.75" customHeight="1">
      <c r="A30" s="1509"/>
      <c r="B30" s="1510"/>
      <c r="C30" s="1510"/>
      <c r="D30" s="1510"/>
      <c r="E30" s="1510"/>
      <c r="F30" s="1510"/>
      <c r="G30" s="1510"/>
      <c r="H30" s="1510"/>
      <c r="I30" s="1510"/>
      <c r="J30" s="1511"/>
    </row>
    <row r="31" spans="1:10" ht="21.75" customHeight="1">
      <c r="A31" s="1509"/>
      <c r="B31" s="1510"/>
      <c r="C31" s="1510"/>
      <c r="D31" s="1510"/>
      <c r="E31" s="1510"/>
      <c r="F31" s="1510"/>
      <c r="G31" s="1510"/>
      <c r="H31" s="1510"/>
      <c r="I31" s="1510"/>
      <c r="J31" s="1511"/>
    </row>
    <row r="32" spans="1:10" ht="21.75" customHeight="1">
      <c r="A32" s="1509"/>
      <c r="B32" s="1510"/>
      <c r="C32" s="1510"/>
      <c r="D32" s="1510"/>
      <c r="E32" s="1510"/>
      <c r="F32" s="1510"/>
      <c r="G32" s="1510"/>
      <c r="H32" s="1510"/>
      <c r="I32" s="1510"/>
      <c r="J32" s="1511"/>
    </row>
    <row r="33" spans="1:10" ht="21.75" customHeight="1">
      <c r="A33" s="1512"/>
      <c r="B33" s="1513"/>
      <c r="C33" s="1513"/>
      <c r="D33" s="1513"/>
      <c r="E33" s="1513"/>
      <c r="F33" s="1513"/>
      <c r="G33" s="1513"/>
      <c r="H33" s="1513"/>
      <c r="I33" s="1513"/>
      <c r="J33" s="1514"/>
    </row>
    <row r="34" spans="1:10" ht="21.75" customHeight="1">
      <c r="A34" s="425" t="s">
        <v>428</v>
      </c>
      <c r="B34" s="417"/>
      <c r="C34" s="417"/>
      <c r="D34" s="417"/>
      <c r="E34" s="417"/>
      <c r="F34" s="417"/>
      <c r="G34" s="417"/>
      <c r="H34" s="417"/>
      <c r="I34" s="417"/>
      <c r="J34" s="417"/>
    </row>
    <row r="35" spans="1:10" ht="21.75" customHeight="1">
      <c r="A35" s="425" t="s">
        <v>429</v>
      </c>
      <c r="B35" s="417"/>
      <c r="C35" s="417"/>
      <c r="D35" s="417"/>
      <c r="E35" s="417"/>
      <c r="F35" s="417"/>
      <c r="G35" s="417"/>
      <c r="H35" s="417"/>
      <c r="I35" s="417"/>
      <c r="J35" s="417"/>
    </row>
    <row r="36" spans="1:10" ht="21.75" customHeight="1">
      <c r="A36" s="1480" t="s">
        <v>745</v>
      </c>
      <c r="B36" s="1480"/>
      <c r="C36" s="1480"/>
      <c r="D36" s="1480"/>
      <c r="E36" s="1480"/>
      <c r="F36" s="1480"/>
      <c r="G36" s="1480"/>
      <c r="H36" s="1480"/>
      <c r="I36" s="1480"/>
      <c r="J36" s="1480"/>
    </row>
    <row r="37" spans="1:10" ht="21" customHeight="1">
      <c r="A37" s="398"/>
      <c r="B37" s="398"/>
      <c r="C37" s="398"/>
      <c r="D37" s="398"/>
      <c r="E37" s="398"/>
      <c r="F37" s="398"/>
      <c r="G37" s="398"/>
      <c r="H37" s="398"/>
      <c r="I37" s="398"/>
      <c r="J37" s="25" t="str">
        <f>様式7!$F$4</f>
        <v>○○○○○○○○○○○ＥＳＣＯ事業</v>
      </c>
    </row>
    <row r="38" spans="1:10" ht="21.75" customHeight="1">
      <c r="A38" s="294"/>
      <c r="B38" s="294"/>
      <c r="C38" s="294"/>
      <c r="D38" s="294"/>
      <c r="E38" s="294"/>
      <c r="F38" s="294"/>
      <c r="G38" s="294"/>
      <c r="H38" s="294"/>
      <c r="I38" s="294"/>
      <c r="J38" s="294"/>
    </row>
    <row r="39" spans="1:10" ht="21.75" customHeight="1">
      <c r="A39" s="294"/>
      <c r="B39" s="294"/>
      <c r="C39" s="294"/>
      <c r="D39" s="294"/>
      <c r="E39" s="294"/>
      <c r="F39" s="294"/>
      <c r="G39" s="294"/>
      <c r="H39" s="294"/>
      <c r="I39" s="294"/>
      <c r="J39" s="294"/>
    </row>
    <row r="40" spans="1:10" ht="21.75" customHeight="1">
      <c r="A40" s="294"/>
      <c r="B40" s="294"/>
      <c r="C40" s="294"/>
      <c r="D40" s="294"/>
      <c r="E40" s="294"/>
      <c r="F40" s="294"/>
      <c r="G40" s="294"/>
      <c r="H40" s="294"/>
      <c r="I40" s="294"/>
      <c r="J40" s="294"/>
    </row>
    <row r="41" spans="1:10" ht="21" customHeight="1">
      <c r="A41" s="294"/>
      <c r="B41" s="294"/>
      <c r="C41" s="294"/>
      <c r="D41" s="294"/>
      <c r="E41" s="294"/>
      <c r="F41" s="294"/>
      <c r="G41" s="294"/>
      <c r="H41" s="294"/>
      <c r="I41" s="294"/>
      <c r="J41" s="294"/>
    </row>
    <row r="42" spans="1:10" ht="21.75" customHeight="1">
      <c r="A42" s="294"/>
      <c r="B42" s="294"/>
      <c r="C42" s="294"/>
      <c r="D42" s="294"/>
      <c r="E42" s="294"/>
      <c r="F42" s="294"/>
      <c r="G42" s="294"/>
      <c r="H42" s="294"/>
      <c r="I42" s="294"/>
      <c r="J42" s="294"/>
    </row>
    <row r="43" spans="1:10" ht="21.75" customHeight="1">
      <c r="A43" s="294"/>
      <c r="B43" s="294"/>
      <c r="C43" s="294"/>
      <c r="D43" s="294"/>
      <c r="E43" s="294"/>
      <c r="F43" s="294"/>
      <c r="G43" s="294"/>
      <c r="H43" s="294"/>
      <c r="I43" s="294"/>
      <c r="J43" s="294"/>
    </row>
    <row r="44" spans="1:10" ht="21.75" customHeight="1">
      <c r="A44" s="294"/>
      <c r="B44" s="294"/>
      <c r="C44" s="294"/>
      <c r="D44" s="294"/>
      <c r="E44" s="294"/>
      <c r="F44" s="294"/>
      <c r="G44" s="294"/>
      <c r="H44" s="294"/>
      <c r="I44" s="294"/>
      <c r="J44" s="294"/>
    </row>
    <row r="45" spans="1:10" ht="21" customHeight="1">
      <c r="A45" s="294"/>
      <c r="B45" s="294"/>
      <c r="C45" s="294"/>
      <c r="D45" s="294"/>
      <c r="E45" s="294"/>
      <c r="F45" s="294"/>
      <c r="G45" s="294"/>
      <c r="H45" s="294"/>
      <c r="I45" s="294"/>
      <c r="J45" s="294"/>
    </row>
    <row r="46" spans="1:10" ht="21.75" customHeight="1">
      <c r="A46" s="294"/>
      <c r="B46" s="294"/>
      <c r="C46" s="294"/>
      <c r="D46" s="294"/>
      <c r="E46" s="294"/>
      <c r="F46" s="294"/>
      <c r="G46" s="294"/>
      <c r="H46" s="294"/>
      <c r="I46" s="294"/>
      <c r="J46" s="294"/>
    </row>
    <row r="47" spans="1:10" ht="21.75" customHeight="1">
      <c r="A47" s="294"/>
      <c r="B47" s="294"/>
      <c r="C47" s="294"/>
      <c r="D47" s="294"/>
      <c r="E47" s="294"/>
      <c r="F47" s="294"/>
      <c r="G47" s="294"/>
      <c r="H47" s="294"/>
      <c r="I47" s="294"/>
      <c r="J47" s="294"/>
    </row>
    <row r="48" spans="1:10" ht="21.75" customHeight="1">
      <c r="A48" s="1"/>
      <c r="B48" s="1"/>
      <c r="C48" s="1"/>
      <c r="D48" s="1"/>
      <c r="E48" s="1"/>
      <c r="F48" s="1"/>
      <c r="G48" s="1"/>
      <c r="H48" s="1"/>
      <c r="I48" s="1"/>
      <c r="J48" s="1"/>
    </row>
    <row r="49" spans="1:10" ht="21" customHeight="1">
      <c r="A49" s="1"/>
      <c r="B49" s="1"/>
      <c r="C49" s="1"/>
      <c r="D49" s="1"/>
      <c r="E49" s="1"/>
      <c r="F49" s="1"/>
      <c r="G49" s="1"/>
      <c r="H49" s="1"/>
      <c r="I49" s="1"/>
      <c r="J49" s="1"/>
    </row>
    <row r="50" spans="1:10" ht="21.75" customHeight="1">
      <c r="A50" s="1"/>
      <c r="B50" s="1"/>
      <c r="C50" s="1"/>
      <c r="D50" s="1"/>
      <c r="E50" s="1"/>
      <c r="F50" s="1"/>
      <c r="G50" s="1"/>
      <c r="H50" s="1"/>
      <c r="I50" s="1"/>
      <c r="J50" s="1"/>
    </row>
    <row r="51" spans="1:10" ht="21.75" customHeight="1">
      <c r="A51" s="1"/>
      <c r="B51" s="1"/>
      <c r="C51" s="1"/>
      <c r="D51" s="1"/>
      <c r="E51" s="1"/>
      <c r="F51" s="1"/>
      <c r="G51" s="1"/>
      <c r="H51" s="1"/>
      <c r="I51" s="1"/>
      <c r="J51" s="1"/>
    </row>
    <row r="52" spans="1:10" ht="21.75" customHeight="1">
      <c r="A52" s="1"/>
      <c r="B52" s="1"/>
      <c r="C52" s="1"/>
      <c r="D52" s="1"/>
      <c r="E52" s="1"/>
      <c r="F52" s="1"/>
      <c r="G52" s="1"/>
      <c r="H52" s="1"/>
      <c r="I52" s="1"/>
      <c r="J52" s="1"/>
    </row>
    <row r="53" spans="1:10" ht="21" customHeight="1">
      <c r="A53" s="1"/>
      <c r="B53" s="1"/>
      <c r="C53" s="1"/>
      <c r="D53" s="1"/>
      <c r="E53" s="1"/>
      <c r="F53" s="1"/>
      <c r="G53" s="1"/>
      <c r="H53" s="1"/>
      <c r="I53" s="1"/>
      <c r="J53" s="1"/>
    </row>
  </sheetData>
  <mergeCells count="4">
    <mergeCell ref="A2:J2"/>
    <mergeCell ref="A36:J36"/>
    <mergeCell ref="A4:J33"/>
    <mergeCell ref="I1:J1"/>
  </mergeCells>
  <phoneticPr fontId="6"/>
  <pageMargins left="0.98425196850393704" right="0.59055118110236215" top="0.78740157480314965" bottom="0.78740157480314965" header="0" footer="0"/>
  <pageSetup paperSize="9" scale="98"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Y58"/>
  <sheetViews>
    <sheetView view="pageBreakPreview" topLeftCell="A19" zoomScaleNormal="70" zoomScaleSheetLayoutView="100" workbookViewId="0">
      <selection activeCell="AJ46" sqref="AJ46"/>
    </sheetView>
  </sheetViews>
  <sheetFormatPr defaultRowHeight="13.2"/>
  <cols>
    <col min="1" max="18" width="5.33203125" customWidth="1"/>
    <col min="19" max="19" width="3.6640625" customWidth="1"/>
    <col min="20" max="20" width="2.88671875" customWidth="1"/>
    <col min="21" max="21" width="3.6640625" customWidth="1"/>
    <col min="22" max="22" width="2.88671875" customWidth="1"/>
    <col min="23" max="23" width="3.6640625" customWidth="1"/>
    <col min="24" max="24" width="3.33203125" customWidth="1"/>
    <col min="257" max="258" width="3.6640625" customWidth="1"/>
    <col min="259" max="259" width="6.88671875" customWidth="1"/>
    <col min="260" max="260" width="4.109375" customWidth="1"/>
    <col min="261" max="261" width="3.77734375" customWidth="1"/>
    <col min="262" max="262" width="2.88671875" customWidth="1"/>
    <col min="263" max="263" width="3.6640625" customWidth="1"/>
    <col min="264" max="264" width="2.88671875" customWidth="1"/>
    <col min="265" max="265" width="3.6640625" customWidth="1"/>
    <col min="266" max="266" width="2.88671875" customWidth="1"/>
    <col min="267" max="267" width="3.6640625" customWidth="1"/>
    <col min="268" max="268" width="2.88671875" customWidth="1"/>
    <col min="269" max="269" width="4.109375" customWidth="1"/>
    <col min="270" max="270" width="4.6640625" customWidth="1"/>
    <col min="271" max="271" width="3.6640625" customWidth="1"/>
    <col min="272" max="272" width="2.88671875" customWidth="1"/>
    <col min="273" max="273" width="3.6640625" customWidth="1"/>
    <col min="274" max="274" width="2.88671875" customWidth="1"/>
    <col min="275" max="275" width="3.6640625" customWidth="1"/>
    <col min="276" max="276" width="2.88671875" customWidth="1"/>
    <col min="277" max="277" width="3.6640625" customWidth="1"/>
    <col min="278" max="278" width="2.88671875" customWidth="1"/>
    <col min="279" max="279" width="3.6640625" customWidth="1"/>
    <col min="280" max="280" width="3.33203125" customWidth="1"/>
    <col min="513" max="514" width="3.6640625" customWidth="1"/>
    <col min="515" max="515" width="6.88671875" customWidth="1"/>
    <col min="516" max="516" width="4.109375" customWidth="1"/>
    <col min="517" max="517" width="3.77734375" customWidth="1"/>
    <col min="518" max="518" width="2.88671875" customWidth="1"/>
    <col min="519" max="519" width="3.6640625" customWidth="1"/>
    <col min="520" max="520" width="2.88671875" customWidth="1"/>
    <col min="521" max="521" width="3.6640625" customWidth="1"/>
    <col min="522" max="522" width="2.88671875" customWidth="1"/>
    <col min="523" max="523" width="3.6640625" customWidth="1"/>
    <col min="524" max="524" width="2.88671875" customWidth="1"/>
    <col min="525" max="525" width="4.109375" customWidth="1"/>
    <col min="526" max="526" width="4.6640625" customWidth="1"/>
    <col min="527" max="527" width="3.6640625" customWidth="1"/>
    <col min="528" max="528" width="2.88671875" customWidth="1"/>
    <col min="529" max="529" width="3.6640625" customWidth="1"/>
    <col min="530" max="530" width="2.88671875" customWidth="1"/>
    <col min="531" max="531" width="3.6640625" customWidth="1"/>
    <col min="532" max="532" width="2.88671875" customWidth="1"/>
    <col min="533" max="533" width="3.6640625" customWidth="1"/>
    <col min="534" max="534" width="2.88671875" customWidth="1"/>
    <col min="535" max="535" width="3.6640625" customWidth="1"/>
    <col min="536" max="536" width="3.33203125" customWidth="1"/>
    <col min="769" max="770" width="3.6640625" customWidth="1"/>
    <col min="771" max="771" width="6.88671875" customWidth="1"/>
    <col min="772" max="772" width="4.109375" customWidth="1"/>
    <col min="773" max="773" width="3.77734375" customWidth="1"/>
    <col min="774" max="774" width="2.88671875" customWidth="1"/>
    <col min="775" max="775" width="3.6640625" customWidth="1"/>
    <col min="776" max="776" width="2.88671875" customWidth="1"/>
    <col min="777" max="777" width="3.6640625" customWidth="1"/>
    <col min="778" max="778" width="2.88671875" customWidth="1"/>
    <col min="779" max="779" width="3.6640625" customWidth="1"/>
    <col min="780" max="780" width="2.88671875" customWidth="1"/>
    <col min="781" max="781" width="4.109375" customWidth="1"/>
    <col min="782" max="782" width="4.6640625" customWidth="1"/>
    <col min="783" max="783" width="3.6640625" customWidth="1"/>
    <col min="784" max="784" width="2.88671875" customWidth="1"/>
    <col min="785" max="785" width="3.6640625" customWidth="1"/>
    <col min="786" max="786" width="2.88671875" customWidth="1"/>
    <col min="787" max="787" width="3.6640625" customWidth="1"/>
    <col min="788" max="788" width="2.88671875" customWidth="1"/>
    <col min="789" max="789" width="3.6640625" customWidth="1"/>
    <col min="790" max="790" width="2.88671875" customWidth="1"/>
    <col min="791" max="791" width="3.6640625" customWidth="1"/>
    <col min="792" max="792" width="3.33203125" customWidth="1"/>
    <col min="1025" max="1026" width="3.6640625" customWidth="1"/>
    <col min="1027" max="1027" width="6.88671875" customWidth="1"/>
    <col min="1028" max="1028" width="4.109375" customWidth="1"/>
    <col min="1029" max="1029" width="3.77734375" customWidth="1"/>
    <col min="1030" max="1030" width="2.88671875" customWidth="1"/>
    <col min="1031" max="1031" width="3.6640625" customWidth="1"/>
    <col min="1032" max="1032" width="2.88671875" customWidth="1"/>
    <col min="1033" max="1033" width="3.6640625" customWidth="1"/>
    <col min="1034" max="1034" width="2.88671875" customWidth="1"/>
    <col min="1035" max="1035" width="3.6640625" customWidth="1"/>
    <col min="1036" max="1036" width="2.88671875" customWidth="1"/>
    <col min="1037" max="1037" width="4.109375" customWidth="1"/>
    <col min="1038" max="1038" width="4.6640625" customWidth="1"/>
    <col min="1039" max="1039" width="3.6640625" customWidth="1"/>
    <col min="1040" max="1040" width="2.88671875" customWidth="1"/>
    <col min="1041" max="1041" width="3.6640625" customWidth="1"/>
    <col min="1042" max="1042" width="2.88671875" customWidth="1"/>
    <col min="1043" max="1043" width="3.6640625" customWidth="1"/>
    <col min="1044" max="1044" width="2.88671875" customWidth="1"/>
    <col min="1045" max="1045" width="3.6640625" customWidth="1"/>
    <col min="1046" max="1046" width="2.88671875" customWidth="1"/>
    <col min="1047" max="1047" width="3.6640625" customWidth="1"/>
    <col min="1048" max="1048" width="3.33203125" customWidth="1"/>
    <col min="1281" max="1282" width="3.6640625" customWidth="1"/>
    <col min="1283" max="1283" width="6.88671875" customWidth="1"/>
    <col min="1284" max="1284" width="4.109375" customWidth="1"/>
    <col min="1285" max="1285" width="3.77734375" customWidth="1"/>
    <col min="1286" max="1286" width="2.88671875" customWidth="1"/>
    <col min="1287" max="1287" width="3.6640625" customWidth="1"/>
    <col min="1288" max="1288" width="2.88671875" customWidth="1"/>
    <col min="1289" max="1289" width="3.6640625" customWidth="1"/>
    <col min="1290" max="1290" width="2.88671875" customWidth="1"/>
    <col min="1291" max="1291" width="3.6640625" customWidth="1"/>
    <col min="1292" max="1292" width="2.88671875" customWidth="1"/>
    <col min="1293" max="1293" width="4.109375" customWidth="1"/>
    <col min="1294" max="1294" width="4.6640625" customWidth="1"/>
    <col min="1295" max="1295" width="3.6640625" customWidth="1"/>
    <col min="1296" max="1296" width="2.88671875" customWidth="1"/>
    <col min="1297" max="1297" width="3.6640625" customWidth="1"/>
    <col min="1298" max="1298" width="2.88671875" customWidth="1"/>
    <col min="1299" max="1299" width="3.6640625" customWidth="1"/>
    <col min="1300" max="1300" width="2.88671875" customWidth="1"/>
    <col min="1301" max="1301" width="3.6640625" customWidth="1"/>
    <col min="1302" max="1302" width="2.88671875" customWidth="1"/>
    <col min="1303" max="1303" width="3.6640625" customWidth="1"/>
    <col min="1304" max="1304" width="3.33203125" customWidth="1"/>
    <col min="1537" max="1538" width="3.6640625" customWidth="1"/>
    <col min="1539" max="1539" width="6.88671875" customWidth="1"/>
    <col min="1540" max="1540" width="4.109375" customWidth="1"/>
    <col min="1541" max="1541" width="3.77734375" customWidth="1"/>
    <col min="1542" max="1542" width="2.88671875" customWidth="1"/>
    <col min="1543" max="1543" width="3.6640625" customWidth="1"/>
    <col min="1544" max="1544" width="2.88671875" customWidth="1"/>
    <col min="1545" max="1545" width="3.6640625" customWidth="1"/>
    <col min="1546" max="1546" width="2.88671875" customWidth="1"/>
    <col min="1547" max="1547" width="3.6640625" customWidth="1"/>
    <col min="1548" max="1548" width="2.88671875" customWidth="1"/>
    <col min="1549" max="1549" width="4.109375" customWidth="1"/>
    <col min="1550" max="1550" width="4.6640625" customWidth="1"/>
    <col min="1551" max="1551" width="3.6640625" customWidth="1"/>
    <col min="1552" max="1552" width="2.88671875" customWidth="1"/>
    <col min="1553" max="1553" width="3.6640625" customWidth="1"/>
    <col min="1554" max="1554" width="2.88671875" customWidth="1"/>
    <col min="1555" max="1555" width="3.6640625" customWidth="1"/>
    <col min="1556" max="1556" width="2.88671875" customWidth="1"/>
    <col min="1557" max="1557" width="3.6640625" customWidth="1"/>
    <col min="1558" max="1558" width="2.88671875" customWidth="1"/>
    <col min="1559" max="1559" width="3.6640625" customWidth="1"/>
    <col min="1560" max="1560" width="3.33203125" customWidth="1"/>
    <col min="1793" max="1794" width="3.6640625" customWidth="1"/>
    <col min="1795" max="1795" width="6.88671875" customWidth="1"/>
    <col min="1796" max="1796" width="4.109375" customWidth="1"/>
    <col min="1797" max="1797" width="3.77734375" customWidth="1"/>
    <col min="1798" max="1798" width="2.88671875" customWidth="1"/>
    <col min="1799" max="1799" width="3.6640625" customWidth="1"/>
    <col min="1800" max="1800" width="2.88671875" customWidth="1"/>
    <col min="1801" max="1801" width="3.6640625" customWidth="1"/>
    <col min="1802" max="1802" width="2.88671875" customWidth="1"/>
    <col min="1803" max="1803" width="3.6640625" customWidth="1"/>
    <col min="1804" max="1804" width="2.88671875" customWidth="1"/>
    <col min="1805" max="1805" width="4.109375" customWidth="1"/>
    <col min="1806" max="1806" width="4.6640625" customWidth="1"/>
    <col min="1807" max="1807" width="3.6640625" customWidth="1"/>
    <col min="1808" max="1808" width="2.88671875" customWidth="1"/>
    <col min="1809" max="1809" width="3.6640625" customWidth="1"/>
    <col min="1810" max="1810" width="2.88671875" customWidth="1"/>
    <col min="1811" max="1811" width="3.6640625" customWidth="1"/>
    <col min="1812" max="1812" width="2.88671875" customWidth="1"/>
    <col min="1813" max="1813" width="3.6640625" customWidth="1"/>
    <col min="1814" max="1814" width="2.88671875" customWidth="1"/>
    <col min="1815" max="1815" width="3.6640625" customWidth="1"/>
    <col min="1816" max="1816" width="3.33203125" customWidth="1"/>
    <col min="2049" max="2050" width="3.6640625" customWidth="1"/>
    <col min="2051" max="2051" width="6.88671875" customWidth="1"/>
    <col min="2052" max="2052" width="4.109375" customWidth="1"/>
    <col min="2053" max="2053" width="3.77734375" customWidth="1"/>
    <col min="2054" max="2054" width="2.88671875" customWidth="1"/>
    <col min="2055" max="2055" width="3.6640625" customWidth="1"/>
    <col min="2056" max="2056" width="2.88671875" customWidth="1"/>
    <col min="2057" max="2057" width="3.6640625" customWidth="1"/>
    <col min="2058" max="2058" width="2.88671875" customWidth="1"/>
    <col min="2059" max="2059" width="3.6640625" customWidth="1"/>
    <col min="2060" max="2060" width="2.88671875" customWidth="1"/>
    <col min="2061" max="2061" width="4.109375" customWidth="1"/>
    <col min="2062" max="2062" width="4.6640625" customWidth="1"/>
    <col min="2063" max="2063" width="3.6640625" customWidth="1"/>
    <col min="2064" max="2064" width="2.88671875" customWidth="1"/>
    <col min="2065" max="2065" width="3.6640625" customWidth="1"/>
    <col min="2066" max="2066" width="2.88671875" customWidth="1"/>
    <col min="2067" max="2067" width="3.6640625" customWidth="1"/>
    <col min="2068" max="2068" width="2.88671875" customWidth="1"/>
    <col min="2069" max="2069" width="3.6640625" customWidth="1"/>
    <col min="2070" max="2070" width="2.88671875" customWidth="1"/>
    <col min="2071" max="2071" width="3.6640625" customWidth="1"/>
    <col min="2072" max="2072" width="3.33203125" customWidth="1"/>
    <col min="2305" max="2306" width="3.6640625" customWidth="1"/>
    <col min="2307" max="2307" width="6.88671875" customWidth="1"/>
    <col min="2308" max="2308" width="4.109375" customWidth="1"/>
    <col min="2309" max="2309" width="3.77734375" customWidth="1"/>
    <col min="2310" max="2310" width="2.88671875" customWidth="1"/>
    <col min="2311" max="2311" width="3.6640625" customWidth="1"/>
    <col min="2312" max="2312" width="2.88671875" customWidth="1"/>
    <col min="2313" max="2313" width="3.6640625" customWidth="1"/>
    <col min="2314" max="2314" width="2.88671875" customWidth="1"/>
    <col min="2315" max="2315" width="3.6640625" customWidth="1"/>
    <col min="2316" max="2316" width="2.88671875" customWidth="1"/>
    <col min="2317" max="2317" width="4.109375" customWidth="1"/>
    <col min="2318" max="2318" width="4.6640625" customWidth="1"/>
    <col min="2319" max="2319" width="3.6640625" customWidth="1"/>
    <col min="2320" max="2320" width="2.88671875" customWidth="1"/>
    <col min="2321" max="2321" width="3.6640625" customWidth="1"/>
    <col min="2322" max="2322" width="2.88671875" customWidth="1"/>
    <col min="2323" max="2323" width="3.6640625" customWidth="1"/>
    <col min="2324" max="2324" width="2.88671875" customWidth="1"/>
    <col min="2325" max="2325" width="3.6640625" customWidth="1"/>
    <col min="2326" max="2326" width="2.88671875" customWidth="1"/>
    <col min="2327" max="2327" width="3.6640625" customWidth="1"/>
    <col min="2328" max="2328" width="3.33203125" customWidth="1"/>
    <col min="2561" max="2562" width="3.6640625" customWidth="1"/>
    <col min="2563" max="2563" width="6.88671875" customWidth="1"/>
    <col min="2564" max="2564" width="4.109375" customWidth="1"/>
    <col min="2565" max="2565" width="3.77734375" customWidth="1"/>
    <col min="2566" max="2566" width="2.88671875" customWidth="1"/>
    <col min="2567" max="2567" width="3.6640625" customWidth="1"/>
    <col min="2568" max="2568" width="2.88671875" customWidth="1"/>
    <col min="2569" max="2569" width="3.6640625" customWidth="1"/>
    <col min="2570" max="2570" width="2.88671875" customWidth="1"/>
    <col min="2571" max="2571" width="3.6640625" customWidth="1"/>
    <col min="2572" max="2572" width="2.88671875" customWidth="1"/>
    <col min="2573" max="2573" width="4.109375" customWidth="1"/>
    <col min="2574" max="2574" width="4.6640625" customWidth="1"/>
    <col min="2575" max="2575" width="3.6640625" customWidth="1"/>
    <col min="2576" max="2576" width="2.88671875" customWidth="1"/>
    <col min="2577" max="2577" width="3.6640625" customWidth="1"/>
    <col min="2578" max="2578" width="2.88671875" customWidth="1"/>
    <col min="2579" max="2579" width="3.6640625" customWidth="1"/>
    <col min="2580" max="2580" width="2.88671875" customWidth="1"/>
    <col min="2581" max="2581" width="3.6640625" customWidth="1"/>
    <col min="2582" max="2582" width="2.88671875" customWidth="1"/>
    <col min="2583" max="2583" width="3.6640625" customWidth="1"/>
    <col min="2584" max="2584" width="3.33203125" customWidth="1"/>
    <col min="2817" max="2818" width="3.6640625" customWidth="1"/>
    <col min="2819" max="2819" width="6.88671875" customWidth="1"/>
    <col min="2820" max="2820" width="4.109375" customWidth="1"/>
    <col min="2821" max="2821" width="3.77734375" customWidth="1"/>
    <col min="2822" max="2822" width="2.88671875" customWidth="1"/>
    <col min="2823" max="2823" width="3.6640625" customWidth="1"/>
    <col min="2824" max="2824" width="2.88671875" customWidth="1"/>
    <col min="2825" max="2825" width="3.6640625" customWidth="1"/>
    <col min="2826" max="2826" width="2.88671875" customWidth="1"/>
    <col min="2827" max="2827" width="3.6640625" customWidth="1"/>
    <col min="2828" max="2828" width="2.88671875" customWidth="1"/>
    <col min="2829" max="2829" width="4.109375" customWidth="1"/>
    <col min="2830" max="2830" width="4.6640625" customWidth="1"/>
    <col min="2831" max="2831" width="3.6640625" customWidth="1"/>
    <col min="2832" max="2832" width="2.88671875" customWidth="1"/>
    <col min="2833" max="2833" width="3.6640625" customWidth="1"/>
    <col min="2834" max="2834" width="2.88671875" customWidth="1"/>
    <col min="2835" max="2835" width="3.6640625" customWidth="1"/>
    <col min="2836" max="2836" width="2.88671875" customWidth="1"/>
    <col min="2837" max="2837" width="3.6640625" customWidth="1"/>
    <col min="2838" max="2838" width="2.88671875" customWidth="1"/>
    <col min="2839" max="2839" width="3.6640625" customWidth="1"/>
    <col min="2840" max="2840" width="3.33203125" customWidth="1"/>
    <col min="3073" max="3074" width="3.6640625" customWidth="1"/>
    <col min="3075" max="3075" width="6.88671875" customWidth="1"/>
    <col min="3076" max="3076" width="4.109375" customWidth="1"/>
    <col min="3077" max="3077" width="3.77734375" customWidth="1"/>
    <col min="3078" max="3078" width="2.88671875" customWidth="1"/>
    <col min="3079" max="3079" width="3.6640625" customWidth="1"/>
    <col min="3080" max="3080" width="2.88671875" customWidth="1"/>
    <col min="3081" max="3081" width="3.6640625" customWidth="1"/>
    <col min="3082" max="3082" width="2.88671875" customWidth="1"/>
    <col min="3083" max="3083" width="3.6640625" customWidth="1"/>
    <col min="3084" max="3084" width="2.88671875" customWidth="1"/>
    <col min="3085" max="3085" width="4.109375" customWidth="1"/>
    <col min="3086" max="3086" width="4.6640625" customWidth="1"/>
    <col min="3087" max="3087" width="3.6640625" customWidth="1"/>
    <col min="3088" max="3088" width="2.88671875" customWidth="1"/>
    <col min="3089" max="3089" width="3.6640625" customWidth="1"/>
    <col min="3090" max="3090" width="2.88671875" customWidth="1"/>
    <col min="3091" max="3091" width="3.6640625" customWidth="1"/>
    <col min="3092" max="3092" width="2.88671875" customWidth="1"/>
    <col min="3093" max="3093" width="3.6640625" customWidth="1"/>
    <col min="3094" max="3094" width="2.88671875" customWidth="1"/>
    <col min="3095" max="3095" width="3.6640625" customWidth="1"/>
    <col min="3096" max="3096" width="3.33203125" customWidth="1"/>
    <col min="3329" max="3330" width="3.6640625" customWidth="1"/>
    <col min="3331" max="3331" width="6.88671875" customWidth="1"/>
    <col min="3332" max="3332" width="4.109375" customWidth="1"/>
    <col min="3333" max="3333" width="3.77734375" customWidth="1"/>
    <col min="3334" max="3334" width="2.88671875" customWidth="1"/>
    <col min="3335" max="3335" width="3.6640625" customWidth="1"/>
    <col min="3336" max="3336" width="2.88671875" customWidth="1"/>
    <col min="3337" max="3337" width="3.6640625" customWidth="1"/>
    <col min="3338" max="3338" width="2.88671875" customWidth="1"/>
    <col min="3339" max="3339" width="3.6640625" customWidth="1"/>
    <col min="3340" max="3340" width="2.88671875" customWidth="1"/>
    <col min="3341" max="3341" width="4.109375" customWidth="1"/>
    <col min="3342" max="3342" width="4.6640625" customWidth="1"/>
    <col min="3343" max="3343" width="3.6640625" customWidth="1"/>
    <col min="3344" max="3344" width="2.88671875" customWidth="1"/>
    <col min="3345" max="3345" width="3.6640625" customWidth="1"/>
    <col min="3346" max="3346" width="2.88671875" customWidth="1"/>
    <col min="3347" max="3347" width="3.6640625" customWidth="1"/>
    <col min="3348" max="3348" width="2.88671875" customWidth="1"/>
    <col min="3349" max="3349" width="3.6640625" customWidth="1"/>
    <col min="3350" max="3350" width="2.88671875" customWidth="1"/>
    <col min="3351" max="3351" width="3.6640625" customWidth="1"/>
    <col min="3352" max="3352" width="3.33203125" customWidth="1"/>
    <col min="3585" max="3586" width="3.6640625" customWidth="1"/>
    <col min="3587" max="3587" width="6.88671875" customWidth="1"/>
    <col min="3588" max="3588" width="4.109375" customWidth="1"/>
    <col min="3589" max="3589" width="3.77734375" customWidth="1"/>
    <col min="3590" max="3590" width="2.88671875" customWidth="1"/>
    <col min="3591" max="3591" width="3.6640625" customWidth="1"/>
    <col min="3592" max="3592" width="2.88671875" customWidth="1"/>
    <col min="3593" max="3593" width="3.6640625" customWidth="1"/>
    <col min="3594" max="3594" width="2.88671875" customWidth="1"/>
    <col min="3595" max="3595" width="3.6640625" customWidth="1"/>
    <col min="3596" max="3596" width="2.88671875" customWidth="1"/>
    <col min="3597" max="3597" width="4.109375" customWidth="1"/>
    <col min="3598" max="3598" width="4.6640625" customWidth="1"/>
    <col min="3599" max="3599" width="3.6640625" customWidth="1"/>
    <col min="3600" max="3600" width="2.88671875" customWidth="1"/>
    <col min="3601" max="3601" width="3.6640625" customWidth="1"/>
    <col min="3602" max="3602" width="2.88671875" customWidth="1"/>
    <col min="3603" max="3603" width="3.6640625" customWidth="1"/>
    <col min="3604" max="3604" width="2.88671875" customWidth="1"/>
    <col min="3605" max="3605" width="3.6640625" customWidth="1"/>
    <col min="3606" max="3606" width="2.88671875" customWidth="1"/>
    <col min="3607" max="3607" width="3.6640625" customWidth="1"/>
    <col min="3608" max="3608" width="3.33203125" customWidth="1"/>
    <col min="3841" max="3842" width="3.6640625" customWidth="1"/>
    <col min="3843" max="3843" width="6.88671875" customWidth="1"/>
    <col min="3844" max="3844" width="4.109375" customWidth="1"/>
    <col min="3845" max="3845" width="3.77734375" customWidth="1"/>
    <col min="3846" max="3846" width="2.88671875" customWidth="1"/>
    <col min="3847" max="3847" width="3.6640625" customWidth="1"/>
    <col min="3848" max="3848" width="2.88671875" customWidth="1"/>
    <col min="3849" max="3849" width="3.6640625" customWidth="1"/>
    <col min="3850" max="3850" width="2.88671875" customWidth="1"/>
    <col min="3851" max="3851" width="3.6640625" customWidth="1"/>
    <col min="3852" max="3852" width="2.88671875" customWidth="1"/>
    <col min="3853" max="3853" width="4.109375" customWidth="1"/>
    <col min="3854" max="3854" width="4.6640625" customWidth="1"/>
    <col min="3855" max="3855" width="3.6640625" customWidth="1"/>
    <col min="3856" max="3856" width="2.88671875" customWidth="1"/>
    <col min="3857" max="3857" width="3.6640625" customWidth="1"/>
    <col min="3858" max="3858" width="2.88671875" customWidth="1"/>
    <col min="3859" max="3859" width="3.6640625" customWidth="1"/>
    <col min="3860" max="3860" width="2.88671875" customWidth="1"/>
    <col min="3861" max="3861" width="3.6640625" customWidth="1"/>
    <col min="3862" max="3862" width="2.88671875" customWidth="1"/>
    <col min="3863" max="3863" width="3.6640625" customWidth="1"/>
    <col min="3864" max="3864" width="3.33203125" customWidth="1"/>
    <col min="4097" max="4098" width="3.6640625" customWidth="1"/>
    <col min="4099" max="4099" width="6.88671875" customWidth="1"/>
    <col min="4100" max="4100" width="4.109375" customWidth="1"/>
    <col min="4101" max="4101" width="3.77734375" customWidth="1"/>
    <col min="4102" max="4102" width="2.88671875" customWidth="1"/>
    <col min="4103" max="4103" width="3.6640625" customWidth="1"/>
    <col min="4104" max="4104" width="2.88671875" customWidth="1"/>
    <col min="4105" max="4105" width="3.6640625" customWidth="1"/>
    <col min="4106" max="4106" width="2.88671875" customWidth="1"/>
    <col min="4107" max="4107" width="3.6640625" customWidth="1"/>
    <col min="4108" max="4108" width="2.88671875" customWidth="1"/>
    <col min="4109" max="4109" width="4.109375" customWidth="1"/>
    <col min="4110" max="4110" width="4.6640625" customWidth="1"/>
    <col min="4111" max="4111" width="3.6640625" customWidth="1"/>
    <col min="4112" max="4112" width="2.88671875" customWidth="1"/>
    <col min="4113" max="4113" width="3.6640625" customWidth="1"/>
    <col min="4114" max="4114" width="2.88671875" customWidth="1"/>
    <col min="4115" max="4115" width="3.6640625" customWidth="1"/>
    <col min="4116" max="4116" width="2.88671875" customWidth="1"/>
    <col min="4117" max="4117" width="3.6640625" customWidth="1"/>
    <col min="4118" max="4118" width="2.88671875" customWidth="1"/>
    <col min="4119" max="4119" width="3.6640625" customWidth="1"/>
    <col min="4120" max="4120" width="3.33203125" customWidth="1"/>
    <col min="4353" max="4354" width="3.6640625" customWidth="1"/>
    <col min="4355" max="4355" width="6.88671875" customWidth="1"/>
    <col min="4356" max="4356" width="4.109375" customWidth="1"/>
    <col min="4357" max="4357" width="3.77734375" customWidth="1"/>
    <col min="4358" max="4358" width="2.88671875" customWidth="1"/>
    <col min="4359" max="4359" width="3.6640625" customWidth="1"/>
    <col min="4360" max="4360" width="2.88671875" customWidth="1"/>
    <col min="4361" max="4361" width="3.6640625" customWidth="1"/>
    <col min="4362" max="4362" width="2.88671875" customWidth="1"/>
    <col min="4363" max="4363" width="3.6640625" customWidth="1"/>
    <col min="4364" max="4364" width="2.88671875" customWidth="1"/>
    <col min="4365" max="4365" width="4.109375" customWidth="1"/>
    <col min="4366" max="4366" width="4.6640625" customWidth="1"/>
    <col min="4367" max="4367" width="3.6640625" customWidth="1"/>
    <col min="4368" max="4368" width="2.88671875" customWidth="1"/>
    <col min="4369" max="4369" width="3.6640625" customWidth="1"/>
    <col min="4370" max="4370" width="2.88671875" customWidth="1"/>
    <col min="4371" max="4371" width="3.6640625" customWidth="1"/>
    <col min="4372" max="4372" width="2.88671875" customWidth="1"/>
    <col min="4373" max="4373" width="3.6640625" customWidth="1"/>
    <col min="4374" max="4374" width="2.88671875" customWidth="1"/>
    <col min="4375" max="4375" width="3.6640625" customWidth="1"/>
    <col min="4376" max="4376" width="3.33203125" customWidth="1"/>
    <col min="4609" max="4610" width="3.6640625" customWidth="1"/>
    <col min="4611" max="4611" width="6.88671875" customWidth="1"/>
    <col min="4612" max="4612" width="4.109375" customWidth="1"/>
    <col min="4613" max="4613" width="3.77734375" customWidth="1"/>
    <col min="4614" max="4614" width="2.88671875" customWidth="1"/>
    <col min="4615" max="4615" width="3.6640625" customWidth="1"/>
    <col min="4616" max="4616" width="2.88671875" customWidth="1"/>
    <col min="4617" max="4617" width="3.6640625" customWidth="1"/>
    <col min="4618" max="4618" width="2.88671875" customWidth="1"/>
    <col min="4619" max="4619" width="3.6640625" customWidth="1"/>
    <col min="4620" max="4620" width="2.88671875" customWidth="1"/>
    <col min="4621" max="4621" width="4.109375" customWidth="1"/>
    <col min="4622" max="4622" width="4.6640625" customWidth="1"/>
    <col min="4623" max="4623" width="3.6640625" customWidth="1"/>
    <col min="4624" max="4624" width="2.88671875" customWidth="1"/>
    <col min="4625" max="4625" width="3.6640625" customWidth="1"/>
    <col min="4626" max="4626" width="2.88671875" customWidth="1"/>
    <col min="4627" max="4627" width="3.6640625" customWidth="1"/>
    <col min="4628" max="4628" width="2.88671875" customWidth="1"/>
    <col min="4629" max="4629" width="3.6640625" customWidth="1"/>
    <col min="4630" max="4630" width="2.88671875" customWidth="1"/>
    <col min="4631" max="4631" width="3.6640625" customWidth="1"/>
    <col min="4632" max="4632" width="3.33203125" customWidth="1"/>
    <col min="4865" max="4866" width="3.6640625" customWidth="1"/>
    <col min="4867" max="4867" width="6.88671875" customWidth="1"/>
    <col min="4868" max="4868" width="4.109375" customWidth="1"/>
    <col min="4869" max="4869" width="3.77734375" customWidth="1"/>
    <col min="4870" max="4870" width="2.88671875" customWidth="1"/>
    <col min="4871" max="4871" width="3.6640625" customWidth="1"/>
    <col min="4872" max="4872" width="2.88671875" customWidth="1"/>
    <col min="4873" max="4873" width="3.6640625" customWidth="1"/>
    <col min="4874" max="4874" width="2.88671875" customWidth="1"/>
    <col min="4875" max="4875" width="3.6640625" customWidth="1"/>
    <col min="4876" max="4876" width="2.88671875" customWidth="1"/>
    <col min="4877" max="4877" width="4.109375" customWidth="1"/>
    <col min="4878" max="4878" width="4.6640625" customWidth="1"/>
    <col min="4879" max="4879" width="3.6640625" customWidth="1"/>
    <col min="4880" max="4880" width="2.88671875" customWidth="1"/>
    <col min="4881" max="4881" width="3.6640625" customWidth="1"/>
    <col min="4882" max="4882" width="2.88671875" customWidth="1"/>
    <col min="4883" max="4883" width="3.6640625" customWidth="1"/>
    <col min="4884" max="4884" width="2.88671875" customWidth="1"/>
    <col min="4885" max="4885" width="3.6640625" customWidth="1"/>
    <col min="4886" max="4886" width="2.88671875" customWidth="1"/>
    <col min="4887" max="4887" width="3.6640625" customWidth="1"/>
    <col min="4888" max="4888" width="3.33203125" customWidth="1"/>
    <col min="5121" max="5122" width="3.6640625" customWidth="1"/>
    <col min="5123" max="5123" width="6.88671875" customWidth="1"/>
    <col min="5124" max="5124" width="4.109375" customWidth="1"/>
    <col min="5125" max="5125" width="3.77734375" customWidth="1"/>
    <col min="5126" max="5126" width="2.88671875" customWidth="1"/>
    <col min="5127" max="5127" width="3.6640625" customWidth="1"/>
    <col min="5128" max="5128" width="2.88671875" customWidth="1"/>
    <col min="5129" max="5129" width="3.6640625" customWidth="1"/>
    <col min="5130" max="5130" width="2.88671875" customWidth="1"/>
    <col min="5131" max="5131" width="3.6640625" customWidth="1"/>
    <col min="5132" max="5132" width="2.88671875" customWidth="1"/>
    <col min="5133" max="5133" width="4.109375" customWidth="1"/>
    <col min="5134" max="5134" width="4.6640625" customWidth="1"/>
    <col min="5135" max="5135" width="3.6640625" customWidth="1"/>
    <col min="5136" max="5136" width="2.88671875" customWidth="1"/>
    <col min="5137" max="5137" width="3.6640625" customWidth="1"/>
    <col min="5138" max="5138" width="2.88671875" customWidth="1"/>
    <col min="5139" max="5139" width="3.6640625" customWidth="1"/>
    <col min="5140" max="5140" width="2.88671875" customWidth="1"/>
    <col min="5141" max="5141" width="3.6640625" customWidth="1"/>
    <col min="5142" max="5142" width="2.88671875" customWidth="1"/>
    <col min="5143" max="5143" width="3.6640625" customWidth="1"/>
    <col min="5144" max="5144" width="3.33203125" customWidth="1"/>
    <col min="5377" max="5378" width="3.6640625" customWidth="1"/>
    <col min="5379" max="5379" width="6.88671875" customWidth="1"/>
    <col min="5380" max="5380" width="4.109375" customWidth="1"/>
    <col min="5381" max="5381" width="3.77734375" customWidth="1"/>
    <col min="5382" max="5382" width="2.88671875" customWidth="1"/>
    <col min="5383" max="5383" width="3.6640625" customWidth="1"/>
    <col min="5384" max="5384" width="2.88671875" customWidth="1"/>
    <col min="5385" max="5385" width="3.6640625" customWidth="1"/>
    <col min="5386" max="5386" width="2.88671875" customWidth="1"/>
    <col min="5387" max="5387" width="3.6640625" customWidth="1"/>
    <col min="5388" max="5388" width="2.88671875" customWidth="1"/>
    <col min="5389" max="5389" width="4.109375" customWidth="1"/>
    <col min="5390" max="5390" width="4.6640625" customWidth="1"/>
    <col min="5391" max="5391" width="3.6640625" customWidth="1"/>
    <col min="5392" max="5392" width="2.88671875" customWidth="1"/>
    <col min="5393" max="5393" width="3.6640625" customWidth="1"/>
    <col min="5394" max="5394" width="2.88671875" customWidth="1"/>
    <col min="5395" max="5395" width="3.6640625" customWidth="1"/>
    <col min="5396" max="5396" width="2.88671875" customWidth="1"/>
    <col min="5397" max="5397" width="3.6640625" customWidth="1"/>
    <col min="5398" max="5398" width="2.88671875" customWidth="1"/>
    <col min="5399" max="5399" width="3.6640625" customWidth="1"/>
    <col min="5400" max="5400" width="3.33203125" customWidth="1"/>
    <col min="5633" max="5634" width="3.6640625" customWidth="1"/>
    <col min="5635" max="5635" width="6.88671875" customWidth="1"/>
    <col min="5636" max="5636" width="4.109375" customWidth="1"/>
    <col min="5637" max="5637" width="3.77734375" customWidth="1"/>
    <col min="5638" max="5638" width="2.88671875" customWidth="1"/>
    <col min="5639" max="5639" width="3.6640625" customWidth="1"/>
    <col min="5640" max="5640" width="2.88671875" customWidth="1"/>
    <col min="5641" max="5641" width="3.6640625" customWidth="1"/>
    <col min="5642" max="5642" width="2.88671875" customWidth="1"/>
    <col min="5643" max="5643" width="3.6640625" customWidth="1"/>
    <col min="5644" max="5644" width="2.88671875" customWidth="1"/>
    <col min="5645" max="5645" width="4.109375" customWidth="1"/>
    <col min="5646" max="5646" width="4.6640625" customWidth="1"/>
    <col min="5647" max="5647" width="3.6640625" customWidth="1"/>
    <col min="5648" max="5648" width="2.88671875" customWidth="1"/>
    <col min="5649" max="5649" width="3.6640625" customWidth="1"/>
    <col min="5650" max="5650" width="2.88671875" customWidth="1"/>
    <col min="5651" max="5651" width="3.6640625" customWidth="1"/>
    <col min="5652" max="5652" width="2.88671875" customWidth="1"/>
    <col min="5653" max="5653" width="3.6640625" customWidth="1"/>
    <col min="5654" max="5654" width="2.88671875" customWidth="1"/>
    <col min="5655" max="5655" width="3.6640625" customWidth="1"/>
    <col min="5656" max="5656" width="3.33203125" customWidth="1"/>
    <col min="5889" max="5890" width="3.6640625" customWidth="1"/>
    <col min="5891" max="5891" width="6.88671875" customWidth="1"/>
    <col min="5892" max="5892" width="4.109375" customWidth="1"/>
    <col min="5893" max="5893" width="3.77734375" customWidth="1"/>
    <col min="5894" max="5894" width="2.88671875" customWidth="1"/>
    <col min="5895" max="5895" width="3.6640625" customWidth="1"/>
    <col min="5896" max="5896" width="2.88671875" customWidth="1"/>
    <col min="5897" max="5897" width="3.6640625" customWidth="1"/>
    <col min="5898" max="5898" width="2.88671875" customWidth="1"/>
    <col min="5899" max="5899" width="3.6640625" customWidth="1"/>
    <col min="5900" max="5900" width="2.88671875" customWidth="1"/>
    <col min="5901" max="5901" width="4.109375" customWidth="1"/>
    <col min="5902" max="5902" width="4.6640625" customWidth="1"/>
    <col min="5903" max="5903" width="3.6640625" customWidth="1"/>
    <col min="5904" max="5904" width="2.88671875" customWidth="1"/>
    <col min="5905" max="5905" width="3.6640625" customWidth="1"/>
    <col min="5906" max="5906" width="2.88671875" customWidth="1"/>
    <col min="5907" max="5907" width="3.6640625" customWidth="1"/>
    <col min="5908" max="5908" width="2.88671875" customWidth="1"/>
    <col min="5909" max="5909" width="3.6640625" customWidth="1"/>
    <col min="5910" max="5910" width="2.88671875" customWidth="1"/>
    <col min="5911" max="5911" width="3.6640625" customWidth="1"/>
    <col min="5912" max="5912" width="3.33203125" customWidth="1"/>
    <col min="6145" max="6146" width="3.6640625" customWidth="1"/>
    <col min="6147" max="6147" width="6.88671875" customWidth="1"/>
    <col min="6148" max="6148" width="4.109375" customWidth="1"/>
    <col min="6149" max="6149" width="3.77734375" customWidth="1"/>
    <col min="6150" max="6150" width="2.88671875" customWidth="1"/>
    <col min="6151" max="6151" width="3.6640625" customWidth="1"/>
    <col min="6152" max="6152" width="2.88671875" customWidth="1"/>
    <col min="6153" max="6153" width="3.6640625" customWidth="1"/>
    <col min="6154" max="6154" width="2.88671875" customWidth="1"/>
    <col min="6155" max="6155" width="3.6640625" customWidth="1"/>
    <col min="6156" max="6156" width="2.88671875" customWidth="1"/>
    <col min="6157" max="6157" width="4.109375" customWidth="1"/>
    <col min="6158" max="6158" width="4.6640625" customWidth="1"/>
    <col min="6159" max="6159" width="3.6640625" customWidth="1"/>
    <col min="6160" max="6160" width="2.88671875" customWidth="1"/>
    <col min="6161" max="6161" width="3.6640625" customWidth="1"/>
    <col min="6162" max="6162" width="2.88671875" customWidth="1"/>
    <col min="6163" max="6163" width="3.6640625" customWidth="1"/>
    <col min="6164" max="6164" width="2.88671875" customWidth="1"/>
    <col min="6165" max="6165" width="3.6640625" customWidth="1"/>
    <col min="6166" max="6166" width="2.88671875" customWidth="1"/>
    <col min="6167" max="6167" width="3.6640625" customWidth="1"/>
    <col min="6168" max="6168" width="3.33203125" customWidth="1"/>
    <col min="6401" max="6402" width="3.6640625" customWidth="1"/>
    <col min="6403" max="6403" width="6.88671875" customWidth="1"/>
    <col min="6404" max="6404" width="4.109375" customWidth="1"/>
    <col min="6405" max="6405" width="3.77734375" customWidth="1"/>
    <col min="6406" max="6406" width="2.88671875" customWidth="1"/>
    <col min="6407" max="6407" width="3.6640625" customWidth="1"/>
    <col min="6408" max="6408" width="2.88671875" customWidth="1"/>
    <col min="6409" max="6409" width="3.6640625" customWidth="1"/>
    <col min="6410" max="6410" width="2.88671875" customWidth="1"/>
    <col min="6411" max="6411" width="3.6640625" customWidth="1"/>
    <col min="6412" max="6412" width="2.88671875" customWidth="1"/>
    <col min="6413" max="6413" width="4.109375" customWidth="1"/>
    <col min="6414" max="6414" width="4.6640625" customWidth="1"/>
    <col min="6415" max="6415" width="3.6640625" customWidth="1"/>
    <col min="6416" max="6416" width="2.88671875" customWidth="1"/>
    <col min="6417" max="6417" width="3.6640625" customWidth="1"/>
    <col min="6418" max="6418" width="2.88671875" customWidth="1"/>
    <col min="6419" max="6419" width="3.6640625" customWidth="1"/>
    <col min="6420" max="6420" width="2.88671875" customWidth="1"/>
    <col min="6421" max="6421" width="3.6640625" customWidth="1"/>
    <col min="6422" max="6422" width="2.88671875" customWidth="1"/>
    <col min="6423" max="6423" width="3.6640625" customWidth="1"/>
    <col min="6424" max="6424" width="3.33203125" customWidth="1"/>
    <col min="6657" max="6658" width="3.6640625" customWidth="1"/>
    <col min="6659" max="6659" width="6.88671875" customWidth="1"/>
    <col min="6660" max="6660" width="4.109375" customWidth="1"/>
    <col min="6661" max="6661" width="3.77734375" customWidth="1"/>
    <col min="6662" max="6662" width="2.88671875" customWidth="1"/>
    <col min="6663" max="6663" width="3.6640625" customWidth="1"/>
    <col min="6664" max="6664" width="2.88671875" customWidth="1"/>
    <col min="6665" max="6665" width="3.6640625" customWidth="1"/>
    <col min="6666" max="6666" width="2.88671875" customWidth="1"/>
    <col min="6667" max="6667" width="3.6640625" customWidth="1"/>
    <col min="6668" max="6668" width="2.88671875" customWidth="1"/>
    <col min="6669" max="6669" width="4.109375" customWidth="1"/>
    <col min="6670" max="6670" width="4.6640625" customWidth="1"/>
    <col min="6671" max="6671" width="3.6640625" customWidth="1"/>
    <col min="6672" max="6672" width="2.88671875" customWidth="1"/>
    <col min="6673" max="6673" width="3.6640625" customWidth="1"/>
    <col min="6674" max="6674" width="2.88671875" customWidth="1"/>
    <col min="6675" max="6675" width="3.6640625" customWidth="1"/>
    <col min="6676" max="6676" width="2.88671875" customWidth="1"/>
    <col min="6677" max="6677" width="3.6640625" customWidth="1"/>
    <col min="6678" max="6678" width="2.88671875" customWidth="1"/>
    <col min="6679" max="6679" width="3.6640625" customWidth="1"/>
    <col min="6680" max="6680" width="3.33203125" customWidth="1"/>
    <col min="6913" max="6914" width="3.6640625" customWidth="1"/>
    <col min="6915" max="6915" width="6.88671875" customWidth="1"/>
    <col min="6916" max="6916" width="4.109375" customWidth="1"/>
    <col min="6917" max="6917" width="3.77734375" customWidth="1"/>
    <col min="6918" max="6918" width="2.88671875" customWidth="1"/>
    <col min="6919" max="6919" width="3.6640625" customWidth="1"/>
    <col min="6920" max="6920" width="2.88671875" customWidth="1"/>
    <col min="6921" max="6921" width="3.6640625" customWidth="1"/>
    <col min="6922" max="6922" width="2.88671875" customWidth="1"/>
    <col min="6923" max="6923" width="3.6640625" customWidth="1"/>
    <col min="6924" max="6924" width="2.88671875" customWidth="1"/>
    <col min="6925" max="6925" width="4.109375" customWidth="1"/>
    <col min="6926" max="6926" width="4.6640625" customWidth="1"/>
    <col min="6927" max="6927" width="3.6640625" customWidth="1"/>
    <col min="6928" max="6928" width="2.88671875" customWidth="1"/>
    <col min="6929" max="6929" width="3.6640625" customWidth="1"/>
    <col min="6930" max="6930" width="2.88671875" customWidth="1"/>
    <col min="6931" max="6931" width="3.6640625" customWidth="1"/>
    <col min="6932" max="6932" width="2.88671875" customWidth="1"/>
    <col min="6933" max="6933" width="3.6640625" customWidth="1"/>
    <col min="6934" max="6934" width="2.88671875" customWidth="1"/>
    <col min="6935" max="6935" width="3.6640625" customWidth="1"/>
    <col min="6936" max="6936" width="3.33203125" customWidth="1"/>
    <col min="7169" max="7170" width="3.6640625" customWidth="1"/>
    <col min="7171" max="7171" width="6.88671875" customWidth="1"/>
    <col min="7172" max="7172" width="4.109375" customWidth="1"/>
    <col min="7173" max="7173" width="3.77734375" customWidth="1"/>
    <col min="7174" max="7174" width="2.88671875" customWidth="1"/>
    <col min="7175" max="7175" width="3.6640625" customWidth="1"/>
    <col min="7176" max="7176" width="2.88671875" customWidth="1"/>
    <col min="7177" max="7177" width="3.6640625" customWidth="1"/>
    <col min="7178" max="7178" width="2.88671875" customWidth="1"/>
    <col min="7179" max="7179" width="3.6640625" customWidth="1"/>
    <col min="7180" max="7180" width="2.88671875" customWidth="1"/>
    <col min="7181" max="7181" width="4.109375" customWidth="1"/>
    <col min="7182" max="7182" width="4.6640625" customWidth="1"/>
    <col min="7183" max="7183" width="3.6640625" customWidth="1"/>
    <col min="7184" max="7184" width="2.88671875" customWidth="1"/>
    <col min="7185" max="7185" width="3.6640625" customWidth="1"/>
    <col min="7186" max="7186" width="2.88671875" customWidth="1"/>
    <col min="7187" max="7187" width="3.6640625" customWidth="1"/>
    <col min="7188" max="7188" width="2.88671875" customWidth="1"/>
    <col min="7189" max="7189" width="3.6640625" customWidth="1"/>
    <col min="7190" max="7190" width="2.88671875" customWidth="1"/>
    <col min="7191" max="7191" width="3.6640625" customWidth="1"/>
    <col min="7192" max="7192" width="3.33203125" customWidth="1"/>
    <col min="7425" max="7426" width="3.6640625" customWidth="1"/>
    <col min="7427" max="7427" width="6.88671875" customWidth="1"/>
    <col min="7428" max="7428" width="4.109375" customWidth="1"/>
    <col min="7429" max="7429" width="3.77734375" customWidth="1"/>
    <col min="7430" max="7430" width="2.88671875" customWidth="1"/>
    <col min="7431" max="7431" width="3.6640625" customWidth="1"/>
    <col min="7432" max="7432" width="2.88671875" customWidth="1"/>
    <col min="7433" max="7433" width="3.6640625" customWidth="1"/>
    <col min="7434" max="7434" width="2.88671875" customWidth="1"/>
    <col min="7435" max="7435" width="3.6640625" customWidth="1"/>
    <col min="7436" max="7436" width="2.88671875" customWidth="1"/>
    <col min="7437" max="7437" width="4.109375" customWidth="1"/>
    <col min="7438" max="7438" width="4.6640625" customWidth="1"/>
    <col min="7439" max="7439" width="3.6640625" customWidth="1"/>
    <col min="7440" max="7440" width="2.88671875" customWidth="1"/>
    <col min="7441" max="7441" width="3.6640625" customWidth="1"/>
    <col min="7442" max="7442" width="2.88671875" customWidth="1"/>
    <col min="7443" max="7443" width="3.6640625" customWidth="1"/>
    <col min="7444" max="7444" width="2.88671875" customWidth="1"/>
    <col min="7445" max="7445" width="3.6640625" customWidth="1"/>
    <col min="7446" max="7446" width="2.88671875" customWidth="1"/>
    <col min="7447" max="7447" width="3.6640625" customWidth="1"/>
    <col min="7448" max="7448" width="3.33203125" customWidth="1"/>
    <col min="7681" max="7682" width="3.6640625" customWidth="1"/>
    <col min="7683" max="7683" width="6.88671875" customWidth="1"/>
    <col min="7684" max="7684" width="4.109375" customWidth="1"/>
    <col min="7685" max="7685" width="3.77734375" customWidth="1"/>
    <col min="7686" max="7686" width="2.88671875" customWidth="1"/>
    <col min="7687" max="7687" width="3.6640625" customWidth="1"/>
    <col min="7688" max="7688" width="2.88671875" customWidth="1"/>
    <col min="7689" max="7689" width="3.6640625" customWidth="1"/>
    <col min="7690" max="7690" width="2.88671875" customWidth="1"/>
    <col min="7691" max="7691" width="3.6640625" customWidth="1"/>
    <col min="7692" max="7692" width="2.88671875" customWidth="1"/>
    <col min="7693" max="7693" width="4.109375" customWidth="1"/>
    <col min="7694" max="7694" width="4.6640625" customWidth="1"/>
    <col min="7695" max="7695" width="3.6640625" customWidth="1"/>
    <col min="7696" max="7696" width="2.88671875" customWidth="1"/>
    <col min="7697" max="7697" width="3.6640625" customWidth="1"/>
    <col min="7698" max="7698" width="2.88671875" customWidth="1"/>
    <col min="7699" max="7699" width="3.6640625" customWidth="1"/>
    <col min="7700" max="7700" width="2.88671875" customWidth="1"/>
    <col min="7701" max="7701" width="3.6640625" customWidth="1"/>
    <col min="7702" max="7702" width="2.88671875" customWidth="1"/>
    <col min="7703" max="7703" width="3.6640625" customWidth="1"/>
    <col min="7704" max="7704" width="3.33203125" customWidth="1"/>
    <col min="7937" max="7938" width="3.6640625" customWidth="1"/>
    <col min="7939" max="7939" width="6.88671875" customWidth="1"/>
    <col min="7940" max="7940" width="4.109375" customWidth="1"/>
    <col min="7941" max="7941" width="3.77734375" customWidth="1"/>
    <col min="7942" max="7942" width="2.88671875" customWidth="1"/>
    <col min="7943" max="7943" width="3.6640625" customWidth="1"/>
    <col min="7944" max="7944" width="2.88671875" customWidth="1"/>
    <col min="7945" max="7945" width="3.6640625" customWidth="1"/>
    <col min="7946" max="7946" width="2.88671875" customWidth="1"/>
    <col min="7947" max="7947" width="3.6640625" customWidth="1"/>
    <col min="7948" max="7948" width="2.88671875" customWidth="1"/>
    <col min="7949" max="7949" width="4.109375" customWidth="1"/>
    <col min="7950" max="7950" width="4.6640625" customWidth="1"/>
    <col min="7951" max="7951" width="3.6640625" customWidth="1"/>
    <col min="7952" max="7952" width="2.88671875" customWidth="1"/>
    <col min="7953" max="7953" width="3.6640625" customWidth="1"/>
    <col min="7954" max="7954" width="2.88671875" customWidth="1"/>
    <col min="7955" max="7955" width="3.6640625" customWidth="1"/>
    <col min="7956" max="7956" width="2.88671875" customWidth="1"/>
    <col min="7957" max="7957" width="3.6640625" customWidth="1"/>
    <col min="7958" max="7958" width="2.88671875" customWidth="1"/>
    <col min="7959" max="7959" width="3.6640625" customWidth="1"/>
    <col min="7960" max="7960" width="3.33203125" customWidth="1"/>
    <col min="8193" max="8194" width="3.6640625" customWidth="1"/>
    <col min="8195" max="8195" width="6.88671875" customWidth="1"/>
    <col min="8196" max="8196" width="4.109375" customWidth="1"/>
    <col min="8197" max="8197" width="3.77734375" customWidth="1"/>
    <col min="8198" max="8198" width="2.88671875" customWidth="1"/>
    <col min="8199" max="8199" width="3.6640625" customWidth="1"/>
    <col min="8200" max="8200" width="2.88671875" customWidth="1"/>
    <col min="8201" max="8201" width="3.6640625" customWidth="1"/>
    <col min="8202" max="8202" width="2.88671875" customWidth="1"/>
    <col min="8203" max="8203" width="3.6640625" customWidth="1"/>
    <col min="8204" max="8204" width="2.88671875" customWidth="1"/>
    <col min="8205" max="8205" width="4.109375" customWidth="1"/>
    <col min="8206" max="8206" width="4.6640625" customWidth="1"/>
    <col min="8207" max="8207" width="3.6640625" customWidth="1"/>
    <col min="8208" max="8208" width="2.88671875" customWidth="1"/>
    <col min="8209" max="8209" width="3.6640625" customWidth="1"/>
    <col min="8210" max="8210" width="2.88671875" customWidth="1"/>
    <col min="8211" max="8211" width="3.6640625" customWidth="1"/>
    <col min="8212" max="8212" width="2.88671875" customWidth="1"/>
    <col min="8213" max="8213" width="3.6640625" customWidth="1"/>
    <col min="8214" max="8214" width="2.88671875" customWidth="1"/>
    <col min="8215" max="8215" width="3.6640625" customWidth="1"/>
    <col min="8216" max="8216" width="3.33203125" customWidth="1"/>
    <col min="8449" max="8450" width="3.6640625" customWidth="1"/>
    <col min="8451" max="8451" width="6.88671875" customWidth="1"/>
    <col min="8452" max="8452" width="4.109375" customWidth="1"/>
    <col min="8453" max="8453" width="3.77734375" customWidth="1"/>
    <col min="8454" max="8454" width="2.88671875" customWidth="1"/>
    <col min="8455" max="8455" width="3.6640625" customWidth="1"/>
    <col min="8456" max="8456" width="2.88671875" customWidth="1"/>
    <col min="8457" max="8457" width="3.6640625" customWidth="1"/>
    <col min="8458" max="8458" width="2.88671875" customWidth="1"/>
    <col min="8459" max="8459" width="3.6640625" customWidth="1"/>
    <col min="8460" max="8460" width="2.88671875" customWidth="1"/>
    <col min="8461" max="8461" width="4.109375" customWidth="1"/>
    <col min="8462" max="8462" width="4.6640625" customWidth="1"/>
    <col min="8463" max="8463" width="3.6640625" customWidth="1"/>
    <col min="8464" max="8464" width="2.88671875" customWidth="1"/>
    <col min="8465" max="8465" width="3.6640625" customWidth="1"/>
    <col min="8466" max="8466" width="2.88671875" customWidth="1"/>
    <col min="8467" max="8467" width="3.6640625" customWidth="1"/>
    <col min="8468" max="8468" width="2.88671875" customWidth="1"/>
    <col min="8469" max="8469" width="3.6640625" customWidth="1"/>
    <col min="8470" max="8470" width="2.88671875" customWidth="1"/>
    <col min="8471" max="8471" width="3.6640625" customWidth="1"/>
    <col min="8472" max="8472" width="3.33203125" customWidth="1"/>
    <col min="8705" max="8706" width="3.6640625" customWidth="1"/>
    <col min="8707" max="8707" width="6.88671875" customWidth="1"/>
    <col min="8708" max="8708" width="4.109375" customWidth="1"/>
    <col min="8709" max="8709" width="3.77734375" customWidth="1"/>
    <col min="8710" max="8710" width="2.88671875" customWidth="1"/>
    <col min="8711" max="8711" width="3.6640625" customWidth="1"/>
    <col min="8712" max="8712" width="2.88671875" customWidth="1"/>
    <col min="8713" max="8713" width="3.6640625" customWidth="1"/>
    <col min="8714" max="8714" width="2.88671875" customWidth="1"/>
    <col min="8715" max="8715" width="3.6640625" customWidth="1"/>
    <col min="8716" max="8716" width="2.88671875" customWidth="1"/>
    <col min="8717" max="8717" width="4.109375" customWidth="1"/>
    <col min="8718" max="8718" width="4.6640625" customWidth="1"/>
    <col min="8719" max="8719" width="3.6640625" customWidth="1"/>
    <col min="8720" max="8720" width="2.88671875" customWidth="1"/>
    <col min="8721" max="8721" width="3.6640625" customWidth="1"/>
    <col min="8722" max="8722" width="2.88671875" customWidth="1"/>
    <col min="8723" max="8723" width="3.6640625" customWidth="1"/>
    <col min="8724" max="8724" width="2.88671875" customWidth="1"/>
    <col min="8725" max="8725" width="3.6640625" customWidth="1"/>
    <col min="8726" max="8726" width="2.88671875" customWidth="1"/>
    <col min="8727" max="8727" width="3.6640625" customWidth="1"/>
    <col min="8728" max="8728" width="3.33203125" customWidth="1"/>
    <col min="8961" max="8962" width="3.6640625" customWidth="1"/>
    <col min="8963" max="8963" width="6.88671875" customWidth="1"/>
    <col min="8964" max="8964" width="4.109375" customWidth="1"/>
    <col min="8965" max="8965" width="3.77734375" customWidth="1"/>
    <col min="8966" max="8966" width="2.88671875" customWidth="1"/>
    <col min="8967" max="8967" width="3.6640625" customWidth="1"/>
    <col min="8968" max="8968" width="2.88671875" customWidth="1"/>
    <col min="8969" max="8969" width="3.6640625" customWidth="1"/>
    <col min="8970" max="8970" width="2.88671875" customWidth="1"/>
    <col min="8971" max="8971" width="3.6640625" customWidth="1"/>
    <col min="8972" max="8972" width="2.88671875" customWidth="1"/>
    <col min="8973" max="8973" width="4.109375" customWidth="1"/>
    <col min="8974" max="8974" width="4.6640625" customWidth="1"/>
    <col min="8975" max="8975" width="3.6640625" customWidth="1"/>
    <col min="8976" max="8976" width="2.88671875" customWidth="1"/>
    <col min="8977" max="8977" width="3.6640625" customWidth="1"/>
    <col min="8978" max="8978" width="2.88671875" customWidth="1"/>
    <col min="8979" max="8979" width="3.6640625" customWidth="1"/>
    <col min="8980" max="8980" width="2.88671875" customWidth="1"/>
    <col min="8981" max="8981" width="3.6640625" customWidth="1"/>
    <col min="8982" max="8982" width="2.88671875" customWidth="1"/>
    <col min="8983" max="8983" width="3.6640625" customWidth="1"/>
    <col min="8984" max="8984" width="3.33203125" customWidth="1"/>
    <col min="9217" max="9218" width="3.6640625" customWidth="1"/>
    <col min="9219" max="9219" width="6.88671875" customWidth="1"/>
    <col min="9220" max="9220" width="4.109375" customWidth="1"/>
    <col min="9221" max="9221" width="3.77734375" customWidth="1"/>
    <col min="9222" max="9222" width="2.88671875" customWidth="1"/>
    <col min="9223" max="9223" width="3.6640625" customWidth="1"/>
    <col min="9224" max="9224" width="2.88671875" customWidth="1"/>
    <col min="9225" max="9225" width="3.6640625" customWidth="1"/>
    <col min="9226" max="9226" width="2.88671875" customWidth="1"/>
    <col min="9227" max="9227" width="3.6640625" customWidth="1"/>
    <col min="9228" max="9228" width="2.88671875" customWidth="1"/>
    <col min="9229" max="9229" width="4.109375" customWidth="1"/>
    <col min="9230" max="9230" width="4.6640625" customWidth="1"/>
    <col min="9231" max="9231" width="3.6640625" customWidth="1"/>
    <col min="9232" max="9232" width="2.88671875" customWidth="1"/>
    <col min="9233" max="9233" width="3.6640625" customWidth="1"/>
    <col min="9234" max="9234" width="2.88671875" customWidth="1"/>
    <col min="9235" max="9235" width="3.6640625" customWidth="1"/>
    <col min="9236" max="9236" width="2.88671875" customWidth="1"/>
    <col min="9237" max="9237" width="3.6640625" customWidth="1"/>
    <col min="9238" max="9238" width="2.88671875" customWidth="1"/>
    <col min="9239" max="9239" width="3.6640625" customWidth="1"/>
    <col min="9240" max="9240" width="3.33203125" customWidth="1"/>
    <col min="9473" max="9474" width="3.6640625" customWidth="1"/>
    <col min="9475" max="9475" width="6.88671875" customWidth="1"/>
    <col min="9476" max="9476" width="4.109375" customWidth="1"/>
    <col min="9477" max="9477" width="3.77734375" customWidth="1"/>
    <col min="9478" max="9478" width="2.88671875" customWidth="1"/>
    <col min="9479" max="9479" width="3.6640625" customWidth="1"/>
    <col min="9480" max="9480" width="2.88671875" customWidth="1"/>
    <col min="9481" max="9481" width="3.6640625" customWidth="1"/>
    <col min="9482" max="9482" width="2.88671875" customWidth="1"/>
    <col min="9483" max="9483" width="3.6640625" customWidth="1"/>
    <col min="9484" max="9484" width="2.88671875" customWidth="1"/>
    <col min="9485" max="9485" width="4.109375" customWidth="1"/>
    <col min="9486" max="9486" width="4.6640625" customWidth="1"/>
    <col min="9487" max="9487" width="3.6640625" customWidth="1"/>
    <col min="9488" max="9488" width="2.88671875" customWidth="1"/>
    <col min="9489" max="9489" width="3.6640625" customWidth="1"/>
    <col min="9490" max="9490" width="2.88671875" customWidth="1"/>
    <col min="9491" max="9491" width="3.6640625" customWidth="1"/>
    <col min="9492" max="9492" width="2.88671875" customWidth="1"/>
    <col min="9493" max="9493" width="3.6640625" customWidth="1"/>
    <col min="9494" max="9494" width="2.88671875" customWidth="1"/>
    <col min="9495" max="9495" width="3.6640625" customWidth="1"/>
    <col min="9496" max="9496" width="3.33203125" customWidth="1"/>
    <col min="9729" max="9730" width="3.6640625" customWidth="1"/>
    <col min="9731" max="9731" width="6.88671875" customWidth="1"/>
    <col min="9732" max="9732" width="4.109375" customWidth="1"/>
    <col min="9733" max="9733" width="3.77734375" customWidth="1"/>
    <col min="9734" max="9734" width="2.88671875" customWidth="1"/>
    <col min="9735" max="9735" width="3.6640625" customWidth="1"/>
    <col min="9736" max="9736" width="2.88671875" customWidth="1"/>
    <col min="9737" max="9737" width="3.6640625" customWidth="1"/>
    <col min="9738" max="9738" width="2.88671875" customWidth="1"/>
    <col min="9739" max="9739" width="3.6640625" customWidth="1"/>
    <col min="9740" max="9740" width="2.88671875" customWidth="1"/>
    <col min="9741" max="9741" width="4.109375" customWidth="1"/>
    <col min="9742" max="9742" width="4.6640625" customWidth="1"/>
    <col min="9743" max="9743" width="3.6640625" customWidth="1"/>
    <col min="9744" max="9744" width="2.88671875" customWidth="1"/>
    <col min="9745" max="9745" width="3.6640625" customWidth="1"/>
    <col min="9746" max="9746" width="2.88671875" customWidth="1"/>
    <col min="9747" max="9747" width="3.6640625" customWidth="1"/>
    <col min="9748" max="9748" width="2.88671875" customWidth="1"/>
    <col min="9749" max="9749" width="3.6640625" customWidth="1"/>
    <col min="9750" max="9750" width="2.88671875" customWidth="1"/>
    <col min="9751" max="9751" width="3.6640625" customWidth="1"/>
    <col min="9752" max="9752" width="3.33203125" customWidth="1"/>
    <col min="9985" max="9986" width="3.6640625" customWidth="1"/>
    <col min="9987" max="9987" width="6.88671875" customWidth="1"/>
    <col min="9988" max="9988" width="4.109375" customWidth="1"/>
    <col min="9989" max="9989" width="3.77734375" customWidth="1"/>
    <col min="9990" max="9990" width="2.88671875" customWidth="1"/>
    <col min="9991" max="9991" width="3.6640625" customWidth="1"/>
    <col min="9992" max="9992" width="2.88671875" customWidth="1"/>
    <col min="9993" max="9993" width="3.6640625" customWidth="1"/>
    <col min="9994" max="9994" width="2.88671875" customWidth="1"/>
    <col min="9995" max="9995" width="3.6640625" customWidth="1"/>
    <col min="9996" max="9996" width="2.88671875" customWidth="1"/>
    <col min="9997" max="9997" width="4.109375" customWidth="1"/>
    <col min="9998" max="9998" width="4.6640625" customWidth="1"/>
    <col min="9999" max="9999" width="3.6640625" customWidth="1"/>
    <col min="10000" max="10000" width="2.88671875" customWidth="1"/>
    <col min="10001" max="10001" width="3.6640625" customWidth="1"/>
    <col min="10002" max="10002" width="2.88671875" customWidth="1"/>
    <col min="10003" max="10003" width="3.6640625" customWidth="1"/>
    <col min="10004" max="10004" width="2.88671875" customWidth="1"/>
    <col min="10005" max="10005" width="3.6640625" customWidth="1"/>
    <col min="10006" max="10006" width="2.88671875" customWidth="1"/>
    <col min="10007" max="10007" width="3.6640625" customWidth="1"/>
    <col min="10008" max="10008" width="3.33203125" customWidth="1"/>
    <col min="10241" max="10242" width="3.6640625" customWidth="1"/>
    <col min="10243" max="10243" width="6.88671875" customWidth="1"/>
    <col min="10244" max="10244" width="4.109375" customWidth="1"/>
    <col min="10245" max="10245" width="3.77734375" customWidth="1"/>
    <col min="10246" max="10246" width="2.88671875" customWidth="1"/>
    <col min="10247" max="10247" width="3.6640625" customWidth="1"/>
    <col min="10248" max="10248" width="2.88671875" customWidth="1"/>
    <col min="10249" max="10249" width="3.6640625" customWidth="1"/>
    <col min="10250" max="10250" width="2.88671875" customWidth="1"/>
    <col min="10251" max="10251" width="3.6640625" customWidth="1"/>
    <col min="10252" max="10252" width="2.88671875" customWidth="1"/>
    <col min="10253" max="10253" width="4.109375" customWidth="1"/>
    <col min="10254" max="10254" width="4.6640625" customWidth="1"/>
    <col min="10255" max="10255" width="3.6640625" customWidth="1"/>
    <col min="10256" max="10256" width="2.88671875" customWidth="1"/>
    <col min="10257" max="10257" width="3.6640625" customWidth="1"/>
    <col min="10258" max="10258" width="2.88671875" customWidth="1"/>
    <col min="10259" max="10259" width="3.6640625" customWidth="1"/>
    <col min="10260" max="10260" width="2.88671875" customWidth="1"/>
    <col min="10261" max="10261" width="3.6640625" customWidth="1"/>
    <col min="10262" max="10262" width="2.88671875" customWidth="1"/>
    <col min="10263" max="10263" width="3.6640625" customWidth="1"/>
    <col min="10264" max="10264" width="3.33203125" customWidth="1"/>
    <col min="10497" max="10498" width="3.6640625" customWidth="1"/>
    <col min="10499" max="10499" width="6.88671875" customWidth="1"/>
    <col min="10500" max="10500" width="4.109375" customWidth="1"/>
    <col min="10501" max="10501" width="3.77734375" customWidth="1"/>
    <col min="10502" max="10502" width="2.88671875" customWidth="1"/>
    <col min="10503" max="10503" width="3.6640625" customWidth="1"/>
    <col min="10504" max="10504" width="2.88671875" customWidth="1"/>
    <col min="10505" max="10505" width="3.6640625" customWidth="1"/>
    <col min="10506" max="10506" width="2.88671875" customWidth="1"/>
    <col min="10507" max="10507" width="3.6640625" customWidth="1"/>
    <col min="10508" max="10508" width="2.88671875" customWidth="1"/>
    <col min="10509" max="10509" width="4.109375" customWidth="1"/>
    <col min="10510" max="10510" width="4.6640625" customWidth="1"/>
    <col min="10511" max="10511" width="3.6640625" customWidth="1"/>
    <col min="10512" max="10512" width="2.88671875" customWidth="1"/>
    <col min="10513" max="10513" width="3.6640625" customWidth="1"/>
    <col min="10514" max="10514" width="2.88671875" customWidth="1"/>
    <col min="10515" max="10515" width="3.6640625" customWidth="1"/>
    <col min="10516" max="10516" width="2.88671875" customWidth="1"/>
    <col min="10517" max="10517" width="3.6640625" customWidth="1"/>
    <col min="10518" max="10518" width="2.88671875" customWidth="1"/>
    <col min="10519" max="10519" width="3.6640625" customWidth="1"/>
    <col min="10520" max="10520" width="3.33203125" customWidth="1"/>
    <col min="10753" max="10754" width="3.6640625" customWidth="1"/>
    <col min="10755" max="10755" width="6.88671875" customWidth="1"/>
    <col min="10756" max="10756" width="4.109375" customWidth="1"/>
    <col min="10757" max="10757" width="3.77734375" customWidth="1"/>
    <col min="10758" max="10758" width="2.88671875" customWidth="1"/>
    <col min="10759" max="10759" width="3.6640625" customWidth="1"/>
    <col min="10760" max="10760" width="2.88671875" customWidth="1"/>
    <col min="10761" max="10761" width="3.6640625" customWidth="1"/>
    <col min="10762" max="10762" width="2.88671875" customWidth="1"/>
    <col min="10763" max="10763" width="3.6640625" customWidth="1"/>
    <col min="10764" max="10764" width="2.88671875" customWidth="1"/>
    <col min="10765" max="10765" width="4.109375" customWidth="1"/>
    <col min="10766" max="10766" width="4.6640625" customWidth="1"/>
    <col min="10767" max="10767" width="3.6640625" customWidth="1"/>
    <col min="10768" max="10768" width="2.88671875" customWidth="1"/>
    <col min="10769" max="10769" width="3.6640625" customWidth="1"/>
    <col min="10770" max="10770" width="2.88671875" customWidth="1"/>
    <col min="10771" max="10771" width="3.6640625" customWidth="1"/>
    <col min="10772" max="10772" width="2.88671875" customWidth="1"/>
    <col min="10773" max="10773" width="3.6640625" customWidth="1"/>
    <col min="10774" max="10774" width="2.88671875" customWidth="1"/>
    <col min="10775" max="10775" width="3.6640625" customWidth="1"/>
    <col min="10776" max="10776" width="3.33203125" customWidth="1"/>
    <col min="11009" max="11010" width="3.6640625" customWidth="1"/>
    <col min="11011" max="11011" width="6.88671875" customWidth="1"/>
    <col min="11012" max="11012" width="4.109375" customWidth="1"/>
    <col min="11013" max="11013" width="3.77734375" customWidth="1"/>
    <col min="11014" max="11014" width="2.88671875" customWidth="1"/>
    <col min="11015" max="11015" width="3.6640625" customWidth="1"/>
    <col min="11016" max="11016" width="2.88671875" customWidth="1"/>
    <col min="11017" max="11017" width="3.6640625" customWidth="1"/>
    <col min="11018" max="11018" width="2.88671875" customWidth="1"/>
    <col min="11019" max="11019" width="3.6640625" customWidth="1"/>
    <col min="11020" max="11020" width="2.88671875" customWidth="1"/>
    <col min="11021" max="11021" width="4.109375" customWidth="1"/>
    <col min="11022" max="11022" width="4.6640625" customWidth="1"/>
    <col min="11023" max="11023" width="3.6640625" customWidth="1"/>
    <col min="11024" max="11024" width="2.88671875" customWidth="1"/>
    <col min="11025" max="11025" width="3.6640625" customWidth="1"/>
    <col min="11026" max="11026" width="2.88671875" customWidth="1"/>
    <col min="11027" max="11027" width="3.6640625" customWidth="1"/>
    <col min="11028" max="11028" width="2.88671875" customWidth="1"/>
    <col min="11029" max="11029" width="3.6640625" customWidth="1"/>
    <col min="11030" max="11030" width="2.88671875" customWidth="1"/>
    <col min="11031" max="11031" width="3.6640625" customWidth="1"/>
    <col min="11032" max="11032" width="3.33203125" customWidth="1"/>
    <col min="11265" max="11266" width="3.6640625" customWidth="1"/>
    <col min="11267" max="11267" width="6.88671875" customWidth="1"/>
    <col min="11268" max="11268" width="4.109375" customWidth="1"/>
    <col min="11269" max="11269" width="3.77734375" customWidth="1"/>
    <col min="11270" max="11270" width="2.88671875" customWidth="1"/>
    <col min="11271" max="11271" width="3.6640625" customWidth="1"/>
    <col min="11272" max="11272" width="2.88671875" customWidth="1"/>
    <col min="11273" max="11273" width="3.6640625" customWidth="1"/>
    <col min="11274" max="11274" width="2.88671875" customWidth="1"/>
    <col min="11275" max="11275" width="3.6640625" customWidth="1"/>
    <col min="11276" max="11276" width="2.88671875" customWidth="1"/>
    <col min="11277" max="11277" width="4.109375" customWidth="1"/>
    <col min="11278" max="11278" width="4.6640625" customWidth="1"/>
    <col min="11279" max="11279" width="3.6640625" customWidth="1"/>
    <col min="11280" max="11280" width="2.88671875" customWidth="1"/>
    <col min="11281" max="11281" width="3.6640625" customWidth="1"/>
    <col min="11282" max="11282" width="2.88671875" customWidth="1"/>
    <col min="11283" max="11283" width="3.6640625" customWidth="1"/>
    <col min="11284" max="11284" width="2.88671875" customWidth="1"/>
    <col min="11285" max="11285" width="3.6640625" customWidth="1"/>
    <col min="11286" max="11286" width="2.88671875" customWidth="1"/>
    <col min="11287" max="11287" width="3.6640625" customWidth="1"/>
    <col min="11288" max="11288" width="3.33203125" customWidth="1"/>
    <col min="11521" max="11522" width="3.6640625" customWidth="1"/>
    <col min="11523" max="11523" width="6.88671875" customWidth="1"/>
    <col min="11524" max="11524" width="4.109375" customWidth="1"/>
    <col min="11525" max="11525" width="3.77734375" customWidth="1"/>
    <col min="11526" max="11526" width="2.88671875" customWidth="1"/>
    <col min="11527" max="11527" width="3.6640625" customWidth="1"/>
    <col min="11528" max="11528" width="2.88671875" customWidth="1"/>
    <col min="11529" max="11529" width="3.6640625" customWidth="1"/>
    <col min="11530" max="11530" width="2.88671875" customWidth="1"/>
    <col min="11531" max="11531" width="3.6640625" customWidth="1"/>
    <col min="11532" max="11532" width="2.88671875" customWidth="1"/>
    <col min="11533" max="11533" width="4.109375" customWidth="1"/>
    <col min="11534" max="11534" width="4.6640625" customWidth="1"/>
    <col min="11535" max="11535" width="3.6640625" customWidth="1"/>
    <col min="11536" max="11536" width="2.88671875" customWidth="1"/>
    <col min="11537" max="11537" width="3.6640625" customWidth="1"/>
    <col min="11538" max="11538" width="2.88671875" customWidth="1"/>
    <col min="11539" max="11539" width="3.6640625" customWidth="1"/>
    <col min="11540" max="11540" width="2.88671875" customWidth="1"/>
    <col min="11541" max="11541" width="3.6640625" customWidth="1"/>
    <col min="11542" max="11542" width="2.88671875" customWidth="1"/>
    <col min="11543" max="11543" width="3.6640625" customWidth="1"/>
    <col min="11544" max="11544" width="3.33203125" customWidth="1"/>
    <col min="11777" max="11778" width="3.6640625" customWidth="1"/>
    <col min="11779" max="11779" width="6.88671875" customWidth="1"/>
    <col min="11780" max="11780" width="4.109375" customWidth="1"/>
    <col min="11781" max="11781" width="3.77734375" customWidth="1"/>
    <col min="11782" max="11782" width="2.88671875" customWidth="1"/>
    <col min="11783" max="11783" width="3.6640625" customWidth="1"/>
    <col min="11784" max="11784" width="2.88671875" customWidth="1"/>
    <col min="11785" max="11785" width="3.6640625" customWidth="1"/>
    <col min="11786" max="11786" width="2.88671875" customWidth="1"/>
    <col min="11787" max="11787" width="3.6640625" customWidth="1"/>
    <col min="11788" max="11788" width="2.88671875" customWidth="1"/>
    <col min="11789" max="11789" width="4.109375" customWidth="1"/>
    <col min="11790" max="11790" width="4.6640625" customWidth="1"/>
    <col min="11791" max="11791" width="3.6640625" customWidth="1"/>
    <col min="11792" max="11792" width="2.88671875" customWidth="1"/>
    <col min="11793" max="11793" width="3.6640625" customWidth="1"/>
    <col min="11794" max="11794" width="2.88671875" customWidth="1"/>
    <col min="11795" max="11795" width="3.6640625" customWidth="1"/>
    <col min="11796" max="11796" width="2.88671875" customWidth="1"/>
    <col min="11797" max="11797" width="3.6640625" customWidth="1"/>
    <col min="11798" max="11798" width="2.88671875" customWidth="1"/>
    <col min="11799" max="11799" width="3.6640625" customWidth="1"/>
    <col min="11800" max="11800" width="3.33203125" customWidth="1"/>
    <col min="12033" max="12034" width="3.6640625" customWidth="1"/>
    <col min="12035" max="12035" width="6.88671875" customWidth="1"/>
    <col min="12036" max="12036" width="4.109375" customWidth="1"/>
    <col min="12037" max="12037" width="3.77734375" customWidth="1"/>
    <col min="12038" max="12038" width="2.88671875" customWidth="1"/>
    <col min="12039" max="12039" width="3.6640625" customWidth="1"/>
    <col min="12040" max="12040" width="2.88671875" customWidth="1"/>
    <col min="12041" max="12041" width="3.6640625" customWidth="1"/>
    <col min="12042" max="12042" width="2.88671875" customWidth="1"/>
    <col min="12043" max="12043" width="3.6640625" customWidth="1"/>
    <col min="12044" max="12044" width="2.88671875" customWidth="1"/>
    <col min="12045" max="12045" width="4.109375" customWidth="1"/>
    <col min="12046" max="12046" width="4.6640625" customWidth="1"/>
    <col min="12047" max="12047" width="3.6640625" customWidth="1"/>
    <col min="12048" max="12048" width="2.88671875" customWidth="1"/>
    <col min="12049" max="12049" width="3.6640625" customWidth="1"/>
    <col min="12050" max="12050" width="2.88671875" customWidth="1"/>
    <col min="12051" max="12051" width="3.6640625" customWidth="1"/>
    <col min="12052" max="12052" width="2.88671875" customWidth="1"/>
    <col min="12053" max="12053" width="3.6640625" customWidth="1"/>
    <col min="12054" max="12054" width="2.88671875" customWidth="1"/>
    <col min="12055" max="12055" width="3.6640625" customWidth="1"/>
    <col min="12056" max="12056" width="3.33203125" customWidth="1"/>
    <col min="12289" max="12290" width="3.6640625" customWidth="1"/>
    <col min="12291" max="12291" width="6.88671875" customWidth="1"/>
    <col min="12292" max="12292" width="4.109375" customWidth="1"/>
    <col min="12293" max="12293" width="3.77734375" customWidth="1"/>
    <col min="12294" max="12294" width="2.88671875" customWidth="1"/>
    <col min="12295" max="12295" width="3.6640625" customWidth="1"/>
    <col min="12296" max="12296" width="2.88671875" customWidth="1"/>
    <col min="12297" max="12297" width="3.6640625" customWidth="1"/>
    <col min="12298" max="12298" width="2.88671875" customWidth="1"/>
    <col min="12299" max="12299" width="3.6640625" customWidth="1"/>
    <col min="12300" max="12300" width="2.88671875" customWidth="1"/>
    <col min="12301" max="12301" width="4.109375" customWidth="1"/>
    <col min="12302" max="12302" width="4.6640625" customWidth="1"/>
    <col min="12303" max="12303" width="3.6640625" customWidth="1"/>
    <col min="12304" max="12304" width="2.88671875" customWidth="1"/>
    <col min="12305" max="12305" width="3.6640625" customWidth="1"/>
    <col min="12306" max="12306" width="2.88671875" customWidth="1"/>
    <col min="12307" max="12307" width="3.6640625" customWidth="1"/>
    <col min="12308" max="12308" width="2.88671875" customWidth="1"/>
    <col min="12309" max="12309" width="3.6640625" customWidth="1"/>
    <col min="12310" max="12310" width="2.88671875" customWidth="1"/>
    <col min="12311" max="12311" width="3.6640625" customWidth="1"/>
    <col min="12312" max="12312" width="3.33203125" customWidth="1"/>
    <col min="12545" max="12546" width="3.6640625" customWidth="1"/>
    <col min="12547" max="12547" width="6.88671875" customWidth="1"/>
    <col min="12548" max="12548" width="4.109375" customWidth="1"/>
    <col min="12549" max="12549" width="3.77734375" customWidth="1"/>
    <col min="12550" max="12550" width="2.88671875" customWidth="1"/>
    <col min="12551" max="12551" width="3.6640625" customWidth="1"/>
    <col min="12552" max="12552" width="2.88671875" customWidth="1"/>
    <col min="12553" max="12553" width="3.6640625" customWidth="1"/>
    <col min="12554" max="12554" width="2.88671875" customWidth="1"/>
    <col min="12555" max="12555" width="3.6640625" customWidth="1"/>
    <col min="12556" max="12556" width="2.88671875" customWidth="1"/>
    <col min="12557" max="12557" width="4.109375" customWidth="1"/>
    <col min="12558" max="12558" width="4.6640625" customWidth="1"/>
    <col min="12559" max="12559" width="3.6640625" customWidth="1"/>
    <col min="12560" max="12560" width="2.88671875" customWidth="1"/>
    <col min="12561" max="12561" width="3.6640625" customWidth="1"/>
    <col min="12562" max="12562" width="2.88671875" customWidth="1"/>
    <col min="12563" max="12563" width="3.6640625" customWidth="1"/>
    <col min="12564" max="12564" width="2.88671875" customWidth="1"/>
    <col min="12565" max="12565" width="3.6640625" customWidth="1"/>
    <col min="12566" max="12566" width="2.88671875" customWidth="1"/>
    <col min="12567" max="12567" width="3.6640625" customWidth="1"/>
    <col min="12568" max="12568" width="3.33203125" customWidth="1"/>
    <col min="12801" max="12802" width="3.6640625" customWidth="1"/>
    <col min="12803" max="12803" width="6.88671875" customWidth="1"/>
    <col min="12804" max="12804" width="4.109375" customWidth="1"/>
    <col min="12805" max="12805" width="3.77734375" customWidth="1"/>
    <col min="12806" max="12806" width="2.88671875" customWidth="1"/>
    <col min="12807" max="12807" width="3.6640625" customWidth="1"/>
    <col min="12808" max="12808" width="2.88671875" customWidth="1"/>
    <col min="12809" max="12809" width="3.6640625" customWidth="1"/>
    <col min="12810" max="12810" width="2.88671875" customWidth="1"/>
    <col min="12811" max="12811" width="3.6640625" customWidth="1"/>
    <col min="12812" max="12812" width="2.88671875" customWidth="1"/>
    <col min="12813" max="12813" width="4.109375" customWidth="1"/>
    <col min="12814" max="12814" width="4.6640625" customWidth="1"/>
    <col min="12815" max="12815" width="3.6640625" customWidth="1"/>
    <col min="12816" max="12816" width="2.88671875" customWidth="1"/>
    <col min="12817" max="12817" width="3.6640625" customWidth="1"/>
    <col min="12818" max="12818" width="2.88671875" customWidth="1"/>
    <col min="12819" max="12819" width="3.6640625" customWidth="1"/>
    <col min="12820" max="12820" width="2.88671875" customWidth="1"/>
    <col min="12821" max="12821" width="3.6640625" customWidth="1"/>
    <col min="12822" max="12822" width="2.88671875" customWidth="1"/>
    <col min="12823" max="12823" width="3.6640625" customWidth="1"/>
    <col min="12824" max="12824" width="3.33203125" customWidth="1"/>
    <col min="13057" max="13058" width="3.6640625" customWidth="1"/>
    <col min="13059" max="13059" width="6.88671875" customWidth="1"/>
    <col min="13060" max="13060" width="4.109375" customWidth="1"/>
    <col min="13061" max="13061" width="3.77734375" customWidth="1"/>
    <col min="13062" max="13062" width="2.88671875" customWidth="1"/>
    <col min="13063" max="13063" width="3.6640625" customWidth="1"/>
    <col min="13064" max="13064" width="2.88671875" customWidth="1"/>
    <col min="13065" max="13065" width="3.6640625" customWidth="1"/>
    <col min="13066" max="13066" width="2.88671875" customWidth="1"/>
    <col min="13067" max="13067" width="3.6640625" customWidth="1"/>
    <col min="13068" max="13068" width="2.88671875" customWidth="1"/>
    <col min="13069" max="13069" width="4.109375" customWidth="1"/>
    <col min="13070" max="13070" width="4.6640625" customWidth="1"/>
    <col min="13071" max="13071" width="3.6640625" customWidth="1"/>
    <col min="13072" max="13072" width="2.88671875" customWidth="1"/>
    <col min="13073" max="13073" width="3.6640625" customWidth="1"/>
    <col min="13074" max="13074" width="2.88671875" customWidth="1"/>
    <col min="13075" max="13075" width="3.6640625" customWidth="1"/>
    <col min="13076" max="13076" width="2.88671875" customWidth="1"/>
    <col min="13077" max="13077" width="3.6640625" customWidth="1"/>
    <col min="13078" max="13078" width="2.88671875" customWidth="1"/>
    <col min="13079" max="13079" width="3.6640625" customWidth="1"/>
    <col min="13080" max="13080" width="3.33203125" customWidth="1"/>
    <col min="13313" max="13314" width="3.6640625" customWidth="1"/>
    <col min="13315" max="13315" width="6.88671875" customWidth="1"/>
    <col min="13316" max="13316" width="4.109375" customWidth="1"/>
    <col min="13317" max="13317" width="3.77734375" customWidth="1"/>
    <col min="13318" max="13318" width="2.88671875" customWidth="1"/>
    <col min="13319" max="13319" width="3.6640625" customWidth="1"/>
    <col min="13320" max="13320" width="2.88671875" customWidth="1"/>
    <col min="13321" max="13321" width="3.6640625" customWidth="1"/>
    <col min="13322" max="13322" width="2.88671875" customWidth="1"/>
    <col min="13323" max="13323" width="3.6640625" customWidth="1"/>
    <col min="13324" max="13324" width="2.88671875" customWidth="1"/>
    <col min="13325" max="13325" width="4.109375" customWidth="1"/>
    <col min="13326" max="13326" width="4.6640625" customWidth="1"/>
    <col min="13327" max="13327" width="3.6640625" customWidth="1"/>
    <col min="13328" max="13328" width="2.88671875" customWidth="1"/>
    <col min="13329" max="13329" width="3.6640625" customWidth="1"/>
    <col min="13330" max="13330" width="2.88671875" customWidth="1"/>
    <col min="13331" max="13331" width="3.6640625" customWidth="1"/>
    <col min="13332" max="13332" width="2.88671875" customWidth="1"/>
    <col min="13333" max="13333" width="3.6640625" customWidth="1"/>
    <col min="13334" max="13334" width="2.88671875" customWidth="1"/>
    <col min="13335" max="13335" width="3.6640625" customWidth="1"/>
    <col min="13336" max="13336" width="3.33203125" customWidth="1"/>
    <col min="13569" max="13570" width="3.6640625" customWidth="1"/>
    <col min="13571" max="13571" width="6.88671875" customWidth="1"/>
    <col min="13572" max="13572" width="4.109375" customWidth="1"/>
    <col min="13573" max="13573" width="3.77734375" customWidth="1"/>
    <col min="13574" max="13574" width="2.88671875" customWidth="1"/>
    <col min="13575" max="13575" width="3.6640625" customWidth="1"/>
    <col min="13576" max="13576" width="2.88671875" customWidth="1"/>
    <col min="13577" max="13577" width="3.6640625" customWidth="1"/>
    <col min="13578" max="13578" width="2.88671875" customWidth="1"/>
    <col min="13579" max="13579" width="3.6640625" customWidth="1"/>
    <col min="13580" max="13580" width="2.88671875" customWidth="1"/>
    <col min="13581" max="13581" width="4.109375" customWidth="1"/>
    <col min="13582" max="13582" width="4.6640625" customWidth="1"/>
    <col min="13583" max="13583" width="3.6640625" customWidth="1"/>
    <col min="13584" max="13584" width="2.88671875" customWidth="1"/>
    <col min="13585" max="13585" width="3.6640625" customWidth="1"/>
    <col min="13586" max="13586" width="2.88671875" customWidth="1"/>
    <col min="13587" max="13587" width="3.6640625" customWidth="1"/>
    <col min="13588" max="13588" width="2.88671875" customWidth="1"/>
    <col min="13589" max="13589" width="3.6640625" customWidth="1"/>
    <col min="13590" max="13590" width="2.88671875" customWidth="1"/>
    <col min="13591" max="13591" width="3.6640625" customWidth="1"/>
    <col min="13592" max="13592" width="3.33203125" customWidth="1"/>
    <col min="13825" max="13826" width="3.6640625" customWidth="1"/>
    <col min="13827" max="13827" width="6.88671875" customWidth="1"/>
    <col min="13828" max="13828" width="4.109375" customWidth="1"/>
    <col min="13829" max="13829" width="3.77734375" customWidth="1"/>
    <col min="13830" max="13830" width="2.88671875" customWidth="1"/>
    <col min="13831" max="13831" width="3.6640625" customWidth="1"/>
    <col min="13832" max="13832" width="2.88671875" customWidth="1"/>
    <col min="13833" max="13833" width="3.6640625" customWidth="1"/>
    <col min="13834" max="13834" width="2.88671875" customWidth="1"/>
    <col min="13835" max="13835" width="3.6640625" customWidth="1"/>
    <col min="13836" max="13836" width="2.88671875" customWidth="1"/>
    <col min="13837" max="13837" width="4.109375" customWidth="1"/>
    <col min="13838" max="13838" width="4.6640625" customWidth="1"/>
    <col min="13839" max="13839" width="3.6640625" customWidth="1"/>
    <col min="13840" max="13840" width="2.88671875" customWidth="1"/>
    <col min="13841" max="13841" width="3.6640625" customWidth="1"/>
    <col min="13842" max="13842" width="2.88671875" customWidth="1"/>
    <col min="13843" max="13843" width="3.6640625" customWidth="1"/>
    <col min="13844" max="13844" width="2.88671875" customWidth="1"/>
    <col min="13845" max="13845" width="3.6640625" customWidth="1"/>
    <col min="13846" max="13846" width="2.88671875" customWidth="1"/>
    <col min="13847" max="13847" width="3.6640625" customWidth="1"/>
    <col min="13848" max="13848" width="3.33203125" customWidth="1"/>
    <col min="14081" max="14082" width="3.6640625" customWidth="1"/>
    <col min="14083" max="14083" width="6.88671875" customWidth="1"/>
    <col min="14084" max="14084" width="4.109375" customWidth="1"/>
    <col min="14085" max="14085" width="3.77734375" customWidth="1"/>
    <col min="14086" max="14086" width="2.88671875" customWidth="1"/>
    <col min="14087" max="14087" width="3.6640625" customWidth="1"/>
    <col min="14088" max="14088" width="2.88671875" customWidth="1"/>
    <col min="14089" max="14089" width="3.6640625" customWidth="1"/>
    <col min="14090" max="14090" width="2.88671875" customWidth="1"/>
    <col min="14091" max="14091" width="3.6640625" customWidth="1"/>
    <col min="14092" max="14092" width="2.88671875" customWidth="1"/>
    <col min="14093" max="14093" width="4.109375" customWidth="1"/>
    <col min="14094" max="14094" width="4.6640625" customWidth="1"/>
    <col min="14095" max="14095" width="3.6640625" customWidth="1"/>
    <col min="14096" max="14096" width="2.88671875" customWidth="1"/>
    <col min="14097" max="14097" width="3.6640625" customWidth="1"/>
    <col min="14098" max="14098" width="2.88671875" customWidth="1"/>
    <col min="14099" max="14099" width="3.6640625" customWidth="1"/>
    <col min="14100" max="14100" width="2.88671875" customWidth="1"/>
    <col min="14101" max="14101" width="3.6640625" customWidth="1"/>
    <col min="14102" max="14102" width="2.88671875" customWidth="1"/>
    <col min="14103" max="14103" width="3.6640625" customWidth="1"/>
    <col min="14104" max="14104" width="3.33203125" customWidth="1"/>
    <col min="14337" max="14338" width="3.6640625" customWidth="1"/>
    <col min="14339" max="14339" width="6.88671875" customWidth="1"/>
    <col min="14340" max="14340" width="4.109375" customWidth="1"/>
    <col min="14341" max="14341" width="3.77734375" customWidth="1"/>
    <col min="14342" max="14342" width="2.88671875" customWidth="1"/>
    <col min="14343" max="14343" width="3.6640625" customWidth="1"/>
    <col min="14344" max="14344" width="2.88671875" customWidth="1"/>
    <col min="14345" max="14345" width="3.6640625" customWidth="1"/>
    <col min="14346" max="14346" width="2.88671875" customWidth="1"/>
    <col min="14347" max="14347" width="3.6640625" customWidth="1"/>
    <col min="14348" max="14348" width="2.88671875" customWidth="1"/>
    <col min="14349" max="14349" width="4.109375" customWidth="1"/>
    <col min="14350" max="14350" width="4.6640625" customWidth="1"/>
    <col min="14351" max="14351" width="3.6640625" customWidth="1"/>
    <col min="14352" max="14352" width="2.88671875" customWidth="1"/>
    <col min="14353" max="14353" width="3.6640625" customWidth="1"/>
    <col min="14354" max="14354" width="2.88671875" customWidth="1"/>
    <col min="14355" max="14355" width="3.6640625" customWidth="1"/>
    <col min="14356" max="14356" width="2.88671875" customWidth="1"/>
    <col min="14357" max="14357" width="3.6640625" customWidth="1"/>
    <col min="14358" max="14358" width="2.88671875" customWidth="1"/>
    <col min="14359" max="14359" width="3.6640625" customWidth="1"/>
    <col min="14360" max="14360" width="3.33203125" customWidth="1"/>
    <col min="14593" max="14594" width="3.6640625" customWidth="1"/>
    <col min="14595" max="14595" width="6.88671875" customWidth="1"/>
    <col min="14596" max="14596" width="4.109375" customWidth="1"/>
    <col min="14597" max="14597" width="3.77734375" customWidth="1"/>
    <col min="14598" max="14598" width="2.88671875" customWidth="1"/>
    <col min="14599" max="14599" width="3.6640625" customWidth="1"/>
    <col min="14600" max="14600" width="2.88671875" customWidth="1"/>
    <col min="14601" max="14601" width="3.6640625" customWidth="1"/>
    <col min="14602" max="14602" width="2.88671875" customWidth="1"/>
    <col min="14603" max="14603" width="3.6640625" customWidth="1"/>
    <col min="14604" max="14604" width="2.88671875" customWidth="1"/>
    <col min="14605" max="14605" width="4.109375" customWidth="1"/>
    <col min="14606" max="14606" width="4.6640625" customWidth="1"/>
    <col min="14607" max="14607" width="3.6640625" customWidth="1"/>
    <col min="14608" max="14608" width="2.88671875" customWidth="1"/>
    <col min="14609" max="14609" width="3.6640625" customWidth="1"/>
    <col min="14610" max="14610" width="2.88671875" customWidth="1"/>
    <col min="14611" max="14611" width="3.6640625" customWidth="1"/>
    <col min="14612" max="14612" width="2.88671875" customWidth="1"/>
    <col min="14613" max="14613" width="3.6640625" customWidth="1"/>
    <col min="14614" max="14614" width="2.88671875" customWidth="1"/>
    <col min="14615" max="14615" width="3.6640625" customWidth="1"/>
    <col min="14616" max="14616" width="3.33203125" customWidth="1"/>
    <col min="14849" max="14850" width="3.6640625" customWidth="1"/>
    <col min="14851" max="14851" width="6.88671875" customWidth="1"/>
    <col min="14852" max="14852" width="4.109375" customWidth="1"/>
    <col min="14853" max="14853" width="3.77734375" customWidth="1"/>
    <col min="14854" max="14854" width="2.88671875" customWidth="1"/>
    <col min="14855" max="14855" width="3.6640625" customWidth="1"/>
    <col min="14856" max="14856" width="2.88671875" customWidth="1"/>
    <col min="14857" max="14857" width="3.6640625" customWidth="1"/>
    <col min="14858" max="14858" width="2.88671875" customWidth="1"/>
    <col min="14859" max="14859" width="3.6640625" customWidth="1"/>
    <col min="14860" max="14860" width="2.88671875" customWidth="1"/>
    <col min="14861" max="14861" width="4.109375" customWidth="1"/>
    <col min="14862" max="14862" width="4.6640625" customWidth="1"/>
    <col min="14863" max="14863" width="3.6640625" customWidth="1"/>
    <col min="14864" max="14864" width="2.88671875" customWidth="1"/>
    <col min="14865" max="14865" width="3.6640625" customWidth="1"/>
    <col min="14866" max="14866" width="2.88671875" customWidth="1"/>
    <col min="14867" max="14867" width="3.6640625" customWidth="1"/>
    <col min="14868" max="14868" width="2.88671875" customWidth="1"/>
    <col min="14869" max="14869" width="3.6640625" customWidth="1"/>
    <col min="14870" max="14870" width="2.88671875" customWidth="1"/>
    <col min="14871" max="14871" width="3.6640625" customWidth="1"/>
    <col min="14872" max="14872" width="3.33203125" customWidth="1"/>
    <col min="15105" max="15106" width="3.6640625" customWidth="1"/>
    <col min="15107" max="15107" width="6.88671875" customWidth="1"/>
    <col min="15108" max="15108" width="4.109375" customWidth="1"/>
    <col min="15109" max="15109" width="3.77734375" customWidth="1"/>
    <col min="15110" max="15110" width="2.88671875" customWidth="1"/>
    <col min="15111" max="15111" width="3.6640625" customWidth="1"/>
    <col min="15112" max="15112" width="2.88671875" customWidth="1"/>
    <col min="15113" max="15113" width="3.6640625" customWidth="1"/>
    <col min="15114" max="15114" width="2.88671875" customWidth="1"/>
    <col min="15115" max="15115" width="3.6640625" customWidth="1"/>
    <col min="15116" max="15116" width="2.88671875" customWidth="1"/>
    <col min="15117" max="15117" width="4.109375" customWidth="1"/>
    <col min="15118" max="15118" width="4.6640625" customWidth="1"/>
    <col min="15119" max="15119" width="3.6640625" customWidth="1"/>
    <col min="15120" max="15120" width="2.88671875" customWidth="1"/>
    <col min="15121" max="15121" width="3.6640625" customWidth="1"/>
    <col min="15122" max="15122" width="2.88671875" customWidth="1"/>
    <col min="15123" max="15123" width="3.6640625" customWidth="1"/>
    <col min="15124" max="15124" width="2.88671875" customWidth="1"/>
    <col min="15125" max="15125" width="3.6640625" customWidth="1"/>
    <col min="15126" max="15126" width="2.88671875" customWidth="1"/>
    <col min="15127" max="15127" width="3.6640625" customWidth="1"/>
    <col min="15128" max="15128" width="3.33203125" customWidth="1"/>
    <col min="15361" max="15362" width="3.6640625" customWidth="1"/>
    <col min="15363" max="15363" width="6.88671875" customWidth="1"/>
    <col min="15364" max="15364" width="4.109375" customWidth="1"/>
    <col min="15365" max="15365" width="3.77734375" customWidth="1"/>
    <col min="15366" max="15366" width="2.88671875" customWidth="1"/>
    <col min="15367" max="15367" width="3.6640625" customWidth="1"/>
    <col min="15368" max="15368" width="2.88671875" customWidth="1"/>
    <col min="15369" max="15369" width="3.6640625" customWidth="1"/>
    <col min="15370" max="15370" width="2.88671875" customWidth="1"/>
    <col min="15371" max="15371" width="3.6640625" customWidth="1"/>
    <col min="15372" max="15372" width="2.88671875" customWidth="1"/>
    <col min="15373" max="15373" width="4.109375" customWidth="1"/>
    <col min="15374" max="15374" width="4.6640625" customWidth="1"/>
    <col min="15375" max="15375" width="3.6640625" customWidth="1"/>
    <col min="15376" max="15376" width="2.88671875" customWidth="1"/>
    <col min="15377" max="15377" width="3.6640625" customWidth="1"/>
    <col min="15378" max="15378" width="2.88671875" customWidth="1"/>
    <col min="15379" max="15379" width="3.6640625" customWidth="1"/>
    <col min="15380" max="15380" width="2.88671875" customWidth="1"/>
    <col min="15381" max="15381" width="3.6640625" customWidth="1"/>
    <col min="15382" max="15382" width="2.88671875" customWidth="1"/>
    <col min="15383" max="15383" width="3.6640625" customWidth="1"/>
    <col min="15384" max="15384" width="3.33203125" customWidth="1"/>
    <col min="15617" max="15618" width="3.6640625" customWidth="1"/>
    <col min="15619" max="15619" width="6.88671875" customWidth="1"/>
    <col min="15620" max="15620" width="4.109375" customWidth="1"/>
    <col min="15621" max="15621" width="3.77734375" customWidth="1"/>
    <col min="15622" max="15622" width="2.88671875" customWidth="1"/>
    <col min="15623" max="15623" width="3.6640625" customWidth="1"/>
    <col min="15624" max="15624" width="2.88671875" customWidth="1"/>
    <col min="15625" max="15625" width="3.6640625" customWidth="1"/>
    <col min="15626" max="15626" width="2.88671875" customWidth="1"/>
    <col min="15627" max="15627" width="3.6640625" customWidth="1"/>
    <col min="15628" max="15628" width="2.88671875" customWidth="1"/>
    <col min="15629" max="15629" width="4.109375" customWidth="1"/>
    <col min="15630" max="15630" width="4.6640625" customWidth="1"/>
    <col min="15631" max="15631" width="3.6640625" customWidth="1"/>
    <col min="15632" max="15632" width="2.88671875" customWidth="1"/>
    <col min="15633" max="15633" width="3.6640625" customWidth="1"/>
    <col min="15634" max="15634" width="2.88671875" customWidth="1"/>
    <col min="15635" max="15635" width="3.6640625" customWidth="1"/>
    <col min="15636" max="15636" width="2.88671875" customWidth="1"/>
    <col min="15637" max="15637" width="3.6640625" customWidth="1"/>
    <col min="15638" max="15638" width="2.88671875" customWidth="1"/>
    <col min="15639" max="15639" width="3.6640625" customWidth="1"/>
    <col min="15640" max="15640" width="3.33203125" customWidth="1"/>
    <col min="15873" max="15874" width="3.6640625" customWidth="1"/>
    <col min="15875" max="15875" width="6.88671875" customWidth="1"/>
    <col min="15876" max="15876" width="4.109375" customWidth="1"/>
    <col min="15877" max="15877" width="3.77734375" customWidth="1"/>
    <col min="15878" max="15878" width="2.88671875" customWidth="1"/>
    <col min="15879" max="15879" width="3.6640625" customWidth="1"/>
    <col min="15880" max="15880" width="2.88671875" customWidth="1"/>
    <col min="15881" max="15881" width="3.6640625" customWidth="1"/>
    <col min="15882" max="15882" width="2.88671875" customWidth="1"/>
    <col min="15883" max="15883" width="3.6640625" customWidth="1"/>
    <col min="15884" max="15884" width="2.88671875" customWidth="1"/>
    <col min="15885" max="15885" width="4.109375" customWidth="1"/>
    <col min="15886" max="15886" width="4.6640625" customWidth="1"/>
    <col min="15887" max="15887" width="3.6640625" customWidth="1"/>
    <col min="15888" max="15888" width="2.88671875" customWidth="1"/>
    <col min="15889" max="15889" width="3.6640625" customWidth="1"/>
    <col min="15890" max="15890" width="2.88671875" customWidth="1"/>
    <col min="15891" max="15891" width="3.6640625" customWidth="1"/>
    <col min="15892" max="15892" width="2.88671875" customWidth="1"/>
    <col min="15893" max="15893" width="3.6640625" customWidth="1"/>
    <col min="15894" max="15894" width="2.88671875" customWidth="1"/>
    <col min="15895" max="15895" width="3.6640625" customWidth="1"/>
    <col min="15896" max="15896" width="3.33203125" customWidth="1"/>
    <col min="16129" max="16130" width="3.6640625" customWidth="1"/>
    <col min="16131" max="16131" width="6.88671875" customWidth="1"/>
    <col min="16132" max="16132" width="4.109375" customWidth="1"/>
    <col min="16133" max="16133" width="3.77734375" customWidth="1"/>
    <col min="16134" max="16134" width="2.88671875" customWidth="1"/>
    <col min="16135" max="16135" width="3.6640625" customWidth="1"/>
    <col min="16136" max="16136" width="2.88671875" customWidth="1"/>
    <col min="16137" max="16137" width="3.6640625" customWidth="1"/>
    <col min="16138" max="16138" width="2.88671875" customWidth="1"/>
    <col min="16139" max="16139" width="3.6640625" customWidth="1"/>
    <col min="16140" max="16140" width="2.88671875" customWidth="1"/>
    <col min="16141" max="16141" width="4.109375" customWidth="1"/>
    <col min="16142" max="16142" width="4.6640625" customWidth="1"/>
    <col min="16143" max="16143" width="3.6640625" customWidth="1"/>
    <col min="16144" max="16144" width="2.88671875" customWidth="1"/>
    <col min="16145" max="16145" width="3.6640625" customWidth="1"/>
    <col min="16146" max="16146" width="2.88671875" customWidth="1"/>
    <col min="16147" max="16147" width="3.6640625" customWidth="1"/>
    <col min="16148" max="16148" width="2.88671875" customWidth="1"/>
    <col min="16149" max="16149" width="3.6640625" customWidth="1"/>
    <col min="16150" max="16150" width="2.88671875" customWidth="1"/>
    <col min="16151" max="16151" width="3.6640625" customWidth="1"/>
    <col min="16152" max="16152" width="3.33203125" customWidth="1"/>
  </cols>
  <sheetData>
    <row r="1" spans="1:25" ht="18" customHeight="1">
      <c r="A1" s="94"/>
      <c r="B1" s="94"/>
      <c r="C1" s="94"/>
      <c r="D1" s="94"/>
      <c r="E1" s="94"/>
      <c r="F1" s="94"/>
      <c r="G1" s="94"/>
      <c r="H1" s="94"/>
      <c r="I1" s="94"/>
      <c r="J1" s="94"/>
      <c r="K1" s="94"/>
      <c r="L1" s="94"/>
      <c r="M1" s="94"/>
      <c r="N1" s="94"/>
      <c r="O1" s="1291" t="s">
        <v>803</v>
      </c>
      <c r="P1" s="1291"/>
      <c r="Q1" s="94"/>
      <c r="R1" s="94"/>
      <c r="S1" s="94"/>
      <c r="T1" s="94"/>
      <c r="U1" s="1296"/>
      <c r="V1" s="1296"/>
      <c r="W1" s="1296"/>
      <c r="X1" s="1296"/>
    </row>
    <row r="2" spans="1:25" ht="20.25" customHeight="1">
      <c r="A2" s="1297"/>
      <c r="B2" s="1297"/>
      <c r="C2" s="1297"/>
      <c r="D2" s="1297"/>
      <c r="E2" s="1297"/>
      <c r="F2" s="1297"/>
      <c r="G2" s="1297"/>
      <c r="H2" s="1297"/>
      <c r="I2" s="1297"/>
      <c r="J2" s="1297"/>
      <c r="K2" s="1297"/>
      <c r="L2" s="1297"/>
      <c r="M2" s="1297"/>
      <c r="N2" s="1297"/>
      <c r="O2" s="1297"/>
      <c r="P2" s="1297"/>
      <c r="Q2" s="1297"/>
      <c r="R2" s="1297"/>
      <c r="S2" s="1297"/>
      <c r="T2" s="1297"/>
      <c r="U2" s="1297"/>
      <c r="V2" s="1297"/>
      <c r="W2" s="1297"/>
      <c r="X2" s="1297"/>
    </row>
    <row r="3" spans="1:25" ht="18" customHeight="1">
      <c r="A3" s="94"/>
      <c r="B3" s="94"/>
      <c r="C3" s="94"/>
      <c r="D3" s="94"/>
      <c r="E3" s="94"/>
      <c r="F3" s="94"/>
      <c r="G3" s="94"/>
      <c r="H3" s="94"/>
      <c r="I3" s="94"/>
      <c r="J3" s="94"/>
      <c r="K3" s="94"/>
      <c r="L3" s="94"/>
      <c r="M3" s="94"/>
      <c r="N3" s="94"/>
      <c r="O3" s="94"/>
      <c r="P3" s="94"/>
      <c r="Q3" s="94"/>
      <c r="R3" s="94"/>
      <c r="S3" s="94"/>
      <c r="T3" s="94"/>
      <c r="U3" s="1296"/>
      <c r="V3" s="1296"/>
      <c r="W3" s="1296"/>
      <c r="X3" s="1296"/>
    </row>
    <row r="4" spans="1:25" ht="20.25" customHeight="1">
      <c r="A4" s="1297"/>
      <c r="B4" s="1297"/>
      <c r="C4" s="1297"/>
      <c r="D4" s="1297"/>
      <c r="E4" s="1297"/>
      <c r="F4" s="1297"/>
      <c r="G4" s="1297"/>
      <c r="H4" s="1297"/>
      <c r="I4" s="1297"/>
      <c r="J4" s="1297"/>
      <c r="K4" s="1297"/>
      <c r="L4" s="1297"/>
      <c r="M4" s="1297"/>
      <c r="N4" s="1297"/>
      <c r="O4" s="1297"/>
      <c r="P4" s="1297"/>
      <c r="Q4" s="1297"/>
      <c r="R4" s="1297"/>
      <c r="S4" s="1297"/>
      <c r="T4" s="1297"/>
      <c r="U4" s="1297"/>
      <c r="V4" s="1297"/>
      <c r="W4" s="1297"/>
      <c r="X4" s="1297"/>
    </row>
    <row r="5" spans="1:25" ht="18" customHeight="1">
      <c r="A5" s="94"/>
      <c r="B5" s="94"/>
      <c r="C5" s="94"/>
      <c r="D5" s="94"/>
      <c r="E5" s="94"/>
      <c r="F5" s="94"/>
      <c r="G5" s="94"/>
      <c r="H5" s="94"/>
      <c r="I5" s="94"/>
      <c r="J5" s="94"/>
      <c r="K5" s="94"/>
      <c r="L5" s="94"/>
      <c r="M5" s="94"/>
      <c r="N5" s="94"/>
      <c r="O5" s="94"/>
      <c r="P5" s="94"/>
      <c r="Q5" s="94"/>
      <c r="R5" s="94"/>
      <c r="S5" s="94"/>
      <c r="T5" s="94"/>
      <c r="U5" s="1296"/>
      <c r="V5" s="1296"/>
      <c r="W5" s="1296"/>
      <c r="X5" s="1296"/>
    </row>
    <row r="6" spans="1:25" ht="20.25" customHeight="1">
      <c r="A6" s="1297"/>
      <c r="B6" s="1297"/>
      <c r="C6" s="1297"/>
      <c r="D6" s="1297"/>
      <c r="E6" s="1297"/>
      <c r="F6" s="1297"/>
      <c r="G6" s="1297"/>
      <c r="H6" s="1297"/>
      <c r="I6" s="1297"/>
      <c r="J6" s="1297"/>
      <c r="K6" s="1297"/>
      <c r="L6" s="1297"/>
      <c r="M6" s="1297"/>
      <c r="N6" s="1297"/>
      <c r="O6" s="1297"/>
      <c r="P6" s="1297"/>
      <c r="Q6" s="1297"/>
      <c r="R6" s="1297"/>
      <c r="S6" s="1297"/>
      <c r="T6" s="1297"/>
      <c r="U6" s="1297"/>
      <c r="V6" s="1297"/>
      <c r="W6" s="1297"/>
      <c r="X6" s="1297"/>
      <c r="Y6" t="s">
        <v>873</v>
      </c>
    </row>
    <row r="7" spans="1:25" ht="18" customHeight="1">
      <c r="A7" s="94"/>
      <c r="B7" s="94"/>
      <c r="C7" s="94"/>
      <c r="D7" s="94"/>
      <c r="E7" s="94"/>
      <c r="F7" s="94"/>
      <c r="G7" s="94"/>
      <c r="H7" s="94"/>
      <c r="I7" s="94"/>
      <c r="J7" s="94"/>
      <c r="K7" s="94"/>
      <c r="L7" s="94"/>
      <c r="M7" s="94"/>
      <c r="N7" s="94"/>
      <c r="O7" s="94"/>
      <c r="P7" s="94"/>
      <c r="Q7" s="94"/>
      <c r="R7" s="94"/>
      <c r="S7" s="94"/>
      <c r="T7" s="94"/>
      <c r="U7" s="1296"/>
      <c r="V7" s="1296"/>
      <c r="W7" s="1296"/>
      <c r="X7" s="1296"/>
    </row>
    <row r="8" spans="1:25" ht="20.25" customHeight="1">
      <c r="A8" s="1298"/>
      <c r="B8" s="1298"/>
      <c r="C8" s="1298"/>
      <c r="D8" s="1298"/>
      <c r="E8" s="1298"/>
      <c r="F8" s="1298"/>
      <c r="G8" s="1298"/>
      <c r="H8" s="1298"/>
      <c r="I8" s="1298"/>
      <c r="J8" s="1298"/>
      <c r="K8" s="1298"/>
      <c r="L8" s="1298"/>
      <c r="M8" s="1298"/>
      <c r="N8" s="1298"/>
      <c r="O8" s="1298"/>
      <c r="P8" s="1298"/>
      <c r="Q8" s="537"/>
      <c r="R8" s="537"/>
      <c r="S8" s="537"/>
      <c r="T8" s="537"/>
      <c r="U8" s="537"/>
      <c r="V8" s="537"/>
      <c r="W8" s="537"/>
      <c r="X8" s="537"/>
    </row>
    <row r="9" spans="1:25" ht="18" customHeight="1">
      <c r="A9" s="1298"/>
      <c r="B9" s="1298"/>
      <c r="C9" s="1298"/>
      <c r="D9" s="1298"/>
      <c r="E9" s="1298"/>
      <c r="F9" s="1298"/>
      <c r="G9" s="1298"/>
      <c r="H9" s="1298"/>
      <c r="I9" s="1298"/>
      <c r="J9" s="1298"/>
      <c r="K9" s="1298"/>
      <c r="L9" s="1298"/>
      <c r="M9" s="1298"/>
      <c r="N9" s="1298"/>
      <c r="O9" s="1298"/>
      <c r="P9" s="1298"/>
      <c r="Q9" s="542"/>
      <c r="R9" s="94"/>
      <c r="S9" s="94"/>
      <c r="T9" s="94"/>
      <c r="U9" s="1296"/>
      <c r="V9" s="1296"/>
      <c r="W9" s="1296"/>
      <c r="X9" s="1296"/>
    </row>
    <row r="10" spans="1:25" ht="20.25" customHeight="1">
      <c r="A10" s="1299" t="str">
        <f>様式7!$F$4</f>
        <v>○○○○○○○○○○○ＥＳＣＯ事業</v>
      </c>
      <c r="B10" s="1299"/>
      <c r="C10" s="1299"/>
      <c r="D10" s="1299"/>
      <c r="E10" s="1299"/>
      <c r="F10" s="1299"/>
      <c r="G10" s="1299"/>
      <c r="H10" s="1299"/>
      <c r="I10" s="1299"/>
      <c r="J10" s="1299"/>
      <c r="K10" s="1299"/>
      <c r="L10" s="1299"/>
      <c r="M10" s="1299"/>
      <c r="N10" s="1299"/>
      <c r="O10" s="1299"/>
      <c r="P10" s="1299"/>
      <c r="Q10" s="537"/>
      <c r="R10" s="537"/>
      <c r="S10" s="537"/>
      <c r="T10" s="537"/>
      <c r="U10" s="537"/>
      <c r="V10" s="537"/>
      <c r="W10" s="537"/>
      <c r="X10" s="537"/>
    </row>
    <row r="11" spans="1:25" ht="18" customHeight="1">
      <c r="A11" s="1299" t="s">
        <v>257</v>
      </c>
      <c r="B11" s="1299"/>
      <c r="C11" s="1299"/>
      <c r="D11" s="1299"/>
      <c r="E11" s="1299"/>
      <c r="F11" s="1299"/>
      <c r="G11" s="1299"/>
      <c r="H11" s="1299"/>
      <c r="I11" s="1299"/>
      <c r="J11" s="1299"/>
      <c r="K11" s="1299"/>
      <c r="L11" s="1299"/>
      <c r="M11" s="1299"/>
      <c r="N11" s="1299"/>
      <c r="O11" s="1299"/>
      <c r="P11" s="1299"/>
      <c r="Q11" s="542"/>
      <c r="R11" s="94"/>
      <c r="S11" s="94"/>
      <c r="T11" s="94"/>
      <c r="U11" s="1296"/>
      <c r="V11" s="1296"/>
      <c r="W11" s="1296"/>
      <c r="X11" s="1296"/>
    </row>
    <row r="12" spans="1:25" ht="20.25" customHeight="1">
      <c r="A12" s="1292" t="s">
        <v>415</v>
      </c>
      <c r="B12" s="1293"/>
      <c r="C12" s="1293"/>
      <c r="D12" s="1293"/>
      <c r="E12" s="1293"/>
      <c r="F12" s="1293"/>
      <c r="G12" s="1293"/>
      <c r="H12" s="1293"/>
      <c r="I12" s="1293"/>
      <c r="J12" s="1293"/>
      <c r="K12" s="1293"/>
      <c r="L12" s="1293"/>
      <c r="M12" s="1293"/>
      <c r="N12" s="1293"/>
      <c r="O12" s="1293"/>
      <c r="P12" s="1293"/>
      <c r="Q12" s="543"/>
      <c r="R12" s="543"/>
      <c r="S12" s="543"/>
      <c r="T12" s="543"/>
      <c r="U12" s="543"/>
      <c r="V12" s="543"/>
      <c r="W12" s="543"/>
      <c r="X12" s="543"/>
    </row>
    <row r="13" spans="1:25" ht="18" customHeight="1">
      <c r="A13" s="94"/>
      <c r="B13" s="94"/>
      <c r="C13" s="94"/>
      <c r="D13" s="94"/>
      <c r="E13" s="94"/>
      <c r="F13" s="94"/>
      <c r="G13" s="94"/>
      <c r="H13" s="94"/>
      <c r="I13" s="94"/>
      <c r="J13" s="94"/>
      <c r="K13" s="94"/>
      <c r="L13" s="94"/>
      <c r="M13" s="94"/>
      <c r="N13" s="94"/>
      <c r="O13" s="94"/>
      <c r="P13" s="94"/>
      <c r="Q13" s="94"/>
      <c r="R13" s="94"/>
      <c r="S13" s="94"/>
      <c r="T13" s="94"/>
      <c r="U13" s="544"/>
      <c r="V13" s="544"/>
      <c r="W13" s="544"/>
      <c r="X13" s="544"/>
    </row>
    <row r="14" spans="1:25" ht="20.25" customHeight="1">
      <c r="A14" s="537"/>
      <c r="B14" s="537"/>
      <c r="C14" s="537"/>
      <c r="D14" s="537"/>
      <c r="E14" s="537"/>
      <c r="F14" s="537"/>
      <c r="G14" s="537"/>
      <c r="H14" s="537"/>
      <c r="I14" s="537"/>
      <c r="J14" s="537"/>
      <c r="K14" s="537"/>
      <c r="L14" s="537"/>
      <c r="M14" s="537"/>
      <c r="N14" s="537"/>
      <c r="O14" s="537"/>
      <c r="P14" s="537"/>
      <c r="Q14" s="537"/>
      <c r="R14" s="537"/>
      <c r="S14" s="537"/>
      <c r="T14" s="537"/>
      <c r="U14" s="537"/>
      <c r="V14" s="537"/>
      <c r="W14" s="537"/>
      <c r="X14" s="537"/>
    </row>
    <row r="15" spans="1:25" ht="18" customHeight="1">
      <c r="A15" s="94"/>
      <c r="B15" s="94"/>
      <c r="C15" s="94"/>
      <c r="D15" s="94"/>
      <c r="E15" s="94"/>
      <c r="F15" s="94"/>
      <c r="G15" s="94"/>
      <c r="H15" s="94"/>
      <c r="I15" s="94"/>
      <c r="J15" s="94"/>
      <c r="K15" s="94"/>
      <c r="L15" s="94"/>
      <c r="M15" s="94"/>
      <c r="N15" s="94"/>
      <c r="O15" s="94"/>
      <c r="P15" s="94"/>
      <c r="Q15" s="94"/>
      <c r="R15" s="94"/>
      <c r="S15" s="94"/>
      <c r="T15" s="94"/>
      <c r="U15" s="544"/>
      <c r="V15" s="544"/>
      <c r="W15" s="544"/>
      <c r="X15" s="544"/>
    </row>
    <row r="16" spans="1:25" ht="20.25" customHeight="1">
      <c r="A16" s="537"/>
      <c r="B16" s="537"/>
      <c r="C16" s="537"/>
      <c r="D16" s="537"/>
      <c r="E16" s="537"/>
      <c r="F16" s="537"/>
      <c r="G16" s="537"/>
      <c r="H16" s="537"/>
      <c r="I16" s="537"/>
      <c r="J16" s="537"/>
      <c r="K16" s="537"/>
      <c r="L16" s="537"/>
      <c r="M16" s="537"/>
      <c r="N16" s="537"/>
      <c r="O16" s="537"/>
      <c r="P16" s="537"/>
      <c r="Q16" s="537"/>
      <c r="R16" s="537"/>
      <c r="S16" s="537"/>
      <c r="T16" s="537"/>
      <c r="U16" s="537"/>
      <c r="V16" s="537"/>
      <c r="W16" s="537"/>
      <c r="X16" s="537"/>
    </row>
    <row r="17" spans="1:24" ht="18" customHeight="1">
      <c r="A17" s="94"/>
      <c r="B17" s="94"/>
      <c r="C17" s="94"/>
      <c r="D17" s="94"/>
      <c r="E17" s="94"/>
      <c r="F17" s="94"/>
      <c r="G17" s="94"/>
      <c r="H17" s="94"/>
      <c r="I17" s="94"/>
      <c r="J17" s="94"/>
      <c r="K17" s="94"/>
      <c r="L17" s="94"/>
      <c r="M17" s="94"/>
      <c r="N17" s="94"/>
      <c r="O17" s="94"/>
      <c r="P17" s="94"/>
      <c r="Q17" s="94"/>
      <c r="R17" s="94"/>
      <c r="S17" s="94"/>
      <c r="T17" s="94"/>
      <c r="U17" s="544"/>
      <c r="V17" s="544"/>
      <c r="W17" s="544"/>
      <c r="X17" s="544"/>
    </row>
    <row r="18" spans="1:24" ht="20.25" customHeight="1">
      <c r="A18" s="537"/>
      <c r="B18" s="537"/>
      <c r="C18" s="537"/>
      <c r="D18" s="537"/>
      <c r="E18" s="537"/>
      <c r="F18" s="537"/>
      <c r="G18" s="537"/>
      <c r="H18" s="537"/>
      <c r="I18" s="537"/>
      <c r="J18" s="537"/>
      <c r="K18" s="537"/>
      <c r="L18" s="537"/>
      <c r="M18" s="537"/>
      <c r="N18" s="537"/>
      <c r="O18" s="537"/>
      <c r="P18" s="537"/>
      <c r="Q18" s="537"/>
      <c r="R18" s="537"/>
      <c r="S18" s="537"/>
      <c r="T18" s="537"/>
      <c r="U18" s="537"/>
      <c r="V18" s="537"/>
      <c r="W18" s="537"/>
      <c r="X18" s="537"/>
    </row>
    <row r="19" spans="1:24" ht="18" customHeight="1">
      <c r="A19" s="94"/>
      <c r="B19" s="94"/>
      <c r="C19" s="94"/>
      <c r="D19" s="94"/>
      <c r="E19" s="94"/>
      <c r="F19" s="94"/>
      <c r="G19" s="94"/>
      <c r="H19" s="94"/>
      <c r="I19" s="94"/>
      <c r="J19" s="94"/>
      <c r="K19" s="94"/>
      <c r="L19" s="94"/>
      <c r="M19" s="94"/>
      <c r="N19" s="94"/>
      <c r="O19" s="94"/>
      <c r="P19" s="94"/>
      <c r="Q19" s="94"/>
      <c r="R19" s="94"/>
      <c r="S19" s="94"/>
      <c r="T19" s="94"/>
      <c r="U19" s="544"/>
      <c r="V19" s="544"/>
      <c r="W19" s="544"/>
      <c r="X19" s="544"/>
    </row>
    <row r="20" spans="1:24" ht="20.25" customHeight="1">
      <c r="A20" s="537"/>
      <c r="B20" s="537"/>
      <c r="C20" s="537"/>
      <c r="D20" s="537"/>
      <c r="E20" s="537"/>
      <c r="F20" s="537"/>
      <c r="G20" s="537"/>
      <c r="H20" s="537"/>
      <c r="I20" s="537"/>
      <c r="J20" s="537"/>
      <c r="K20" s="537"/>
      <c r="L20" s="537"/>
      <c r="M20" s="537"/>
      <c r="N20" s="537"/>
      <c r="O20" s="537"/>
      <c r="P20" s="537"/>
      <c r="Q20" s="537"/>
      <c r="R20" s="537"/>
      <c r="S20" s="537"/>
      <c r="T20" s="537"/>
      <c r="U20" s="537"/>
      <c r="V20" s="537"/>
      <c r="W20" s="537"/>
      <c r="X20" s="537"/>
    </row>
    <row r="21" spans="1:24" ht="18" customHeight="1">
      <c r="A21" s="94"/>
      <c r="B21" s="94"/>
      <c r="C21" s="94"/>
      <c r="D21" s="94"/>
      <c r="E21" s="94"/>
      <c r="F21" s="94"/>
      <c r="G21" s="94"/>
      <c r="H21" s="94"/>
      <c r="I21" s="94"/>
      <c r="J21" s="94"/>
      <c r="K21" s="94"/>
      <c r="L21" s="94"/>
      <c r="M21" s="94"/>
      <c r="N21" s="94"/>
      <c r="O21" s="94"/>
      <c r="P21" s="94"/>
      <c r="Q21" s="94"/>
      <c r="R21" s="94"/>
      <c r="S21" s="94"/>
      <c r="T21" s="94"/>
      <c r="U21" s="544"/>
      <c r="V21" s="544"/>
      <c r="W21" s="544"/>
      <c r="X21" s="544"/>
    </row>
    <row r="22" spans="1:24" ht="20.25" customHeight="1">
      <c r="A22" s="537"/>
      <c r="B22" s="537"/>
      <c r="C22" s="537"/>
      <c r="D22" s="537"/>
      <c r="E22" s="537"/>
      <c r="F22" s="537"/>
      <c r="G22" s="537"/>
      <c r="H22" s="537"/>
      <c r="I22" s="537"/>
      <c r="J22" s="537"/>
      <c r="K22" s="537"/>
      <c r="L22" s="537"/>
      <c r="M22" s="537"/>
      <c r="N22" s="537"/>
      <c r="O22" s="537"/>
      <c r="P22" s="537"/>
      <c r="Q22" s="537"/>
      <c r="R22" s="537"/>
      <c r="S22" s="537"/>
      <c r="T22" s="537"/>
      <c r="U22" s="537"/>
      <c r="V22" s="537"/>
      <c r="W22" s="537"/>
      <c r="X22" s="537"/>
    </row>
    <row r="23" spans="1:24" ht="18" customHeight="1">
      <c r="A23" s="94"/>
      <c r="B23" s="94"/>
      <c r="C23" s="94"/>
      <c r="D23" s="94"/>
      <c r="E23" s="94"/>
      <c r="F23" s="94"/>
      <c r="G23" s="94"/>
      <c r="H23" s="94"/>
      <c r="I23" s="94"/>
      <c r="J23" s="94"/>
      <c r="K23" s="94"/>
      <c r="L23" s="94"/>
      <c r="M23" s="94"/>
      <c r="N23" s="94"/>
      <c r="O23" s="94"/>
      <c r="P23" s="94"/>
      <c r="Q23" s="94"/>
      <c r="R23" s="94"/>
      <c r="S23" s="94"/>
      <c r="T23" s="94"/>
      <c r="U23" s="544"/>
      <c r="V23" s="544"/>
      <c r="W23" s="544"/>
      <c r="X23" s="544"/>
    </row>
    <row r="24" spans="1:24" ht="20.25" customHeight="1">
      <c r="A24" s="537"/>
      <c r="B24" s="537"/>
      <c r="C24" s="537"/>
      <c r="D24" s="537"/>
      <c r="E24" s="537"/>
      <c r="F24" s="537"/>
      <c r="G24" s="537"/>
      <c r="H24" s="537"/>
      <c r="I24" s="537"/>
      <c r="J24" s="537"/>
      <c r="K24" s="537"/>
      <c r="L24" s="537"/>
      <c r="M24" s="537"/>
      <c r="N24" s="537"/>
      <c r="O24" s="537"/>
      <c r="P24" s="537"/>
      <c r="Q24" s="537"/>
      <c r="R24" s="537"/>
      <c r="S24" s="537"/>
      <c r="T24" s="537"/>
      <c r="U24" s="537"/>
      <c r="V24" s="537"/>
      <c r="W24" s="537"/>
      <c r="X24" s="537"/>
    </row>
    <row r="25" spans="1:24" ht="18" customHeight="1">
      <c r="A25" s="94"/>
      <c r="B25" s="94"/>
      <c r="C25" s="94"/>
      <c r="D25" s="94"/>
      <c r="E25" s="94"/>
      <c r="F25" s="94"/>
      <c r="G25" s="94"/>
      <c r="H25" s="94"/>
      <c r="I25" s="94"/>
      <c r="J25" s="94"/>
      <c r="K25" s="94"/>
      <c r="L25" s="94"/>
      <c r="M25" s="94"/>
      <c r="N25" s="94"/>
      <c r="O25" s="94"/>
      <c r="P25" s="94"/>
      <c r="Q25" s="94"/>
      <c r="R25" s="94"/>
      <c r="S25" s="94"/>
      <c r="T25" s="94"/>
      <c r="U25" s="544"/>
      <c r="V25" s="544"/>
      <c r="W25" s="544"/>
      <c r="X25" s="544"/>
    </row>
    <row r="26" spans="1:24" ht="20.25" customHeight="1">
      <c r="A26" s="537"/>
      <c r="B26" s="537"/>
      <c r="C26" s="537"/>
      <c r="D26" s="537"/>
      <c r="E26" s="537"/>
      <c r="F26" s="537"/>
      <c r="G26" s="537"/>
      <c r="H26" s="537"/>
      <c r="I26" s="537"/>
      <c r="J26" s="537"/>
      <c r="K26" s="537"/>
      <c r="L26" s="537"/>
      <c r="M26" s="537"/>
      <c r="N26" s="537"/>
      <c r="O26" s="537"/>
      <c r="P26" s="537"/>
      <c r="Q26" s="537"/>
      <c r="R26" s="537"/>
      <c r="S26" s="537"/>
      <c r="T26" s="537"/>
      <c r="U26" s="537"/>
      <c r="V26" s="537"/>
      <c r="W26" s="537"/>
      <c r="X26" s="537"/>
    </row>
    <row r="27" spans="1:24" ht="18" customHeight="1">
      <c r="A27" s="94"/>
      <c r="B27" s="94"/>
      <c r="C27" s="94"/>
      <c r="D27" s="94"/>
      <c r="E27" s="94"/>
      <c r="F27" s="94"/>
      <c r="G27" s="94"/>
      <c r="H27" s="94"/>
      <c r="I27" s="94"/>
      <c r="J27" s="94"/>
      <c r="K27" s="94"/>
      <c r="L27" s="94"/>
      <c r="M27" s="94"/>
      <c r="N27" s="94"/>
      <c r="O27" s="94"/>
      <c r="P27" s="94"/>
      <c r="Q27" s="94"/>
      <c r="R27" s="94"/>
      <c r="S27" s="94"/>
      <c r="T27" s="94"/>
      <c r="U27" s="544"/>
      <c r="V27" s="544"/>
      <c r="W27" s="544"/>
      <c r="X27" s="544"/>
    </row>
    <row r="28" spans="1:24" ht="20.25" customHeight="1">
      <c r="A28" s="537"/>
      <c r="B28" s="537"/>
      <c r="C28" s="537"/>
      <c r="D28" s="537"/>
      <c r="E28" s="537"/>
      <c r="F28" s="537"/>
      <c r="G28" s="537"/>
      <c r="H28" s="537"/>
      <c r="I28" s="537"/>
      <c r="J28" s="537"/>
      <c r="K28" s="537"/>
      <c r="L28" s="537"/>
      <c r="M28" s="537"/>
      <c r="N28" s="537"/>
      <c r="O28" s="537"/>
      <c r="P28" s="537"/>
      <c r="Q28" s="537"/>
      <c r="R28" s="537"/>
      <c r="S28" s="537"/>
      <c r="T28" s="537"/>
      <c r="U28" s="537"/>
      <c r="V28" s="537"/>
      <c r="W28" s="537"/>
      <c r="X28" s="537"/>
    </row>
    <row r="29" spans="1:24" ht="18" customHeight="1">
      <c r="A29" s="94"/>
      <c r="B29" s="94"/>
      <c r="C29" s="94"/>
      <c r="D29" s="94"/>
      <c r="E29" s="94"/>
      <c r="F29" s="94"/>
      <c r="G29" s="94"/>
      <c r="H29" s="94"/>
      <c r="I29" s="94"/>
      <c r="J29" s="94"/>
      <c r="K29" s="94"/>
      <c r="L29" s="94"/>
      <c r="M29" s="94"/>
      <c r="N29" s="94"/>
      <c r="O29" s="94"/>
      <c r="P29" s="94"/>
      <c r="Q29" s="94"/>
      <c r="R29" s="94"/>
      <c r="S29" s="94"/>
      <c r="T29" s="94"/>
      <c r="U29" s="1296"/>
      <c r="V29" s="1296"/>
      <c r="W29" s="1296"/>
      <c r="X29" s="1296"/>
    </row>
    <row r="30" spans="1:24" ht="20.25" customHeight="1">
      <c r="A30" s="537"/>
      <c r="B30" s="537"/>
      <c r="C30" s="537"/>
      <c r="D30" s="537"/>
      <c r="E30" s="537"/>
      <c r="F30" s="537"/>
      <c r="G30" s="537"/>
      <c r="H30" s="537"/>
      <c r="I30" s="537"/>
      <c r="J30" s="537"/>
      <c r="K30" s="537"/>
      <c r="L30" s="537"/>
      <c r="M30" s="537"/>
      <c r="N30" s="537"/>
      <c r="O30" s="537"/>
      <c r="P30" s="537"/>
      <c r="Q30" s="537"/>
      <c r="R30" s="537"/>
      <c r="S30" s="537"/>
      <c r="T30" s="537"/>
      <c r="U30" s="537"/>
      <c r="V30" s="537"/>
      <c r="W30" s="537"/>
      <c r="X30" s="537"/>
    </row>
    <row r="31" spans="1:24" ht="18" customHeight="1">
      <c r="A31" s="94"/>
      <c r="B31" s="94"/>
      <c r="C31" s="94"/>
      <c r="D31" s="94"/>
      <c r="E31" s="94"/>
      <c r="F31" s="94"/>
      <c r="G31" s="94"/>
      <c r="H31" s="94"/>
      <c r="I31" s="94"/>
      <c r="J31" s="94"/>
      <c r="K31" s="94"/>
      <c r="L31" s="94"/>
      <c r="M31" s="94"/>
      <c r="N31" s="94"/>
      <c r="O31" s="94"/>
      <c r="P31" s="94"/>
      <c r="Q31" s="94"/>
      <c r="R31" s="94"/>
      <c r="S31" s="94"/>
      <c r="T31" s="94"/>
      <c r="U31" s="1296"/>
      <c r="V31" s="1296"/>
      <c r="W31" s="1296"/>
      <c r="X31" s="1296"/>
    </row>
    <row r="32" spans="1:24" ht="20.25" customHeight="1">
      <c r="A32" s="537"/>
      <c r="B32" s="537"/>
      <c r="C32" s="537"/>
      <c r="D32" s="537"/>
      <c r="E32" s="537"/>
      <c r="F32" s="537"/>
      <c r="G32" s="537"/>
      <c r="H32" s="537"/>
      <c r="I32" s="537"/>
      <c r="J32" s="537"/>
      <c r="K32" s="537"/>
      <c r="L32" s="537"/>
      <c r="M32" s="537"/>
      <c r="N32" s="537"/>
      <c r="O32" s="537"/>
      <c r="P32" s="537"/>
      <c r="Q32" s="537"/>
      <c r="R32" s="537"/>
      <c r="S32" s="537"/>
      <c r="T32" s="537"/>
      <c r="U32" s="537"/>
      <c r="V32" s="537"/>
      <c r="W32" s="537"/>
      <c r="X32" s="537"/>
    </row>
    <row r="33" spans="1:24" ht="18" customHeight="1">
      <c r="A33" s="94"/>
      <c r="B33" s="542"/>
      <c r="C33" s="542"/>
      <c r="D33" s="542"/>
      <c r="E33" s="542"/>
      <c r="F33" s="541" t="s">
        <v>310</v>
      </c>
      <c r="G33" s="542"/>
      <c r="H33" s="541" t="str">
        <f>様式7!$U$9</f>
        <v>令和　　年　　月　　日</v>
      </c>
      <c r="I33" s="542"/>
      <c r="J33" s="542"/>
      <c r="K33" s="542"/>
      <c r="L33" s="542"/>
      <c r="M33" s="542"/>
      <c r="N33" s="542"/>
      <c r="O33" s="542"/>
      <c r="P33" s="542"/>
      <c r="Q33" s="94"/>
      <c r="R33" s="94"/>
      <c r="S33" s="94"/>
      <c r="T33" s="94"/>
      <c r="U33" s="1296"/>
      <c r="V33" s="1296"/>
      <c r="W33" s="1296"/>
      <c r="X33" s="1296"/>
    </row>
    <row r="34" spans="1:24" ht="20.25" customHeight="1">
      <c r="A34" s="537"/>
      <c r="B34" s="537"/>
      <c r="C34" s="537"/>
      <c r="D34" s="537"/>
      <c r="E34" s="537"/>
      <c r="F34" s="537"/>
      <c r="G34" s="537"/>
      <c r="H34" s="537"/>
      <c r="I34" s="537"/>
      <c r="J34" s="537"/>
      <c r="K34" s="537"/>
      <c r="L34" s="537"/>
      <c r="M34" s="537"/>
      <c r="N34" s="537"/>
      <c r="O34" s="537"/>
      <c r="P34" s="537"/>
      <c r="Q34" s="537"/>
      <c r="R34" s="537"/>
      <c r="S34" s="537"/>
      <c r="T34" s="537"/>
      <c r="U34" s="537"/>
      <c r="V34" s="537"/>
      <c r="W34" s="537"/>
      <c r="X34" s="537"/>
    </row>
    <row r="35" spans="1:24" ht="18" customHeight="1">
      <c r="A35" s="94"/>
      <c r="B35" s="94"/>
      <c r="C35" s="94"/>
      <c r="D35" s="94"/>
      <c r="E35" s="94"/>
      <c r="F35" s="94"/>
      <c r="G35" s="94"/>
      <c r="H35" s="94"/>
      <c r="I35" s="94"/>
      <c r="J35" s="94"/>
      <c r="K35" s="94"/>
      <c r="L35" s="94"/>
      <c r="M35" s="94"/>
      <c r="N35" s="94"/>
      <c r="O35" s="94"/>
      <c r="P35" s="94"/>
      <c r="Q35" s="94"/>
      <c r="R35" s="94"/>
      <c r="S35" s="94"/>
      <c r="T35" s="94"/>
      <c r="U35" s="1296"/>
      <c r="V35" s="1296"/>
      <c r="W35" s="1296"/>
      <c r="X35" s="1296"/>
    </row>
    <row r="36" spans="1:24" ht="20.25" customHeight="1">
      <c r="A36" s="537"/>
      <c r="B36" s="537"/>
      <c r="C36" s="537"/>
      <c r="D36" s="537"/>
      <c r="E36" s="537"/>
      <c r="F36" s="537"/>
      <c r="G36" s="537"/>
      <c r="H36" s="537"/>
      <c r="I36" s="537"/>
      <c r="J36" s="537"/>
      <c r="K36" s="537"/>
      <c r="L36" s="537"/>
      <c r="M36" s="537"/>
      <c r="N36" s="537"/>
      <c r="O36" s="537"/>
      <c r="P36" s="537"/>
      <c r="Q36" s="537"/>
      <c r="R36" s="537"/>
      <c r="S36" s="537"/>
      <c r="T36" s="537"/>
      <c r="U36" s="537"/>
      <c r="V36" s="537"/>
      <c r="W36" s="537"/>
      <c r="X36" s="537"/>
    </row>
    <row r="37" spans="1:24" ht="18" customHeight="1">
      <c r="A37" s="94"/>
      <c r="B37" s="94"/>
      <c r="C37" s="94"/>
      <c r="D37" s="94"/>
      <c r="E37" s="94"/>
      <c r="F37" s="94"/>
      <c r="G37" s="94"/>
      <c r="H37" s="94"/>
      <c r="I37" s="94"/>
      <c r="J37" s="94"/>
      <c r="K37" s="94"/>
      <c r="L37" s="94"/>
      <c r="M37" s="94"/>
      <c r="N37" s="94"/>
      <c r="O37" s="94"/>
      <c r="P37" s="94"/>
      <c r="Q37" s="94"/>
      <c r="R37" s="94"/>
      <c r="S37" s="94"/>
      <c r="T37" s="94"/>
      <c r="U37" s="544"/>
      <c r="V37" s="544"/>
      <c r="W37" s="544"/>
      <c r="X37" s="544"/>
    </row>
    <row r="38" spans="1:24" ht="20.25" customHeight="1">
      <c r="A38" s="537"/>
      <c r="B38" s="537"/>
      <c r="C38" s="537"/>
      <c r="D38" s="537"/>
      <c r="E38" s="537"/>
      <c r="F38" s="537"/>
      <c r="G38" s="537"/>
      <c r="H38" s="537"/>
      <c r="I38" s="537"/>
      <c r="J38" s="537"/>
      <c r="K38" s="537"/>
      <c r="L38" s="537"/>
      <c r="M38" s="537"/>
      <c r="N38" s="537"/>
      <c r="O38" s="537"/>
      <c r="P38" s="537"/>
      <c r="Q38" s="537"/>
      <c r="R38" s="537"/>
      <c r="S38" s="537"/>
      <c r="T38" s="537"/>
      <c r="U38" s="537"/>
      <c r="V38" s="537"/>
      <c r="W38" s="537"/>
      <c r="X38" s="537"/>
    </row>
    <row r="39" spans="1:24" ht="18" customHeight="1">
      <c r="A39" s="94"/>
      <c r="B39" s="94"/>
      <c r="C39" s="94"/>
      <c r="D39" s="94"/>
      <c r="E39" s="94"/>
      <c r="F39" s="94"/>
      <c r="G39" s="94"/>
      <c r="H39" s="94"/>
      <c r="I39" s="94"/>
      <c r="J39" s="94"/>
      <c r="K39" s="94"/>
      <c r="L39" s="94"/>
      <c r="M39" s="94"/>
      <c r="N39" s="94"/>
      <c r="O39" s="94"/>
      <c r="P39" s="94"/>
      <c r="Q39" s="94"/>
      <c r="R39" s="94"/>
      <c r="S39" s="94"/>
      <c r="T39" s="94"/>
      <c r="U39" s="1296"/>
      <c r="V39" s="1296"/>
      <c r="W39" s="1296"/>
      <c r="X39" s="1296"/>
    </row>
    <row r="40" spans="1:24" ht="20.25" customHeight="1">
      <c r="A40" s="537"/>
      <c r="B40" s="537"/>
      <c r="C40" s="537"/>
      <c r="D40" s="537"/>
      <c r="E40" s="537"/>
      <c r="F40" s="537"/>
      <c r="G40" s="537"/>
      <c r="H40" s="537"/>
      <c r="I40" s="537"/>
      <c r="J40" s="537"/>
      <c r="K40" s="537"/>
      <c r="L40" s="537"/>
      <c r="M40" s="537"/>
      <c r="N40" s="537"/>
      <c r="O40" s="537"/>
      <c r="P40" s="537"/>
      <c r="Q40" s="537"/>
      <c r="R40" s="537"/>
      <c r="S40" s="537"/>
      <c r="T40" s="537"/>
      <c r="U40" s="537"/>
      <c r="V40" s="537"/>
      <c r="W40" s="537"/>
      <c r="X40" s="537"/>
    </row>
    <row r="41" spans="1:24" ht="18" customHeight="1">
      <c r="A41" s="94"/>
      <c r="B41" s="94"/>
      <c r="C41" s="94"/>
      <c r="D41" s="94"/>
      <c r="E41" s="94"/>
      <c r="F41" s="94"/>
      <c r="G41" s="94"/>
      <c r="H41" s="94"/>
      <c r="I41" s="94"/>
      <c r="J41" s="94"/>
      <c r="K41" s="94"/>
      <c r="L41" s="94"/>
      <c r="M41" s="94"/>
      <c r="N41" s="94"/>
      <c r="O41" s="94"/>
      <c r="P41" s="94"/>
      <c r="Q41" s="94"/>
      <c r="R41" s="94"/>
      <c r="S41" s="94"/>
      <c r="T41" s="94"/>
      <c r="U41" s="544"/>
      <c r="V41" s="544"/>
      <c r="W41" s="544"/>
      <c r="X41" s="544"/>
    </row>
    <row r="42" spans="1:24" ht="20.25" customHeight="1">
      <c r="A42" s="537"/>
      <c r="B42" s="537"/>
      <c r="C42" s="537"/>
      <c r="D42" s="537"/>
      <c r="E42" s="537"/>
      <c r="F42" s="537"/>
      <c r="G42" s="537"/>
      <c r="H42" s="537"/>
      <c r="I42" s="537"/>
      <c r="J42" s="537"/>
      <c r="K42" s="537"/>
      <c r="L42" s="537"/>
      <c r="M42" s="537"/>
      <c r="N42" s="537"/>
      <c r="O42" s="537"/>
      <c r="P42" s="382" t="str">
        <f>様式7!$F$4</f>
        <v>○○○○○○○○○○○ＥＳＣＯ事業</v>
      </c>
      <c r="Q42" s="537"/>
      <c r="R42" s="537"/>
      <c r="S42" s="537"/>
      <c r="T42" s="537"/>
      <c r="U42" s="537"/>
      <c r="V42" s="537"/>
      <c r="W42" s="537"/>
      <c r="X42" s="537"/>
    </row>
    <row r="43" spans="1:24" ht="18" customHeight="1">
      <c r="A43" s="238"/>
      <c r="B43" s="238"/>
      <c r="C43" s="238"/>
      <c r="D43" s="238"/>
      <c r="E43" s="238"/>
      <c r="F43" s="238"/>
      <c r="G43" s="238"/>
      <c r="H43" s="238"/>
      <c r="I43" s="238"/>
      <c r="J43" s="238"/>
      <c r="K43" s="238"/>
      <c r="L43" s="238"/>
      <c r="M43" s="238"/>
      <c r="N43" s="238"/>
      <c r="O43" s="238"/>
      <c r="P43" s="238"/>
      <c r="Q43" s="238"/>
      <c r="R43" s="238"/>
      <c r="S43" s="238"/>
      <c r="T43" s="238"/>
      <c r="U43" s="1294"/>
      <c r="V43" s="1294"/>
      <c r="W43" s="1294"/>
      <c r="X43" s="1294"/>
    </row>
    <row r="44" spans="1:24" ht="20.25" customHeight="1">
      <c r="A44" s="1295"/>
      <c r="B44" s="1295"/>
      <c r="C44" s="1295"/>
      <c r="D44" s="1295"/>
      <c r="E44" s="1295"/>
      <c r="F44" s="1295"/>
      <c r="G44" s="1295"/>
      <c r="H44" s="1295"/>
      <c r="I44" s="1295"/>
      <c r="J44" s="1295"/>
      <c r="K44" s="1295"/>
      <c r="L44" s="1295"/>
      <c r="M44" s="1295"/>
      <c r="N44" s="1295"/>
      <c r="O44" s="1295"/>
      <c r="P44" s="1295"/>
      <c r="Q44" s="1295"/>
      <c r="R44" s="1295"/>
      <c r="S44" s="1295"/>
      <c r="T44" s="1295"/>
      <c r="U44" s="1295"/>
      <c r="V44" s="1295"/>
      <c r="W44" s="1295"/>
      <c r="X44" s="1295"/>
    </row>
    <row r="45" spans="1:24" ht="18" customHeight="1">
      <c r="A45" s="238"/>
      <c r="B45" s="238"/>
      <c r="C45" s="238"/>
      <c r="D45" s="238"/>
      <c r="E45" s="238"/>
      <c r="F45" s="238"/>
      <c r="G45" s="238"/>
      <c r="H45" s="238"/>
      <c r="I45" s="238"/>
      <c r="J45" s="238"/>
      <c r="K45" s="238"/>
      <c r="L45" s="238"/>
      <c r="M45" s="238"/>
      <c r="N45" s="238"/>
      <c r="O45" s="238"/>
      <c r="P45" s="238"/>
      <c r="Q45" s="238"/>
      <c r="R45" s="238"/>
      <c r="S45" s="238"/>
      <c r="T45" s="238"/>
      <c r="U45" s="1294"/>
      <c r="V45" s="1294"/>
      <c r="W45" s="1294"/>
      <c r="X45" s="1294"/>
    </row>
    <row r="46" spans="1:24" ht="20.25" customHeight="1">
      <c r="A46" s="1295"/>
      <c r="B46" s="1295"/>
      <c r="C46" s="1295"/>
      <c r="D46" s="1295"/>
      <c r="E46" s="1295"/>
      <c r="F46" s="1295"/>
      <c r="G46" s="1295"/>
      <c r="H46" s="1295"/>
      <c r="I46" s="1295"/>
      <c r="J46" s="1295"/>
      <c r="K46" s="1295"/>
      <c r="L46" s="1295"/>
      <c r="M46" s="1295"/>
      <c r="N46" s="1295"/>
      <c r="O46" s="1295"/>
      <c r="P46" s="1295"/>
      <c r="Q46" s="1295"/>
      <c r="R46" s="1295"/>
      <c r="S46" s="1295"/>
      <c r="T46" s="1295"/>
      <c r="U46" s="1295"/>
      <c r="V46" s="1295"/>
      <c r="W46" s="1295"/>
      <c r="X46" s="1295"/>
    </row>
    <row r="47" spans="1:24" ht="18" customHeight="1">
      <c r="A47" s="238"/>
      <c r="B47" s="238"/>
      <c r="C47" s="238"/>
      <c r="D47" s="238"/>
      <c r="E47" s="238"/>
      <c r="F47" s="238"/>
      <c r="G47" s="238"/>
      <c r="H47" s="238"/>
      <c r="I47" s="238"/>
      <c r="J47" s="238"/>
      <c r="K47" s="238"/>
      <c r="L47" s="238"/>
      <c r="M47" s="238"/>
      <c r="N47" s="238"/>
      <c r="O47" s="238"/>
      <c r="P47" s="238"/>
      <c r="Q47" s="238"/>
      <c r="R47" s="238"/>
      <c r="S47" s="238"/>
      <c r="T47" s="238"/>
      <c r="U47" s="1294"/>
      <c r="V47" s="1294"/>
      <c r="W47" s="1294"/>
      <c r="X47" s="1294"/>
    </row>
    <row r="48" spans="1:24" ht="20.25" customHeight="1">
      <c r="A48" s="1295"/>
      <c r="B48" s="1295"/>
      <c r="C48" s="1295"/>
      <c r="D48" s="1295"/>
      <c r="E48" s="1295"/>
      <c r="F48" s="1295"/>
      <c r="G48" s="1295"/>
      <c r="H48" s="1295"/>
      <c r="I48" s="1295"/>
      <c r="J48" s="1295"/>
      <c r="K48" s="1295"/>
      <c r="L48" s="1295"/>
      <c r="M48" s="1295"/>
      <c r="N48" s="1295"/>
      <c r="O48" s="1295"/>
      <c r="P48" s="1295"/>
      <c r="Q48" s="1295"/>
      <c r="R48" s="1295"/>
      <c r="S48" s="1295"/>
      <c r="T48" s="1295"/>
      <c r="U48" s="1295"/>
      <c r="V48" s="1295"/>
      <c r="W48" s="1295"/>
      <c r="X48" s="1295"/>
    </row>
    <row r="49" spans="1:24" ht="14.4">
      <c r="A49" s="208"/>
      <c r="B49" s="208"/>
      <c r="C49" s="208"/>
      <c r="D49" s="208"/>
      <c r="E49" s="208"/>
      <c r="F49" s="208"/>
      <c r="G49" s="208"/>
      <c r="H49" s="208"/>
      <c r="I49" s="208"/>
      <c r="J49" s="208"/>
      <c r="K49" s="208"/>
      <c r="L49" s="208"/>
      <c r="M49" s="208"/>
      <c r="N49" s="208"/>
      <c r="O49" s="208"/>
      <c r="P49" s="208"/>
      <c r="Q49" s="208"/>
      <c r="R49" s="208"/>
      <c r="S49" s="210"/>
      <c r="T49" s="210"/>
      <c r="U49" s="210"/>
      <c r="V49" s="210"/>
      <c r="W49" s="210"/>
      <c r="X49" s="210"/>
    </row>
    <row r="50" spans="1:24" ht="14.4">
      <c r="A50" s="208"/>
      <c r="B50" s="208"/>
      <c r="C50" s="208"/>
      <c r="D50" s="208"/>
      <c r="E50" s="208"/>
      <c r="F50" s="208"/>
      <c r="G50" s="208"/>
      <c r="H50" s="208"/>
      <c r="I50" s="208"/>
      <c r="J50" s="208"/>
      <c r="K50" s="208"/>
      <c r="L50" s="208"/>
      <c r="M50" s="208"/>
      <c r="N50" s="208"/>
      <c r="O50" s="208"/>
      <c r="P50" s="208"/>
      <c r="Q50" s="208"/>
      <c r="R50" s="208"/>
      <c r="S50" s="210"/>
      <c r="T50" s="210"/>
      <c r="U50" s="210"/>
      <c r="V50" s="210"/>
      <c r="W50" s="210"/>
      <c r="X50" s="210"/>
    </row>
    <row r="51" spans="1:24">
      <c r="A51" s="211"/>
      <c r="B51" s="211"/>
      <c r="C51" s="211"/>
      <c r="D51" s="211"/>
      <c r="E51" s="211"/>
      <c r="F51" s="211"/>
      <c r="G51" s="211"/>
      <c r="H51" s="211"/>
      <c r="I51" s="211"/>
      <c r="J51" s="211"/>
      <c r="K51" s="211"/>
      <c r="L51" s="211"/>
      <c r="M51" s="211"/>
      <c r="N51" s="211"/>
      <c r="O51" s="211"/>
      <c r="P51" s="211"/>
      <c r="Q51" s="211"/>
      <c r="R51" s="211"/>
      <c r="S51" s="211"/>
      <c r="T51" s="211"/>
      <c r="U51" s="211"/>
      <c r="V51" s="211"/>
      <c r="W51" s="211"/>
      <c r="X51" s="211"/>
    </row>
    <row r="52" spans="1:24">
      <c r="A52" s="211"/>
      <c r="B52" s="211"/>
      <c r="C52" s="211"/>
      <c r="D52" s="211"/>
      <c r="E52" s="211"/>
      <c r="F52" s="211"/>
      <c r="G52" s="211"/>
      <c r="H52" s="211"/>
      <c r="I52" s="211"/>
      <c r="J52" s="211"/>
      <c r="K52" s="211"/>
      <c r="L52" s="211"/>
      <c r="M52" s="211"/>
      <c r="N52" s="211"/>
      <c r="O52" s="211"/>
      <c r="P52" s="211"/>
      <c r="Q52" s="211"/>
      <c r="R52" s="211"/>
      <c r="S52" s="211"/>
      <c r="T52" s="211"/>
      <c r="U52" s="211"/>
      <c r="V52" s="211"/>
      <c r="W52" s="211"/>
      <c r="X52" s="211"/>
    </row>
    <row r="53" spans="1:24">
      <c r="A53" s="211"/>
      <c r="B53" s="211"/>
      <c r="C53" s="211"/>
      <c r="D53" s="211"/>
      <c r="E53" s="211"/>
      <c r="F53" s="211"/>
      <c r="G53" s="211"/>
      <c r="H53" s="211"/>
      <c r="I53" s="211"/>
      <c r="J53" s="211"/>
      <c r="K53" s="211"/>
      <c r="L53" s="211"/>
      <c r="M53" s="211"/>
      <c r="N53" s="211"/>
      <c r="O53" s="211"/>
      <c r="P53" s="211"/>
      <c r="Q53" s="211"/>
      <c r="R53" s="211"/>
      <c r="S53" s="211"/>
      <c r="T53" s="211"/>
      <c r="U53" s="211"/>
      <c r="V53" s="211"/>
      <c r="W53" s="211"/>
      <c r="X53" s="211"/>
    </row>
    <row r="54" spans="1:24">
      <c r="A54" s="211"/>
      <c r="B54" s="211"/>
      <c r="C54" s="211"/>
      <c r="D54" s="211"/>
      <c r="E54" s="211"/>
      <c r="F54" s="211"/>
      <c r="G54" s="211"/>
      <c r="H54" s="211"/>
      <c r="I54" s="211"/>
      <c r="J54" s="211"/>
      <c r="K54" s="211"/>
      <c r="L54" s="211"/>
      <c r="M54" s="211"/>
      <c r="N54" s="211"/>
      <c r="O54" s="211"/>
      <c r="P54" s="211"/>
      <c r="Q54" s="211"/>
      <c r="R54" s="211"/>
      <c r="S54" s="211"/>
      <c r="T54" s="211"/>
      <c r="U54" s="211"/>
      <c r="V54" s="211"/>
      <c r="W54" s="211"/>
      <c r="X54" s="211"/>
    </row>
    <row r="55" spans="1:24">
      <c r="A55" s="211"/>
      <c r="B55" s="211"/>
      <c r="C55" s="211"/>
      <c r="D55" s="211"/>
      <c r="E55" s="211"/>
      <c r="F55" s="211"/>
      <c r="G55" s="211"/>
      <c r="H55" s="211"/>
      <c r="I55" s="211"/>
      <c r="J55" s="211"/>
      <c r="K55" s="211"/>
      <c r="L55" s="211"/>
      <c r="M55" s="211"/>
      <c r="N55" s="211"/>
      <c r="O55" s="211"/>
      <c r="P55" s="211"/>
      <c r="Q55" s="211"/>
      <c r="R55" s="211"/>
      <c r="S55" s="211"/>
      <c r="T55" s="211"/>
      <c r="U55" s="211"/>
      <c r="V55" s="211"/>
      <c r="W55" s="211"/>
      <c r="X55" s="211"/>
    </row>
    <row r="56" spans="1:24">
      <c r="A56" s="211"/>
      <c r="B56" s="211"/>
      <c r="C56" s="211"/>
      <c r="D56" s="211"/>
      <c r="E56" s="211"/>
      <c r="F56" s="211"/>
      <c r="G56" s="211"/>
      <c r="H56" s="211"/>
      <c r="I56" s="211"/>
      <c r="J56" s="211"/>
      <c r="K56" s="211"/>
      <c r="L56" s="211"/>
      <c r="M56" s="211"/>
      <c r="N56" s="211"/>
      <c r="O56" s="211"/>
      <c r="P56" s="211"/>
      <c r="Q56" s="211"/>
      <c r="R56" s="211"/>
      <c r="S56" s="211"/>
      <c r="T56" s="211"/>
      <c r="U56" s="211"/>
      <c r="V56" s="211"/>
      <c r="W56" s="211"/>
      <c r="X56" s="211"/>
    </row>
    <row r="57" spans="1:24">
      <c r="A57" s="211"/>
      <c r="B57" s="211"/>
      <c r="C57" s="211"/>
      <c r="D57" s="211"/>
      <c r="E57" s="211"/>
      <c r="F57" s="211"/>
      <c r="G57" s="211"/>
      <c r="H57" s="211"/>
      <c r="I57" s="211"/>
      <c r="J57" s="211"/>
      <c r="K57" s="211"/>
      <c r="L57" s="211"/>
      <c r="M57" s="211"/>
      <c r="N57" s="211"/>
      <c r="O57" s="211"/>
      <c r="P57" s="211"/>
      <c r="Q57" s="211"/>
      <c r="R57" s="211"/>
      <c r="S57" s="211"/>
      <c r="T57" s="211"/>
      <c r="U57" s="211"/>
      <c r="V57" s="211"/>
      <c r="W57" s="211"/>
      <c r="X57" s="211"/>
    </row>
    <row r="58" spans="1:24">
      <c r="A58" s="211"/>
      <c r="B58" s="211"/>
      <c r="C58" s="211"/>
      <c r="D58" s="211"/>
      <c r="E58" s="211"/>
      <c r="F58" s="211"/>
      <c r="G58" s="211"/>
      <c r="H58" s="211"/>
      <c r="I58" s="211"/>
      <c r="J58" s="211"/>
      <c r="K58" s="211"/>
      <c r="L58" s="211"/>
      <c r="M58" s="211"/>
      <c r="N58" s="211"/>
      <c r="O58" s="211"/>
      <c r="P58" s="211"/>
      <c r="Q58" s="211"/>
      <c r="R58" s="211"/>
      <c r="S58" s="211"/>
      <c r="T58" s="211"/>
      <c r="U58" s="211"/>
      <c r="V58" s="211"/>
      <c r="W58" s="211"/>
      <c r="X58" s="211"/>
    </row>
  </sheetData>
  <mergeCells count="26">
    <mergeCell ref="A48:X48"/>
    <mergeCell ref="A8:P8"/>
    <mergeCell ref="A9:P9"/>
    <mergeCell ref="A10:P10"/>
    <mergeCell ref="A11:P11"/>
    <mergeCell ref="U43:X43"/>
    <mergeCell ref="A44:X44"/>
    <mergeCell ref="U33:X33"/>
    <mergeCell ref="U35:X35"/>
    <mergeCell ref="U29:X29"/>
    <mergeCell ref="U31:X31"/>
    <mergeCell ref="U9:X9"/>
    <mergeCell ref="U11:X11"/>
    <mergeCell ref="U39:X39"/>
    <mergeCell ref="O1:P1"/>
    <mergeCell ref="A12:P12"/>
    <mergeCell ref="U45:X45"/>
    <mergeCell ref="A46:X46"/>
    <mergeCell ref="U47:X47"/>
    <mergeCell ref="U1:X1"/>
    <mergeCell ref="A2:X2"/>
    <mergeCell ref="U3:X3"/>
    <mergeCell ref="A4:X4"/>
    <mergeCell ref="U5:X5"/>
    <mergeCell ref="A6:X6"/>
    <mergeCell ref="U7:X7"/>
  </mergeCells>
  <phoneticPr fontId="6"/>
  <dataValidations xWindow="378" yWindow="507" count="1">
    <dataValidation type="list" allowBlank="1" showInputMessage="1" showErrorMessage="1" prompt="選択してください" sqref="A12:P12" xr:uid="{00000000-0002-0000-0100-000000000000}">
      <formula1>"'（リストから選択）,①ＥＳＣＯ事業資金計画書（民間資金活用型）,②設計・施工・監理サービス料積算書（設備更新型）,③ＥＳＣＯ技術提案書,④ＥＳＣＯ設備維持管理提案書（民間資金活用型）,⑤計測・検証方法提案書（民間資金活用型）,⑥定期点検・計測検証サービス提案書（設備更新型）,⑦運転管理方針提案書,⑧緊急時対応方法提案書,⑨主要機器等の設置箇所図提案書"</formula1>
    </dataValidation>
  </dataValidations>
  <pageMargins left="0.7" right="0.7" top="0.75" bottom="0.75" header="0.3" footer="0.3"/>
  <pageSetup paperSize="9" scale="98" orientation="portrait" r:id="rId1"/>
  <headerFooter alignWithMargins="0"/>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I54"/>
  <sheetViews>
    <sheetView view="pageBreakPreview" topLeftCell="A19" zoomScaleNormal="85" zoomScaleSheetLayoutView="100" workbookViewId="0">
      <selection activeCell="AJ46" sqref="AJ46"/>
    </sheetView>
  </sheetViews>
  <sheetFormatPr defaultRowHeight="13.2"/>
  <cols>
    <col min="9" max="9" width="13.77734375" customWidth="1"/>
  </cols>
  <sheetData>
    <row r="1" spans="1:9" ht="16.5" customHeight="1">
      <c r="A1" s="398"/>
      <c r="B1" s="398"/>
      <c r="C1" s="398"/>
      <c r="D1" s="398"/>
      <c r="E1" s="398"/>
      <c r="F1" s="398"/>
      <c r="G1" s="398"/>
      <c r="H1" s="398"/>
      <c r="I1" s="1121" t="s">
        <v>821</v>
      </c>
    </row>
    <row r="2" spans="1:9" ht="28.5" customHeight="1">
      <c r="A2" s="1526" t="s">
        <v>633</v>
      </c>
      <c r="B2" s="1526"/>
      <c r="C2" s="1526"/>
      <c r="D2" s="1526"/>
      <c r="E2" s="1526"/>
      <c r="F2" s="1526"/>
      <c r="G2" s="1526"/>
      <c r="H2" s="1526"/>
      <c r="I2" s="1526"/>
    </row>
    <row r="3" spans="1:9" ht="21" customHeight="1">
      <c r="A3" s="439" t="s">
        <v>747</v>
      </c>
      <c r="B3" s="414"/>
      <c r="C3" s="414"/>
      <c r="D3" s="414"/>
      <c r="E3" s="414"/>
      <c r="F3" s="414"/>
      <c r="G3" s="414"/>
      <c r="H3" s="414"/>
      <c r="I3" s="414"/>
    </row>
    <row r="4" spans="1:9" ht="21" customHeight="1">
      <c r="A4" s="439" t="s">
        <v>748</v>
      </c>
      <c r="B4" s="414"/>
      <c r="C4" s="414"/>
      <c r="D4" s="414"/>
      <c r="E4" s="414"/>
      <c r="F4" s="414"/>
      <c r="G4" s="414"/>
      <c r="H4" s="414"/>
      <c r="I4" s="414"/>
    </row>
    <row r="5" spans="1:9" ht="21" customHeight="1">
      <c r="A5" s="1506"/>
      <c r="B5" s="1507"/>
      <c r="C5" s="1507"/>
      <c r="D5" s="1507"/>
      <c r="E5" s="1507"/>
      <c r="F5" s="1507"/>
      <c r="G5" s="1507"/>
      <c r="H5" s="1507"/>
      <c r="I5" s="1508"/>
    </row>
    <row r="6" spans="1:9" ht="21" customHeight="1">
      <c r="A6" s="1509"/>
      <c r="B6" s="1510"/>
      <c r="C6" s="1510"/>
      <c r="D6" s="1510"/>
      <c r="E6" s="1510"/>
      <c r="F6" s="1510"/>
      <c r="G6" s="1510"/>
      <c r="H6" s="1510"/>
      <c r="I6" s="1511"/>
    </row>
    <row r="7" spans="1:9" ht="21" customHeight="1">
      <c r="A7" s="1509"/>
      <c r="B7" s="1510"/>
      <c r="C7" s="1510"/>
      <c r="D7" s="1510"/>
      <c r="E7" s="1510"/>
      <c r="F7" s="1510"/>
      <c r="G7" s="1510"/>
      <c r="H7" s="1510"/>
      <c r="I7" s="1511"/>
    </row>
    <row r="8" spans="1:9" ht="21" customHeight="1">
      <c r="A8" s="1509"/>
      <c r="B8" s="1510"/>
      <c r="C8" s="1510"/>
      <c r="D8" s="1510"/>
      <c r="E8" s="1510"/>
      <c r="F8" s="1510"/>
      <c r="G8" s="1510"/>
      <c r="H8" s="1510"/>
      <c r="I8" s="1511"/>
    </row>
    <row r="9" spans="1:9" ht="21" customHeight="1">
      <c r="A9" s="1509"/>
      <c r="B9" s="1510"/>
      <c r="C9" s="1510"/>
      <c r="D9" s="1510"/>
      <c r="E9" s="1510"/>
      <c r="F9" s="1510"/>
      <c r="G9" s="1510"/>
      <c r="H9" s="1510"/>
      <c r="I9" s="1511"/>
    </row>
    <row r="10" spans="1:9" ht="21" customHeight="1">
      <c r="A10" s="1509"/>
      <c r="B10" s="1510"/>
      <c r="C10" s="1510"/>
      <c r="D10" s="1510"/>
      <c r="E10" s="1510"/>
      <c r="F10" s="1510"/>
      <c r="G10" s="1510"/>
      <c r="H10" s="1510"/>
      <c r="I10" s="1511"/>
    </row>
    <row r="11" spans="1:9" ht="21" customHeight="1">
      <c r="A11" s="1509"/>
      <c r="B11" s="1510"/>
      <c r="C11" s="1510"/>
      <c r="D11" s="1510"/>
      <c r="E11" s="1510"/>
      <c r="F11" s="1510"/>
      <c r="G11" s="1510"/>
      <c r="H11" s="1510"/>
      <c r="I11" s="1511"/>
    </row>
    <row r="12" spans="1:9" ht="21" customHeight="1">
      <c r="A12" s="1509"/>
      <c r="B12" s="1510"/>
      <c r="C12" s="1510"/>
      <c r="D12" s="1510"/>
      <c r="E12" s="1510"/>
      <c r="F12" s="1510"/>
      <c r="G12" s="1510"/>
      <c r="H12" s="1510"/>
      <c r="I12" s="1511"/>
    </row>
    <row r="13" spans="1:9" ht="21" customHeight="1">
      <c r="A13" s="1509"/>
      <c r="B13" s="1510"/>
      <c r="C13" s="1510"/>
      <c r="D13" s="1510"/>
      <c r="E13" s="1510"/>
      <c r="F13" s="1510"/>
      <c r="G13" s="1510"/>
      <c r="H13" s="1510"/>
      <c r="I13" s="1511"/>
    </row>
    <row r="14" spans="1:9" ht="21" customHeight="1">
      <c r="A14" s="1509"/>
      <c r="B14" s="1510"/>
      <c r="C14" s="1510"/>
      <c r="D14" s="1510"/>
      <c r="E14" s="1510"/>
      <c r="F14" s="1510"/>
      <c r="G14" s="1510"/>
      <c r="H14" s="1510"/>
      <c r="I14" s="1511"/>
    </row>
    <row r="15" spans="1:9" ht="21" customHeight="1">
      <c r="A15" s="1509"/>
      <c r="B15" s="1510"/>
      <c r="C15" s="1510"/>
      <c r="D15" s="1510"/>
      <c r="E15" s="1510"/>
      <c r="F15" s="1510"/>
      <c r="G15" s="1510"/>
      <c r="H15" s="1510"/>
      <c r="I15" s="1511"/>
    </row>
    <row r="16" spans="1:9" ht="21" customHeight="1">
      <c r="A16" s="1509"/>
      <c r="B16" s="1510"/>
      <c r="C16" s="1510"/>
      <c r="D16" s="1510"/>
      <c r="E16" s="1510"/>
      <c r="F16" s="1510"/>
      <c r="G16" s="1510"/>
      <c r="H16" s="1510"/>
      <c r="I16" s="1511"/>
    </row>
    <row r="17" spans="1:9" ht="21" customHeight="1">
      <c r="A17" s="1509"/>
      <c r="B17" s="1510"/>
      <c r="C17" s="1510"/>
      <c r="D17" s="1510"/>
      <c r="E17" s="1510"/>
      <c r="F17" s="1510"/>
      <c r="G17" s="1510"/>
      <c r="H17" s="1510"/>
      <c r="I17" s="1511"/>
    </row>
    <row r="18" spans="1:9" ht="21" customHeight="1">
      <c r="A18" s="1509"/>
      <c r="B18" s="1510"/>
      <c r="C18" s="1510"/>
      <c r="D18" s="1510"/>
      <c r="E18" s="1510"/>
      <c r="F18" s="1510"/>
      <c r="G18" s="1510"/>
      <c r="H18" s="1510"/>
      <c r="I18" s="1511"/>
    </row>
    <row r="19" spans="1:9" ht="21" customHeight="1">
      <c r="A19" s="1509"/>
      <c r="B19" s="1510"/>
      <c r="C19" s="1510"/>
      <c r="D19" s="1510"/>
      <c r="E19" s="1510"/>
      <c r="F19" s="1510"/>
      <c r="G19" s="1510"/>
      <c r="H19" s="1510"/>
      <c r="I19" s="1511"/>
    </row>
    <row r="20" spans="1:9" ht="21" customHeight="1">
      <c r="A20" s="1509"/>
      <c r="B20" s="1510"/>
      <c r="C20" s="1510"/>
      <c r="D20" s="1510"/>
      <c r="E20" s="1510"/>
      <c r="F20" s="1510"/>
      <c r="G20" s="1510"/>
      <c r="H20" s="1510"/>
      <c r="I20" s="1511"/>
    </row>
    <row r="21" spans="1:9" ht="21" customHeight="1">
      <c r="A21" s="1509"/>
      <c r="B21" s="1510"/>
      <c r="C21" s="1510"/>
      <c r="D21" s="1510"/>
      <c r="E21" s="1510"/>
      <c r="F21" s="1510"/>
      <c r="G21" s="1510"/>
      <c r="H21" s="1510"/>
      <c r="I21" s="1511"/>
    </row>
    <row r="22" spans="1:9" ht="21" customHeight="1">
      <c r="A22" s="1509"/>
      <c r="B22" s="1510"/>
      <c r="C22" s="1510"/>
      <c r="D22" s="1510"/>
      <c r="E22" s="1510"/>
      <c r="F22" s="1510"/>
      <c r="G22" s="1510"/>
      <c r="H22" s="1510"/>
      <c r="I22" s="1511"/>
    </row>
    <row r="23" spans="1:9" ht="21" customHeight="1">
      <c r="A23" s="1509"/>
      <c r="B23" s="1510"/>
      <c r="C23" s="1510"/>
      <c r="D23" s="1510"/>
      <c r="E23" s="1510"/>
      <c r="F23" s="1510"/>
      <c r="G23" s="1510"/>
      <c r="H23" s="1510"/>
      <c r="I23" s="1511"/>
    </row>
    <row r="24" spans="1:9" ht="21" customHeight="1">
      <c r="A24" s="1509"/>
      <c r="B24" s="1510"/>
      <c r="C24" s="1510"/>
      <c r="D24" s="1510"/>
      <c r="E24" s="1510"/>
      <c r="F24" s="1510"/>
      <c r="G24" s="1510"/>
      <c r="H24" s="1510"/>
      <c r="I24" s="1511"/>
    </row>
    <row r="25" spans="1:9" ht="21" customHeight="1">
      <c r="A25" s="1509"/>
      <c r="B25" s="1510"/>
      <c r="C25" s="1510"/>
      <c r="D25" s="1510"/>
      <c r="E25" s="1510"/>
      <c r="F25" s="1510"/>
      <c r="G25" s="1510"/>
      <c r="H25" s="1510"/>
      <c r="I25" s="1511"/>
    </row>
    <row r="26" spans="1:9" ht="21" customHeight="1">
      <c r="A26" s="1509"/>
      <c r="B26" s="1510"/>
      <c r="C26" s="1510"/>
      <c r="D26" s="1510"/>
      <c r="E26" s="1510"/>
      <c r="F26" s="1510"/>
      <c r="G26" s="1510"/>
      <c r="H26" s="1510"/>
      <c r="I26" s="1511"/>
    </row>
    <row r="27" spans="1:9" ht="21" customHeight="1">
      <c r="A27" s="1509"/>
      <c r="B27" s="1510"/>
      <c r="C27" s="1510"/>
      <c r="D27" s="1510"/>
      <c r="E27" s="1510"/>
      <c r="F27" s="1510"/>
      <c r="G27" s="1510"/>
      <c r="H27" s="1510"/>
      <c r="I27" s="1511"/>
    </row>
    <row r="28" spans="1:9" ht="21" customHeight="1">
      <c r="A28" s="1509"/>
      <c r="B28" s="1510"/>
      <c r="C28" s="1510"/>
      <c r="D28" s="1510"/>
      <c r="E28" s="1510"/>
      <c r="F28" s="1510"/>
      <c r="G28" s="1510"/>
      <c r="H28" s="1510"/>
      <c r="I28" s="1511"/>
    </row>
    <row r="29" spans="1:9" ht="21" customHeight="1">
      <c r="A29" s="1509"/>
      <c r="B29" s="1510"/>
      <c r="C29" s="1510"/>
      <c r="D29" s="1510"/>
      <c r="E29" s="1510"/>
      <c r="F29" s="1510"/>
      <c r="G29" s="1510"/>
      <c r="H29" s="1510"/>
      <c r="I29" s="1511"/>
    </row>
    <row r="30" spans="1:9" ht="21" customHeight="1">
      <c r="A30" s="1509"/>
      <c r="B30" s="1510"/>
      <c r="C30" s="1510"/>
      <c r="D30" s="1510"/>
      <c r="E30" s="1510"/>
      <c r="F30" s="1510"/>
      <c r="G30" s="1510"/>
      <c r="H30" s="1510"/>
      <c r="I30" s="1511"/>
    </row>
    <row r="31" spans="1:9" ht="21" customHeight="1">
      <c r="A31" s="1509"/>
      <c r="B31" s="1510"/>
      <c r="C31" s="1510"/>
      <c r="D31" s="1510"/>
      <c r="E31" s="1510"/>
      <c r="F31" s="1510"/>
      <c r="G31" s="1510"/>
      <c r="H31" s="1510"/>
      <c r="I31" s="1511"/>
    </row>
    <row r="32" spans="1:9" ht="21" customHeight="1">
      <c r="A32" s="1509"/>
      <c r="B32" s="1510"/>
      <c r="C32" s="1510"/>
      <c r="D32" s="1510"/>
      <c r="E32" s="1510"/>
      <c r="F32" s="1510"/>
      <c r="G32" s="1510"/>
      <c r="H32" s="1510"/>
      <c r="I32" s="1511"/>
    </row>
    <row r="33" spans="1:9" ht="21" customHeight="1">
      <c r="A33" s="1509"/>
      <c r="B33" s="1510"/>
      <c r="C33" s="1510"/>
      <c r="D33" s="1510"/>
      <c r="E33" s="1510"/>
      <c r="F33" s="1510"/>
      <c r="G33" s="1510"/>
      <c r="H33" s="1510"/>
      <c r="I33" s="1511"/>
    </row>
    <row r="34" spans="1:9" ht="21" customHeight="1">
      <c r="A34" s="1512"/>
      <c r="B34" s="1513"/>
      <c r="C34" s="1513"/>
      <c r="D34" s="1513"/>
      <c r="E34" s="1513"/>
      <c r="F34" s="1513"/>
      <c r="G34" s="1513"/>
      <c r="H34" s="1513"/>
      <c r="I34" s="1514"/>
    </row>
    <row r="35" spans="1:9" ht="21" customHeight="1">
      <c r="A35" s="425" t="s">
        <v>428</v>
      </c>
      <c r="B35" s="438"/>
      <c r="C35" s="438"/>
      <c r="D35" s="438"/>
      <c r="E35" s="438"/>
      <c r="F35" s="438"/>
      <c r="G35" s="438"/>
      <c r="H35" s="438"/>
      <c r="I35" s="438"/>
    </row>
    <row r="36" spans="1:9" ht="21" customHeight="1">
      <c r="A36" s="425" t="s">
        <v>429</v>
      </c>
      <c r="B36" s="438"/>
      <c r="C36" s="438"/>
      <c r="D36" s="438"/>
      <c r="E36" s="438"/>
      <c r="F36" s="438"/>
      <c r="G36" s="438"/>
      <c r="H36" s="438"/>
      <c r="I36" s="438"/>
    </row>
    <row r="37" spans="1:9" ht="21" customHeight="1">
      <c r="A37" s="1480" t="s">
        <v>745</v>
      </c>
      <c r="B37" s="1480"/>
      <c r="C37" s="1480"/>
      <c r="D37" s="1480"/>
      <c r="E37" s="1480"/>
      <c r="F37" s="1480"/>
      <c r="G37" s="1480"/>
      <c r="H37" s="1480"/>
      <c r="I37" s="1480"/>
    </row>
    <row r="38" spans="1:9" ht="21" customHeight="1">
      <c r="A38" s="398"/>
      <c r="B38" s="398"/>
      <c r="C38" s="398"/>
      <c r="D38" s="398"/>
      <c r="E38" s="398"/>
      <c r="F38" s="398"/>
      <c r="G38" s="398"/>
      <c r="H38" s="398"/>
      <c r="I38" s="25" t="str">
        <f>様式7!$F$4</f>
        <v>○○○○○○○○○○○ＥＳＣＯ事業</v>
      </c>
    </row>
    <row r="39" spans="1:9" ht="21" customHeight="1">
      <c r="A39" s="294"/>
      <c r="B39" s="294"/>
      <c r="C39" s="294"/>
      <c r="D39" s="294"/>
      <c r="E39" s="294"/>
      <c r="F39" s="294"/>
      <c r="G39" s="294"/>
      <c r="H39" s="294"/>
      <c r="I39" s="294"/>
    </row>
    <row r="40" spans="1:9" ht="21" customHeight="1">
      <c r="A40" s="294"/>
      <c r="B40" s="294"/>
      <c r="C40" s="294"/>
      <c r="D40" s="294"/>
      <c r="E40" s="294"/>
      <c r="F40" s="294"/>
      <c r="G40" s="294"/>
      <c r="H40" s="294"/>
      <c r="I40" s="294"/>
    </row>
    <row r="41" spans="1:9">
      <c r="A41" s="294"/>
      <c r="B41" s="294"/>
      <c r="C41" s="294"/>
      <c r="D41" s="294"/>
      <c r="E41" s="294"/>
      <c r="F41" s="294"/>
      <c r="G41" s="294"/>
      <c r="H41" s="294"/>
      <c r="I41" s="294"/>
    </row>
    <row r="42" spans="1:9">
      <c r="A42" s="294"/>
      <c r="B42" s="294"/>
      <c r="C42" s="294"/>
      <c r="D42" s="294"/>
      <c r="E42" s="294"/>
      <c r="F42" s="294"/>
      <c r="G42" s="294"/>
      <c r="H42" s="294"/>
      <c r="I42" s="294"/>
    </row>
    <row r="43" spans="1:9">
      <c r="A43" s="294"/>
      <c r="B43" s="294"/>
      <c r="C43" s="294"/>
      <c r="D43" s="294"/>
      <c r="E43" s="294"/>
      <c r="F43" s="294"/>
      <c r="G43" s="294"/>
      <c r="H43" s="294"/>
      <c r="I43" s="294"/>
    </row>
    <row r="44" spans="1:9">
      <c r="A44" s="294"/>
      <c r="B44" s="294"/>
      <c r="C44" s="294"/>
      <c r="D44" s="294"/>
      <c r="E44" s="294"/>
      <c r="F44" s="294"/>
      <c r="G44" s="294"/>
      <c r="H44" s="294"/>
      <c r="I44" s="294"/>
    </row>
    <row r="45" spans="1:9">
      <c r="A45" s="294"/>
      <c r="B45" s="294"/>
      <c r="C45" s="294"/>
      <c r="D45" s="294"/>
      <c r="E45" s="294"/>
      <c r="F45" s="294"/>
      <c r="G45" s="294"/>
      <c r="H45" s="294"/>
      <c r="I45" s="294"/>
    </row>
    <row r="46" spans="1:9">
      <c r="A46" s="294"/>
      <c r="B46" s="294"/>
      <c r="C46" s="294"/>
      <c r="D46" s="294"/>
      <c r="E46" s="294"/>
      <c r="F46" s="294"/>
      <c r="G46" s="294"/>
      <c r="H46" s="294"/>
      <c r="I46" s="294"/>
    </row>
    <row r="47" spans="1:9">
      <c r="A47" s="294"/>
      <c r="B47" s="294"/>
      <c r="C47" s="294"/>
      <c r="D47" s="294"/>
      <c r="E47" s="294"/>
      <c r="F47" s="294"/>
      <c r="G47" s="294"/>
      <c r="H47" s="294"/>
      <c r="I47" s="294"/>
    </row>
    <row r="48" spans="1:9">
      <c r="A48" s="294"/>
      <c r="B48" s="294"/>
      <c r="C48" s="294"/>
      <c r="D48" s="294"/>
      <c r="E48" s="294"/>
      <c r="F48" s="294"/>
      <c r="G48" s="294"/>
      <c r="H48" s="294"/>
      <c r="I48" s="294"/>
    </row>
    <row r="49" spans="1:9">
      <c r="A49" s="294"/>
      <c r="B49" s="294"/>
      <c r="C49" s="294"/>
      <c r="D49" s="294"/>
      <c r="E49" s="294"/>
      <c r="F49" s="294"/>
      <c r="G49" s="294"/>
      <c r="H49" s="294"/>
      <c r="I49" s="294"/>
    </row>
    <row r="50" spans="1:9">
      <c r="A50" s="294"/>
      <c r="B50" s="294"/>
      <c r="C50" s="294"/>
      <c r="D50" s="294"/>
      <c r="E50" s="294"/>
      <c r="F50" s="294"/>
      <c r="G50" s="294"/>
      <c r="H50" s="294"/>
      <c r="I50" s="294"/>
    </row>
    <row r="51" spans="1:9">
      <c r="A51" s="294"/>
      <c r="B51" s="294"/>
      <c r="C51" s="294"/>
      <c r="D51" s="294"/>
      <c r="E51" s="294"/>
      <c r="F51" s="294"/>
      <c r="G51" s="294"/>
      <c r="H51" s="294"/>
      <c r="I51" s="294"/>
    </row>
    <row r="52" spans="1:9">
      <c r="A52" s="294"/>
      <c r="B52" s="294"/>
      <c r="C52" s="294"/>
      <c r="D52" s="294"/>
      <c r="E52" s="294"/>
      <c r="F52" s="294"/>
      <c r="G52" s="294"/>
      <c r="H52" s="294"/>
      <c r="I52" s="294"/>
    </row>
    <row r="53" spans="1:9">
      <c r="A53" s="294"/>
      <c r="B53" s="294"/>
      <c r="C53" s="294"/>
      <c r="D53" s="294"/>
      <c r="E53" s="294"/>
      <c r="F53" s="294"/>
      <c r="G53" s="294"/>
      <c r="H53" s="294"/>
      <c r="I53" s="294"/>
    </row>
    <row r="54" spans="1:9">
      <c r="A54" s="294"/>
      <c r="B54" s="294"/>
      <c r="C54" s="294"/>
      <c r="D54" s="294"/>
      <c r="E54" s="294"/>
      <c r="F54" s="294"/>
      <c r="G54" s="294"/>
      <c r="H54" s="294"/>
      <c r="I54" s="294"/>
    </row>
  </sheetData>
  <mergeCells count="3">
    <mergeCell ref="A2:I2"/>
    <mergeCell ref="A37:I37"/>
    <mergeCell ref="A5:I34"/>
  </mergeCells>
  <phoneticPr fontId="6"/>
  <pageMargins left="0.98425196850393704" right="0.59055118110236215" top="0.78740157480314965" bottom="0.78740157480314965" header="0" footer="0"/>
  <pageSetup paperSize="9" scale="98" orientation="portrait" r:id="rId1"/>
  <headerFooter alignWithMargins="0"/>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J42"/>
  <sheetViews>
    <sheetView view="pageBreakPreview" zoomScaleNormal="85" zoomScaleSheetLayoutView="100" workbookViewId="0">
      <selection activeCell="AJ46" sqref="AJ46"/>
    </sheetView>
  </sheetViews>
  <sheetFormatPr defaultRowHeight="13.2"/>
  <cols>
    <col min="9" max="9" width="14.33203125" customWidth="1"/>
    <col min="10" max="10" width="2.6640625" customWidth="1"/>
    <col min="11" max="11" width="9" customWidth="1"/>
  </cols>
  <sheetData>
    <row r="1" spans="1:10" ht="16.5" customHeight="1">
      <c r="A1" s="398"/>
      <c r="B1" s="398"/>
      <c r="C1" s="398"/>
      <c r="D1" s="398"/>
      <c r="E1" s="398"/>
      <c r="F1" s="398"/>
      <c r="G1" s="398"/>
      <c r="H1" s="398"/>
      <c r="I1" s="1121" t="s">
        <v>822</v>
      </c>
      <c r="J1" s="398"/>
    </row>
    <row r="2" spans="1:10" ht="22.5" customHeight="1">
      <c r="A2" s="296" t="s">
        <v>637</v>
      </c>
      <c r="B2" s="414"/>
      <c r="C2" s="414"/>
      <c r="D2" s="414"/>
      <c r="E2" s="414"/>
      <c r="F2" s="414"/>
      <c r="G2" s="414"/>
      <c r="H2" s="414"/>
      <c r="I2" s="414"/>
      <c r="J2" s="398"/>
    </row>
    <row r="3" spans="1:10" ht="12" customHeight="1">
      <c r="A3" s="296"/>
      <c r="B3" s="414"/>
      <c r="C3" s="414"/>
      <c r="D3" s="414"/>
      <c r="E3" s="414"/>
      <c r="F3" s="414"/>
      <c r="G3" s="414"/>
      <c r="H3" s="414"/>
      <c r="I3" s="414"/>
      <c r="J3" s="398"/>
    </row>
    <row r="4" spans="1:10" ht="22.5" customHeight="1">
      <c r="A4" s="1541" t="s">
        <v>673</v>
      </c>
      <c r="B4" s="1541"/>
      <c r="C4" s="1541"/>
      <c r="D4" s="1541"/>
      <c r="E4" s="1541"/>
      <c r="F4" s="1541"/>
      <c r="G4" s="1541"/>
      <c r="H4" s="1541"/>
      <c r="I4" s="1541"/>
      <c r="J4" s="398"/>
    </row>
    <row r="5" spans="1:10" ht="22.5" customHeight="1">
      <c r="A5" s="1540" t="s">
        <v>674</v>
      </c>
      <c r="B5" s="1540"/>
      <c r="C5" s="1540"/>
      <c r="D5" s="1540"/>
      <c r="E5" s="1540"/>
      <c r="F5" s="1540"/>
      <c r="G5" s="1540"/>
      <c r="H5" s="1540"/>
      <c r="I5" s="1540"/>
      <c r="J5" s="398"/>
    </row>
    <row r="6" spans="1:10" ht="23.25" customHeight="1">
      <c r="A6" s="1534"/>
      <c r="B6" s="1535"/>
      <c r="C6" s="1535"/>
      <c r="D6" s="1535"/>
      <c r="E6" s="1535"/>
      <c r="F6" s="1535"/>
      <c r="G6" s="1535"/>
      <c r="H6" s="1535"/>
      <c r="I6" s="1536"/>
      <c r="J6" s="398"/>
    </row>
    <row r="7" spans="1:10" ht="21" customHeight="1">
      <c r="A7" s="1534"/>
      <c r="B7" s="1535"/>
      <c r="C7" s="1535"/>
      <c r="D7" s="1535"/>
      <c r="E7" s="1535"/>
      <c r="F7" s="1535"/>
      <c r="G7" s="1535"/>
      <c r="H7" s="1535"/>
      <c r="I7" s="1536"/>
      <c r="J7" s="398"/>
    </row>
    <row r="8" spans="1:10" ht="21" customHeight="1">
      <c r="A8" s="1534"/>
      <c r="B8" s="1535"/>
      <c r="C8" s="1535"/>
      <c r="D8" s="1535"/>
      <c r="E8" s="1535"/>
      <c r="F8" s="1535"/>
      <c r="G8" s="1535"/>
      <c r="H8" s="1535"/>
      <c r="I8" s="1536"/>
      <c r="J8" s="398"/>
    </row>
    <row r="9" spans="1:10" ht="21" customHeight="1">
      <c r="A9" s="1534"/>
      <c r="B9" s="1535"/>
      <c r="C9" s="1535"/>
      <c r="D9" s="1535"/>
      <c r="E9" s="1535"/>
      <c r="F9" s="1535"/>
      <c r="G9" s="1535"/>
      <c r="H9" s="1535"/>
      <c r="I9" s="1536"/>
      <c r="J9" s="398"/>
    </row>
    <row r="10" spans="1:10" ht="21" customHeight="1">
      <c r="A10" s="1534"/>
      <c r="B10" s="1535"/>
      <c r="C10" s="1535"/>
      <c r="D10" s="1535"/>
      <c r="E10" s="1535"/>
      <c r="F10" s="1535"/>
      <c r="G10" s="1535"/>
      <c r="H10" s="1535"/>
      <c r="I10" s="1536"/>
      <c r="J10" s="398"/>
    </row>
    <row r="11" spans="1:10" ht="21" customHeight="1">
      <c r="A11" s="1534"/>
      <c r="B11" s="1535"/>
      <c r="C11" s="1535"/>
      <c r="D11" s="1535"/>
      <c r="E11" s="1535"/>
      <c r="F11" s="1535"/>
      <c r="G11" s="1535"/>
      <c r="H11" s="1535"/>
      <c r="I11" s="1536"/>
      <c r="J11" s="398"/>
    </row>
    <row r="12" spans="1:10" ht="21" customHeight="1">
      <c r="A12" s="1534"/>
      <c r="B12" s="1535"/>
      <c r="C12" s="1535"/>
      <c r="D12" s="1535"/>
      <c r="E12" s="1535"/>
      <c r="F12" s="1535"/>
      <c r="G12" s="1535"/>
      <c r="H12" s="1535"/>
      <c r="I12" s="1536"/>
      <c r="J12" s="398"/>
    </row>
    <row r="13" spans="1:10" ht="21" customHeight="1">
      <c r="A13" s="1534"/>
      <c r="B13" s="1535"/>
      <c r="C13" s="1535"/>
      <c r="D13" s="1535"/>
      <c r="E13" s="1535"/>
      <c r="F13" s="1535"/>
      <c r="G13" s="1535"/>
      <c r="H13" s="1535"/>
      <c r="I13" s="1536"/>
      <c r="J13" s="398"/>
    </row>
    <row r="14" spans="1:10" ht="21" customHeight="1">
      <c r="A14" s="1534"/>
      <c r="B14" s="1535"/>
      <c r="C14" s="1535"/>
      <c r="D14" s="1535"/>
      <c r="E14" s="1535"/>
      <c r="F14" s="1535"/>
      <c r="G14" s="1535"/>
      <c r="H14" s="1535"/>
      <c r="I14" s="1536"/>
      <c r="J14" s="398"/>
    </row>
    <row r="15" spans="1:10" ht="21" customHeight="1">
      <c r="A15" s="1534"/>
      <c r="B15" s="1535"/>
      <c r="C15" s="1535"/>
      <c r="D15" s="1535"/>
      <c r="E15" s="1535"/>
      <c r="F15" s="1535"/>
      <c r="G15" s="1535"/>
      <c r="H15" s="1535"/>
      <c r="I15" s="1536"/>
      <c r="J15" s="398"/>
    </row>
    <row r="16" spans="1:10" ht="21" customHeight="1">
      <c r="A16" s="1534"/>
      <c r="B16" s="1535"/>
      <c r="C16" s="1535"/>
      <c r="D16" s="1535"/>
      <c r="E16" s="1535"/>
      <c r="F16" s="1535"/>
      <c r="G16" s="1535"/>
      <c r="H16" s="1535"/>
      <c r="I16" s="1536"/>
      <c r="J16" s="398"/>
    </row>
    <row r="17" spans="1:10" ht="21" customHeight="1">
      <c r="A17" s="1534"/>
      <c r="B17" s="1535"/>
      <c r="C17" s="1535"/>
      <c r="D17" s="1535"/>
      <c r="E17" s="1535"/>
      <c r="F17" s="1535"/>
      <c r="G17" s="1535"/>
      <c r="H17" s="1535"/>
      <c r="I17" s="1536"/>
      <c r="J17" s="398"/>
    </row>
    <row r="18" spans="1:10" ht="21" customHeight="1">
      <c r="A18" s="1534"/>
      <c r="B18" s="1535"/>
      <c r="C18" s="1535"/>
      <c r="D18" s="1535"/>
      <c r="E18" s="1535"/>
      <c r="F18" s="1535"/>
      <c r="G18" s="1535"/>
      <c r="H18" s="1535"/>
      <c r="I18" s="1536"/>
      <c r="J18" s="398"/>
    </row>
    <row r="19" spans="1:10" ht="21" customHeight="1">
      <c r="A19" s="1534"/>
      <c r="B19" s="1535"/>
      <c r="C19" s="1535"/>
      <c r="D19" s="1535"/>
      <c r="E19" s="1535"/>
      <c r="F19" s="1535"/>
      <c r="G19" s="1535"/>
      <c r="H19" s="1535"/>
      <c r="I19" s="1536"/>
      <c r="J19" s="398"/>
    </row>
    <row r="20" spans="1:10" ht="21" customHeight="1">
      <c r="A20" s="1534"/>
      <c r="B20" s="1535"/>
      <c r="C20" s="1535"/>
      <c r="D20" s="1535"/>
      <c r="E20" s="1535"/>
      <c r="F20" s="1535"/>
      <c r="G20" s="1535"/>
      <c r="H20" s="1535"/>
      <c r="I20" s="1536"/>
      <c r="J20" s="398"/>
    </row>
    <row r="21" spans="1:10" ht="21" customHeight="1">
      <c r="A21" s="1534"/>
      <c r="B21" s="1535"/>
      <c r="C21" s="1535"/>
      <c r="D21" s="1535"/>
      <c r="E21" s="1535"/>
      <c r="F21" s="1535"/>
      <c r="G21" s="1535"/>
      <c r="H21" s="1535"/>
      <c r="I21" s="1536"/>
      <c r="J21" s="398"/>
    </row>
    <row r="22" spans="1:10" ht="21" customHeight="1">
      <c r="A22" s="1534"/>
      <c r="B22" s="1535"/>
      <c r="C22" s="1535"/>
      <c r="D22" s="1535"/>
      <c r="E22" s="1535"/>
      <c r="F22" s="1535"/>
      <c r="G22" s="1535"/>
      <c r="H22" s="1535"/>
      <c r="I22" s="1536"/>
      <c r="J22" s="398"/>
    </row>
    <row r="23" spans="1:10" ht="21" customHeight="1">
      <c r="A23" s="1534"/>
      <c r="B23" s="1535"/>
      <c r="C23" s="1535"/>
      <c r="D23" s="1535"/>
      <c r="E23" s="1535"/>
      <c r="F23" s="1535"/>
      <c r="G23" s="1535"/>
      <c r="H23" s="1535"/>
      <c r="I23" s="1536"/>
      <c r="J23" s="398"/>
    </row>
    <row r="24" spans="1:10" ht="21" customHeight="1">
      <c r="A24" s="1534"/>
      <c r="B24" s="1535"/>
      <c r="C24" s="1535"/>
      <c r="D24" s="1535"/>
      <c r="E24" s="1535"/>
      <c r="F24" s="1535"/>
      <c r="G24" s="1535"/>
      <c r="H24" s="1535"/>
      <c r="I24" s="1536"/>
      <c r="J24" s="398"/>
    </row>
    <row r="25" spans="1:10" ht="21" customHeight="1">
      <c r="A25" s="1534"/>
      <c r="B25" s="1535"/>
      <c r="C25" s="1535"/>
      <c r="D25" s="1535"/>
      <c r="E25" s="1535"/>
      <c r="F25" s="1535"/>
      <c r="G25" s="1535"/>
      <c r="H25" s="1535"/>
      <c r="I25" s="1536"/>
      <c r="J25" s="398"/>
    </row>
    <row r="26" spans="1:10" ht="21" customHeight="1">
      <c r="A26" s="1534"/>
      <c r="B26" s="1535"/>
      <c r="C26" s="1535"/>
      <c r="D26" s="1535"/>
      <c r="E26" s="1535"/>
      <c r="F26" s="1535"/>
      <c r="G26" s="1535"/>
      <c r="H26" s="1535"/>
      <c r="I26" s="1536"/>
      <c r="J26" s="398"/>
    </row>
    <row r="27" spans="1:10" ht="21" customHeight="1">
      <c r="A27" s="1534"/>
      <c r="B27" s="1535"/>
      <c r="C27" s="1535"/>
      <c r="D27" s="1535"/>
      <c r="E27" s="1535"/>
      <c r="F27" s="1535"/>
      <c r="G27" s="1535"/>
      <c r="H27" s="1535"/>
      <c r="I27" s="1536"/>
      <c r="J27" s="398"/>
    </row>
    <row r="28" spans="1:10" ht="21" customHeight="1">
      <c r="A28" s="1534"/>
      <c r="B28" s="1535"/>
      <c r="C28" s="1535"/>
      <c r="D28" s="1535"/>
      <c r="E28" s="1535"/>
      <c r="F28" s="1535"/>
      <c r="G28" s="1535"/>
      <c r="H28" s="1535"/>
      <c r="I28" s="1536"/>
      <c r="J28" s="398"/>
    </row>
    <row r="29" spans="1:10" ht="21" customHeight="1">
      <c r="A29" s="1534"/>
      <c r="B29" s="1535"/>
      <c r="C29" s="1535"/>
      <c r="D29" s="1535"/>
      <c r="E29" s="1535"/>
      <c r="F29" s="1535"/>
      <c r="G29" s="1535"/>
      <c r="H29" s="1535"/>
      <c r="I29" s="1536"/>
      <c r="J29" s="398"/>
    </row>
    <row r="30" spans="1:10" ht="21" customHeight="1">
      <c r="A30" s="1534"/>
      <c r="B30" s="1535"/>
      <c r="C30" s="1535"/>
      <c r="D30" s="1535"/>
      <c r="E30" s="1535"/>
      <c r="F30" s="1535"/>
      <c r="G30" s="1535"/>
      <c r="H30" s="1535"/>
      <c r="I30" s="1536"/>
      <c r="J30" s="398"/>
    </row>
    <row r="31" spans="1:10" ht="21" customHeight="1">
      <c r="A31" s="1534"/>
      <c r="B31" s="1535"/>
      <c r="C31" s="1535"/>
      <c r="D31" s="1535"/>
      <c r="E31" s="1535"/>
      <c r="F31" s="1535"/>
      <c r="G31" s="1535"/>
      <c r="H31" s="1535"/>
      <c r="I31" s="1536"/>
      <c r="J31" s="398"/>
    </row>
    <row r="32" spans="1:10" ht="21" customHeight="1">
      <c r="A32" s="1537"/>
      <c r="B32" s="1538"/>
      <c r="C32" s="1538"/>
      <c r="D32" s="1538"/>
      <c r="E32" s="1538"/>
      <c r="F32" s="1538"/>
      <c r="G32" s="1538"/>
      <c r="H32" s="1538"/>
      <c r="I32" s="1539"/>
      <c r="J32" s="398"/>
    </row>
    <row r="33" spans="1:10" ht="21" customHeight="1">
      <c r="A33" s="425" t="s">
        <v>428</v>
      </c>
      <c r="B33" s="821"/>
      <c r="C33" s="821"/>
      <c r="D33" s="821"/>
      <c r="E33" s="821"/>
      <c r="F33" s="821"/>
      <c r="G33" s="821"/>
      <c r="H33" s="821"/>
      <c r="I33" s="821"/>
      <c r="J33" s="398"/>
    </row>
    <row r="34" spans="1:10" ht="21" customHeight="1">
      <c r="A34" s="425" t="s">
        <v>429</v>
      </c>
      <c r="B34" s="821"/>
      <c r="C34" s="821"/>
      <c r="D34" s="821"/>
      <c r="E34" s="821"/>
      <c r="F34" s="821"/>
      <c r="G34" s="821"/>
      <c r="H34" s="821"/>
      <c r="I34" s="821"/>
      <c r="J34" s="398"/>
    </row>
    <row r="35" spans="1:10" ht="21" customHeight="1">
      <c r="A35" s="398"/>
      <c r="B35" s="398"/>
      <c r="C35" s="398"/>
      <c r="D35" s="398"/>
      <c r="E35" s="398"/>
      <c r="F35" s="398"/>
      <c r="G35" s="398"/>
      <c r="H35" s="398"/>
      <c r="I35" s="398"/>
      <c r="J35" s="398"/>
    </row>
    <row r="36" spans="1:10" ht="21" customHeight="1">
      <c r="A36" s="1291" t="s">
        <v>745</v>
      </c>
      <c r="B36" s="1291"/>
      <c r="C36" s="1291"/>
      <c r="D36" s="1291"/>
      <c r="E36" s="1291"/>
      <c r="F36" s="1291"/>
      <c r="G36" s="1291"/>
      <c r="H36" s="1291"/>
      <c r="I36" s="1291"/>
      <c r="J36" s="1291"/>
    </row>
    <row r="37" spans="1:10" ht="21" customHeight="1">
      <c r="A37" s="398"/>
      <c r="B37" s="398"/>
      <c r="C37" s="398"/>
      <c r="D37" s="398"/>
      <c r="E37" s="398"/>
      <c r="F37" s="398"/>
      <c r="G37" s="398"/>
      <c r="H37" s="441"/>
      <c r="I37" s="367" t="str">
        <f>様式7!$F$4</f>
        <v>○○○○○○○○○○○ＥＳＣＯ事業</v>
      </c>
      <c r="J37" s="94"/>
    </row>
    <row r="38" spans="1:10" ht="21" customHeight="1">
      <c r="A38" s="1"/>
      <c r="B38" s="1"/>
      <c r="C38" s="1"/>
      <c r="D38" s="1"/>
      <c r="E38" s="1"/>
      <c r="F38" s="1"/>
      <c r="G38" s="1"/>
      <c r="H38" s="1"/>
      <c r="I38" s="1"/>
      <c r="J38" s="1"/>
    </row>
    <row r="39" spans="1:10">
      <c r="A39" s="1"/>
      <c r="B39" s="1"/>
      <c r="C39" s="1"/>
      <c r="D39" s="1"/>
      <c r="E39" s="1"/>
      <c r="F39" s="1"/>
      <c r="G39" s="1"/>
      <c r="H39" s="1"/>
      <c r="I39" s="1"/>
      <c r="J39" s="1"/>
    </row>
    <row r="40" spans="1:10">
      <c r="A40" s="1"/>
      <c r="B40" s="1"/>
      <c r="C40" s="1"/>
      <c r="D40" s="1"/>
      <c r="E40" s="1"/>
      <c r="F40" s="1"/>
      <c r="G40" s="1"/>
      <c r="H40" s="1"/>
      <c r="I40" s="25"/>
      <c r="J40" s="1"/>
    </row>
    <row r="41" spans="1:10" ht="14.4">
      <c r="A41" s="93"/>
      <c r="B41" s="15"/>
      <c r="C41" s="15"/>
      <c r="D41" s="15"/>
      <c r="E41" s="15"/>
      <c r="F41" s="15"/>
      <c r="G41" s="15"/>
      <c r="H41" s="15"/>
      <c r="I41" s="15"/>
      <c r="J41" s="1"/>
    </row>
    <row r="42" spans="1:10">
      <c r="A42" s="1"/>
      <c r="B42" s="1"/>
      <c r="C42" s="1"/>
      <c r="D42" s="1"/>
      <c r="E42" s="1"/>
      <c r="F42" s="1"/>
      <c r="G42" s="1"/>
      <c r="H42" s="1"/>
      <c r="I42" s="1"/>
      <c r="J42" s="1"/>
    </row>
  </sheetData>
  <mergeCells count="4">
    <mergeCell ref="A36:J36"/>
    <mergeCell ref="A6:I32"/>
    <mergeCell ref="A5:I5"/>
    <mergeCell ref="A4:I4"/>
  </mergeCells>
  <phoneticPr fontId="6"/>
  <pageMargins left="0.98425196850393704" right="0.59055118110236215" top="0.78740157480314965" bottom="0.78740157480314965" header="0" footer="0"/>
  <pageSetup paperSize="9" orientation="portrait" r:id="rId1"/>
  <headerFooter alignWithMargins="0"/>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42"/>
  <sheetViews>
    <sheetView view="pageBreakPreview" zoomScaleNormal="85" zoomScaleSheetLayoutView="100" workbookViewId="0">
      <selection activeCell="AJ46" sqref="AJ46"/>
    </sheetView>
  </sheetViews>
  <sheetFormatPr defaultRowHeight="13.2"/>
  <cols>
    <col min="9" max="9" width="14.33203125" customWidth="1"/>
    <col min="10" max="10" width="2.6640625" customWidth="1"/>
    <col min="11" max="11" width="9" customWidth="1"/>
  </cols>
  <sheetData>
    <row r="1" spans="1:10" ht="16.5" customHeight="1">
      <c r="A1" s="398"/>
      <c r="B1" s="398"/>
      <c r="C1" s="398"/>
      <c r="D1" s="398"/>
      <c r="E1" s="398"/>
      <c r="F1" s="398"/>
      <c r="G1" s="398"/>
      <c r="H1" s="398"/>
      <c r="I1" s="1121" t="s">
        <v>823</v>
      </c>
      <c r="J1" s="398"/>
    </row>
    <row r="2" spans="1:10" ht="22.5" customHeight="1">
      <c r="A2" s="296" t="s">
        <v>637</v>
      </c>
      <c r="B2" s="414"/>
      <c r="C2" s="414"/>
      <c r="D2" s="414"/>
      <c r="E2" s="414"/>
      <c r="F2" s="414"/>
      <c r="G2" s="414"/>
      <c r="H2" s="414"/>
      <c r="I2" s="414"/>
      <c r="J2" s="398"/>
    </row>
    <row r="3" spans="1:10" ht="12" customHeight="1">
      <c r="A3" s="296"/>
      <c r="B3" s="414"/>
      <c r="C3" s="414"/>
      <c r="D3" s="414"/>
      <c r="E3" s="414"/>
      <c r="F3" s="414"/>
      <c r="G3" s="414"/>
      <c r="H3" s="414"/>
      <c r="I3" s="414"/>
      <c r="J3" s="398"/>
    </row>
    <row r="4" spans="1:10" ht="22.5" customHeight="1">
      <c r="A4" s="829" t="s">
        <v>655</v>
      </c>
      <c r="B4" s="830"/>
      <c r="C4" s="830"/>
      <c r="D4" s="830"/>
      <c r="E4" s="830"/>
      <c r="F4" s="830"/>
      <c r="G4" s="830"/>
      <c r="H4" s="830"/>
      <c r="I4" s="830"/>
      <c r="J4" s="398"/>
    </row>
    <row r="5" spans="1:10" ht="22.5" customHeight="1">
      <c r="A5" s="1542"/>
      <c r="B5" s="1543"/>
      <c r="C5" s="1543"/>
      <c r="D5" s="1543"/>
      <c r="E5" s="1543"/>
      <c r="F5" s="1543"/>
      <c r="G5" s="1543"/>
      <c r="H5" s="1543"/>
      <c r="I5" s="1544"/>
      <c r="J5" s="398"/>
    </row>
    <row r="6" spans="1:10" ht="23.25" customHeight="1">
      <c r="A6" s="1545"/>
      <c r="B6" s="1546"/>
      <c r="C6" s="1546"/>
      <c r="D6" s="1546"/>
      <c r="E6" s="1546"/>
      <c r="F6" s="1546"/>
      <c r="G6" s="1546"/>
      <c r="H6" s="1546"/>
      <c r="I6" s="1547"/>
      <c r="J6" s="398"/>
    </row>
    <row r="7" spans="1:10" ht="21" customHeight="1">
      <c r="A7" s="1545"/>
      <c r="B7" s="1546"/>
      <c r="C7" s="1546"/>
      <c r="D7" s="1546"/>
      <c r="E7" s="1546"/>
      <c r="F7" s="1546"/>
      <c r="G7" s="1546"/>
      <c r="H7" s="1546"/>
      <c r="I7" s="1547"/>
      <c r="J7" s="398"/>
    </row>
    <row r="8" spans="1:10" ht="21" customHeight="1">
      <c r="A8" s="1545"/>
      <c r="B8" s="1546"/>
      <c r="C8" s="1546"/>
      <c r="D8" s="1546"/>
      <c r="E8" s="1546"/>
      <c r="F8" s="1546"/>
      <c r="G8" s="1546"/>
      <c r="H8" s="1546"/>
      <c r="I8" s="1547"/>
      <c r="J8" s="398"/>
    </row>
    <row r="9" spans="1:10" ht="21" customHeight="1">
      <c r="A9" s="1545"/>
      <c r="B9" s="1546"/>
      <c r="C9" s="1546"/>
      <c r="D9" s="1546"/>
      <c r="E9" s="1546"/>
      <c r="F9" s="1546"/>
      <c r="G9" s="1546"/>
      <c r="H9" s="1546"/>
      <c r="I9" s="1547"/>
      <c r="J9" s="398"/>
    </row>
    <row r="10" spans="1:10" ht="21" customHeight="1">
      <c r="A10" s="1545"/>
      <c r="B10" s="1546"/>
      <c r="C10" s="1546"/>
      <c r="D10" s="1546"/>
      <c r="E10" s="1546"/>
      <c r="F10" s="1546"/>
      <c r="G10" s="1546"/>
      <c r="H10" s="1546"/>
      <c r="I10" s="1547"/>
      <c r="J10" s="398"/>
    </row>
    <row r="11" spans="1:10" ht="21" customHeight="1">
      <c r="A11" s="1545"/>
      <c r="B11" s="1546"/>
      <c r="C11" s="1546"/>
      <c r="D11" s="1546"/>
      <c r="E11" s="1546"/>
      <c r="F11" s="1546"/>
      <c r="G11" s="1546"/>
      <c r="H11" s="1546"/>
      <c r="I11" s="1547"/>
      <c r="J11" s="398"/>
    </row>
    <row r="12" spans="1:10" ht="21" customHeight="1">
      <c r="A12" s="1545"/>
      <c r="B12" s="1546"/>
      <c r="C12" s="1546"/>
      <c r="D12" s="1546"/>
      <c r="E12" s="1546"/>
      <c r="F12" s="1546"/>
      <c r="G12" s="1546"/>
      <c r="H12" s="1546"/>
      <c r="I12" s="1547"/>
      <c r="J12" s="398"/>
    </row>
    <row r="13" spans="1:10" ht="21" customHeight="1">
      <c r="A13" s="1548"/>
      <c r="B13" s="1549"/>
      <c r="C13" s="1549"/>
      <c r="D13" s="1549"/>
      <c r="E13" s="1549"/>
      <c r="F13" s="1549"/>
      <c r="G13" s="1549"/>
      <c r="H13" s="1549"/>
      <c r="I13" s="1550"/>
      <c r="J13" s="398"/>
    </row>
    <row r="14" spans="1:10" ht="21" customHeight="1">
      <c r="A14" s="828"/>
      <c r="B14" s="415"/>
      <c r="C14" s="415"/>
      <c r="D14" s="415"/>
      <c r="E14" s="415"/>
      <c r="F14" s="415"/>
      <c r="G14" s="415"/>
      <c r="H14" s="415"/>
      <c r="I14" s="416"/>
      <c r="J14" s="398"/>
    </row>
    <row r="15" spans="1:10" ht="21" customHeight="1">
      <c r="A15" s="1551" t="s">
        <v>654</v>
      </c>
      <c r="B15" s="1552"/>
      <c r="C15" s="1552"/>
      <c r="D15" s="1552"/>
      <c r="E15" s="1552"/>
      <c r="F15" s="1552"/>
      <c r="G15" s="1552"/>
      <c r="H15" s="1552"/>
      <c r="I15" s="1553"/>
      <c r="J15" s="398"/>
    </row>
    <row r="16" spans="1:10" ht="21" customHeight="1">
      <c r="A16" s="1554"/>
      <c r="B16" s="1555"/>
      <c r="C16" s="1555"/>
      <c r="D16" s="1555"/>
      <c r="E16" s="1555"/>
      <c r="F16" s="1555"/>
      <c r="G16" s="1555"/>
      <c r="H16" s="1555"/>
      <c r="I16" s="1556"/>
      <c r="J16" s="398"/>
    </row>
    <row r="17" spans="1:10" ht="21" customHeight="1">
      <c r="A17" s="1534"/>
      <c r="B17" s="1535"/>
      <c r="C17" s="1535"/>
      <c r="D17" s="1535"/>
      <c r="E17" s="1535"/>
      <c r="F17" s="1535"/>
      <c r="G17" s="1535"/>
      <c r="H17" s="1535"/>
      <c r="I17" s="1536"/>
      <c r="J17" s="398"/>
    </row>
    <row r="18" spans="1:10" ht="21" customHeight="1">
      <c r="A18" s="1534"/>
      <c r="B18" s="1535"/>
      <c r="C18" s="1535"/>
      <c r="D18" s="1535"/>
      <c r="E18" s="1535"/>
      <c r="F18" s="1535"/>
      <c r="G18" s="1535"/>
      <c r="H18" s="1535"/>
      <c r="I18" s="1536"/>
      <c r="J18" s="398"/>
    </row>
    <row r="19" spans="1:10" ht="21" customHeight="1">
      <c r="A19" s="1534"/>
      <c r="B19" s="1535"/>
      <c r="C19" s="1535"/>
      <c r="D19" s="1535"/>
      <c r="E19" s="1535"/>
      <c r="F19" s="1535"/>
      <c r="G19" s="1535"/>
      <c r="H19" s="1535"/>
      <c r="I19" s="1536"/>
      <c r="J19" s="398"/>
    </row>
    <row r="20" spans="1:10" ht="21" customHeight="1">
      <c r="A20" s="1534"/>
      <c r="B20" s="1535"/>
      <c r="C20" s="1535"/>
      <c r="D20" s="1535"/>
      <c r="E20" s="1535"/>
      <c r="F20" s="1535"/>
      <c r="G20" s="1535"/>
      <c r="H20" s="1535"/>
      <c r="I20" s="1536"/>
      <c r="J20" s="398"/>
    </row>
    <row r="21" spans="1:10" ht="21" customHeight="1">
      <c r="A21" s="1534"/>
      <c r="B21" s="1535"/>
      <c r="C21" s="1535"/>
      <c r="D21" s="1535"/>
      <c r="E21" s="1535"/>
      <c r="F21" s="1535"/>
      <c r="G21" s="1535"/>
      <c r="H21" s="1535"/>
      <c r="I21" s="1536"/>
      <c r="J21" s="398"/>
    </row>
    <row r="22" spans="1:10" ht="21" customHeight="1">
      <c r="A22" s="1534"/>
      <c r="B22" s="1535"/>
      <c r="C22" s="1535"/>
      <c r="D22" s="1535"/>
      <c r="E22" s="1535"/>
      <c r="F22" s="1535"/>
      <c r="G22" s="1535"/>
      <c r="H22" s="1535"/>
      <c r="I22" s="1536"/>
      <c r="J22" s="398"/>
    </row>
    <row r="23" spans="1:10" ht="21" customHeight="1">
      <c r="A23" s="1534"/>
      <c r="B23" s="1535"/>
      <c r="C23" s="1535"/>
      <c r="D23" s="1535"/>
      <c r="E23" s="1535"/>
      <c r="F23" s="1535"/>
      <c r="G23" s="1535"/>
      <c r="H23" s="1535"/>
      <c r="I23" s="1536"/>
      <c r="J23" s="398"/>
    </row>
    <row r="24" spans="1:10" ht="21" customHeight="1">
      <c r="A24" s="1534"/>
      <c r="B24" s="1535"/>
      <c r="C24" s="1535"/>
      <c r="D24" s="1535"/>
      <c r="E24" s="1535"/>
      <c r="F24" s="1535"/>
      <c r="G24" s="1535"/>
      <c r="H24" s="1535"/>
      <c r="I24" s="1536"/>
      <c r="J24" s="398"/>
    </row>
    <row r="25" spans="1:10" ht="21" customHeight="1">
      <c r="A25" s="1534"/>
      <c r="B25" s="1535"/>
      <c r="C25" s="1535"/>
      <c r="D25" s="1535"/>
      <c r="E25" s="1535"/>
      <c r="F25" s="1535"/>
      <c r="G25" s="1535"/>
      <c r="H25" s="1535"/>
      <c r="I25" s="1536"/>
      <c r="J25" s="398"/>
    </row>
    <row r="26" spans="1:10" ht="21" customHeight="1">
      <c r="A26" s="1534"/>
      <c r="B26" s="1535"/>
      <c r="C26" s="1535"/>
      <c r="D26" s="1535"/>
      <c r="E26" s="1535"/>
      <c r="F26" s="1535"/>
      <c r="G26" s="1535"/>
      <c r="H26" s="1535"/>
      <c r="I26" s="1536"/>
      <c r="J26" s="398"/>
    </row>
    <row r="27" spans="1:10" ht="21" customHeight="1">
      <c r="A27" s="1534"/>
      <c r="B27" s="1535"/>
      <c r="C27" s="1535"/>
      <c r="D27" s="1535"/>
      <c r="E27" s="1535"/>
      <c r="F27" s="1535"/>
      <c r="G27" s="1535"/>
      <c r="H27" s="1535"/>
      <c r="I27" s="1536"/>
      <c r="J27" s="398"/>
    </row>
    <row r="28" spans="1:10" ht="21" customHeight="1">
      <c r="A28" s="1534"/>
      <c r="B28" s="1535"/>
      <c r="C28" s="1535"/>
      <c r="D28" s="1535"/>
      <c r="E28" s="1535"/>
      <c r="F28" s="1535"/>
      <c r="G28" s="1535"/>
      <c r="H28" s="1535"/>
      <c r="I28" s="1536"/>
      <c r="J28" s="398"/>
    </row>
    <row r="29" spans="1:10" ht="21" customHeight="1">
      <c r="A29" s="1534"/>
      <c r="B29" s="1535"/>
      <c r="C29" s="1535"/>
      <c r="D29" s="1535"/>
      <c r="E29" s="1535"/>
      <c r="F29" s="1535"/>
      <c r="G29" s="1535"/>
      <c r="H29" s="1535"/>
      <c r="I29" s="1536"/>
      <c r="J29" s="398"/>
    </row>
    <row r="30" spans="1:10" ht="21" customHeight="1">
      <c r="A30" s="1534"/>
      <c r="B30" s="1535"/>
      <c r="C30" s="1535"/>
      <c r="D30" s="1535"/>
      <c r="E30" s="1535"/>
      <c r="F30" s="1535"/>
      <c r="G30" s="1535"/>
      <c r="H30" s="1535"/>
      <c r="I30" s="1536"/>
      <c r="J30" s="398"/>
    </row>
    <row r="31" spans="1:10" ht="21" customHeight="1">
      <c r="A31" s="1534"/>
      <c r="B31" s="1535"/>
      <c r="C31" s="1535"/>
      <c r="D31" s="1535"/>
      <c r="E31" s="1535"/>
      <c r="F31" s="1535"/>
      <c r="G31" s="1535"/>
      <c r="H31" s="1535"/>
      <c r="I31" s="1536"/>
      <c r="J31" s="398"/>
    </row>
    <row r="32" spans="1:10" ht="21" customHeight="1">
      <c r="A32" s="1537"/>
      <c r="B32" s="1538"/>
      <c r="C32" s="1538"/>
      <c r="D32" s="1538"/>
      <c r="E32" s="1538"/>
      <c r="F32" s="1538"/>
      <c r="G32" s="1538"/>
      <c r="H32" s="1538"/>
      <c r="I32" s="1539"/>
      <c r="J32" s="398"/>
    </row>
    <row r="33" spans="1:10" ht="21" customHeight="1">
      <c r="A33" s="425" t="s">
        <v>428</v>
      </c>
      <c r="B33" s="821"/>
      <c r="C33" s="821"/>
      <c r="D33" s="821"/>
      <c r="E33" s="821"/>
      <c r="F33" s="821"/>
      <c r="G33" s="821"/>
      <c r="H33" s="821"/>
      <c r="I33" s="821"/>
      <c r="J33" s="398"/>
    </row>
    <row r="34" spans="1:10" ht="21" customHeight="1">
      <c r="A34" s="425" t="s">
        <v>429</v>
      </c>
      <c r="B34" s="821"/>
      <c r="C34" s="821"/>
      <c r="D34" s="821"/>
      <c r="E34" s="821"/>
      <c r="F34" s="821"/>
      <c r="G34" s="821"/>
      <c r="H34" s="821"/>
      <c r="I34" s="821"/>
      <c r="J34" s="398"/>
    </row>
    <row r="35" spans="1:10" ht="21" customHeight="1">
      <c r="A35" s="398"/>
      <c r="B35" s="398"/>
      <c r="C35" s="398"/>
      <c r="D35" s="398"/>
      <c r="E35" s="398"/>
      <c r="F35" s="398"/>
      <c r="G35" s="398"/>
      <c r="H35" s="398"/>
      <c r="I35" s="398"/>
      <c r="J35" s="398"/>
    </row>
    <row r="36" spans="1:10" ht="21" customHeight="1">
      <c r="A36" s="1291" t="s">
        <v>745</v>
      </c>
      <c r="B36" s="1291"/>
      <c r="C36" s="1291"/>
      <c r="D36" s="1291"/>
      <c r="E36" s="1291"/>
      <c r="F36" s="1291"/>
      <c r="G36" s="1291"/>
      <c r="H36" s="1291"/>
      <c r="I36" s="1291"/>
      <c r="J36" s="1291"/>
    </row>
    <row r="37" spans="1:10" ht="21" customHeight="1">
      <c r="A37" s="398"/>
      <c r="B37" s="398"/>
      <c r="C37" s="398"/>
      <c r="D37" s="398"/>
      <c r="E37" s="398"/>
      <c r="F37" s="398"/>
      <c r="G37" s="398"/>
      <c r="H37" s="441"/>
      <c r="I37" s="367" t="str">
        <f>様式7!$F$4</f>
        <v>○○○○○○○○○○○ＥＳＣＯ事業</v>
      </c>
      <c r="J37" s="94"/>
    </row>
    <row r="38" spans="1:10" ht="21" customHeight="1">
      <c r="A38" s="1"/>
      <c r="B38" s="1"/>
      <c r="C38" s="1"/>
      <c r="D38" s="1"/>
      <c r="E38" s="1"/>
      <c r="F38" s="1"/>
      <c r="G38" s="1"/>
      <c r="H38" s="1"/>
      <c r="I38" s="1"/>
      <c r="J38" s="1"/>
    </row>
    <row r="39" spans="1:10">
      <c r="A39" s="1"/>
      <c r="B39" s="1"/>
      <c r="C39" s="1"/>
      <c r="D39" s="1"/>
      <c r="E39" s="1"/>
      <c r="F39" s="1"/>
      <c r="G39" s="1"/>
      <c r="H39" s="1"/>
      <c r="I39" s="1"/>
      <c r="J39" s="1"/>
    </row>
    <row r="40" spans="1:10">
      <c r="A40" s="1"/>
      <c r="B40" s="1"/>
      <c r="C40" s="1"/>
      <c r="D40" s="1"/>
      <c r="E40" s="1"/>
      <c r="F40" s="1"/>
      <c r="G40" s="1"/>
      <c r="H40" s="1"/>
      <c r="I40" s="25"/>
      <c r="J40" s="1"/>
    </row>
    <row r="41" spans="1:10" ht="14.4">
      <c r="A41" s="93"/>
      <c r="B41" s="15"/>
      <c r="C41" s="15"/>
      <c r="D41" s="15"/>
      <c r="E41" s="15"/>
      <c r="F41" s="15"/>
      <c r="G41" s="15"/>
      <c r="H41" s="15"/>
      <c r="I41" s="15"/>
      <c r="J41" s="1"/>
    </row>
    <row r="42" spans="1:10">
      <c r="A42" s="1"/>
      <c r="B42" s="1"/>
      <c r="C42" s="1"/>
      <c r="D42" s="1"/>
      <c r="E42" s="1"/>
      <c r="F42" s="1"/>
      <c r="G42" s="1"/>
      <c r="H42" s="1"/>
      <c r="I42" s="1"/>
      <c r="J42" s="1"/>
    </row>
  </sheetData>
  <mergeCells count="4">
    <mergeCell ref="A36:J36"/>
    <mergeCell ref="A5:I13"/>
    <mergeCell ref="A15:I15"/>
    <mergeCell ref="A16:I32"/>
  </mergeCells>
  <phoneticPr fontId="6"/>
  <pageMargins left="0.98425196850393704" right="0.59055118110236215" top="0.78740157480314965" bottom="0.78740157480314965" header="0" footer="0"/>
  <pageSetup paperSize="9" orientation="portrait" r:id="rId1"/>
  <headerFooter alignWithMargins="0"/>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9">
    <pageSetUpPr fitToPage="1"/>
  </sheetPr>
  <dimension ref="A1:J36"/>
  <sheetViews>
    <sheetView view="pageBreakPreview" zoomScale="115" zoomScaleNormal="70" zoomScaleSheetLayoutView="115" workbookViewId="0">
      <selection activeCell="AJ46" sqref="AJ46"/>
    </sheetView>
  </sheetViews>
  <sheetFormatPr defaultRowHeight="13.2"/>
  <cols>
    <col min="8" max="8" width="7.44140625" customWidth="1"/>
    <col min="9" max="9" width="10.6640625" customWidth="1"/>
    <col min="10" max="10" width="9.44140625" customWidth="1"/>
  </cols>
  <sheetData>
    <row r="1" spans="1:10" ht="16.5" customHeight="1">
      <c r="A1" s="628"/>
      <c r="B1" s="628"/>
      <c r="C1" s="628"/>
      <c r="D1" s="628"/>
      <c r="E1" s="628"/>
      <c r="F1" s="628"/>
      <c r="G1" s="628"/>
      <c r="H1" s="628"/>
      <c r="I1" s="1122" t="s">
        <v>824</v>
      </c>
      <c r="J1" s="294"/>
    </row>
    <row r="2" spans="1:10" ht="22.5" customHeight="1">
      <c r="A2" s="1526" t="s">
        <v>633</v>
      </c>
      <c r="B2" s="1526"/>
      <c r="C2" s="1526"/>
      <c r="D2" s="1526"/>
      <c r="E2" s="1526"/>
      <c r="F2" s="1526"/>
      <c r="G2" s="1526"/>
      <c r="H2" s="1526"/>
      <c r="I2" s="1526"/>
      <c r="J2" s="294"/>
    </row>
    <row r="3" spans="1:10" ht="23.25" customHeight="1" thickBot="1">
      <c r="A3" s="440" t="s">
        <v>677</v>
      </c>
      <c r="B3" s="414"/>
      <c r="C3" s="414"/>
      <c r="D3" s="414"/>
      <c r="E3" s="414"/>
      <c r="F3" s="414"/>
      <c r="G3" s="414"/>
      <c r="H3" s="414"/>
      <c r="I3" s="414"/>
      <c r="J3" s="294"/>
    </row>
    <row r="4" spans="1:10" ht="22.5" customHeight="1">
      <c r="A4" s="1557"/>
      <c r="B4" s="1558"/>
      <c r="C4" s="1558"/>
      <c r="D4" s="1558"/>
      <c r="E4" s="1558"/>
      <c r="F4" s="1558"/>
      <c r="G4" s="1558"/>
      <c r="H4" s="1558"/>
      <c r="I4" s="1559"/>
      <c r="J4" s="294"/>
    </row>
    <row r="5" spans="1:10" ht="24" customHeight="1">
      <c r="A5" s="1560"/>
      <c r="B5" s="1535"/>
      <c r="C5" s="1535"/>
      <c r="D5" s="1535"/>
      <c r="E5" s="1535"/>
      <c r="F5" s="1535"/>
      <c r="G5" s="1535"/>
      <c r="H5" s="1535"/>
      <c r="I5" s="1561"/>
      <c r="J5" s="294"/>
    </row>
    <row r="6" spans="1:10" ht="24" customHeight="1">
      <c r="A6" s="1560"/>
      <c r="B6" s="1535"/>
      <c r="C6" s="1535"/>
      <c r="D6" s="1535"/>
      <c r="E6" s="1535"/>
      <c r="F6" s="1535"/>
      <c r="G6" s="1535"/>
      <c r="H6" s="1535"/>
      <c r="I6" s="1561"/>
      <c r="J6" s="294"/>
    </row>
    <row r="7" spans="1:10" ht="24" customHeight="1">
      <c r="A7" s="1560"/>
      <c r="B7" s="1535"/>
      <c r="C7" s="1535"/>
      <c r="D7" s="1535"/>
      <c r="E7" s="1535"/>
      <c r="F7" s="1535"/>
      <c r="G7" s="1535"/>
      <c r="H7" s="1535"/>
      <c r="I7" s="1561"/>
      <c r="J7" s="294"/>
    </row>
    <row r="8" spans="1:10" ht="24" customHeight="1">
      <c r="A8" s="1560"/>
      <c r="B8" s="1535"/>
      <c r="C8" s="1535"/>
      <c r="D8" s="1535"/>
      <c r="E8" s="1535"/>
      <c r="F8" s="1535"/>
      <c r="G8" s="1535"/>
      <c r="H8" s="1535"/>
      <c r="I8" s="1561"/>
      <c r="J8" s="294"/>
    </row>
    <row r="9" spans="1:10" ht="22.5" customHeight="1">
      <c r="A9" s="1560"/>
      <c r="B9" s="1535"/>
      <c r="C9" s="1535"/>
      <c r="D9" s="1535"/>
      <c r="E9" s="1535"/>
      <c r="F9" s="1535"/>
      <c r="G9" s="1535"/>
      <c r="H9" s="1535"/>
      <c r="I9" s="1561"/>
      <c r="J9" s="294"/>
    </row>
    <row r="10" spans="1:10" ht="24" customHeight="1">
      <c r="A10" s="1560"/>
      <c r="B10" s="1535"/>
      <c r="C10" s="1535"/>
      <c r="D10" s="1535"/>
      <c r="E10" s="1535"/>
      <c r="F10" s="1535"/>
      <c r="G10" s="1535"/>
      <c r="H10" s="1535"/>
      <c r="I10" s="1561"/>
      <c r="J10" s="294"/>
    </row>
    <row r="11" spans="1:10" ht="26.25" customHeight="1">
      <c r="A11" s="1560"/>
      <c r="B11" s="1535"/>
      <c r="C11" s="1535"/>
      <c r="D11" s="1535"/>
      <c r="E11" s="1535"/>
      <c r="F11" s="1535"/>
      <c r="G11" s="1535"/>
      <c r="H11" s="1535"/>
      <c r="I11" s="1561"/>
      <c r="J11" s="294"/>
    </row>
    <row r="12" spans="1:10" ht="26.25" customHeight="1">
      <c r="A12" s="1560"/>
      <c r="B12" s="1535"/>
      <c r="C12" s="1535"/>
      <c r="D12" s="1535"/>
      <c r="E12" s="1535"/>
      <c r="F12" s="1535"/>
      <c r="G12" s="1535"/>
      <c r="H12" s="1535"/>
      <c r="I12" s="1561"/>
      <c r="J12" s="294"/>
    </row>
    <row r="13" spans="1:10" ht="26.25" customHeight="1">
      <c r="A13" s="1560"/>
      <c r="B13" s="1535"/>
      <c r="C13" s="1535"/>
      <c r="D13" s="1535"/>
      <c r="E13" s="1535"/>
      <c r="F13" s="1535"/>
      <c r="G13" s="1535"/>
      <c r="H13" s="1535"/>
      <c r="I13" s="1561"/>
      <c r="J13" s="294"/>
    </row>
    <row r="14" spans="1:10" ht="26.25" customHeight="1">
      <c r="A14" s="1560"/>
      <c r="B14" s="1535"/>
      <c r="C14" s="1535"/>
      <c r="D14" s="1535"/>
      <c r="E14" s="1535"/>
      <c r="F14" s="1535"/>
      <c r="G14" s="1535"/>
      <c r="H14" s="1535"/>
      <c r="I14" s="1561"/>
      <c r="J14" s="294"/>
    </row>
    <row r="15" spans="1:10" ht="26.25" customHeight="1">
      <c r="A15" s="1560"/>
      <c r="B15" s="1535"/>
      <c r="C15" s="1535"/>
      <c r="D15" s="1535"/>
      <c r="E15" s="1535"/>
      <c r="F15" s="1535"/>
      <c r="G15" s="1535"/>
      <c r="H15" s="1535"/>
      <c r="I15" s="1561"/>
      <c r="J15" s="294"/>
    </row>
    <row r="16" spans="1:10" ht="26.25" customHeight="1">
      <c r="A16" s="1560"/>
      <c r="B16" s="1535"/>
      <c r="C16" s="1535"/>
      <c r="D16" s="1535"/>
      <c r="E16" s="1535"/>
      <c r="F16" s="1535"/>
      <c r="G16" s="1535"/>
      <c r="H16" s="1535"/>
      <c r="I16" s="1561"/>
      <c r="J16" s="294"/>
    </row>
    <row r="17" spans="1:10" ht="26.25" customHeight="1">
      <c r="A17" s="1560"/>
      <c r="B17" s="1535"/>
      <c r="C17" s="1535"/>
      <c r="D17" s="1535"/>
      <c r="E17" s="1535"/>
      <c r="F17" s="1535"/>
      <c r="G17" s="1535"/>
      <c r="H17" s="1535"/>
      <c r="I17" s="1561"/>
      <c r="J17" s="294"/>
    </row>
    <row r="18" spans="1:10" ht="26.25" customHeight="1">
      <c r="A18" s="1560"/>
      <c r="B18" s="1535"/>
      <c r="C18" s="1535"/>
      <c r="D18" s="1535"/>
      <c r="E18" s="1535"/>
      <c r="F18" s="1535"/>
      <c r="G18" s="1535"/>
      <c r="H18" s="1535"/>
      <c r="I18" s="1561"/>
      <c r="J18" s="294"/>
    </row>
    <row r="19" spans="1:10" ht="26.25" customHeight="1">
      <c r="A19" s="1560"/>
      <c r="B19" s="1535"/>
      <c r="C19" s="1535"/>
      <c r="D19" s="1535"/>
      <c r="E19" s="1535"/>
      <c r="F19" s="1535"/>
      <c r="G19" s="1535"/>
      <c r="H19" s="1535"/>
      <c r="I19" s="1561"/>
      <c r="J19" s="294"/>
    </row>
    <row r="20" spans="1:10" ht="24" customHeight="1">
      <c r="A20" s="1560"/>
      <c r="B20" s="1535"/>
      <c r="C20" s="1535"/>
      <c r="D20" s="1535"/>
      <c r="E20" s="1535"/>
      <c r="F20" s="1535"/>
      <c r="G20" s="1535"/>
      <c r="H20" s="1535"/>
      <c r="I20" s="1561"/>
      <c r="J20" s="294"/>
    </row>
    <row r="21" spans="1:10" ht="24" customHeight="1">
      <c r="A21" s="1560"/>
      <c r="B21" s="1535"/>
      <c r="C21" s="1535"/>
      <c r="D21" s="1535"/>
      <c r="E21" s="1535"/>
      <c r="F21" s="1535"/>
      <c r="G21" s="1535"/>
      <c r="H21" s="1535"/>
      <c r="I21" s="1561"/>
      <c r="J21" s="294"/>
    </row>
    <row r="22" spans="1:10" ht="22.5" customHeight="1">
      <c r="A22" s="1560"/>
      <c r="B22" s="1535"/>
      <c r="C22" s="1535"/>
      <c r="D22" s="1535"/>
      <c r="E22" s="1535"/>
      <c r="F22" s="1535"/>
      <c r="G22" s="1535"/>
      <c r="H22" s="1535"/>
      <c r="I22" s="1561"/>
      <c r="J22" s="294"/>
    </row>
    <row r="23" spans="1:10" ht="24" customHeight="1">
      <c r="A23" s="1560"/>
      <c r="B23" s="1535"/>
      <c r="C23" s="1535"/>
      <c r="D23" s="1535"/>
      <c r="E23" s="1535"/>
      <c r="F23" s="1535"/>
      <c r="G23" s="1535"/>
      <c r="H23" s="1535"/>
      <c r="I23" s="1561"/>
      <c r="J23" s="294"/>
    </row>
    <row r="24" spans="1:10" ht="24" customHeight="1">
      <c r="A24" s="1560"/>
      <c r="B24" s="1535"/>
      <c r="C24" s="1535"/>
      <c r="D24" s="1535"/>
      <c r="E24" s="1535"/>
      <c r="F24" s="1535"/>
      <c r="G24" s="1535"/>
      <c r="H24" s="1535"/>
      <c r="I24" s="1561"/>
      <c r="J24" s="294"/>
    </row>
    <row r="25" spans="1:10" ht="24" customHeight="1" thickBot="1">
      <c r="A25" s="1562"/>
      <c r="B25" s="1563"/>
      <c r="C25" s="1563"/>
      <c r="D25" s="1563"/>
      <c r="E25" s="1563"/>
      <c r="F25" s="1563"/>
      <c r="G25" s="1563"/>
      <c r="H25" s="1563"/>
      <c r="I25" s="1564"/>
      <c r="J25" s="294"/>
    </row>
    <row r="26" spans="1:10" ht="24" customHeight="1">
      <c r="A26" s="425" t="s">
        <v>428</v>
      </c>
      <c r="B26" s="418"/>
      <c r="C26" s="418"/>
      <c r="D26" s="418"/>
      <c r="E26" s="418"/>
      <c r="F26" s="418"/>
      <c r="G26" s="418"/>
      <c r="H26" s="418"/>
      <c r="I26" s="418"/>
      <c r="J26" s="294"/>
    </row>
    <row r="27" spans="1:10" ht="24" customHeight="1">
      <c r="A27" s="425" t="s">
        <v>429</v>
      </c>
      <c r="B27" s="418"/>
      <c r="C27" s="418"/>
      <c r="D27" s="418"/>
      <c r="E27" s="418"/>
      <c r="F27" s="418"/>
      <c r="G27" s="418"/>
      <c r="H27" s="418"/>
      <c r="I27" s="418"/>
      <c r="J27" s="294"/>
    </row>
    <row r="28" spans="1:10" ht="22.5" customHeight="1">
      <c r="A28" s="1291" t="s">
        <v>745</v>
      </c>
      <c r="B28" s="1291"/>
      <c r="C28" s="1291"/>
      <c r="D28" s="1291"/>
      <c r="E28" s="1291"/>
      <c r="F28" s="1291"/>
      <c r="G28" s="1291"/>
      <c r="H28" s="1291"/>
      <c r="I28" s="1291"/>
      <c r="J28" s="294"/>
    </row>
    <row r="29" spans="1:10" ht="24" customHeight="1">
      <c r="A29" s="398"/>
      <c r="B29" s="398"/>
      <c r="C29" s="398"/>
      <c r="D29" s="398"/>
      <c r="E29" s="398"/>
      <c r="F29" s="398"/>
      <c r="G29" s="398"/>
      <c r="H29" s="398"/>
      <c r="I29" s="25" t="str">
        <f>様式7!$F$4</f>
        <v>○○○○○○○○○○○ＥＳＣＯ事業</v>
      </c>
      <c r="J29" s="294"/>
    </row>
    <row r="30" spans="1:10" ht="24" customHeight="1">
      <c r="A30" s="294"/>
      <c r="B30" s="294"/>
      <c r="C30" s="294"/>
      <c r="D30" s="294"/>
      <c r="E30" s="294"/>
      <c r="F30" s="294"/>
      <c r="G30" s="294"/>
      <c r="H30" s="294"/>
      <c r="I30" s="294"/>
      <c r="J30" s="294"/>
    </row>
    <row r="31" spans="1:10" ht="24" customHeight="1">
      <c r="A31" s="294"/>
      <c r="B31" s="294"/>
      <c r="C31" s="294"/>
      <c r="D31" s="294"/>
      <c r="E31" s="294"/>
      <c r="F31" s="294"/>
      <c r="G31" s="294"/>
      <c r="H31" s="294"/>
      <c r="I31" s="294"/>
      <c r="J31" s="294"/>
    </row>
    <row r="32" spans="1:10" ht="21" customHeight="1">
      <c r="A32" s="294"/>
      <c r="B32" s="294"/>
      <c r="C32" s="294"/>
      <c r="D32" s="294"/>
      <c r="E32" s="294"/>
      <c r="F32" s="294"/>
      <c r="G32" s="294"/>
      <c r="H32" s="294"/>
      <c r="I32" s="294"/>
      <c r="J32" s="294"/>
    </row>
    <row r="33" spans="1:10">
      <c r="A33" s="294"/>
      <c r="B33" s="294"/>
      <c r="C33" s="294"/>
      <c r="D33" s="294"/>
      <c r="E33" s="294"/>
      <c r="F33" s="294"/>
      <c r="G33" s="294"/>
      <c r="H33" s="294"/>
      <c r="I33" s="294"/>
      <c r="J33" s="294"/>
    </row>
    <row r="34" spans="1:10">
      <c r="A34" s="1"/>
      <c r="B34" s="1"/>
      <c r="C34" s="1"/>
      <c r="D34" s="1"/>
      <c r="E34" s="1"/>
      <c r="F34" s="1"/>
      <c r="G34" s="1"/>
      <c r="H34" s="1"/>
      <c r="I34" s="25"/>
      <c r="J34" s="1"/>
    </row>
    <row r="35" spans="1:10">
      <c r="A35" s="26"/>
      <c r="B35" s="15"/>
      <c r="C35" s="15"/>
      <c r="D35" s="15"/>
      <c r="E35" s="15"/>
      <c r="F35" s="15"/>
      <c r="G35" s="15"/>
      <c r="H35" s="15"/>
      <c r="I35" s="15"/>
      <c r="J35" s="1"/>
    </row>
    <row r="36" spans="1:10">
      <c r="A36" s="1"/>
      <c r="B36" s="1"/>
      <c r="C36" s="1"/>
      <c r="D36" s="1"/>
      <c r="E36" s="1"/>
      <c r="F36" s="1"/>
      <c r="G36" s="1"/>
      <c r="H36" s="1"/>
      <c r="I36" s="1"/>
      <c r="J36" s="1"/>
    </row>
  </sheetData>
  <mergeCells count="3">
    <mergeCell ref="A28:I28"/>
    <mergeCell ref="A2:I2"/>
    <mergeCell ref="A4:I25"/>
  </mergeCells>
  <phoneticPr fontId="6"/>
  <pageMargins left="0.98425196850393704" right="0.59055118110236215" top="0.78740157480314965" bottom="0.78740157480314965" header="0" footer="0"/>
  <pageSetup paperSize="9" orientation="portrait" r:id="rId1"/>
  <headerFooter alignWithMargins="0"/>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0"/>
  <dimension ref="A1:J42"/>
  <sheetViews>
    <sheetView view="pageBreakPreview" zoomScaleNormal="85" zoomScaleSheetLayoutView="100" workbookViewId="0">
      <selection activeCell="AJ46" sqref="AJ46"/>
    </sheetView>
  </sheetViews>
  <sheetFormatPr defaultRowHeight="13.2"/>
  <cols>
    <col min="9" max="9" width="14.33203125" customWidth="1"/>
    <col min="10" max="10" width="2.6640625" customWidth="1"/>
    <col min="11" max="11" width="9" customWidth="1"/>
  </cols>
  <sheetData>
    <row r="1" spans="1:10" ht="16.5" customHeight="1">
      <c r="A1" s="398"/>
      <c r="B1" s="398"/>
      <c r="C1" s="398"/>
      <c r="D1" s="398"/>
      <c r="E1" s="398"/>
      <c r="F1" s="398"/>
      <c r="G1" s="398"/>
      <c r="H1" s="398"/>
      <c r="I1" s="1121" t="s">
        <v>825</v>
      </c>
      <c r="J1" s="398"/>
    </row>
    <row r="2" spans="1:10" ht="22.5" customHeight="1">
      <c r="A2" s="296" t="s">
        <v>637</v>
      </c>
      <c r="B2" s="414"/>
      <c r="C2" s="414"/>
      <c r="D2" s="414"/>
      <c r="E2" s="414"/>
      <c r="F2" s="414"/>
      <c r="G2" s="414"/>
      <c r="H2" s="414"/>
      <c r="I2" s="414"/>
      <c r="J2" s="398"/>
    </row>
    <row r="3" spans="1:10" ht="12" customHeight="1">
      <c r="A3" s="296"/>
      <c r="B3" s="414"/>
      <c r="C3" s="414"/>
      <c r="D3" s="414"/>
      <c r="E3" s="414"/>
      <c r="F3" s="414"/>
      <c r="G3" s="414"/>
      <c r="H3" s="414"/>
      <c r="I3" s="414"/>
      <c r="J3" s="398"/>
    </row>
    <row r="4" spans="1:10" ht="22.5" customHeight="1">
      <c r="A4" s="295" t="s">
        <v>609</v>
      </c>
      <c r="B4" s="414"/>
      <c r="C4" s="414"/>
      <c r="D4" s="414"/>
      <c r="E4" s="414"/>
      <c r="F4" s="414"/>
      <c r="G4" s="414"/>
      <c r="H4" s="414"/>
      <c r="I4" s="414"/>
      <c r="J4" s="398"/>
    </row>
    <row r="5" spans="1:10" ht="22.5" customHeight="1">
      <c r="A5" s="1481"/>
      <c r="B5" s="1482"/>
      <c r="C5" s="1482"/>
      <c r="D5" s="1482"/>
      <c r="E5" s="1482"/>
      <c r="F5" s="1482"/>
      <c r="G5" s="1482"/>
      <c r="H5" s="1482"/>
      <c r="I5" s="1483"/>
      <c r="J5" s="398"/>
    </row>
    <row r="6" spans="1:10" ht="23.25" customHeight="1">
      <c r="A6" s="1484"/>
      <c r="B6" s="1485"/>
      <c r="C6" s="1485"/>
      <c r="D6" s="1485"/>
      <c r="E6" s="1485"/>
      <c r="F6" s="1485"/>
      <c r="G6" s="1485"/>
      <c r="H6" s="1485"/>
      <c r="I6" s="1486"/>
      <c r="J6" s="398"/>
    </row>
    <row r="7" spans="1:10" ht="21" customHeight="1">
      <c r="A7" s="1484"/>
      <c r="B7" s="1485"/>
      <c r="C7" s="1485"/>
      <c r="D7" s="1485"/>
      <c r="E7" s="1485"/>
      <c r="F7" s="1485"/>
      <c r="G7" s="1485"/>
      <c r="H7" s="1485"/>
      <c r="I7" s="1486"/>
      <c r="J7" s="398"/>
    </row>
    <row r="8" spans="1:10" ht="21" customHeight="1">
      <c r="A8" s="1484"/>
      <c r="B8" s="1485"/>
      <c r="C8" s="1485"/>
      <c r="D8" s="1485"/>
      <c r="E8" s="1485"/>
      <c r="F8" s="1485"/>
      <c r="G8" s="1485"/>
      <c r="H8" s="1485"/>
      <c r="I8" s="1486"/>
      <c r="J8" s="398"/>
    </row>
    <row r="9" spans="1:10" ht="21" customHeight="1">
      <c r="A9" s="1484"/>
      <c r="B9" s="1485"/>
      <c r="C9" s="1485"/>
      <c r="D9" s="1485"/>
      <c r="E9" s="1485"/>
      <c r="F9" s="1485"/>
      <c r="G9" s="1485"/>
      <c r="H9" s="1485"/>
      <c r="I9" s="1486"/>
      <c r="J9" s="398"/>
    </row>
    <row r="10" spans="1:10" ht="21" customHeight="1">
      <c r="A10" s="1484"/>
      <c r="B10" s="1485"/>
      <c r="C10" s="1485"/>
      <c r="D10" s="1485"/>
      <c r="E10" s="1485"/>
      <c r="F10" s="1485"/>
      <c r="G10" s="1485"/>
      <c r="H10" s="1485"/>
      <c r="I10" s="1486"/>
      <c r="J10" s="398"/>
    </row>
    <row r="11" spans="1:10" ht="21" customHeight="1">
      <c r="A11" s="1484"/>
      <c r="B11" s="1485"/>
      <c r="C11" s="1485"/>
      <c r="D11" s="1485"/>
      <c r="E11" s="1485"/>
      <c r="F11" s="1485"/>
      <c r="G11" s="1485"/>
      <c r="H11" s="1485"/>
      <c r="I11" s="1486"/>
      <c r="J11" s="398"/>
    </row>
    <row r="12" spans="1:10" ht="21" customHeight="1">
      <c r="A12" s="1484"/>
      <c r="B12" s="1485"/>
      <c r="C12" s="1485"/>
      <c r="D12" s="1485"/>
      <c r="E12" s="1485"/>
      <c r="F12" s="1485"/>
      <c r="G12" s="1485"/>
      <c r="H12" s="1485"/>
      <c r="I12" s="1486"/>
      <c r="J12" s="398"/>
    </row>
    <row r="13" spans="1:10" ht="21" customHeight="1">
      <c r="A13" s="1484"/>
      <c r="B13" s="1485"/>
      <c r="C13" s="1485"/>
      <c r="D13" s="1485"/>
      <c r="E13" s="1485"/>
      <c r="F13" s="1485"/>
      <c r="G13" s="1485"/>
      <c r="H13" s="1485"/>
      <c r="I13" s="1486"/>
      <c r="J13" s="398"/>
    </row>
    <row r="14" spans="1:10" ht="21" customHeight="1">
      <c r="A14" s="1484"/>
      <c r="B14" s="1485"/>
      <c r="C14" s="1485"/>
      <c r="D14" s="1485"/>
      <c r="E14" s="1485"/>
      <c r="F14" s="1485"/>
      <c r="G14" s="1485"/>
      <c r="H14" s="1485"/>
      <c r="I14" s="1486"/>
      <c r="J14" s="398"/>
    </row>
    <row r="15" spans="1:10" ht="21" customHeight="1">
      <c r="A15" s="1484"/>
      <c r="B15" s="1485"/>
      <c r="C15" s="1485"/>
      <c r="D15" s="1485"/>
      <c r="E15" s="1485"/>
      <c r="F15" s="1485"/>
      <c r="G15" s="1485"/>
      <c r="H15" s="1485"/>
      <c r="I15" s="1486"/>
      <c r="J15" s="398"/>
    </row>
    <row r="16" spans="1:10" ht="21" customHeight="1">
      <c r="A16" s="1484"/>
      <c r="B16" s="1485"/>
      <c r="C16" s="1485"/>
      <c r="D16" s="1485"/>
      <c r="E16" s="1485"/>
      <c r="F16" s="1485"/>
      <c r="G16" s="1485"/>
      <c r="H16" s="1485"/>
      <c r="I16" s="1486"/>
      <c r="J16" s="398"/>
    </row>
    <row r="17" spans="1:10" ht="21" customHeight="1">
      <c r="A17" s="1484"/>
      <c r="B17" s="1485"/>
      <c r="C17" s="1485"/>
      <c r="D17" s="1485"/>
      <c r="E17" s="1485"/>
      <c r="F17" s="1485"/>
      <c r="G17" s="1485"/>
      <c r="H17" s="1485"/>
      <c r="I17" s="1486"/>
      <c r="J17" s="398"/>
    </row>
    <row r="18" spans="1:10" ht="21" customHeight="1">
      <c r="A18" s="1484"/>
      <c r="B18" s="1485"/>
      <c r="C18" s="1485"/>
      <c r="D18" s="1485"/>
      <c r="E18" s="1485"/>
      <c r="F18" s="1485"/>
      <c r="G18" s="1485"/>
      <c r="H18" s="1485"/>
      <c r="I18" s="1486"/>
      <c r="J18" s="398"/>
    </row>
    <row r="19" spans="1:10" ht="21" customHeight="1">
      <c r="A19" s="1484"/>
      <c r="B19" s="1485"/>
      <c r="C19" s="1485"/>
      <c r="D19" s="1485"/>
      <c r="E19" s="1485"/>
      <c r="F19" s="1485"/>
      <c r="G19" s="1485"/>
      <c r="H19" s="1485"/>
      <c r="I19" s="1486"/>
      <c r="J19" s="398"/>
    </row>
    <row r="20" spans="1:10" ht="21" customHeight="1">
      <c r="A20" s="1484"/>
      <c r="B20" s="1485"/>
      <c r="C20" s="1485"/>
      <c r="D20" s="1485"/>
      <c r="E20" s="1485"/>
      <c r="F20" s="1485"/>
      <c r="G20" s="1485"/>
      <c r="H20" s="1485"/>
      <c r="I20" s="1486"/>
      <c r="J20" s="398"/>
    </row>
    <row r="21" spans="1:10" ht="21" customHeight="1">
      <c r="A21" s="1484"/>
      <c r="B21" s="1485"/>
      <c r="C21" s="1485"/>
      <c r="D21" s="1485"/>
      <c r="E21" s="1485"/>
      <c r="F21" s="1485"/>
      <c r="G21" s="1485"/>
      <c r="H21" s="1485"/>
      <c r="I21" s="1486"/>
      <c r="J21" s="398"/>
    </row>
    <row r="22" spans="1:10" ht="21" customHeight="1">
      <c r="A22" s="1484"/>
      <c r="B22" s="1485"/>
      <c r="C22" s="1485"/>
      <c r="D22" s="1485"/>
      <c r="E22" s="1485"/>
      <c r="F22" s="1485"/>
      <c r="G22" s="1485"/>
      <c r="H22" s="1485"/>
      <c r="I22" s="1486"/>
      <c r="J22" s="398"/>
    </row>
    <row r="23" spans="1:10" ht="21" customHeight="1">
      <c r="A23" s="1484"/>
      <c r="B23" s="1485"/>
      <c r="C23" s="1485"/>
      <c r="D23" s="1485"/>
      <c r="E23" s="1485"/>
      <c r="F23" s="1485"/>
      <c r="G23" s="1485"/>
      <c r="H23" s="1485"/>
      <c r="I23" s="1486"/>
      <c r="J23" s="398"/>
    </row>
    <row r="24" spans="1:10" ht="21" customHeight="1">
      <c r="A24" s="1484"/>
      <c r="B24" s="1485"/>
      <c r="C24" s="1485"/>
      <c r="D24" s="1485"/>
      <c r="E24" s="1485"/>
      <c r="F24" s="1485"/>
      <c r="G24" s="1485"/>
      <c r="H24" s="1485"/>
      <c r="I24" s="1486"/>
      <c r="J24" s="398"/>
    </row>
    <row r="25" spans="1:10" ht="21" customHeight="1">
      <c r="A25" s="1484"/>
      <c r="B25" s="1485"/>
      <c r="C25" s="1485"/>
      <c r="D25" s="1485"/>
      <c r="E25" s="1485"/>
      <c r="F25" s="1485"/>
      <c r="G25" s="1485"/>
      <c r="H25" s="1485"/>
      <c r="I25" s="1486"/>
      <c r="J25" s="398"/>
    </row>
    <row r="26" spans="1:10" ht="21" customHeight="1">
      <c r="A26" s="1484"/>
      <c r="B26" s="1485"/>
      <c r="C26" s="1485"/>
      <c r="D26" s="1485"/>
      <c r="E26" s="1485"/>
      <c r="F26" s="1485"/>
      <c r="G26" s="1485"/>
      <c r="H26" s="1485"/>
      <c r="I26" s="1486"/>
      <c r="J26" s="398"/>
    </row>
    <row r="27" spans="1:10" ht="21" customHeight="1">
      <c r="A27" s="1484"/>
      <c r="B27" s="1485"/>
      <c r="C27" s="1485"/>
      <c r="D27" s="1485"/>
      <c r="E27" s="1485"/>
      <c r="F27" s="1485"/>
      <c r="G27" s="1485"/>
      <c r="H27" s="1485"/>
      <c r="I27" s="1486"/>
      <c r="J27" s="398"/>
    </row>
    <row r="28" spans="1:10" ht="21" customHeight="1">
      <c r="A28" s="1484"/>
      <c r="B28" s="1485"/>
      <c r="C28" s="1485"/>
      <c r="D28" s="1485"/>
      <c r="E28" s="1485"/>
      <c r="F28" s="1485"/>
      <c r="G28" s="1485"/>
      <c r="H28" s="1485"/>
      <c r="I28" s="1486"/>
      <c r="J28" s="398"/>
    </row>
    <row r="29" spans="1:10" ht="21" customHeight="1">
      <c r="A29" s="1484"/>
      <c r="B29" s="1485"/>
      <c r="C29" s="1485"/>
      <c r="D29" s="1485"/>
      <c r="E29" s="1485"/>
      <c r="F29" s="1485"/>
      <c r="G29" s="1485"/>
      <c r="H29" s="1485"/>
      <c r="I29" s="1486"/>
      <c r="J29" s="398"/>
    </row>
    <row r="30" spans="1:10" ht="21" customHeight="1">
      <c r="A30" s="1484"/>
      <c r="B30" s="1485"/>
      <c r="C30" s="1485"/>
      <c r="D30" s="1485"/>
      <c r="E30" s="1485"/>
      <c r="F30" s="1485"/>
      <c r="G30" s="1485"/>
      <c r="H30" s="1485"/>
      <c r="I30" s="1486"/>
      <c r="J30" s="398"/>
    </row>
    <row r="31" spans="1:10" ht="21" customHeight="1">
      <c r="A31" s="1484"/>
      <c r="B31" s="1485"/>
      <c r="C31" s="1485"/>
      <c r="D31" s="1485"/>
      <c r="E31" s="1485"/>
      <c r="F31" s="1485"/>
      <c r="G31" s="1485"/>
      <c r="H31" s="1485"/>
      <c r="I31" s="1486"/>
      <c r="J31" s="398"/>
    </row>
    <row r="32" spans="1:10" ht="21" customHeight="1">
      <c r="A32" s="1487"/>
      <c r="B32" s="1488"/>
      <c r="C32" s="1488"/>
      <c r="D32" s="1488"/>
      <c r="E32" s="1488"/>
      <c r="F32" s="1488"/>
      <c r="G32" s="1488"/>
      <c r="H32" s="1488"/>
      <c r="I32" s="1489"/>
      <c r="J32" s="398"/>
    </row>
    <row r="33" spans="1:10" ht="21" customHeight="1">
      <c r="A33" s="425" t="s">
        <v>428</v>
      </c>
      <c r="B33" s="417"/>
      <c r="C33" s="417"/>
      <c r="D33" s="417"/>
      <c r="E33" s="417"/>
      <c r="F33" s="417"/>
      <c r="G33" s="417"/>
      <c r="H33" s="417"/>
      <c r="I33" s="417"/>
      <c r="J33" s="398"/>
    </row>
    <row r="34" spans="1:10" ht="21" customHeight="1">
      <c r="A34" s="425" t="s">
        <v>429</v>
      </c>
      <c r="B34" s="417"/>
      <c r="C34" s="417"/>
      <c r="D34" s="417"/>
      <c r="E34" s="417"/>
      <c r="F34" s="417"/>
      <c r="G34" s="417"/>
      <c r="H34" s="417"/>
      <c r="I34" s="417"/>
      <c r="J34" s="398"/>
    </row>
    <row r="35" spans="1:10" ht="21" customHeight="1">
      <c r="A35" s="398"/>
      <c r="B35" s="398"/>
      <c r="C35" s="398"/>
      <c r="D35" s="398"/>
      <c r="E35" s="398"/>
      <c r="F35" s="398"/>
      <c r="G35" s="398"/>
      <c r="H35" s="398"/>
      <c r="I35" s="398"/>
      <c r="J35" s="398"/>
    </row>
    <row r="36" spans="1:10" ht="21" customHeight="1">
      <c r="A36" s="1291" t="s">
        <v>745</v>
      </c>
      <c r="B36" s="1291"/>
      <c r="C36" s="1291"/>
      <c r="D36" s="1291"/>
      <c r="E36" s="1291"/>
      <c r="F36" s="1291"/>
      <c r="G36" s="1291"/>
      <c r="H36" s="1291"/>
      <c r="I36" s="1291"/>
      <c r="J36" s="1291"/>
    </row>
    <row r="37" spans="1:10" ht="21" customHeight="1">
      <c r="A37" s="398"/>
      <c r="B37" s="398"/>
      <c r="C37" s="398"/>
      <c r="D37" s="398"/>
      <c r="E37" s="398"/>
      <c r="F37" s="398"/>
      <c r="G37" s="398"/>
      <c r="H37" s="441"/>
      <c r="I37" s="367" t="str">
        <f>様式7!$F$4</f>
        <v>○○○○○○○○○○○ＥＳＣＯ事業</v>
      </c>
      <c r="J37" s="94"/>
    </row>
    <row r="38" spans="1:10" ht="21" customHeight="1">
      <c r="A38" s="1"/>
      <c r="B38" s="1"/>
      <c r="C38" s="1"/>
      <c r="D38" s="1"/>
      <c r="E38" s="1"/>
      <c r="F38" s="1"/>
      <c r="G38" s="1"/>
      <c r="H38" s="1"/>
      <c r="I38" s="1"/>
      <c r="J38" s="1"/>
    </row>
    <row r="39" spans="1:10">
      <c r="A39" s="1"/>
      <c r="B39" s="1"/>
      <c r="C39" s="1"/>
      <c r="D39" s="1"/>
      <c r="E39" s="1"/>
      <c r="F39" s="1"/>
      <c r="G39" s="1"/>
      <c r="H39" s="1"/>
      <c r="I39" s="1"/>
      <c r="J39" s="1"/>
    </row>
    <row r="40" spans="1:10">
      <c r="A40" s="1"/>
      <c r="B40" s="1"/>
      <c r="C40" s="1"/>
      <c r="D40" s="1"/>
      <c r="E40" s="1"/>
      <c r="F40" s="1"/>
      <c r="G40" s="1"/>
      <c r="H40" s="1"/>
      <c r="I40" s="25"/>
      <c r="J40" s="1"/>
    </row>
    <row r="41" spans="1:10" ht="14.4">
      <c r="A41" s="93"/>
      <c r="B41" s="15"/>
      <c r="C41" s="15"/>
      <c r="D41" s="15"/>
      <c r="E41" s="15"/>
      <c r="F41" s="15"/>
      <c r="G41" s="15"/>
      <c r="H41" s="15"/>
      <c r="I41" s="15"/>
      <c r="J41" s="1"/>
    </row>
    <row r="42" spans="1:10">
      <c r="A42" s="1"/>
      <c r="B42" s="1"/>
      <c r="C42" s="1"/>
      <c r="D42" s="1"/>
      <c r="E42" s="1"/>
      <c r="F42" s="1"/>
      <c r="G42" s="1"/>
      <c r="H42" s="1"/>
      <c r="I42" s="1"/>
      <c r="J42" s="1"/>
    </row>
  </sheetData>
  <mergeCells count="2">
    <mergeCell ref="A36:J36"/>
    <mergeCell ref="A5:I32"/>
  </mergeCells>
  <phoneticPr fontId="6"/>
  <pageMargins left="0.98425196850393704" right="0.59055118110236215" top="0.78740157480314965" bottom="0.78740157480314965" header="0" footer="0"/>
  <pageSetup paperSize="9" orientation="portrait" r:id="rId1"/>
  <headerFooter alignWithMargins="0"/>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1">
    <pageSetUpPr fitToPage="1"/>
  </sheetPr>
  <dimension ref="A1:DG50"/>
  <sheetViews>
    <sheetView view="pageBreakPreview" zoomScale="80" zoomScaleNormal="100" zoomScaleSheetLayoutView="80" workbookViewId="0">
      <selection activeCell="AJ46" sqref="AJ46"/>
    </sheetView>
  </sheetViews>
  <sheetFormatPr defaultColWidth="2.33203125" defaultRowHeight="20.100000000000001" customHeight="1"/>
  <cols>
    <col min="1" max="1" width="2.6640625" style="95" customWidth="1"/>
    <col min="2" max="3" width="5" style="95" customWidth="1"/>
    <col min="4" max="12" width="10.6640625" style="95" customWidth="1"/>
    <col min="13" max="14" width="2.6640625" style="95" customWidth="1"/>
    <col min="15" max="16384" width="2.33203125" style="95"/>
  </cols>
  <sheetData>
    <row r="1" spans="1:14" ht="20.100000000000001" customHeight="1">
      <c r="A1" s="297"/>
      <c r="B1" s="297"/>
      <c r="C1" s="297"/>
      <c r="D1" s="297"/>
      <c r="E1" s="297"/>
      <c r="F1" s="297"/>
      <c r="G1" s="297"/>
      <c r="H1" s="297"/>
      <c r="L1" s="1123" t="s">
        <v>826</v>
      </c>
      <c r="M1" s="297"/>
      <c r="N1" s="297"/>
    </row>
    <row r="2" spans="1:14" ht="20.100000000000001" customHeight="1">
      <c r="A2" s="297"/>
      <c r="B2" s="1565" t="s">
        <v>634</v>
      </c>
      <c r="C2" s="1565"/>
      <c r="D2" s="1565"/>
      <c r="E2" s="1565"/>
      <c r="F2" s="1565"/>
      <c r="G2" s="1565"/>
      <c r="H2" s="1565"/>
      <c r="I2" s="1565"/>
      <c r="J2" s="1565"/>
      <c r="K2" s="1565"/>
      <c r="L2" s="1565"/>
      <c r="M2" s="297"/>
      <c r="N2" s="297"/>
    </row>
    <row r="3" spans="1:14" ht="20.100000000000001" customHeight="1" thickBot="1">
      <c r="A3" s="297"/>
      <c r="B3" s="298" t="s">
        <v>620</v>
      </c>
      <c r="C3" s="297"/>
      <c r="D3" s="297"/>
      <c r="E3" s="297"/>
      <c r="F3" s="297"/>
      <c r="G3" s="297"/>
      <c r="H3" s="297"/>
      <c r="I3" s="297"/>
      <c r="J3" s="297"/>
      <c r="K3" s="297"/>
      <c r="L3" s="297"/>
      <c r="M3" s="297"/>
      <c r="N3" s="297"/>
    </row>
    <row r="4" spans="1:14" ht="22.5" customHeight="1" thickBot="1">
      <c r="A4" s="96"/>
      <c r="B4" s="1577" t="s">
        <v>73</v>
      </c>
      <c r="C4" s="1578"/>
      <c r="D4" s="97" t="str">
        <f>様式7!F4</f>
        <v>○○○○○○○○○○○ＥＳＣＯ事業</v>
      </c>
      <c r="E4" s="98"/>
      <c r="F4" s="98"/>
      <c r="G4" s="98"/>
      <c r="H4" s="98"/>
      <c r="I4" s="98"/>
      <c r="J4" s="98"/>
      <c r="K4" s="98"/>
      <c r="L4" s="810"/>
      <c r="M4" s="297"/>
      <c r="N4" s="297"/>
    </row>
    <row r="5" spans="1:14" ht="20.100000000000001" customHeight="1">
      <c r="A5" s="96"/>
      <c r="B5" s="99" t="s">
        <v>74</v>
      </c>
      <c r="C5" s="100"/>
      <c r="D5" s="100"/>
      <c r="E5" s="100"/>
      <c r="F5" s="100"/>
      <c r="G5" s="100"/>
      <c r="H5" s="100"/>
      <c r="I5" s="100"/>
      <c r="J5" s="100"/>
      <c r="K5" s="100"/>
      <c r="L5" s="113"/>
      <c r="M5" s="297"/>
      <c r="N5" s="297"/>
    </row>
    <row r="6" spans="1:14" ht="20.100000000000001" customHeight="1">
      <c r="A6" s="96"/>
      <c r="B6" s="101"/>
      <c r="C6" s="102"/>
      <c r="D6" s="102"/>
      <c r="E6" s="102"/>
      <c r="F6" s="102"/>
      <c r="G6" s="102"/>
      <c r="H6" s="102"/>
      <c r="I6" s="102"/>
      <c r="J6" s="102"/>
      <c r="K6" s="102"/>
      <c r="L6" s="103"/>
      <c r="M6" s="297"/>
      <c r="N6" s="297"/>
    </row>
    <row r="7" spans="1:14" ht="20.100000000000001" customHeight="1">
      <c r="A7" s="96"/>
      <c r="B7" s="104"/>
      <c r="C7" s="105"/>
      <c r="D7" s="105"/>
      <c r="E7" s="105"/>
      <c r="F7" s="105"/>
      <c r="G7" s="105"/>
      <c r="H7" s="105"/>
      <c r="I7" s="105"/>
      <c r="J7" s="105"/>
      <c r="K7" s="105"/>
      <c r="L7" s="106"/>
      <c r="M7" s="297"/>
      <c r="N7" s="297"/>
    </row>
    <row r="8" spans="1:14" ht="20.100000000000001" customHeight="1">
      <c r="A8" s="96"/>
      <c r="B8" s="104"/>
      <c r="C8" s="105"/>
      <c r="D8" s="105"/>
      <c r="E8" s="105"/>
      <c r="F8" s="105"/>
      <c r="G8" s="105"/>
      <c r="H8" s="105"/>
      <c r="I8" s="105"/>
      <c r="J8" s="105"/>
      <c r="K8" s="105"/>
      <c r="L8" s="106"/>
      <c r="M8" s="297"/>
      <c r="N8" s="297"/>
    </row>
    <row r="9" spans="1:14" ht="20.100000000000001" customHeight="1" thickBot="1">
      <c r="A9" s="96"/>
      <c r="B9" s="104"/>
      <c r="C9" s="105"/>
      <c r="D9" s="105"/>
      <c r="E9" s="105"/>
      <c r="F9" s="105"/>
      <c r="G9" s="105"/>
      <c r="H9" s="105"/>
      <c r="I9" s="105"/>
      <c r="J9" s="105"/>
      <c r="K9" s="105"/>
      <c r="L9" s="106"/>
      <c r="M9" s="297"/>
      <c r="N9" s="297"/>
    </row>
    <row r="10" spans="1:14" ht="20.100000000000001" customHeight="1">
      <c r="A10" s="96"/>
      <c r="B10" s="99" t="s">
        <v>76</v>
      </c>
      <c r="C10" s="100"/>
      <c r="D10" s="100"/>
      <c r="E10" s="100"/>
      <c r="F10" s="100"/>
      <c r="G10" s="100"/>
      <c r="H10" s="100"/>
      <c r="I10" s="100"/>
      <c r="J10" s="100"/>
      <c r="K10" s="100"/>
      <c r="L10" s="113"/>
      <c r="M10" s="297"/>
      <c r="N10" s="297"/>
    </row>
    <row r="11" spans="1:14" ht="20.100000000000001" customHeight="1">
      <c r="A11" s="96"/>
      <c r="B11" s="104"/>
      <c r="C11" s="105"/>
      <c r="D11" s="105"/>
      <c r="E11" s="105"/>
      <c r="F11" s="105"/>
      <c r="G11" s="105"/>
      <c r="H11" s="105"/>
      <c r="I11" s="105"/>
      <c r="J11" s="105"/>
      <c r="K11" s="105"/>
      <c r="L11" s="106"/>
      <c r="M11" s="297"/>
      <c r="N11" s="297"/>
    </row>
    <row r="12" spans="1:14" ht="20.100000000000001" customHeight="1">
      <c r="A12" s="96"/>
      <c r="B12" s="107"/>
      <c r="C12" s="108"/>
      <c r="D12" s="108"/>
      <c r="E12" s="108"/>
      <c r="F12" s="108"/>
      <c r="G12" s="108"/>
      <c r="H12" s="108"/>
      <c r="I12" s="108"/>
      <c r="J12" s="108"/>
      <c r="K12" s="108"/>
      <c r="L12" s="811"/>
      <c r="M12" s="297"/>
      <c r="N12" s="297"/>
    </row>
    <row r="13" spans="1:14" ht="20.100000000000001" customHeight="1">
      <c r="A13" s="96"/>
      <c r="B13" s="107"/>
      <c r="C13" s="108"/>
      <c r="D13" s="108"/>
      <c r="E13" s="108"/>
      <c r="F13" s="108"/>
      <c r="G13" s="108"/>
      <c r="H13" s="108"/>
      <c r="I13" s="108"/>
      <c r="J13" s="108"/>
      <c r="K13" s="108"/>
      <c r="L13" s="811"/>
      <c r="M13" s="297"/>
      <c r="N13" s="297"/>
    </row>
    <row r="14" spans="1:14" ht="20.100000000000001" customHeight="1" thickBot="1">
      <c r="A14" s="96"/>
      <c r="B14" s="109"/>
      <c r="C14" s="110"/>
      <c r="D14" s="110"/>
      <c r="E14" s="110"/>
      <c r="F14" s="110"/>
      <c r="G14" s="110"/>
      <c r="H14" s="110"/>
      <c r="I14" s="110"/>
      <c r="J14" s="110"/>
      <c r="K14" s="110"/>
      <c r="L14" s="812"/>
      <c r="M14" s="297"/>
      <c r="N14" s="297"/>
    </row>
    <row r="15" spans="1:14" ht="20.100000000000001" customHeight="1">
      <c r="A15" s="96"/>
      <c r="B15" s="99" t="s">
        <v>75</v>
      </c>
      <c r="C15" s="100"/>
      <c r="D15" s="100"/>
      <c r="E15" s="100"/>
      <c r="F15" s="100"/>
      <c r="G15" s="100"/>
      <c r="H15" s="100"/>
      <c r="I15" s="100"/>
      <c r="J15" s="100"/>
      <c r="K15" s="100"/>
      <c r="L15" s="113"/>
      <c r="M15" s="297"/>
      <c r="N15" s="297"/>
    </row>
    <row r="16" spans="1:14" ht="20.100000000000001" customHeight="1">
      <c r="A16" s="96"/>
      <c r="B16" s="104"/>
      <c r="C16" s="105"/>
      <c r="D16" s="105"/>
      <c r="E16" s="105"/>
      <c r="F16" s="105"/>
      <c r="G16" s="105"/>
      <c r="H16" s="105"/>
      <c r="I16" s="105"/>
      <c r="J16" s="105"/>
      <c r="K16" s="105"/>
      <c r="L16" s="106"/>
      <c r="M16" s="297"/>
      <c r="N16" s="297"/>
    </row>
    <row r="17" spans="1:14" ht="20.100000000000001" customHeight="1">
      <c r="A17" s="96"/>
      <c r="B17" s="107"/>
      <c r="C17" s="108"/>
      <c r="D17" s="108"/>
      <c r="E17" s="108"/>
      <c r="F17" s="108"/>
      <c r="G17" s="108"/>
      <c r="H17" s="108"/>
      <c r="I17" s="108"/>
      <c r="J17" s="108"/>
      <c r="K17" s="108"/>
      <c r="L17" s="811"/>
      <c r="M17" s="297"/>
      <c r="N17" s="297"/>
    </row>
    <row r="18" spans="1:14" ht="20.100000000000001" customHeight="1">
      <c r="A18" s="96"/>
      <c r="B18" s="107"/>
      <c r="C18" s="108"/>
      <c r="D18" s="108"/>
      <c r="E18" s="108"/>
      <c r="F18" s="108"/>
      <c r="G18" s="108"/>
      <c r="H18" s="108"/>
      <c r="I18" s="108"/>
      <c r="J18" s="108"/>
      <c r="K18" s="108"/>
      <c r="L18" s="811"/>
      <c r="M18" s="297"/>
      <c r="N18" s="297"/>
    </row>
    <row r="19" spans="1:14" ht="20.100000000000001" customHeight="1" thickBot="1">
      <c r="A19" s="96"/>
      <c r="B19" s="109"/>
      <c r="C19" s="110"/>
      <c r="D19" s="110"/>
      <c r="E19" s="110"/>
      <c r="F19" s="110"/>
      <c r="G19" s="110"/>
      <c r="H19" s="110"/>
      <c r="I19" s="110"/>
      <c r="J19" s="110"/>
      <c r="K19" s="110"/>
      <c r="L19" s="812"/>
      <c r="M19" s="297"/>
      <c r="N19" s="297"/>
    </row>
    <row r="20" spans="1:14" ht="20.100000000000001" customHeight="1">
      <c r="A20" s="96"/>
      <c r="B20" s="99" t="s">
        <v>77</v>
      </c>
      <c r="C20" s="100"/>
      <c r="D20" s="100"/>
      <c r="E20" s="100"/>
      <c r="F20" s="100"/>
      <c r="G20" s="100"/>
      <c r="H20" s="100"/>
      <c r="I20" s="100"/>
      <c r="J20" s="100"/>
      <c r="K20" s="100"/>
      <c r="L20" s="113"/>
      <c r="M20" s="297"/>
      <c r="N20" s="297"/>
    </row>
    <row r="21" spans="1:14" ht="20.100000000000001" customHeight="1">
      <c r="A21" s="96"/>
      <c r="B21" s="104"/>
      <c r="C21" s="105"/>
      <c r="D21" s="105"/>
      <c r="E21" s="105"/>
      <c r="F21" s="105"/>
      <c r="G21" s="105"/>
      <c r="H21" s="105"/>
      <c r="I21" s="105"/>
      <c r="J21" s="105"/>
      <c r="K21" s="105"/>
      <c r="L21" s="106"/>
      <c r="M21" s="297"/>
      <c r="N21" s="297"/>
    </row>
    <row r="22" spans="1:14" ht="20.100000000000001" customHeight="1">
      <c r="A22" s="96"/>
      <c r="B22" s="107"/>
      <c r="C22" s="108"/>
      <c r="D22" s="108"/>
      <c r="E22" s="108"/>
      <c r="F22" s="108"/>
      <c r="G22" s="108"/>
      <c r="H22" s="108"/>
      <c r="I22" s="108"/>
      <c r="J22" s="108"/>
      <c r="K22" s="108"/>
      <c r="L22" s="811"/>
      <c r="M22" s="297"/>
      <c r="N22" s="297"/>
    </row>
    <row r="23" spans="1:14" ht="20.100000000000001" customHeight="1">
      <c r="A23" s="96"/>
      <c r="B23" s="107"/>
      <c r="C23" s="108"/>
      <c r="D23" s="108"/>
      <c r="E23" s="108"/>
      <c r="F23" s="108"/>
      <c r="G23" s="108"/>
      <c r="H23" s="108"/>
      <c r="I23" s="108"/>
      <c r="J23" s="108"/>
      <c r="K23" s="108"/>
      <c r="L23" s="811"/>
      <c r="M23" s="297"/>
      <c r="N23" s="297"/>
    </row>
    <row r="24" spans="1:14" ht="20.100000000000001" customHeight="1" thickBot="1">
      <c r="A24" s="96"/>
      <c r="B24" s="109"/>
      <c r="C24" s="110"/>
      <c r="D24" s="110"/>
      <c r="E24" s="110"/>
      <c r="F24" s="110"/>
      <c r="G24" s="110"/>
      <c r="H24" s="110"/>
      <c r="I24" s="110"/>
      <c r="J24" s="110"/>
      <c r="K24" s="110"/>
      <c r="L24" s="812"/>
      <c r="M24" s="297"/>
      <c r="N24" s="297"/>
    </row>
    <row r="25" spans="1:14" ht="20.100000000000001" customHeight="1">
      <c r="A25" s="96"/>
      <c r="B25" s="99" t="s">
        <v>78</v>
      </c>
      <c r="C25" s="112"/>
      <c r="D25" s="112"/>
      <c r="E25" s="112"/>
      <c r="F25" s="112"/>
      <c r="G25" s="112"/>
      <c r="H25" s="112"/>
      <c r="I25" s="112"/>
      <c r="J25" s="112"/>
      <c r="K25" s="112"/>
      <c r="L25" s="813"/>
      <c r="M25" s="297"/>
      <c r="N25" s="297"/>
    </row>
    <row r="26" spans="1:14" ht="20.100000000000001" customHeight="1">
      <c r="A26" s="96"/>
      <c r="B26" s="107"/>
      <c r="C26" s="108"/>
      <c r="D26" s="108"/>
      <c r="E26" s="108"/>
      <c r="F26" s="108"/>
      <c r="G26" s="108"/>
      <c r="H26" s="108"/>
      <c r="I26" s="108"/>
      <c r="J26" s="108"/>
      <c r="K26" s="108"/>
      <c r="L26" s="811"/>
      <c r="M26" s="297"/>
      <c r="N26" s="297"/>
    </row>
    <row r="27" spans="1:14" ht="20.100000000000001" customHeight="1">
      <c r="A27" s="96"/>
      <c r="B27" s="107"/>
      <c r="C27" s="108" t="s">
        <v>653</v>
      </c>
      <c r="D27" s="108"/>
      <c r="E27" s="108"/>
      <c r="F27" s="108"/>
      <c r="G27" s="108"/>
      <c r="H27" s="108"/>
      <c r="I27" s="108"/>
      <c r="J27" s="108"/>
      <c r="K27" s="108"/>
      <c r="L27" s="811"/>
      <c r="M27" s="297"/>
      <c r="N27" s="297"/>
    </row>
    <row r="28" spans="1:14" ht="20.100000000000001" customHeight="1">
      <c r="A28" s="96"/>
      <c r="B28" s="107"/>
      <c r="C28" s="814"/>
      <c r="D28" s="818"/>
      <c r="E28" s="818"/>
      <c r="F28" s="818"/>
      <c r="G28" s="817"/>
      <c r="H28" s="817"/>
      <c r="L28" s="815"/>
      <c r="M28" s="297"/>
      <c r="N28" s="297"/>
    </row>
    <row r="29" spans="1:14" ht="20.100000000000001" customHeight="1">
      <c r="A29" s="96"/>
      <c r="B29" s="107"/>
      <c r="C29" s="108"/>
      <c r="D29" s="108"/>
      <c r="E29" s="108"/>
      <c r="F29" s="108"/>
      <c r="G29" s="108"/>
      <c r="H29" s="108"/>
      <c r="I29" s="108"/>
      <c r="J29" s="108"/>
      <c r="K29" s="108"/>
      <c r="L29" s="811"/>
      <c r="M29" s="297"/>
      <c r="N29" s="297"/>
    </row>
    <row r="30" spans="1:14" ht="20.100000000000001" customHeight="1">
      <c r="A30" s="96"/>
      <c r="B30" s="107"/>
      <c r="C30" s="108"/>
      <c r="D30" s="108"/>
      <c r="E30" s="108"/>
      <c r="F30" s="108"/>
      <c r="G30" s="108"/>
      <c r="H30" s="108"/>
      <c r="I30" s="108"/>
      <c r="J30" s="108"/>
      <c r="K30" s="108"/>
      <c r="L30" s="811"/>
      <c r="M30" s="297"/>
      <c r="N30" s="297"/>
    </row>
    <row r="31" spans="1:14" ht="20.100000000000001" customHeight="1">
      <c r="A31" s="96"/>
      <c r="B31" s="107"/>
      <c r="C31" s="108"/>
      <c r="D31" s="108"/>
      <c r="E31" s="108"/>
      <c r="F31" s="108"/>
      <c r="G31" s="108"/>
      <c r="H31" s="108"/>
      <c r="I31" s="108"/>
      <c r="J31" s="108"/>
      <c r="K31" s="108"/>
      <c r="L31" s="811"/>
      <c r="M31" s="297"/>
      <c r="N31" s="297"/>
    </row>
    <row r="32" spans="1:14" ht="20.100000000000001" customHeight="1">
      <c r="A32" s="96"/>
      <c r="B32" s="107"/>
      <c r="C32" s="108"/>
      <c r="D32" s="108"/>
      <c r="E32" s="108"/>
      <c r="F32" s="108"/>
      <c r="G32" s="108"/>
      <c r="H32" s="108"/>
      <c r="I32" s="108"/>
      <c r="J32" s="108"/>
      <c r="K32" s="108"/>
      <c r="L32" s="811"/>
      <c r="M32" s="297"/>
      <c r="N32" s="297"/>
    </row>
    <row r="33" spans="1:111" ht="20.100000000000001" customHeight="1" thickBot="1">
      <c r="A33" s="96"/>
      <c r="B33" s="107"/>
      <c r="C33" s="820" t="s">
        <v>703</v>
      </c>
      <c r="D33" s="108"/>
      <c r="E33" s="108"/>
      <c r="F33" s="108"/>
      <c r="G33" s="108"/>
      <c r="H33" s="108"/>
      <c r="I33" s="108"/>
      <c r="J33" s="108"/>
      <c r="K33" s="108"/>
      <c r="L33" s="811"/>
      <c r="M33" s="297"/>
      <c r="N33" s="297"/>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5"/>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5"/>
      <c r="CY33" s="115"/>
      <c r="CZ33" s="299"/>
      <c r="DA33" s="115"/>
      <c r="DB33" s="115"/>
      <c r="DC33" s="115" t="s">
        <v>79</v>
      </c>
      <c r="DD33" s="115"/>
      <c r="DE33" s="300"/>
      <c r="DF33" s="300"/>
      <c r="DG33" s="300"/>
    </row>
    <row r="34" spans="1:111" ht="20.100000000000001" customHeight="1">
      <c r="A34" s="96"/>
      <c r="B34" s="107"/>
      <c r="C34" s="816"/>
      <c r="D34" s="1570"/>
      <c r="E34" s="1571"/>
      <c r="F34" s="1568" t="s">
        <v>641</v>
      </c>
      <c r="G34" s="1569"/>
      <c r="H34" s="1569" t="s">
        <v>642</v>
      </c>
      <c r="I34" s="1569"/>
      <c r="J34" s="1569" t="s">
        <v>651</v>
      </c>
      <c r="K34" s="1576"/>
      <c r="L34" s="811"/>
      <c r="M34" s="297"/>
      <c r="N34" s="297"/>
      <c r="S34" s="1618" t="s">
        <v>314</v>
      </c>
      <c r="T34" s="1619"/>
      <c r="U34" s="1619"/>
      <c r="V34" s="1619"/>
      <c r="W34" s="1620"/>
      <c r="X34" s="1627" t="s">
        <v>80</v>
      </c>
      <c r="Y34" s="1628"/>
      <c r="Z34" s="1628"/>
      <c r="AA34" s="1628"/>
      <c r="AB34" s="1628"/>
      <c r="AC34" s="1628"/>
      <c r="AD34" s="1628"/>
      <c r="AE34" s="1628"/>
      <c r="AF34" s="1628"/>
      <c r="AG34" s="1628"/>
      <c r="AH34" s="1628"/>
      <c r="AI34" s="1628"/>
      <c r="AJ34" s="1628"/>
      <c r="AK34" s="1628"/>
      <c r="AL34" s="1628"/>
      <c r="AM34" s="1628"/>
      <c r="AN34" s="1628"/>
      <c r="AO34" s="1628"/>
      <c r="AP34" s="1628"/>
      <c r="AQ34" s="1628"/>
      <c r="AR34" s="1628"/>
      <c r="AS34" s="1628"/>
      <c r="AT34" s="1628"/>
      <c r="AU34" s="1628"/>
      <c r="AV34" s="1628"/>
      <c r="AW34" s="1639"/>
      <c r="AX34" s="1627" t="s">
        <v>81</v>
      </c>
      <c r="AY34" s="1628"/>
      <c r="AZ34" s="1628"/>
      <c r="BA34" s="1628"/>
      <c r="BB34" s="1628"/>
      <c r="BC34" s="1628"/>
      <c r="BD34" s="1628"/>
      <c r="BE34" s="1628"/>
      <c r="BF34" s="1628"/>
      <c r="BG34" s="1628"/>
      <c r="BH34" s="1628"/>
      <c r="BI34" s="1628"/>
      <c r="BJ34" s="1628"/>
      <c r="BK34" s="1628"/>
      <c r="BL34" s="1628"/>
      <c r="BM34" s="1628"/>
      <c r="BN34" s="1628"/>
      <c r="BO34" s="1628"/>
      <c r="BP34" s="1628"/>
      <c r="BQ34" s="1628"/>
      <c r="BR34" s="1628"/>
      <c r="BS34" s="1628"/>
      <c r="BT34" s="1628"/>
      <c r="BU34" s="1628"/>
      <c r="BV34" s="1628"/>
      <c r="BW34" s="1628"/>
      <c r="BX34" s="1628"/>
      <c r="BY34" s="1628"/>
      <c r="BZ34" s="1628"/>
      <c r="CA34" s="1628"/>
      <c r="CB34" s="1628"/>
      <c r="CC34" s="1628"/>
      <c r="CD34" s="1628"/>
      <c r="CE34" s="1628"/>
      <c r="CF34" s="1628"/>
      <c r="CG34" s="1628"/>
      <c r="CH34" s="1628"/>
      <c r="CI34" s="1628"/>
      <c r="CJ34" s="1628"/>
      <c r="CK34" s="1628"/>
      <c r="CL34" s="1628"/>
      <c r="CM34" s="1628"/>
      <c r="CN34" s="1628"/>
      <c r="CO34" s="1628"/>
      <c r="CP34" s="1628"/>
      <c r="CQ34" s="1628"/>
      <c r="CR34" s="1628"/>
      <c r="CS34" s="1628"/>
      <c r="CT34" s="1628"/>
      <c r="CU34" s="1628"/>
      <c r="CV34" s="1628"/>
      <c r="CW34" s="1628"/>
      <c r="CX34" s="1628"/>
      <c r="CY34" s="1628"/>
      <c r="CZ34" s="1628"/>
      <c r="DA34" s="1628"/>
      <c r="DB34" s="1628"/>
      <c r="DC34" s="1629" t="s">
        <v>82</v>
      </c>
      <c r="DD34" s="1619"/>
      <c r="DE34" s="1619"/>
      <c r="DF34" s="1619"/>
      <c r="DG34" s="1630"/>
    </row>
    <row r="35" spans="1:111" ht="20.100000000000001" customHeight="1" thickBot="1">
      <c r="A35" s="96"/>
      <c r="B35" s="107"/>
      <c r="C35" s="108"/>
      <c r="D35" s="1566" t="s">
        <v>643</v>
      </c>
      <c r="E35" s="1567"/>
      <c r="F35" s="824" t="s">
        <v>705</v>
      </c>
      <c r="G35" s="822" t="s">
        <v>706</v>
      </c>
      <c r="H35" s="822" t="s">
        <v>705</v>
      </c>
      <c r="I35" s="822" t="s">
        <v>706</v>
      </c>
      <c r="J35" s="822" t="s">
        <v>705</v>
      </c>
      <c r="K35" s="823" t="s">
        <v>706</v>
      </c>
      <c r="L35" s="811"/>
      <c r="M35" s="297"/>
      <c r="N35" s="297"/>
      <c r="S35" s="1621"/>
      <c r="T35" s="1622"/>
      <c r="U35" s="1622"/>
      <c r="V35" s="1622"/>
      <c r="W35" s="1623"/>
      <c r="X35" s="1612" t="s">
        <v>83</v>
      </c>
      <c r="Y35" s="1613"/>
      <c r="Z35" s="1613"/>
      <c r="AA35" s="1613"/>
      <c r="AB35" s="1613"/>
      <c r="AC35" s="1613"/>
      <c r="AD35" s="1610" t="s">
        <v>86</v>
      </c>
      <c r="AE35" s="1610"/>
      <c r="AF35" s="1610"/>
      <c r="AG35" s="1610"/>
      <c r="AH35" s="1610"/>
      <c r="AI35" s="1610"/>
      <c r="AJ35" s="1610" t="s">
        <v>87</v>
      </c>
      <c r="AK35" s="1610"/>
      <c r="AL35" s="1610"/>
      <c r="AM35" s="1610"/>
      <c r="AN35" s="1610"/>
      <c r="AO35" s="1610"/>
      <c r="AP35" s="1612" t="s">
        <v>93</v>
      </c>
      <c r="AQ35" s="1613"/>
      <c r="AR35" s="1613"/>
      <c r="AS35" s="1614"/>
      <c r="AT35" s="1612" t="s">
        <v>94</v>
      </c>
      <c r="AU35" s="1613"/>
      <c r="AV35" s="1613"/>
      <c r="AW35" s="1614"/>
      <c r="AX35" s="1612" t="s">
        <v>83</v>
      </c>
      <c r="AY35" s="1613"/>
      <c r="AZ35" s="1613"/>
      <c r="BA35" s="1613"/>
      <c r="BB35" s="1614"/>
      <c r="BC35" s="1612" t="s">
        <v>84</v>
      </c>
      <c r="BD35" s="1613"/>
      <c r="BE35" s="1613"/>
      <c r="BF35" s="1614"/>
      <c r="BG35" s="1610" t="s">
        <v>85</v>
      </c>
      <c r="BH35" s="1610"/>
      <c r="BI35" s="1610"/>
      <c r="BJ35" s="1610"/>
      <c r="BK35" s="1610" t="s">
        <v>86</v>
      </c>
      <c r="BL35" s="1610"/>
      <c r="BM35" s="1610"/>
      <c r="BN35" s="1610"/>
      <c r="BO35" s="1610"/>
      <c r="BP35" s="1610"/>
      <c r="BQ35" s="1610" t="s">
        <v>87</v>
      </c>
      <c r="BR35" s="1610"/>
      <c r="BS35" s="1610"/>
      <c r="BT35" s="1610"/>
      <c r="BU35" s="1610"/>
      <c r="BV35" s="1610"/>
      <c r="BW35" s="1612" t="s">
        <v>88</v>
      </c>
      <c r="BX35" s="1613"/>
      <c r="BY35" s="1613"/>
      <c r="BZ35" s="1614"/>
      <c r="CA35" s="1612" t="s">
        <v>89</v>
      </c>
      <c r="CB35" s="1613"/>
      <c r="CC35" s="1613"/>
      <c r="CD35" s="1614"/>
      <c r="CE35" s="1633" t="s">
        <v>90</v>
      </c>
      <c r="CF35" s="1634"/>
      <c r="CG35" s="1634"/>
      <c r="CH35" s="1635"/>
      <c r="CI35" s="1612" t="s">
        <v>91</v>
      </c>
      <c r="CJ35" s="1613"/>
      <c r="CK35" s="1613"/>
      <c r="CL35" s="1614"/>
      <c r="CM35" s="1612" t="s">
        <v>92</v>
      </c>
      <c r="CN35" s="1613"/>
      <c r="CO35" s="1613"/>
      <c r="CP35" s="1614"/>
      <c r="CQ35" s="1612" t="s">
        <v>93</v>
      </c>
      <c r="CR35" s="1613"/>
      <c r="CS35" s="1613"/>
      <c r="CT35" s="1614"/>
      <c r="CU35" s="1612" t="s">
        <v>94</v>
      </c>
      <c r="CV35" s="1613"/>
      <c r="CW35" s="1613"/>
      <c r="CX35" s="1614"/>
      <c r="CY35" s="1612" t="s">
        <v>95</v>
      </c>
      <c r="CZ35" s="1613"/>
      <c r="DA35" s="1613"/>
      <c r="DB35" s="1614"/>
      <c r="DC35" s="1622"/>
      <c r="DD35" s="1622"/>
      <c r="DE35" s="1622"/>
      <c r="DF35" s="1622"/>
      <c r="DG35" s="1631"/>
    </row>
    <row r="36" spans="1:111" ht="20.100000000000001" customHeight="1" thickBot="1">
      <c r="A36" s="96"/>
      <c r="B36" s="107"/>
      <c r="C36" s="814"/>
      <c r="D36" s="1572" t="s">
        <v>646</v>
      </c>
      <c r="E36" s="825" t="s">
        <v>644</v>
      </c>
      <c r="F36" s="1049"/>
      <c r="G36" s="1050"/>
      <c r="H36" s="1050"/>
      <c r="I36" s="1050"/>
      <c r="J36" s="1050">
        <f>F36+H36</f>
        <v>0</v>
      </c>
      <c r="K36" s="1051">
        <f>G36+I36</f>
        <v>0</v>
      </c>
      <c r="L36" s="815"/>
      <c r="M36" s="297"/>
      <c r="N36" s="297"/>
      <c r="S36" s="1624"/>
      <c r="T36" s="1625"/>
      <c r="U36" s="1625"/>
      <c r="V36" s="1625"/>
      <c r="W36" s="1626"/>
      <c r="X36" s="1615"/>
      <c r="Y36" s="1616"/>
      <c r="Z36" s="1616"/>
      <c r="AA36" s="1616"/>
      <c r="AB36" s="1616"/>
      <c r="AC36" s="1616"/>
      <c r="AD36" s="1611"/>
      <c r="AE36" s="1611"/>
      <c r="AF36" s="1611"/>
      <c r="AG36" s="1611"/>
      <c r="AH36" s="1611"/>
      <c r="AI36" s="1611"/>
      <c r="AJ36" s="1611"/>
      <c r="AK36" s="1611"/>
      <c r="AL36" s="1611"/>
      <c r="AM36" s="1611"/>
      <c r="AN36" s="1611"/>
      <c r="AO36" s="1611"/>
      <c r="AP36" s="1615"/>
      <c r="AQ36" s="1616"/>
      <c r="AR36" s="1616"/>
      <c r="AS36" s="1617"/>
      <c r="AT36" s="1615"/>
      <c r="AU36" s="1616"/>
      <c r="AV36" s="1616"/>
      <c r="AW36" s="1617"/>
      <c r="AX36" s="1615"/>
      <c r="AY36" s="1616"/>
      <c r="AZ36" s="1616"/>
      <c r="BA36" s="1616"/>
      <c r="BB36" s="1617"/>
      <c r="BC36" s="1615"/>
      <c r="BD36" s="1616"/>
      <c r="BE36" s="1616"/>
      <c r="BF36" s="1617"/>
      <c r="BG36" s="1611"/>
      <c r="BH36" s="1611"/>
      <c r="BI36" s="1611"/>
      <c r="BJ36" s="1611"/>
      <c r="BK36" s="1611"/>
      <c r="BL36" s="1611"/>
      <c r="BM36" s="1611"/>
      <c r="BN36" s="1611"/>
      <c r="BO36" s="1611"/>
      <c r="BP36" s="1611"/>
      <c r="BQ36" s="1611"/>
      <c r="BR36" s="1611"/>
      <c r="BS36" s="1611"/>
      <c r="BT36" s="1611"/>
      <c r="BU36" s="1611"/>
      <c r="BV36" s="1611"/>
      <c r="BW36" s="1615"/>
      <c r="BX36" s="1616"/>
      <c r="BY36" s="1616"/>
      <c r="BZ36" s="1617"/>
      <c r="CA36" s="1615"/>
      <c r="CB36" s="1616"/>
      <c r="CC36" s="1616"/>
      <c r="CD36" s="1617"/>
      <c r="CE36" s="1636"/>
      <c r="CF36" s="1637"/>
      <c r="CG36" s="1637"/>
      <c r="CH36" s="1638"/>
      <c r="CI36" s="1615"/>
      <c r="CJ36" s="1616"/>
      <c r="CK36" s="1616"/>
      <c r="CL36" s="1617"/>
      <c r="CM36" s="1615"/>
      <c r="CN36" s="1616"/>
      <c r="CO36" s="1616"/>
      <c r="CP36" s="1617"/>
      <c r="CQ36" s="1615"/>
      <c r="CR36" s="1616"/>
      <c r="CS36" s="1616"/>
      <c r="CT36" s="1617"/>
      <c r="CU36" s="1615"/>
      <c r="CV36" s="1616"/>
      <c r="CW36" s="1616"/>
      <c r="CX36" s="1617"/>
      <c r="CY36" s="1615"/>
      <c r="CZ36" s="1616"/>
      <c r="DA36" s="1616"/>
      <c r="DB36" s="1617"/>
      <c r="DC36" s="1625"/>
      <c r="DD36" s="1625"/>
      <c r="DE36" s="1625"/>
      <c r="DF36" s="1625"/>
      <c r="DG36" s="1632"/>
    </row>
    <row r="37" spans="1:111" ht="20.100000000000001" customHeight="1" thickTop="1">
      <c r="A37" s="96"/>
      <c r="B37" s="107"/>
      <c r="C37" s="814"/>
      <c r="D37" s="1573"/>
      <c r="E37" s="826" t="s">
        <v>645</v>
      </c>
      <c r="F37" s="1052"/>
      <c r="G37" s="1052"/>
      <c r="H37" s="1052"/>
      <c r="I37" s="1052"/>
      <c r="J37" s="1052">
        <f t="shared" ref="J37:J43" si="0">F37+H37</f>
        <v>0</v>
      </c>
      <c r="K37" s="1053">
        <f t="shared" ref="K37:K43" si="1">G37+I37</f>
        <v>0</v>
      </c>
      <c r="L37" s="815"/>
      <c r="M37" s="297"/>
      <c r="N37" s="297"/>
      <c r="S37" s="727"/>
      <c r="T37" s="728"/>
      <c r="U37" s="728"/>
      <c r="V37" s="728"/>
      <c r="W37" s="729"/>
      <c r="X37" s="1609"/>
      <c r="Y37" s="1609"/>
      <c r="Z37" s="1609"/>
      <c r="AA37" s="1609"/>
      <c r="AB37" s="1609"/>
      <c r="AC37" s="1606"/>
      <c r="AD37" s="1609"/>
      <c r="AE37" s="1609"/>
      <c r="AF37" s="1609"/>
      <c r="AG37" s="1609"/>
      <c r="AH37" s="1609"/>
      <c r="AI37" s="1606"/>
      <c r="AJ37" s="1606"/>
      <c r="AK37" s="1607"/>
      <c r="AL37" s="1607"/>
      <c r="AM37" s="1607"/>
      <c r="AN37" s="1607"/>
      <c r="AO37" s="1608"/>
      <c r="AP37" s="1609"/>
      <c r="AQ37" s="1609"/>
      <c r="AR37" s="1609"/>
      <c r="AS37" s="1609"/>
      <c r="AT37" s="1609"/>
      <c r="AU37" s="1609"/>
      <c r="AV37" s="1609"/>
      <c r="AW37" s="1609"/>
      <c r="AX37" s="1609"/>
      <c r="AY37" s="1609"/>
      <c r="AZ37" s="1609"/>
      <c r="BA37" s="1609"/>
      <c r="BB37" s="1609"/>
      <c r="BC37" s="1609"/>
      <c r="BD37" s="1609"/>
      <c r="BE37" s="1609"/>
      <c r="BF37" s="1606"/>
      <c r="BG37" s="1606"/>
      <c r="BH37" s="1607"/>
      <c r="BI37" s="1607"/>
      <c r="BJ37" s="1608"/>
      <c r="BK37" s="1606"/>
      <c r="BL37" s="1607"/>
      <c r="BM37" s="1607"/>
      <c r="BN37" s="1607"/>
      <c r="BO37" s="1607"/>
      <c r="BP37" s="1608"/>
      <c r="BQ37" s="1606"/>
      <c r="BR37" s="1607"/>
      <c r="BS37" s="1607"/>
      <c r="BT37" s="1607"/>
      <c r="BU37" s="1607"/>
      <c r="BV37" s="1608"/>
      <c r="BW37" s="1608"/>
      <c r="BX37" s="1609"/>
      <c r="BY37" s="1609"/>
      <c r="BZ37" s="1609"/>
      <c r="CA37" s="1609"/>
      <c r="CB37" s="1609"/>
      <c r="CC37" s="1609"/>
      <c r="CD37" s="1609"/>
      <c r="CE37" s="1609"/>
      <c r="CF37" s="1609"/>
      <c r="CG37" s="1609"/>
      <c r="CH37" s="1609"/>
      <c r="CI37" s="1609"/>
      <c r="CJ37" s="1609"/>
      <c r="CK37" s="1609"/>
      <c r="CL37" s="1609"/>
      <c r="CM37" s="1609"/>
      <c r="CN37" s="1609"/>
      <c r="CO37" s="1609"/>
      <c r="CP37" s="1609"/>
      <c r="CQ37" s="1609"/>
      <c r="CR37" s="1609"/>
      <c r="CS37" s="1609"/>
      <c r="CT37" s="1609"/>
      <c r="CU37" s="1609"/>
      <c r="CV37" s="1609"/>
      <c r="CW37" s="1609"/>
      <c r="CX37" s="1609"/>
      <c r="CY37" s="1609"/>
      <c r="CZ37" s="1609"/>
      <c r="DA37" s="1609"/>
      <c r="DB37" s="1609"/>
      <c r="DC37" s="1588">
        <f>SUM(X37:DB37)</f>
        <v>0</v>
      </c>
      <c r="DD37" s="1589"/>
      <c r="DE37" s="1589"/>
      <c r="DF37" s="1589"/>
      <c r="DG37" s="1590"/>
    </row>
    <row r="38" spans="1:111" ht="20.100000000000001" customHeight="1">
      <c r="A38" s="96"/>
      <c r="B38" s="107"/>
      <c r="C38" s="814"/>
      <c r="D38" s="1573"/>
      <c r="E38" s="826" t="s">
        <v>648</v>
      </c>
      <c r="F38" s="1052"/>
      <c r="G38" s="1052"/>
      <c r="H38" s="1052"/>
      <c r="I38" s="1052"/>
      <c r="J38" s="1052">
        <f t="shared" si="0"/>
        <v>0</v>
      </c>
      <c r="K38" s="1053">
        <f t="shared" si="1"/>
        <v>0</v>
      </c>
      <c r="L38" s="815"/>
      <c r="M38" s="297"/>
      <c r="N38" s="297"/>
      <c r="S38" s="730"/>
      <c r="T38" s="731"/>
      <c r="U38" s="731"/>
      <c r="V38" s="731"/>
      <c r="W38" s="732"/>
      <c r="X38" s="1594"/>
      <c r="Y38" s="1594"/>
      <c r="Z38" s="1594"/>
      <c r="AA38" s="1594"/>
      <c r="AB38" s="1594"/>
      <c r="AC38" s="1600"/>
      <c r="AD38" s="1594"/>
      <c r="AE38" s="1594"/>
      <c r="AF38" s="1594"/>
      <c r="AG38" s="1594"/>
      <c r="AH38" s="1594"/>
      <c r="AI38" s="1600"/>
      <c r="AJ38" s="1600"/>
      <c r="AK38" s="1601"/>
      <c r="AL38" s="1601"/>
      <c r="AM38" s="1601"/>
      <c r="AN38" s="1601"/>
      <c r="AO38" s="1602"/>
      <c r="AP38" s="1594"/>
      <c r="AQ38" s="1594"/>
      <c r="AR38" s="1594"/>
      <c r="AS38" s="1594"/>
      <c r="AT38" s="1594"/>
      <c r="AU38" s="1594"/>
      <c r="AV38" s="1594"/>
      <c r="AW38" s="1594"/>
      <c r="AX38" s="1594"/>
      <c r="AY38" s="1594"/>
      <c r="AZ38" s="1594"/>
      <c r="BA38" s="1594"/>
      <c r="BB38" s="1594"/>
      <c r="BC38" s="1594"/>
      <c r="BD38" s="1594"/>
      <c r="BE38" s="1594"/>
      <c r="BF38" s="1600"/>
      <c r="BG38" s="1600"/>
      <c r="BH38" s="1601"/>
      <c r="BI38" s="1601"/>
      <c r="BJ38" s="1602"/>
      <c r="BK38" s="1600"/>
      <c r="BL38" s="1601"/>
      <c r="BM38" s="1601"/>
      <c r="BN38" s="1601"/>
      <c r="BO38" s="1601"/>
      <c r="BP38" s="1602"/>
      <c r="BQ38" s="1600"/>
      <c r="BR38" s="1601"/>
      <c r="BS38" s="1601"/>
      <c r="BT38" s="1601"/>
      <c r="BU38" s="1601"/>
      <c r="BV38" s="1602"/>
      <c r="BW38" s="1602"/>
      <c r="BX38" s="1594"/>
      <c r="BY38" s="1594"/>
      <c r="BZ38" s="1594"/>
      <c r="CA38" s="1594"/>
      <c r="CB38" s="1594"/>
      <c r="CC38" s="1594"/>
      <c r="CD38" s="1594"/>
      <c r="CE38" s="1594"/>
      <c r="CF38" s="1594"/>
      <c r="CG38" s="1594"/>
      <c r="CH38" s="1594"/>
      <c r="CI38" s="1594"/>
      <c r="CJ38" s="1594"/>
      <c r="CK38" s="1594"/>
      <c r="CL38" s="1594"/>
      <c r="CM38" s="1594"/>
      <c r="CN38" s="1594"/>
      <c r="CO38" s="1594"/>
      <c r="CP38" s="1594"/>
      <c r="CQ38" s="1594"/>
      <c r="CR38" s="1594"/>
      <c r="CS38" s="1594"/>
      <c r="CT38" s="1594"/>
      <c r="CU38" s="1594"/>
      <c r="CV38" s="1594"/>
      <c r="CW38" s="1594"/>
      <c r="CX38" s="1594"/>
      <c r="CY38" s="1594"/>
      <c r="CZ38" s="1594"/>
      <c r="DA38" s="1594"/>
      <c r="DB38" s="1594"/>
      <c r="DC38" s="1603">
        <f>SUM(X38:DB38)</f>
        <v>0</v>
      </c>
      <c r="DD38" s="1604"/>
      <c r="DE38" s="1604"/>
      <c r="DF38" s="1604"/>
      <c r="DG38" s="1605"/>
    </row>
    <row r="39" spans="1:111" ht="20.100000000000001" customHeight="1">
      <c r="A39" s="96"/>
      <c r="B39" s="107"/>
      <c r="C39" s="814"/>
      <c r="D39" s="1573"/>
      <c r="E39" s="826" t="s">
        <v>649</v>
      </c>
      <c r="F39" s="1052"/>
      <c r="G39" s="1052"/>
      <c r="H39" s="1052"/>
      <c r="I39" s="1052"/>
      <c r="J39" s="1052">
        <f t="shared" si="0"/>
        <v>0</v>
      </c>
      <c r="K39" s="1053">
        <f t="shared" si="1"/>
        <v>0</v>
      </c>
      <c r="L39" s="815"/>
      <c r="M39" s="297"/>
      <c r="N39" s="297"/>
      <c r="S39" s="730"/>
      <c r="T39" s="731"/>
      <c r="U39" s="731"/>
      <c r="V39" s="731"/>
      <c r="W39" s="732"/>
      <c r="X39" s="1594"/>
      <c r="Y39" s="1594"/>
      <c r="Z39" s="1594"/>
      <c r="AA39" s="1594"/>
      <c r="AB39" s="1594"/>
      <c r="AC39" s="1600"/>
      <c r="AD39" s="1594"/>
      <c r="AE39" s="1594"/>
      <c r="AF39" s="1594"/>
      <c r="AG39" s="1594"/>
      <c r="AH39" s="1594"/>
      <c r="AI39" s="1600"/>
      <c r="AJ39" s="1594"/>
      <c r="AK39" s="1594"/>
      <c r="AL39" s="1594"/>
      <c r="AM39" s="1594"/>
      <c r="AN39" s="1594"/>
      <c r="AO39" s="1594"/>
      <c r="AP39" s="1594"/>
      <c r="AQ39" s="1594"/>
      <c r="AR39" s="1594"/>
      <c r="AS39" s="1594"/>
      <c r="AT39" s="1594"/>
      <c r="AU39" s="1594"/>
      <c r="AV39" s="1594"/>
      <c r="AW39" s="1594"/>
      <c r="AX39" s="1594"/>
      <c r="AY39" s="1594"/>
      <c r="AZ39" s="1594"/>
      <c r="BA39" s="1594"/>
      <c r="BB39" s="1594"/>
      <c r="BC39" s="1594"/>
      <c r="BD39" s="1594"/>
      <c r="BE39" s="1594"/>
      <c r="BF39" s="1600"/>
      <c r="BG39" s="1600"/>
      <c r="BH39" s="1601"/>
      <c r="BI39" s="1601"/>
      <c r="BJ39" s="1602"/>
      <c r="BK39" s="1600"/>
      <c r="BL39" s="1601"/>
      <c r="BM39" s="1601"/>
      <c r="BN39" s="1601"/>
      <c r="BO39" s="1601"/>
      <c r="BP39" s="1602"/>
      <c r="BQ39" s="1594"/>
      <c r="BR39" s="1594"/>
      <c r="BS39" s="1594"/>
      <c r="BT39" s="1594"/>
      <c r="BU39" s="1594"/>
      <c r="BV39" s="1594"/>
      <c r="BW39" s="1602"/>
      <c r="BX39" s="1594"/>
      <c r="BY39" s="1594"/>
      <c r="BZ39" s="1594"/>
      <c r="CA39" s="1594"/>
      <c r="CB39" s="1594"/>
      <c r="CC39" s="1594"/>
      <c r="CD39" s="1594"/>
      <c r="CE39" s="1594"/>
      <c r="CF39" s="1594"/>
      <c r="CG39" s="1594"/>
      <c r="CH39" s="1594"/>
      <c r="CI39" s="1594"/>
      <c r="CJ39" s="1594"/>
      <c r="CK39" s="1594"/>
      <c r="CL39" s="1594"/>
      <c r="CM39" s="1594"/>
      <c r="CN39" s="1594"/>
      <c r="CO39" s="1594"/>
      <c r="CP39" s="1594"/>
      <c r="CQ39" s="1594"/>
      <c r="CR39" s="1594"/>
      <c r="CS39" s="1594"/>
      <c r="CT39" s="1594"/>
      <c r="CU39" s="1594"/>
      <c r="CV39" s="1594"/>
      <c r="CW39" s="1594"/>
      <c r="CX39" s="1594"/>
      <c r="CY39" s="1594"/>
      <c r="CZ39" s="1594"/>
      <c r="DA39" s="1594"/>
      <c r="DB39" s="1594"/>
      <c r="DC39" s="1588">
        <f>SUM(X39:DB39)</f>
        <v>0</v>
      </c>
      <c r="DD39" s="1589"/>
      <c r="DE39" s="1589"/>
      <c r="DF39" s="1589"/>
      <c r="DG39" s="1590"/>
    </row>
    <row r="40" spans="1:111" ht="20.100000000000001" customHeight="1">
      <c r="A40" s="96"/>
      <c r="B40" s="107"/>
      <c r="C40" s="814"/>
      <c r="D40" s="1573"/>
      <c r="E40" s="827" t="s">
        <v>647</v>
      </c>
      <c r="F40" s="1052"/>
      <c r="G40" s="1052"/>
      <c r="H40" s="1052"/>
      <c r="I40" s="1052"/>
      <c r="J40" s="1052">
        <f t="shared" si="0"/>
        <v>0</v>
      </c>
      <c r="K40" s="1053">
        <f t="shared" si="1"/>
        <v>0</v>
      </c>
      <c r="L40" s="815"/>
      <c r="M40" s="297"/>
      <c r="N40" s="297"/>
      <c r="S40" s="730"/>
      <c r="T40" s="731"/>
      <c r="U40" s="731"/>
      <c r="V40" s="731"/>
      <c r="W40" s="732"/>
      <c r="X40" s="1594"/>
      <c r="Y40" s="1594"/>
      <c r="Z40" s="1594"/>
      <c r="AA40" s="1594"/>
      <c r="AB40" s="1594"/>
      <c r="AC40" s="1600"/>
      <c r="AD40" s="1594"/>
      <c r="AE40" s="1594"/>
      <c r="AF40" s="1594"/>
      <c r="AG40" s="1594"/>
      <c r="AH40" s="1594"/>
      <c r="AI40" s="1600"/>
      <c r="AJ40" s="1606"/>
      <c r="AK40" s="1607"/>
      <c r="AL40" s="1607"/>
      <c r="AM40" s="1607"/>
      <c r="AN40" s="1607"/>
      <c r="AO40" s="1608"/>
      <c r="AP40" s="1594"/>
      <c r="AQ40" s="1594"/>
      <c r="AR40" s="1594"/>
      <c r="AS40" s="1594"/>
      <c r="AT40" s="1594"/>
      <c r="AU40" s="1594"/>
      <c r="AV40" s="1594"/>
      <c r="AW40" s="1594"/>
      <c r="AX40" s="1594"/>
      <c r="AY40" s="1594"/>
      <c r="AZ40" s="1594"/>
      <c r="BA40" s="1594"/>
      <c r="BB40" s="1594"/>
      <c r="BC40" s="1594"/>
      <c r="BD40" s="1594"/>
      <c r="BE40" s="1594"/>
      <c r="BF40" s="1600"/>
      <c r="BG40" s="1600"/>
      <c r="BH40" s="1601"/>
      <c r="BI40" s="1601"/>
      <c r="BJ40" s="1602"/>
      <c r="BK40" s="1600"/>
      <c r="BL40" s="1601"/>
      <c r="BM40" s="1601"/>
      <c r="BN40" s="1601"/>
      <c r="BO40" s="1601"/>
      <c r="BP40" s="1602"/>
      <c r="BQ40" s="1606"/>
      <c r="BR40" s="1607"/>
      <c r="BS40" s="1607"/>
      <c r="BT40" s="1607"/>
      <c r="BU40" s="1607"/>
      <c r="BV40" s="1608"/>
      <c r="BW40" s="1602"/>
      <c r="BX40" s="1594"/>
      <c r="BY40" s="1594"/>
      <c r="BZ40" s="1594"/>
      <c r="CA40" s="1594"/>
      <c r="CB40" s="1594"/>
      <c r="CC40" s="1594"/>
      <c r="CD40" s="1594"/>
      <c r="CE40" s="1594"/>
      <c r="CF40" s="1594"/>
      <c r="CG40" s="1594"/>
      <c r="CH40" s="1594"/>
      <c r="CI40" s="1594"/>
      <c r="CJ40" s="1594"/>
      <c r="CK40" s="1594"/>
      <c r="CL40" s="1594"/>
      <c r="CM40" s="1594"/>
      <c r="CN40" s="1594"/>
      <c r="CO40" s="1594"/>
      <c r="CP40" s="1594"/>
      <c r="CQ40" s="1594"/>
      <c r="CR40" s="1594"/>
      <c r="CS40" s="1594"/>
      <c r="CT40" s="1594"/>
      <c r="CU40" s="1594"/>
      <c r="CV40" s="1594"/>
      <c r="CW40" s="1594"/>
      <c r="CX40" s="1594"/>
      <c r="CY40" s="1594"/>
      <c r="CZ40" s="1594"/>
      <c r="DA40" s="1594"/>
      <c r="DB40" s="1594"/>
      <c r="DC40" s="1603">
        <f t="shared" ref="DC40:DC44" si="2">SUM(X40:DB40)</f>
        <v>0</v>
      </c>
      <c r="DD40" s="1604"/>
      <c r="DE40" s="1604"/>
      <c r="DF40" s="1604"/>
      <c r="DG40" s="1605"/>
    </row>
    <row r="41" spans="1:111" ht="20.100000000000001" customHeight="1">
      <c r="A41" s="96"/>
      <c r="B41" s="107"/>
      <c r="C41" s="814"/>
      <c r="D41" s="1574" t="s">
        <v>652</v>
      </c>
      <c r="E41" s="1575"/>
      <c r="F41" s="1052"/>
      <c r="G41" s="1052"/>
      <c r="H41" s="1052"/>
      <c r="I41" s="1052"/>
      <c r="J41" s="1052">
        <f t="shared" si="0"/>
        <v>0</v>
      </c>
      <c r="K41" s="1053">
        <f t="shared" si="1"/>
        <v>0</v>
      </c>
      <c r="L41" s="815"/>
      <c r="M41" s="819"/>
      <c r="N41" s="297"/>
      <c r="S41" s="730"/>
      <c r="T41" s="731"/>
      <c r="U41" s="731"/>
      <c r="V41" s="731"/>
      <c r="W41" s="732"/>
      <c r="X41" s="1594"/>
      <c r="Y41" s="1594"/>
      <c r="Z41" s="1594"/>
      <c r="AA41" s="1594"/>
      <c r="AB41" s="1594"/>
      <c r="AC41" s="1600"/>
      <c r="AD41" s="1594"/>
      <c r="AE41" s="1594"/>
      <c r="AF41" s="1594"/>
      <c r="AG41" s="1594"/>
      <c r="AH41" s="1594"/>
      <c r="AI41" s="1600"/>
      <c r="AJ41" s="1600"/>
      <c r="AK41" s="1601"/>
      <c r="AL41" s="1601"/>
      <c r="AM41" s="1601"/>
      <c r="AN41" s="1601"/>
      <c r="AO41" s="1602"/>
      <c r="AP41" s="1594"/>
      <c r="AQ41" s="1594"/>
      <c r="AR41" s="1594"/>
      <c r="AS41" s="1594"/>
      <c r="AT41" s="1594"/>
      <c r="AU41" s="1594"/>
      <c r="AV41" s="1594"/>
      <c r="AW41" s="1594"/>
      <c r="AX41" s="1594"/>
      <c r="AY41" s="1594"/>
      <c r="AZ41" s="1594"/>
      <c r="BA41" s="1594"/>
      <c r="BB41" s="1594"/>
      <c r="BC41" s="1594"/>
      <c r="BD41" s="1594"/>
      <c r="BE41" s="1594"/>
      <c r="BF41" s="1600"/>
      <c r="BG41" s="1600"/>
      <c r="BH41" s="1601"/>
      <c r="BI41" s="1601"/>
      <c r="BJ41" s="1602"/>
      <c r="BK41" s="1600"/>
      <c r="BL41" s="1601"/>
      <c r="BM41" s="1601"/>
      <c r="BN41" s="1601"/>
      <c r="BO41" s="1601"/>
      <c r="BP41" s="1602"/>
      <c r="BQ41" s="1600"/>
      <c r="BR41" s="1601"/>
      <c r="BS41" s="1601"/>
      <c r="BT41" s="1601"/>
      <c r="BU41" s="1601"/>
      <c r="BV41" s="1602"/>
      <c r="BW41" s="1602"/>
      <c r="BX41" s="1594"/>
      <c r="BY41" s="1594"/>
      <c r="BZ41" s="1594"/>
      <c r="CA41" s="1594"/>
      <c r="CB41" s="1594"/>
      <c r="CC41" s="1594"/>
      <c r="CD41" s="1594"/>
      <c r="CE41" s="1594"/>
      <c r="CF41" s="1594"/>
      <c r="CG41" s="1594"/>
      <c r="CH41" s="1594"/>
      <c r="CI41" s="1594"/>
      <c r="CJ41" s="1594"/>
      <c r="CK41" s="1594"/>
      <c r="CL41" s="1594"/>
      <c r="CM41" s="1594"/>
      <c r="CN41" s="1594"/>
      <c r="CO41" s="1594"/>
      <c r="CP41" s="1594"/>
      <c r="CQ41" s="1594"/>
      <c r="CR41" s="1594"/>
      <c r="CS41" s="1594"/>
      <c r="CT41" s="1594"/>
      <c r="CU41" s="1594"/>
      <c r="CV41" s="1594"/>
      <c r="CW41" s="1594"/>
      <c r="CX41" s="1594"/>
      <c r="CY41" s="1600"/>
      <c r="CZ41" s="1601"/>
      <c r="DA41" s="1601"/>
      <c r="DB41" s="1602"/>
      <c r="DC41" s="1588">
        <f t="shared" si="2"/>
        <v>0</v>
      </c>
      <c r="DD41" s="1589"/>
      <c r="DE41" s="1589"/>
      <c r="DF41" s="1589"/>
      <c r="DG41" s="1590"/>
    </row>
    <row r="42" spans="1:111" ht="20.100000000000001" customHeight="1">
      <c r="A42" s="96"/>
      <c r="B42" s="107"/>
      <c r="C42" s="814"/>
      <c r="D42" s="1574" t="s">
        <v>650</v>
      </c>
      <c r="E42" s="1575"/>
      <c r="F42" s="1052"/>
      <c r="G42" s="1052"/>
      <c r="H42" s="1052"/>
      <c r="I42" s="1052"/>
      <c r="J42" s="1052">
        <f t="shared" si="0"/>
        <v>0</v>
      </c>
      <c r="K42" s="1053">
        <f t="shared" si="1"/>
        <v>0</v>
      </c>
      <c r="L42" s="815"/>
      <c r="M42" s="297"/>
      <c r="N42" s="297"/>
      <c r="S42" s="730"/>
      <c r="T42" s="731"/>
      <c r="U42" s="731"/>
      <c r="V42" s="731"/>
      <c r="W42" s="732"/>
      <c r="X42" s="1594"/>
      <c r="Y42" s="1594"/>
      <c r="Z42" s="1594"/>
      <c r="AA42" s="1594"/>
      <c r="AB42" s="1594"/>
      <c r="AC42" s="1600"/>
      <c r="AD42" s="1594"/>
      <c r="AE42" s="1594"/>
      <c r="AF42" s="1594"/>
      <c r="AG42" s="1594"/>
      <c r="AH42" s="1594"/>
      <c r="AI42" s="1600"/>
      <c r="AJ42" s="1600"/>
      <c r="AK42" s="1601"/>
      <c r="AL42" s="1601"/>
      <c r="AM42" s="1601"/>
      <c r="AN42" s="1601"/>
      <c r="AO42" s="1602"/>
      <c r="AP42" s="1594"/>
      <c r="AQ42" s="1594"/>
      <c r="AR42" s="1594"/>
      <c r="AS42" s="1594"/>
      <c r="AT42" s="1594"/>
      <c r="AU42" s="1594"/>
      <c r="AV42" s="1594"/>
      <c r="AW42" s="1594"/>
      <c r="AX42" s="1594"/>
      <c r="AY42" s="1594"/>
      <c r="AZ42" s="1594"/>
      <c r="BA42" s="1594"/>
      <c r="BB42" s="1594"/>
      <c r="BC42" s="1594"/>
      <c r="BD42" s="1594"/>
      <c r="BE42" s="1594"/>
      <c r="BF42" s="1600"/>
      <c r="BG42" s="1600"/>
      <c r="BH42" s="1601"/>
      <c r="BI42" s="1601"/>
      <c r="BJ42" s="1602"/>
      <c r="BK42" s="1600"/>
      <c r="BL42" s="1601"/>
      <c r="BM42" s="1601"/>
      <c r="BN42" s="1601"/>
      <c r="BO42" s="1601"/>
      <c r="BP42" s="1602"/>
      <c r="BQ42" s="1600"/>
      <c r="BR42" s="1601"/>
      <c r="BS42" s="1601"/>
      <c r="BT42" s="1601"/>
      <c r="BU42" s="1601"/>
      <c r="BV42" s="1602"/>
      <c r="BW42" s="1602"/>
      <c r="BX42" s="1594"/>
      <c r="BY42" s="1594"/>
      <c r="BZ42" s="1594"/>
      <c r="CA42" s="1594"/>
      <c r="CB42" s="1594"/>
      <c r="CC42" s="1594"/>
      <c r="CD42" s="1594"/>
      <c r="CE42" s="1594"/>
      <c r="CF42" s="1594"/>
      <c r="CG42" s="1594"/>
      <c r="CH42" s="1594"/>
      <c r="CI42" s="1594"/>
      <c r="CJ42" s="1594"/>
      <c r="CK42" s="1594"/>
      <c r="CL42" s="1594"/>
      <c r="CM42" s="1594"/>
      <c r="CN42" s="1594"/>
      <c r="CO42" s="1594"/>
      <c r="CP42" s="1594"/>
      <c r="CQ42" s="1594"/>
      <c r="CR42" s="1594"/>
      <c r="CS42" s="1594"/>
      <c r="CT42" s="1594"/>
      <c r="CU42" s="1594"/>
      <c r="CV42" s="1594"/>
      <c r="CW42" s="1594"/>
      <c r="CX42" s="1594"/>
      <c r="CY42" s="1600"/>
      <c r="CZ42" s="1601"/>
      <c r="DA42" s="1601"/>
      <c r="DB42" s="1602"/>
      <c r="DC42" s="1603">
        <f t="shared" si="2"/>
        <v>0</v>
      </c>
      <c r="DD42" s="1604"/>
      <c r="DE42" s="1604"/>
      <c r="DF42" s="1604"/>
      <c r="DG42" s="1605"/>
    </row>
    <row r="43" spans="1:111" ht="20.100000000000001" customHeight="1" thickBot="1">
      <c r="A43" s="96"/>
      <c r="B43" s="107"/>
      <c r="C43" s="814"/>
      <c r="D43" s="1574" t="s">
        <v>707</v>
      </c>
      <c r="E43" s="1575"/>
      <c r="F43" s="1052"/>
      <c r="G43" s="1052"/>
      <c r="H43" s="1052"/>
      <c r="I43" s="1052"/>
      <c r="J43" s="1054">
        <f t="shared" si="0"/>
        <v>0</v>
      </c>
      <c r="K43" s="1055">
        <f t="shared" si="1"/>
        <v>0</v>
      </c>
      <c r="L43" s="815"/>
      <c r="M43" s="297"/>
      <c r="N43" s="297"/>
      <c r="S43" s="733"/>
      <c r="T43" s="734"/>
      <c r="U43" s="734"/>
      <c r="V43" s="734"/>
      <c r="W43" s="735"/>
      <c r="X43" s="1581"/>
      <c r="Y43" s="1581"/>
      <c r="Z43" s="1581"/>
      <c r="AA43" s="1581"/>
      <c r="AB43" s="1581"/>
      <c r="AC43" s="1591"/>
      <c r="AD43" s="1581"/>
      <c r="AE43" s="1581"/>
      <c r="AF43" s="1581"/>
      <c r="AG43" s="1581"/>
      <c r="AH43" s="1581"/>
      <c r="AI43" s="1591"/>
      <c r="AJ43" s="1591"/>
      <c r="AK43" s="1592"/>
      <c r="AL43" s="1592"/>
      <c r="AM43" s="1592"/>
      <c r="AN43" s="1592"/>
      <c r="AO43" s="1593"/>
      <c r="AP43" s="1581"/>
      <c r="AQ43" s="1581"/>
      <c r="AR43" s="1581"/>
      <c r="AS43" s="1581"/>
      <c r="AT43" s="1581"/>
      <c r="AU43" s="1581"/>
      <c r="AV43" s="1581"/>
      <c r="AW43" s="1581"/>
      <c r="AX43" s="1581"/>
      <c r="AY43" s="1581"/>
      <c r="AZ43" s="1581"/>
      <c r="BA43" s="1581"/>
      <c r="BB43" s="1581"/>
      <c r="BC43" s="1581"/>
      <c r="BD43" s="1581"/>
      <c r="BE43" s="1581"/>
      <c r="BF43" s="1591"/>
      <c r="BG43" s="1591"/>
      <c r="BH43" s="1592"/>
      <c r="BI43" s="1592"/>
      <c r="BJ43" s="1593"/>
      <c r="BK43" s="1591"/>
      <c r="BL43" s="1592"/>
      <c r="BM43" s="1592"/>
      <c r="BN43" s="1592"/>
      <c r="BO43" s="1592"/>
      <c r="BP43" s="1593"/>
      <c r="BQ43" s="1591"/>
      <c r="BR43" s="1592"/>
      <c r="BS43" s="1592"/>
      <c r="BT43" s="1592"/>
      <c r="BU43" s="1592"/>
      <c r="BV43" s="1593"/>
      <c r="BW43" s="1593"/>
      <c r="BX43" s="1581"/>
      <c r="BY43" s="1581"/>
      <c r="BZ43" s="1581"/>
      <c r="CA43" s="1581"/>
      <c r="CB43" s="1581"/>
      <c r="CC43" s="1581"/>
      <c r="CD43" s="1581"/>
      <c r="CE43" s="1581"/>
      <c r="CF43" s="1581"/>
      <c r="CG43" s="1581"/>
      <c r="CH43" s="1581"/>
      <c r="CI43" s="1581"/>
      <c r="CJ43" s="1581"/>
      <c r="CK43" s="1581"/>
      <c r="CL43" s="1581"/>
      <c r="CM43" s="1581"/>
      <c r="CN43" s="1581"/>
      <c r="CO43" s="1581"/>
      <c r="CP43" s="1581"/>
      <c r="CQ43" s="1581"/>
      <c r="CR43" s="1581"/>
      <c r="CS43" s="1581"/>
      <c r="CT43" s="1581"/>
      <c r="CU43" s="1581"/>
      <c r="CV43" s="1581"/>
      <c r="CW43" s="1581"/>
      <c r="CX43" s="1581"/>
      <c r="CY43" s="1581"/>
      <c r="CZ43" s="1581"/>
      <c r="DA43" s="1581"/>
      <c r="DB43" s="1581"/>
      <c r="DC43" s="1582">
        <f>SUM(X43:DB43)</f>
        <v>0</v>
      </c>
      <c r="DD43" s="1583"/>
      <c r="DE43" s="1583"/>
      <c r="DF43" s="1583"/>
      <c r="DG43" s="1584"/>
    </row>
    <row r="44" spans="1:111" ht="20.100000000000001" customHeight="1" thickTop="1" thickBot="1">
      <c r="A44" s="96"/>
      <c r="B44" s="107"/>
      <c r="C44" s="814"/>
      <c r="D44" s="1579" t="s">
        <v>651</v>
      </c>
      <c r="E44" s="1580"/>
      <c r="F44" s="1056">
        <f>F36</f>
        <v>0</v>
      </c>
      <c r="G44" s="1057">
        <f>G36</f>
        <v>0</v>
      </c>
      <c r="H44" s="1057">
        <f>SUM(H36:H43)</f>
        <v>0</v>
      </c>
      <c r="I44" s="1058">
        <f>SUM(I36:I43)</f>
        <v>0</v>
      </c>
      <c r="J44" s="1030">
        <f>SUM(J36:J43)</f>
        <v>0</v>
      </c>
      <c r="K44" s="1030">
        <f>SUM(K36:K43)</f>
        <v>0</v>
      </c>
      <c r="L44" s="815"/>
      <c r="M44" s="297"/>
      <c r="N44" s="297"/>
      <c r="S44" s="730"/>
      <c r="T44" s="731"/>
      <c r="U44" s="731"/>
      <c r="V44" s="731"/>
      <c r="W44" s="732"/>
      <c r="X44" s="1594"/>
      <c r="Y44" s="1594"/>
      <c r="Z44" s="1594"/>
      <c r="AA44" s="1594"/>
      <c r="AB44" s="1594"/>
      <c r="AC44" s="1600"/>
      <c r="AD44" s="1594"/>
      <c r="AE44" s="1594"/>
      <c r="AF44" s="1594"/>
      <c r="AG44" s="1594"/>
      <c r="AH44" s="1594"/>
      <c r="AI44" s="1600"/>
      <c r="AJ44" s="1600"/>
      <c r="AK44" s="1601"/>
      <c r="AL44" s="1601"/>
      <c r="AM44" s="1601"/>
      <c r="AN44" s="1601"/>
      <c r="AO44" s="1602"/>
      <c r="AP44" s="1594"/>
      <c r="AQ44" s="1594"/>
      <c r="AR44" s="1594"/>
      <c r="AS44" s="1594"/>
      <c r="AT44" s="1594"/>
      <c r="AU44" s="1594"/>
      <c r="AV44" s="1594"/>
      <c r="AW44" s="1594"/>
      <c r="AX44" s="1594"/>
      <c r="AY44" s="1594"/>
      <c r="AZ44" s="1594"/>
      <c r="BA44" s="1594"/>
      <c r="BB44" s="1594"/>
      <c r="BC44" s="1594"/>
      <c r="BD44" s="1594"/>
      <c r="BE44" s="1594"/>
      <c r="BF44" s="1600"/>
      <c r="BG44" s="1600"/>
      <c r="BH44" s="1601"/>
      <c r="BI44" s="1601"/>
      <c r="BJ44" s="1602"/>
      <c r="BK44" s="1600"/>
      <c r="BL44" s="1601"/>
      <c r="BM44" s="1601"/>
      <c r="BN44" s="1601"/>
      <c r="BO44" s="1601"/>
      <c r="BP44" s="1602"/>
      <c r="BQ44" s="1600"/>
      <c r="BR44" s="1601"/>
      <c r="BS44" s="1601"/>
      <c r="BT44" s="1601"/>
      <c r="BU44" s="1601"/>
      <c r="BV44" s="1602"/>
      <c r="BW44" s="1602"/>
      <c r="BX44" s="1594"/>
      <c r="BY44" s="1594"/>
      <c r="BZ44" s="1594"/>
      <c r="CA44" s="1594"/>
      <c r="CB44" s="1594"/>
      <c r="CC44" s="1594"/>
      <c r="CD44" s="1594"/>
      <c r="CE44" s="1594"/>
      <c r="CF44" s="1594"/>
      <c r="CG44" s="1594"/>
      <c r="CH44" s="1594"/>
      <c r="CI44" s="1594"/>
      <c r="CJ44" s="1594"/>
      <c r="CK44" s="1594"/>
      <c r="CL44" s="1594"/>
      <c r="CM44" s="1594"/>
      <c r="CN44" s="1594"/>
      <c r="CO44" s="1594"/>
      <c r="CP44" s="1594"/>
      <c r="CQ44" s="1594"/>
      <c r="CR44" s="1594"/>
      <c r="CS44" s="1594"/>
      <c r="CT44" s="1594"/>
      <c r="CU44" s="1594"/>
      <c r="CV44" s="1594"/>
      <c r="CW44" s="1594"/>
      <c r="CX44" s="1594"/>
      <c r="CY44" s="1600"/>
      <c r="CZ44" s="1601"/>
      <c r="DA44" s="1601"/>
      <c r="DB44" s="1602"/>
      <c r="DC44" s="1588">
        <f t="shared" si="2"/>
        <v>0</v>
      </c>
      <c r="DD44" s="1589"/>
      <c r="DE44" s="1589"/>
      <c r="DF44" s="1589"/>
      <c r="DG44" s="1590"/>
    </row>
    <row r="45" spans="1:111" ht="20.100000000000001" customHeight="1" thickTop="1" thickBot="1">
      <c r="A45" s="96"/>
      <c r="B45" s="107"/>
      <c r="C45" s="814"/>
      <c r="D45" s="818"/>
      <c r="E45" s="818"/>
      <c r="F45" s="818"/>
      <c r="G45" s="818"/>
      <c r="H45" s="818"/>
      <c r="I45" s="814"/>
      <c r="K45" s="814" t="s">
        <v>704</v>
      </c>
      <c r="L45" s="815"/>
      <c r="M45" s="297"/>
      <c r="N45" s="297"/>
      <c r="S45" s="1599" t="s">
        <v>96</v>
      </c>
      <c r="T45" s="1597"/>
      <c r="U45" s="1597"/>
      <c r="V45" s="1597"/>
      <c r="W45" s="1598"/>
      <c r="X45" s="1585">
        <f>SUM(X37:AC44)</f>
        <v>0</v>
      </c>
      <c r="Y45" s="1585"/>
      <c r="Z45" s="1585"/>
      <c r="AA45" s="1585"/>
      <c r="AB45" s="1585"/>
      <c r="AC45" s="1596"/>
      <c r="AD45" s="1585">
        <f>SUM(AD37:AI44)</f>
        <v>0</v>
      </c>
      <c r="AE45" s="1585"/>
      <c r="AF45" s="1585"/>
      <c r="AG45" s="1585"/>
      <c r="AH45" s="1585"/>
      <c r="AI45" s="1596"/>
      <c r="AJ45" s="1596">
        <f>SUM(AJ37:AO44)</f>
        <v>0</v>
      </c>
      <c r="AK45" s="1597"/>
      <c r="AL45" s="1597"/>
      <c r="AM45" s="1597"/>
      <c r="AN45" s="1597"/>
      <c r="AO45" s="1598"/>
      <c r="AP45" s="1585">
        <f>SUM(AP37:AS44)</f>
        <v>0</v>
      </c>
      <c r="AQ45" s="1585"/>
      <c r="AR45" s="1585"/>
      <c r="AS45" s="1585"/>
      <c r="AT45" s="1585">
        <f>SUM(AT37:AW44)</f>
        <v>0</v>
      </c>
      <c r="AU45" s="1585"/>
      <c r="AV45" s="1585"/>
      <c r="AW45" s="1585"/>
      <c r="AX45" s="1585">
        <f>SUM(AX37:BB44)</f>
        <v>0</v>
      </c>
      <c r="AY45" s="1585"/>
      <c r="AZ45" s="1585"/>
      <c r="BA45" s="1585"/>
      <c r="BB45" s="1585"/>
      <c r="BC45" s="1585">
        <f>SUM(BC37:BF44)</f>
        <v>0</v>
      </c>
      <c r="BD45" s="1585"/>
      <c r="BE45" s="1585"/>
      <c r="BF45" s="1596"/>
      <c r="BG45" s="1596">
        <f>SUM(BG37:BJ44)</f>
        <v>0</v>
      </c>
      <c r="BH45" s="1597"/>
      <c r="BI45" s="1597"/>
      <c r="BJ45" s="1598"/>
      <c r="BK45" s="1596">
        <f>SUM(BK37:BP44)</f>
        <v>0</v>
      </c>
      <c r="BL45" s="1597"/>
      <c r="BM45" s="1597"/>
      <c r="BN45" s="1597"/>
      <c r="BO45" s="1597"/>
      <c r="BP45" s="1598"/>
      <c r="BQ45" s="1596">
        <f>SUM(BQ37:BV44)</f>
        <v>0</v>
      </c>
      <c r="BR45" s="1597"/>
      <c r="BS45" s="1597"/>
      <c r="BT45" s="1597"/>
      <c r="BU45" s="1597"/>
      <c r="BV45" s="1598"/>
      <c r="BW45" s="1598">
        <f>SUM(BW37:BZ44)</f>
        <v>0</v>
      </c>
      <c r="BX45" s="1585"/>
      <c r="BY45" s="1585"/>
      <c r="BZ45" s="1585"/>
      <c r="CA45" s="1585">
        <f>SUM(CA37:CD44)</f>
        <v>0</v>
      </c>
      <c r="CB45" s="1585"/>
      <c r="CC45" s="1585"/>
      <c r="CD45" s="1585"/>
      <c r="CE45" s="1585">
        <f>SUM(CE37:CH44)</f>
        <v>0</v>
      </c>
      <c r="CF45" s="1585"/>
      <c r="CG45" s="1585"/>
      <c r="CH45" s="1585"/>
      <c r="CI45" s="1585">
        <f>SUM(CI37:CL44)</f>
        <v>0</v>
      </c>
      <c r="CJ45" s="1585"/>
      <c r="CK45" s="1585"/>
      <c r="CL45" s="1585"/>
      <c r="CM45" s="1585">
        <f>SUM(CM37:CP44)</f>
        <v>0</v>
      </c>
      <c r="CN45" s="1585"/>
      <c r="CO45" s="1585"/>
      <c r="CP45" s="1585"/>
      <c r="CQ45" s="1585">
        <f>SUM(CQ37:CT44)</f>
        <v>0</v>
      </c>
      <c r="CR45" s="1585"/>
      <c r="CS45" s="1585"/>
      <c r="CT45" s="1585"/>
      <c r="CU45" s="1585">
        <f>SUM(CU37:CX44)</f>
        <v>0</v>
      </c>
      <c r="CV45" s="1585"/>
      <c r="CW45" s="1585"/>
      <c r="CX45" s="1585"/>
      <c r="CY45" s="1585">
        <f>SUM(CY37:DB44)</f>
        <v>0</v>
      </c>
      <c r="CZ45" s="1585"/>
      <c r="DA45" s="1585"/>
      <c r="DB45" s="1585"/>
      <c r="DC45" s="1586">
        <f>SUM(X45:DB45)</f>
        <v>0</v>
      </c>
      <c r="DD45" s="1586"/>
      <c r="DE45" s="1586"/>
      <c r="DF45" s="1586"/>
      <c r="DG45" s="1587"/>
    </row>
    <row r="46" spans="1:111" ht="20.100000000000001" customHeight="1">
      <c r="A46" s="96"/>
      <c r="B46" s="107"/>
      <c r="C46" s="814"/>
      <c r="D46" s="814"/>
      <c r="E46" s="814"/>
      <c r="F46" s="814"/>
      <c r="H46" s="814"/>
      <c r="I46" s="814"/>
      <c r="J46" s="814"/>
      <c r="K46" s="814"/>
      <c r="L46" s="815"/>
      <c r="M46" s="297"/>
      <c r="N46" s="297"/>
    </row>
    <row r="47" spans="1:111" ht="20.100000000000001" customHeight="1">
      <c r="A47" s="96"/>
      <c r="B47" s="107"/>
      <c r="C47" s="814"/>
      <c r="D47" s="814"/>
      <c r="E47" s="814"/>
      <c r="F47" s="814"/>
      <c r="H47" s="814"/>
      <c r="I47" s="814"/>
      <c r="J47" s="814"/>
      <c r="K47" s="814"/>
      <c r="L47" s="815"/>
      <c r="M47" s="297"/>
      <c r="N47" s="297"/>
    </row>
    <row r="48" spans="1:111" ht="20.100000000000001" customHeight="1" thickBot="1">
      <c r="A48" s="96"/>
      <c r="B48" s="111"/>
      <c r="C48" s="110"/>
      <c r="D48" s="110"/>
      <c r="E48" s="110"/>
      <c r="F48" s="110"/>
      <c r="G48" s="110"/>
      <c r="H48" s="110"/>
      <c r="I48" s="110"/>
      <c r="J48" s="110"/>
      <c r="K48" s="110"/>
      <c r="L48" s="812"/>
      <c r="M48" s="297"/>
      <c r="N48" s="297"/>
    </row>
    <row r="49" spans="1:14" ht="20.100000000000001" customHeight="1">
      <c r="A49" s="297"/>
      <c r="B49" s="1595" t="s">
        <v>745</v>
      </c>
      <c r="C49" s="1595"/>
      <c r="D49" s="1595"/>
      <c r="E49" s="1595"/>
      <c r="F49" s="1595"/>
      <c r="G49" s="1595"/>
      <c r="H49" s="1595"/>
      <c r="I49" s="1595"/>
      <c r="J49" s="1595"/>
      <c r="K49" s="1595"/>
      <c r="L49" s="1595"/>
      <c r="M49" s="297"/>
      <c r="N49" s="297"/>
    </row>
    <row r="50" spans="1:14" ht="20.100000000000001" customHeight="1">
      <c r="L50" s="368" t="str">
        <f>様式7!$F$4</f>
        <v>○○○○○○○○○○○ＥＳＣＯ事業</v>
      </c>
    </row>
  </sheetData>
  <mergeCells count="207">
    <mergeCell ref="AP38:AS38"/>
    <mergeCell ref="AP39:AS39"/>
    <mergeCell ref="AP40:AS40"/>
    <mergeCell ref="AP41:AS41"/>
    <mergeCell ref="AP42:AS42"/>
    <mergeCell ref="AP43:AS43"/>
    <mergeCell ref="AP44:AS44"/>
    <mergeCell ref="AP45:AS45"/>
    <mergeCell ref="AT35:AW36"/>
    <mergeCell ref="AT37:AW37"/>
    <mergeCell ref="AT38:AW38"/>
    <mergeCell ref="AT39:AW39"/>
    <mergeCell ref="AT40:AW40"/>
    <mergeCell ref="AT41:AW41"/>
    <mergeCell ref="AT42:AW42"/>
    <mergeCell ref="AT43:AW43"/>
    <mergeCell ref="AT44:AW44"/>
    <mergeCell ref="AT45:AW45"/>
    <mergeCell ref="AD38:AI38"/>
    <mergeCell ref="AD39:AI39"/>
    <mergeCell ref="AD40:AI40"/>
    <mergeCell ref="AD41:AI41"/>
    <mergeCell ref="AD42:AI42"/>
    <mergeCell ref="AD43:AI43"/>
    <mergeCell ref="AD44:AI44"/>
    <mergeCell ref="AD45:AI45"/>
    <mergeCell ref="AJ35:AO36"/>
    <mergeCell ref="AJ37:AO37"/>
    <mergeCell ref="AJ38:AO38"/>
    <mergeCell ref="AJ39:AO39"/>
    <mergeCell ref="AJ40:AO40"/>
    <mergeCell ref="AJ41:AO41"/>
    <mergeCell ref="AJ42:AO42"/>
    <mergeCell ref="AJ43:AO43"/>
    <mergeCell ref="AJ44:AO44"/>
    <mergeCell ref="AJ45:AO45"/>
    <mergeCell ref="S34:W36"/>
    <mergeCell ref="AX34:DB34"/>
    <mergeCell ref="DC34:DG36"/>
    <mergeCell ref="X35:AC36"/>
    <mergeCell ref="AX35:BB36"/>
    <mergeCell ref="BC35:BF36"/>
    <mergeCell ref="BG35:BJ36"/>
    <mergeCell ref="CM35:CP36"/>
    <mergeCell ref="CQ35:CT36"/>
    <mergeCell ref="CU35:CX36"/>
    <mergeCell ref="CY35:DB36"/>
    <mergeCell ref="CA35:CD36"/>
    <mergeCell ref="CE35:CH36"/>
    <mergeCell ref="CI35:CL36"/>
    <mergeCell ref="AD35:AI36"/>
    <mergeCell ref="AP35:AS36"/>
    <mergeCell ref="X34:AW34"/>
    <mergeCell ref="X37:AC37"/>
    <mergeCell ref="AX37:BB37"/>
    <mergeCell ref="BC37:BF37"/>
    <mergeCell ref="BG37:BJ37"/>
    <mergeCell ref="BK37:BP37"/>
    <mergeCell ref="BQ37:BV37"/>
    <mergeCell ref="BK35:BP36"/>
    <mergeCell ref="BQ35:BV36"/>
    <mergeCell ref="BW35:BZ36"/>
    <mergeCell ref="AD37:AI37"/>
    <mergeCell ref="AP37:AS37"/>
    <mergeCell ref="CA38:CD38"/>
    <mergeCell ref="CU37:CX37"/>
    <mergeCell ref="CY37:DB37"/>
    <mergeCell ref="DC37:DG37"/>
    <mergeCell ref="X38:AC38"/>
    <mergeCell ref="AX38:BB38"/>
    <mergeCell ref="BC38:BF38"/>
    <mergeCell ref="BG38:BJ38"/>
    <mergeCell ref="BK38:BP38"/>
    <mergeCell ref="BQ38:BV38"/>
    <mergeCell ref="BW38:BZ38"/>
    <mergeCell ref="BW37:BZ37"/>
    <mergeCell ref="CA37:CD37"/>
    <mergeCell ref="CE37:CH37"/>
    <mergeCell ref="CI37:CL37"/>
    <mergeCell ref="CM37:CP37"/>
    <mergeCell ref="CQ37:CT37"/>
    <mergeCell ref="CY38:DB38"/>
    <mergeCell ref="DC38:DG38"/>
    <mergeCell ref="CE38:CH38"/>
    <mergeCell ref="CI38:CL38"/>
    <mergeCell ref="CM38:CP38"/>
    <mergeCell ref="CQ38:CT38"/>
    <mergeCell ref="CU38:CX38"/>
    <mergeCell ref="DC39:DG39"/>
    <mergeCell ref="X40:AC40"/>
    <mergeCell ref="AX40:BB40"/>
    <mergeCell ref="BC40:BF40"/>
    <mergeCell ref="BG40:BJ40"/>
    <mergeCell ref="BK40:BP40"/>
    <mergeCell ref="BQ40:BV40"/>
    <mergeCell ref="BW40:BZ40"/>
    <mergeCell ref="CA40:CD40"/>
    <mergeCell ref="CE40:CH40"/>
    <mergeCell ref="CE39:CH39"/>
    <mergeCell ref="CI39:CL39"/>
    <mergeCell ref="CM39:CP39"/>
    <mergeCell ref="CQ39:CT39"/>
    <mergeCell ref="CU39:CX39"/>
    <mergeCell ref="CY39:DB39"/>
    <mergeCell ref="X39:AC39"/>
    <mergeCell ref="AX39:BB39"/>
    <mergeCell ref="BC39:BF39"/>
    <mergeCell ref="BG39:BJ39"/>
    <mergeCell ref="BK39:BP39"/>
    <mergeCell ref="BQ39:BV39"/>
    <mergeCell ref="BW39:BZ39"/>
    <mergeCell ref="CA39:CD39"/>
    <mergeCell ref="DC42:DG42"/>
    <mergeCell ref="CI40:CL40"/>
    <mergeCell ref="CM40:CP40"/>
    <mergeCell ref="CQ40:CT40"/>
    <mergeCell ref="CU40:CX40"/>
    <mergeCell ref="CY40:DB40"/>
    <mergeCell ref="DC40:DG40"/>
    <mergeCell ref="CE42:CH42"/>
    <mergeCell ref="CI42:CL42"/>
    <mergeCell ref="CM42:CP42"/>
    <mergeCell ref="CQ42:CT42"/>
    <mergeCell ref="CU42:CX42"/>
    <mergeCell ref="CA42:CD42"/>
    <mergeCell ref="CU41:CX41"/>
    <mergeCell ref="CY41:DB41"/>
    <mergeCell ref="DC41:DG41"/>
    <mergeCell ref="X42:AC42"/>
    <mergeCell ref="AX42:BB42"/>
    <mergeCell ref="BC42:BF42"/>
    <mergeCell ref="BG42:BJ42"/>
    <mergeCell ref="BK42:BP42"/>
    <mergeCell ref="BQ42:BV42"/>
    <mergeCell ref="BW42:BZ42"/>
    <mergeCell ref="BW41:BZ41"/>
    <mergeCell ref="CA41:CD41"/>
    <mergeCell ref="CE41:CH41"/>
    <mergeCell ref="CI41:CL41"/>
    <mergeCell ref="CM41:CP41"/>
    <mergeCell ref="CQ41:CT41"/>
    <mergeCell ref="X41:AC41"/>
    <mergeCell ref="AX41:BB41"/>
    <mergeCell ref="BC41:BF41"/>
    <mergeCell ref="BG41:BJ41"/>
    <mergeCell ref="BK41:BP41"/>
    <mergeCell ref="BQ41:BV41"/>
    <mergeCell ref="CY42:DB42"/>
    <mergeCell ref="CM44:CP44"/>
    <mergeCell ref="CQ44:CT44"/>
    <mergeCell ref="CU44:CX44"/>
    <mergeCell ref="CY44:DB44"/>
    <mergeCell ref="X44:AC44"/>
    <mergeCell ref="AX44:BB44"/>
    <mergeCell ref="BW44:BZ44"/>
    <mergeCell ref="CA44:CD44"/>
    <mergeCell ref="BC44:BF44"/>
    <mergeCell ref="BG44:BJ44"/>
    <mergeCell ref="BK44:BP44"/>
    <mergeCell ref="BQ44:BV44"/>
    <mergeCell ref="B49:L49"/>
    <mergeCell ref="BQ45:BV45"/>
    <mergeCell ref="BW45:BZ45"/>
    <mergeCell ref="CA45:CD45"/>
    <mergeCell ref="CE45:CH45"/>
    <mergeCell ref="CI45:CL45"/>
    <mergeCell ref="CM45:CP45"/>
    <mergeCell ref="S45:W45"/>
    <mergeCell ref="X45:AC45"/>
    <mergeCell ref="AX45:BB45"/>
    <mergeCell ref="BC45:BF45"/>
    <mergeCell ref="BG45:BJ45"/>
    <mergeCell ref="BK45:BP45"/>
    <mergeCell ref="D44:E44"/>
    <mergeCell ref="D43:E43"/>
    <mergeCell ref="CI43:CL43"/>
    <mergeCell ref="CM43:CP43"/>
    <mergeCell ref="CQ43:CT43"/>
    <mergeCell ref="CU43:CX43"/>
    <mergeCell ref="CY43:DB43"/>
    <mergeCell ref="DC43:DG43"/>
    <mergeCell ref="CQ45:CT45"/>
    <mergeCell ref="CU45:CX45"/>
    <mergeCell ref="CY45:DB45"/>
    <mergeCell ref="DC45:DG45"/>
    <mergeCell ref="DC44:DG44"/>
    <mergeCell ref="X43:AC43"/>
    <mergeCell ref="AX43:BB43"/>
    <mergeCell ref="BC43:BF43"/>
    <mergeCell ref="BG43:BJ43"/>
    <mergeCell ref="BK43:BP43"/>
    <mergeCell ref="BQ43:BV43"/>
    <mergeCell ref="BW43:BZ43"/>
    <mergeCell ref="CA43:CD43"/>
    <mergeCell ref="CE43:CH43"/>
    <mergeCell ref="CE44:CH44"/>
    <mergeCell ref="CI44:CL44"/>
    <mergeCell ref="B2:L2"/>
    <mergeCell ref="D35:E35"/>
    <mergeCell ref="F34:G34"/>
    <mergeCell ref="H34:I34"/>
    <mergeCell ref="D34:E34"/>
    <mergeCell ref="D36:D40"/>
    <mergeCell ref="D41:E41"/>
    <mergeCell ref="D42:E42"/>
    <mergeCell ref="J34:K34"/>
    <mergeCell ref="B4:C4"/>
  </mergeCells>
  <phoneticPr fontId="6"/>
  <pageMargins left="0.78740157480314965" right="0" top="0.47244094488188981" bottom="0" header="0.51181102362204722" footer="0.51181102362204722"/>
  <pageSetup paperSize="9" scale="84" orientation="portrait" r:id="rId1"/>
  <headerFooter alignWithMargins="0"/>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pageSetUpPr fitToPage="1"/>
  </sheetPr>
  <dimension ref="A1:D48"/>
  <sheetViews>
    <sheetView view="pageBreakPreview" topLeftCell="A34" zoomScaleNormal="100" zoomScaleSheetLayoutView="100" workbookViewId="0">
      <selection activeCell="AJ46" sqref="AJ46"/>
    </sheetView>
  </sheetViews>
  <sheetFormatPr defaultRowHeight="13.2"/>
  <cols>
    <col min="1" max="1" width="15.77734375" style="116" customWidth="1"/>
    <col min="2" max="2" width="35.21875" style="116" customWidth="1"/>
    <col min="3" max="3" width="33.77734375" style="116" customWidth="1"/>
    <col min="4" max="4" width="11.109375" style="116" customWidth="1"/>
    <col min="5" max="256" width="9" style="116"/>
    <col min="257" max="257" width="15.77734375" style="116" customWidth="1"/>
    <col min="258" max="258" width="33.6640625" style="116" customWidth="1"/>
    <col min="259" max="259" width="33.77734375" style="116" customWidth="1"/>
    <col min="260" max="260" width="11.109375" style="116" customWidth="1"/>
    <col min="261" max="512" width="9" style="116"/>
    <col min="513" max="513" width="15.77734375" style="116" customWidth="1"/>
    <col min="514" max="514" width="33.6640625" style="116" customWidth="1"/>
    <col min="515" max="515" width="33.77734375" style="116" customWidth="1"/>
    <col min="516" max="516" width="11.109375" style="116" customWidth="1"/>
    <col min="517" max="768" width="9" style="116"/>
    <col min="769" max="769" width="15.77734375" style="116" customWidth="1"/>
    <col min="770" max="770" width="33.6640625" style="116" customWidth="1"/>
    <col min="771" max="771" width="33.77734375" style="116" customWidth="1"/>
    <col min="772" max="772" width="11.109375" style="116" customWidth="1"/>
    <col min="773" max="1024" width="9" style="116"/>
    <col min="1025" max="1025" width="15.77734375" style="116" customWidth="1"/>
    <col min="1026" max="1026" width="33.6640625" style="116" customWidth="1"/>
    <col min="1027" max="1027" width="33.77734375" style="116" customWidth="1"/>
    <col min="1028" max="1028" width="11.109375" style="116" customWidth="1"/>
    <col min="1029" max="1280" width="9" style="116"/>
    <col min="1281" max="1281" width="15.77734375" style="116" customWidth="1"/>
    <col min="1282" max="1282" width="33.6640625" style="116" customWidth="1"/>
    <col min="1283" max="1283" width="33.77734375" style="116" customWidth="1"/>
    <col min="1284" max="1284" width="11.109375" style="116" customWidth="1"/>
    <col min="1285" max="1536" width="9" style="116"/>
    <col min="1537" max="1537" width="15.77734375" style="116" customWidth="1"/>
    <col min="1538" max="1538" width="33.6640625" style="116" customWidth="1"/>
    <col min="1539" max="1539" width="33.77734375" style="116" customWidth="1"/>
    <col min="1540" max="1540" width="11.109375" style="116" customWidth="1"/>
    <col min="1541" max="1792" width="9" style="116"/>
    <col min="1793" max="1793" width="15.77734375" style="116" customWidth="1"/>
    <col min="1794" max="1794" width="33.6640625" style="116" customWidth="1"/>
    <col min="1795" max="1795" width="33.77734375" style="116" customWidth="1"/>
    <col min="1796" max="1796" width="11.109375" style="116" customWidth="1"/>
    <col min="1797" max="2048" width="9" style="116"/>
    <col min="2049" max="2049" width="15.77734375" style="116" customWidth="1"/>
    <col min="2050" max="2050" width="33.6640625" style="116" customWidth="1"/>
    <col min="2051" max="2051" width="33.77734375" style="116" customWidth="1"/>
    <col min="2052" max="2052" width="11.109375" style="116" customWidth="1"/>
    <col min="2053" max="2304" width="9" style="116"/>
    <col min="2305" max="2305" width="15.77734375" style="116" customWidth="1"/>
    <col min="2306" max="2306" width="33.6640625" style="116" customWidth="1"/>
    <col min="2307" max="2307" width="33.77734375" style="116" customWidth="1"/>
    <col min="2308" max="2308" width="11.109375" style="116" customWidth="1"/>
    <col min="2309" max="2560" width="9" style="116"/>
    <col min="2561" max="2561" width="15.77734375" style="116" customWidth="1"/>
    <col min="2562" max="2562" width="33.6640625" style="116" customWidth="1"/>
    <col min="2563" max="2563" width="33.77734375" style="116" customWidth="1"/>
    <col min="2564" max="2564" width="11.109375" style="116" customWidth="1"/>
    <col min="2565" max="2816" width="9" style="116"/>
    <col min="2817" max="2817" width="15.77734375" style="116" customWidth="1"/>
    <col min="2818" max="2818" width="33.6640625" style="116" customWidth="1"/>
    <col min="2819" max="2819" width="33.77734375" style="116" customWidth="1"/>
    <col min="2820" max="2820" width="11.109375" style="116" customWidth="1"/>
    <col min="2821" max="3072" width="9" style="116"/>
    <col min="3073" max="3073" width="15.77734375" style="116" customWidth="1"/>
    <col min="3074" max="3074" width="33.6640625" style="116" customWidth="1"/>
    <col min="3075" max="3075" width="33.77734375" style="116" customWidth="1"/>
    <col min="3076" max="3076" width="11.109375" style="116" customWidth="1"/>
    <col min="3077" max="3328" width="9" style="116"/>
    <col min="3329" max="3329" width="15.77734375" style="116" customWidth="1"/>
    <col min="3330" max="3330" width="33.6640625" style="116" customWidth="1"/>
    <col min="3331" max="3331" width="33.77734375" style="116" customWidth="1"/>
    <col min="3332" max="3332" width="11.109375" style="116" customWidth="1"/>
    <col min="3333" max="3584" width="9" style="116"/>
    <col min="3585" max="3585" width="15.77734375" style="116" customWidth="1"/>
    <col min="3586" max="3586" width="33.6640625" style="116" customWidth="1"/>
    <col min="3587" max="3587" width="33.77734375" style="116" customWidth="1"/>
    <col min="3588" max="3588" width="11.109375" style="116" customWidth="1"/>
    <col min="3589" max="3840" width="9" style="116"/>
    <col min="3841" max="3841" width="15.77734375" style="116" customWidth="1"/>
    <col min="3842" max="3842" width="33.6640625" style="116" customWidth="1"/>
    <col min="3843" max="3843" width="33.77734375" style="116" customWidth="1"/>
    <col min="3844" max="3844" width="11.109375" style="116" customWidth="1"/>
    <col min="3845" max="4096" width="9" style="116"/>
    <col min="4097" max="4097" width="15.77734375" style="116" customWidth="1"/>
    <col min="4098" max="4098" width="33.6640625" style="116" customWidth="1"/>
    <col min="4099" max="4099" width="33.77734375" style="116" customWidth="1"/>
    <col min="4100" max="4100" width="11.109375" style="116" customWidth="1"/>
    <col min="4101" max="4352" width="9" style="116"/>
    <col min="4353" max="4353" width="15.77734375" style="116" customWidth="1"/>
    <col min="4354" max="4354" width="33.6640625" style="116" customWidth="1"/>
    <col min="4355" max="4355" width="33.77734375" style="116" customWidth="1"/>
    <col min="4356" max="4356" width="11.109375" style="116" customWidth="1"/>
    <col min="4357" max="4608" width="9" style="116"/>
    <col min="4609" max="4609" width="15.77734375" style="116" customWidth="1"/>
    <col min="4610" max="4610" width="33.6640625" style="116" customWidth="1"/>
    <col min="4611" max="4611" width="33.77734375" style="116" customWidth="1"/>
    <col min="4612" max="4612" width="11.109375" style="116" customWidth="1"/>
    <col min="4613" max="4864" width="9" style="116"/>
    <col min="4865" max="4865" width="15.77734375" style="116" customWidth="1"/>
    <col min="4866" max="4866" width="33.6640625" style="116" customWidth="1"/>
    <col min="4867" max="4867" width="33.77734375" style="116" customWidth="1"/>
    <col min="4868" max="4868" width="11.109375" style="116" customWidth="1"/>
    <col min="4869" max="5120" width="9" style="116"/>
    <col min="5121" max="5121" width="15.77734375" style="116" customWidth="1"/>
    <col min="5122" max="5122" width="33.6640625" style="116" customWidth="1"/>
    <col min="5123" max="5123" width="33.77734375" style="116" customWidth="1"/>
    <col min="5124" max="5124" width="11.109375" style="116" customWidth="1"/>
    <col min="5125" max="5376" width="9" style="116"/>
    <col min="5377" max="5377" width="15.77734375" style="116" customWidth="1"/>
    <col min="5378" max="5378" width="33.6640625" style="116" customWidth="1"/>
    <col min="5379" max="5379" width="33.77734375" style="116" customWidth="1"/>
    <col min="5380" max="5380" width="11.109375" style="116" customWidth="1"/>
    <col min="5381" max="5632" width="9" style="116"/>
    <col min="5633" max="5633" width="15.77734375" style="116" customWidth="1"/>
    <col min="5634" max="5634" width="33.6640625" style="116" customWidth="1"/>
    <col min="5635" max="5635" width="33.77734375" style="116" customWidth="1"/>
    <col min="5636" max="5636" width="11.109375" style="116" customWidth="1"/>
    <col min="5637" max="5888" width="9" style="116"/>
    <col min="5889" max="5889" width="15.77734375" style="116" customWidth="1"/>
    <col min="5890" max="5890" width="33.6640625" style="116" customWidth="1"/>
    <col min="5891" max="5891" width="33.77734375" style="116" customWidth="1"/>
    <col min="5892" max="5892" width="11.109375" style="116" customWidth="1"/>
    <col min="5893" max="6144" width="9" style="116"/>
    <col min="6145" max="6145" width="15.77734375" style="116" customWidth="1"/>
    <col min="6146" max="6146" width="33.6640625" style="116" customWidth="1"/>
    <col min="6147" max="6147" width="33.77734375" style="116" customWidth="1"/>
    <col min="6148" max="6148" width="11.109375" style="116" customWidth="1"/>
    <col min="6149" max="6400" width="9" style="116"/>
    <col min="6401" max="6401" width="15.77734375" style="116" customWidth="1"/>
    <col min="6402" max="6402" width="33.6640625" style="116" customWidth="1"/>
    <col min="6403" max="6403" width="33.77734375" style="116" customWidth="1"/>
    <col min="6404" max="6404" width="11.109375" style="116" customWidth="1"/>
    <col min="6405" max="6656" width="9" style="116"/>
    <col min="6657" max="6657" width="15.77734375" style="116" customWidth="1"/>
    <col min="6658" max="6658" width="33.6640625" style="116" customWidth="1"/>
    <col min="6659" max="6659" width="33.77734375" style="116" customWidth="1"/>
    <col min="6660" max="6660" width="11.109375" style="116" customWidth="1"/>
    <col min="6661" max="6912" width="9" style="116"/>
    <col min="6913" max="6913" width="15.77734375" style="116" customWidth="1"/>
    <col min="6914" max="6914" width="33.6640625" style="116" customWidth="1"/>
    <col min="6915" max="6915" width="33.77734375" style="116" customWidth="1"/>
    <col min="6916" max="6916" width="11.109375" style="116" customWidth="1"/>
    <col min="6917" max="7168" width="9" style="116"/>
    <col min="7169" max="7169" width="15.77734375" style="116" customWidth="1"/>
    <col min="7170" max="7170" width="33.6640625" style="116" customWidth="1"/>
    <col min="7171" max="7171" width="33.77734375" style="116" customWidth="1"/>
    <col min="7172" max="7172" width="11.109375" style="116" customWidth="1"/>
    <col min="7173" max="7424" width="9" style="116"/>
    <col min="7425" max="7425" width="15.77734375" style="116" customWidth="1"/>
    <col min="7426" max="7426" width="33.6640625" style="116" customWidth="1"/>
    <col min="7427" max="7427" width="33.77734375" style="116" customWidth="1"/>
    <col min="7428" max="7428" width="11.109375" style="116" customWidth="1"/>
    <col min="7429" max="7680" width="9" style="116"/>
    <col min="7681" max="7681" width="15.77734375" style="116" customWidth="1"/>
    <col min="7682" max="7682" width="33.6640625" style="116" customWidth="1"/>
    <col min="7683" max="7683" width="33.77734375" style="116" customWidth="1"/>
    <col min="7684" max="7684" width="11.109375" style="116" customWidth="1"/>
    <col min="7685" max="7936" width="9" style="116"/>
    <col min="7937" max="7937" width="15.77734375" style="116" customWidth="1"/>
    <col min="7938" max="7938" width="33.6640625" style="116" customWidth="1"/>
    <col min="7939" max="7939" width="33.77734375" style="116" customWidth="1"/>
    <col min="7940" max="7940" width="11.109375" style="116" customWidth="1"/>
    <col min="7941" max="8192" width="9" style="116"/>
    <col min="8193" max="8193" width="15.77734375" style="116" customWidth="1"/>
    <col min="8194" max="8194" width="33.6640625" style="116" customWidth="1"/>
    <col min="8195" max="8195" width="33.77734375" style="116" customWidth="1"/>
    <col min="8196" max="8196" width="11.109375" style="116" customWidth="1"/>
    <col min="8197" max="8448" width="9" style="116"/>
    <col min="8449" max="8449" width="15.77734375" style="116" customWidth="1"/>
    <col min="8450" max="8450" width="33.6640625" style="116" customWidth="1"/>
    <col min="8451" max="8451" width="33.77734375" style="116" customWidth="1"/>
    <col min="8452" max="8452" width="11.109375" style="116" customWidth="1"/>
    <col min="8453" max="8704" width="9" style="116"/>
    <col min="8705" max="8705" width="15.77734375" style="116" customWidth="1"/>
    <col min="8706" max="8706" width="33.6640625" style="116" customWidth="1"/>
    <col min="8707" max="8707" width="33.77734375" style="116" customWidth="1"/>
    <col min="8708" max="8708" width="11.109375" style="116" customWidth="1"/>
    <col min="8709" max="8960" width="9" style="116"/>
    <col min="8961" max="8961" width="15.77734375" style="116" customWidth="1"/>
    <col min="8962" max="8962" width="33.6640625" style="116" customWidth="1"/>
    <col min="8963" max="8963" width="33.77734375" style="116" customWidth="1"/>
    <col min="8964" max="8964" width="11.109375" style="116" customWidth="1"/>
    <col min="8965" max="9216" width="9" style="116"/>
    <col min="9217" max="9217" width="15.77734375" style="116" customWidth="1"/>
    <col min="9218" max="9218" width="33.6640625" style="116" customWidth="1"/>
    <col min="9219" max="9219" width="33.77734375" style="116" customWidth="1"/>
    <col min="9220" max="9220" width="11.109375" style="116" customWidth="1"/>
    <col min="9221" max="9472" width="9" style="116"/>
    <col min="9473" max="9473" width="15.77734375" style="116" customWidth="1"/>
    <col min="9474" max="9474" width="33.6640625" style="116" customWidth="1"/>
    <col min="9475" max="9475" width="33.77734375" style="116" customWidth="1"/>
    <col min="9476" max="9476" width="11.109375" style="116" customWidth="1"/>
    <col min="9477" max="9728" width="9" style="116"/>
    <col min="9729" max="9729" width="15.77734375" style="116" customWidth="1"/>
    <col min="9730" max="9730" width="33.6640625" style="116" customWidth="1"/>
    <col min="9731" max="9731" width="33.77734375" style="116" customWidth="1"/>
    <col min="9732" max="9732" width="11.109375" style="116" customWidth="1"/>
    <col min="9733" max="9984" width="9" style="116"/>
    <col min="9985" max="9985" width="15.77734375" style="116" customWidth="1"/>
    <col min="9986" max="9986" width="33.6640625" style="116" customWidth="1"/>
    <col min="9987" max="9987" width="33.77734375" style="116" customWidth="1"/>
    <col min="9988" max="9988" width="11.109375" style="116" customWidth="1"/>
    <col min="9989" max="10240" width="9" style="116"/>
    <col min="10241" max="10241" width="15.77734375" style="116" customWidth="1"/>
    <col min="10242" max="10242" width="33.6640625" style="116" customWidth="1"/>
    <col min="10243" max="10243" width="33.77734375" style="116" customWidth="1"/>
    <col min="10244" max="10244" width="11.109375" style="116" customWidth="1"/>
    <col min="10245" max="10496" width="9" style="116"/>
    <col min="10497" max="10497" width="15.77734375" style="116" customWidth="1"/>
    <col min="10498" max="10498" width="33.6640625" style="116" customWidth="1"/>
    <col min="10499" max="10499" width="33.77734375" style="116" customWidth="1"/>
    <col min="10500" max="10500" width="11.109375" style="116" customWidth="1"/>
    <col min="10501" max="10752" width="9" style="116"/>
    <col min="10753" max="10753" width="15.77734375" style="116" customWidth="1"/>
    <col min="10754" max="10754" width="33.6640625" style="116" customWidth="1"/>
    <col min="10755" max="10755" width="33.77734375" style="116" customWidth="1"/>
    <col min="10756" max="10756" width="11.109375" style="116" customWidth="1"/>
    <col min="10757" max="11008" width="9" style="116"/>
    <col min="11009" max="11009" width="15.77734375" style="116" customWidth="1"/>
    <col min="11010" max="11010" width="33.6640625" style="116" customWidth="1"/>
    <col min="11011" max="11011" width="33.77734375" style="116" customWidth="1"/>
    <col min="11012" max="11012" width="11.109375" style="116" customWidth="1"/>
    <col min="11013" max="11264" width="9" style="116"/>
    <col min="11265" max="11265" width="15.77734375" style="116" customWidth="1"/>
    <col min="11266" max="11266" width="33.6640625" style="116" customWidth="1"/>
    <col min="11267" max="11267" width="33.77734375" style="116" customWidth="1"/>
    <col min="11268" max="11268" width="11.109375" style="116" customWidth="1"/>
    <col min="11269" max="11520" width="9" style="116"/>
    <col min="11521" max="11521" width="15.77734375" style="116" customWidth="1"/>
    <col min="11522" max="11522" width="33.6640625" style="116" customWidth="1"/>
    <col min="11523" max="11523" width="33.77734375" style="116" customWidth="1"/>
    <col min="11524" max="11524" width="11.109375" style="116" customWidth="1"/>
    <col min="11525" max="11776" width="9" style="116"/>
    <col min="11777" max="11777" width="15.77734375" style="116" customWidth="1"/>
    <col min="11778" max="11778" width="33.6640625" style="116" customWidth="1"/>
    <col min="11779" max="11779" width="33.77734375" style="116" customWidth="1"/>
    <col min="11780" max="11780" width="11.109375" style="116" customWidth="1"/>
    <col min="11781" max="12032" width="9" style="116"/>
    <col min="12033" max="12033" width="15.77734375" style="116" customWidth="1"/>
    <col min="12034" max="12034" width="33.6640625" style="116" customWidth="1"/>
    <col min="12035" max="12035" width="33.77734375" style="116" customWidth="1"/>
    <col min="12036" max="12036" width="11.109375" style="116" customWidth="1"/>
    <col min="12037" max="12288" width="9" style="116"/>
    <col min="12289" max="12289" width="15.77734375" style="116" customWidth="1"/>
    <col min="12290" max="12290" width="33.6640625" style="116" customWidth="1"/>
    <col min="12291" max="12291" width="33.77734375" style="116" customWidth="1"/>
    <col min="12292" max="12292" width="11.109375" style="116" customWidth="1"/>
    <col min="12293" max="12544" width="9" style="116"/>
    <col min="12545" max="12545" width="15.77734375" style="116" customWidth="1"/>
    <col min="12546" max="12546" width="33.6640625" style="116" customWidth="1"/>
    <col min="12547" max="12547" width="33.77734375" style="116" customWidth="1"/>
    <col min="12548" max="12548" width="11.109375" style="116" customWidth="1"/>
    <col min="12549" max="12800" width="9" style="116"/>
    <col min="12801" max="12801" width="15.77734375" style="116" customWidth="1"/>
    <col min="12802" max="12802" width="33.6640625" style="116" customWidth="1"/>
    <col min="12803" max="12803" width="33.77734375" style="116" customWidth="1"/>
    <col min="12804" max="12804" width="11.109375" style="116" customWidth="1"/>
    <col min="12805" max="13056" width="9" style="116"/>
    <col min="13057" max="13057" width="15.77734375" style="116" customWidth="1"/>
    <col min="13058" max="13058" width="33.6640625" style="116" customWidth="1"/>
    <col min="13059" max="13059" width="33.77734375" style="116" customWidth="1"/>
    <col min="13060" max="13060" width="11.109375" style="116" customWidth="1"/>
    <col min="13061" max="13312" width="9" style="116"/>
    <col min="13313" max="13313" width="15.77734375" style="116" customWidth="1"/>
    <col min="13314" max="13314" width="33.6640625" style="116" customWidth="1"/>
    <col min="13315" max="13315" width="33.77734375" style="116" customWidth="1"/>
    <col min="13316" max="13316" width="11.109375" style="116" customWidth="1"/>
    <col min="13317" max="13568" width="9" style="116"/>
    <col min="13569" max="13569" width="15.77734375" style="116" customWidth="1"/>
    <col min="13570" max="13570" width="33.6640625" style="116" customWidth="1"/>
    <col min="13571" max="13571" width="33.77734375" style="116" customWidth="1"/>
    <col min="13572" max="13572" width="11.109375" style="116" customWidth="1"/>
    <col min="13573" max="13824" width="9" style="116"/>
    <col min="13825" max="13825" width="15.77734375" style="116" customWidth="1"/>
    <col min="13826" max="13826" width="33.6640625" style="116" customWidth="1"/>
    <col min="13827" max="13827" width="33.77734375" style="116" customWidth="1"/>
    <col min="13828" max="13828" width="11.109375" style="116" customWidth="1"/>
    <col min="13829" max="14080" width="9" style="116"/>
    <col min="14081" max="14081" width="15.77734375" style="116" customWidth="1"/>
    <col min="14082" max="14082" width="33.6640625" style="116" customWidth="1"/>
    <col min="14083" max="14083" width="33.77734375" style="116" customWidth="1"/>
    <col min="14084" max="14084" width="11.109375" style="116" customWidth="1"/>
    <col min="14085" max="14336" width="9" style="116"/>
    <col min="14337" max="14337" width="15.77734375" style="116" customWidth="1"/>
    <col min="14338" max="14338" width="33.6640625" style="116" customWidth="1"/>
    <col min="14339" max="14339" width="33.77734375" style="116" customWidth="1"/>
    <col min="14340" max="14340" width="11.109375" style="116" customWidth="1"/>
    <col min="14341" max="14592" width="9" style="116"/>
    <col min="14593" max="14593" width="15.77734375" style="116" customWidth="1"/>
    <col min="14594" max="14594" width="33.6640625" style="116" customWidth="1"/>
    <col min="14595" max="14595" width="33.77734375" style="116" customWidth="1"/>
    <col min="14596" max="14596" width="11.109375" style="116" customWidth="1"/>
    <col min="14597" max="14848" width="9" style="116"/>
    <col min="14849" max="14849" width="15.77734375" style="116" customWidth="1"/>
    <col min="14850" max="14850" width="33.6640625" style="116" customWidth="1"/>
    <col min="14851" max="14851" width="33.77734375" style="116" customWidth="1"/>
    <col min="14852" max="14852" width="11.109375" style="116" customWidth="1"/>
    <col min="14853" max="15104" width="9" style="116"/>
    <col min="15105" max="15105" width="15.77734375" style="116" customWidth="1"/>
    <col min="15106" max="15106" width="33.6640625" style="116" customWidth="1"/>
    <col min="15107" max="15107" width="33.77734375" style="116" customWidth="1"/>
    <col min="15108" max="15108" width="11.109375" style="116" customWidth="1"/>
    <col min="15109" max="15360" width="9" style="116"/>
    <col min="15361" max="15361" width="15.77734375" style="116" customWidth="1"/>
    <col min="15362" max="15362" width="33.6640625" style="116" customWidth="1"/>
    <col min="15363" max="15363" width="33.77734375" style="116" customWidth="1"/>
    <col min="15364" max="15364" width="11.109375" style="116" customWidth="1"/>
    <col min="15365" max="15616" width="9" style="116"/>
    <col min="15617" max="15617" width="15.77734375" style="116" customWidth="1"/>
    <col min="15618" max="15618" width="33.6640625" style="116" customWidth="1"/>
    <col min="15619" max="15619" width="33.77734375" style="116" customWidth="1"/>
    <col min="15620" max="15620" width="11.109375" style="116" customWidth="1"/>
    <col min="15621" max="15872" width="9" style="116"/>
    <col min="15873" max="15873" width="15.77734375" style="116" customWidth="1"/>
    <col min="15874" max="15874" width="33.6640625" style="116" customWidth="1"/>
    <col min="15875" max="15875" width="33.77734375" style="116" customWidth="1"/>
    <col min="15876" max="15876" width="11.109375" style="116" customWidth="1"/>
    <col min="15877" max="16128" width="9" style="116"/>
    <col min="16129" max="16129" width="15.77734375" style="116" customWidth="1"/>
    <col min="16130" max="16130" width="33.6640625" style="116" customWidth="1"/>
    <col min="16131" max="16131" width="33.77734375" style="116" customWidth="1"/>
    <col min="16132" max="16132" width="11.109375" style="116" customWidth="1"/>
    <col min="16133" max="16384" width="9" style="116"/>
  </cols>
  <sheetData>
    <row r="1" spans="1:4">
      <c r="C1" s="1678" t="s">
        <v>827</v>
      </c>
      <c r="D1" s="1678"/>
    </row>
    <row r="2" spans="1:4" ht="15" thickBot="1">
      <c r="A2" s="1683" t="s">
        <v>395</v>
      </c>
      <c r="B2" s="1683"/>
      <c r="C2" s="1683"/>
      <c r="D2" s="1683"/>
    </row>
    <row r="3" spans="1:4" ht="15" customHeight="1">
      <c r="A3" s="117" t="s">
        <v>98</v>
      </c>
      <c r="B3" s="1684"/>
      <c r="C3" s="1684"/>
      <c r="D3" s="1685"/>
    </row>
    <row r="4" spans="1:4" ht="15" customHeight="1" thickBot="1">
      <c r="A4" s="118" t="s">
        <v>99</v>
      </c>
      <c r="B4" s="1686"/>
      <c r="C4" s="1687"/>
      <c r="D4" s="1688"/>
    </row>
    <row r="5" spans="1:4" ht="15" customHeight="1" thickBot="1"/>
    <row r="6" spans="1:4" ht="15" customHeight="1" thickBot="1">
      <c r="A6" s="1689" t="s">
        <v>6</v>
      </c>
      <c r="B6" s="1690"/>
      <c r="C6" s="1691" t="s">
        <v>100</v>
      </c>
      <c r="D6" s="1692"/>
    </row>
    <row r="7" spans="1:4" ht="15" customHeight="1" thickTop="1">
      <c r="A7" s="1679" t="s">
        <v>101</v>
      </c>
      <c r="B7" s="1680"/>
      <c r="C7" s="1681" t="s">
        <v>102</v>
      </c>
      <c r="D7" s="1682"/>
    </row>
    <row r="8" spans="1:4" ht="15" customHeight="1">
      <c r="A8" s="1667" t="s">
        <v>103</v>
      </c>
      <c r="B8" s="1669"/>
      <c r="C8" s="1644" t="s">
        <v>266</v>
      </c>
      <c r="D8" s="1677"/>
    </row>
    <row r="9" spans="1:4" ht="30" customHeight="1">
      <c r="A9" s="1657" t="s">
        <v>104</v>
      </c>
      <c r="B9" s="1658"/>
      <c r="C9" s="1644" t="s">
        <v>267</v>
      </c>
      <c r="D9" s="1677"/>
    </row>
    <row r="10" spans="1:4" ht="15" customHeight="1">
      <c r="A10" s="1643" t="s">
        <v>105</v>
      </c>
      <c r="B10" s="1644"/>
      <c r="C10" s="1644" t="s">
        <v>106</v>
      </c>
      <c r="D10" s="1677"/>
    </row>
    <row r="11" spans="1:4" ht="15" customHeight="1">
      <c r="A11" s="1657" t="s">
        <v>107</v>
      </c>
      <c r="B11" s="1644"/>
      <c r="C11" s="1665" t="s">
        <v>268</v>
      </c>
      <c r="D11" s="1666"/>
    </row>
    <row r="12" spans="1:4" ht="15" customHeight="1">
      <c r="A12" s="1671" t="s">
        <v>108</v>
      </c>
      <c r="B12" s="1672"/>
      <c r="C12" s="1644" t="s">
        <v>109</v>
      </c>
      <c r="D12" s="1677"/>
    </row>
    <row r="13" spans="1:4" ht="15" customHeight="1">
      <c r="A13" s="1673"/>
      <c r="B13" s="1674"/>
      <c r="C13" s="1644" t="s">
        <v>110</v>
      </c>
      <c r="D13" s="1677"/>
    </row>
    <row r="14" spans="1:4" ht="15" customHeight="1">
      <c r="A14" s="1673"/>
      <c r="B14" s="1674"/>
      <c r="C14" s="1644" t="s">
        <v>111</v>
      </c>
      <c r="D14" s="1677"/>
    </row>
    <row r="15" spans="1:4" ht="15" customHeight="1">
      <c r="A15" s="1673"/>
      <c r="B15" s="1674"/>
      <c r="C15" s="1644" t="s">
        <v>112</v>
      </c>
      <c r="D15" s="1677"/>
    </row>
    <row r="16" spans="1:4" ht="15" customHeight="1">
      <c r="A16" s="1675"/>
      <c r="B16" s="1676"/>
      <c r="C16" s="1644" t="s">
        <v>113</v>
      </c>
      <c r="D16" s="1677"/>
    </row>
    <row r="17" spans="1:4" ht="15" customHeight="1">
      <c r="A17" s="1643" t="s">
        <v>114</v>
      </c>
      <c r="B17" s="1644"/>
      <c r="C17" s="1665" t="s">
        <v>269</v>
      </c>
      <c r="D17" s="1666"/>
    </row>
    <row r="18" spans="1:4" ht="30" customHeight="1">
      <c r="A18" s="1667" t="s">
        <v>419</v>
      </c>
      <c r="B18" s="1669"/>
      <c r="C18" s="1658" t="s">
        <v>115</v>
      </c>
      <c r="D18" s="1670"/>
    </row>
    <row r="19" spans="1:4" ht="15" customHeight="1">
      <c r="A19" s="1643" t="s">
        <v>116</v>
      </c>
      <c r="B19" s="1644"/>
      <c r="C19" s="1665" t="s">
        <v>270</v>
      </c>
      <c r="D19" s="1666"/>
    </row>
    <row r="20" spans="1:4" ht="15" customHeight="1">
      <c r="A20" s="1643" t="s">
        <v>117</v>
      </c>
      <c r="B20" s="1644"/>
      <c r="C20" s="1665" t="s">
        <v>271</v>
      </c>
      <c r="D20" s="1666"/>
    </row>
    <row r="21" spans="1:4" ht="15" customHeight="1">
      <c r="A21" s="1643" t="s">
        <v>118</v>
      </c>
      <c r="B21" s="1644"/>
      <c r="C21" s="1665" t="s">
        <v>272</v>
      </c>
      <c r="D21" s="1666"/>
    </row>
    <row r="22" spans="1:4" ht="30" customHeight="1">
      <c r="A22" s="1667" t="s">
        <v>420</v>
      </c>
      <c r="B22" s="1668"/>
      <c r="C22" s="1645"/>
      <c r="D22" s="1646"/>
    </row>
    <row r="23" spans="1:4" ht="45" customHeight="1">
      <c r="A23" s="1663" t="s">
        <v>421</v>
      </c>
      <c r="B23" s="1664"/>
      <c r="C23" s="1645" t="s">
        <v>119</v>
      </c>
      <c r="D23" s="1646"/>
    </row>
    <row r="24" spans="1:4" ht="15" customHeight="1">
      <c r="A24" s="1657" t="s">
        <v>120</v>
      </c>
      <c r="B24" s="1658"/>
      <c r="C24" s="1665" t="s">
        <v>273</v>
      </c>
      <c r="D24" s="1666"/>
    </row>
    <row r="25" spans="1:4" ht="15" customHeight="1">
      <c r="A25" s="1657" t="s">
        <v>121</v>
      </c>
      <c r="B25" s="1658"/>
      <c r="C25" s="1665" t="s">
        <v>122</v>
      </c>
      <c r="D25" s="1666"/>
    </row>
    <row r="26" spans="1:4" ht="15" customHeight="1">
      <c r="A26" s="1659" t="s">
        <v>123</v>
      </c>
      <c r="B26" s="1660"/>
      <c r="C26" s="1661" t="s">
        <v>274</v>
      </c>
      <c r="D26" s="1662"/>
    </row>
    <row r="27" spans="1:4" ht="75" customHeight="1">
      <c r="A27" s="1657" t="s">
        <v>425</v>
      </c>
      <c r="B27" s="1644"/>
      <c r="C27" s="1645" t="s">
        <v>119</v>
      </c>
      <c r="D27" s="1646"/>
    </row>
    <row r="28" spans="1:4" ht="60" customHeight="1">
      <c r="A28" s="1657" t="s">
        <v>422</v>
      </c>
      <c r="B28" s="1658"/>
      <c r="C28" s="1645" t="s">
        <v>119</v>
      </c>
      <c r="D28" s="1646"/>
    </row>
    <row r="29" spans="1:4" ht="30" customHeight="1">
      <c r="A29" s="1657" t="s">
        <v>124</v>
      </c>
      <c r="B29" s="1658"/>
      <c r="C29" s="1645" t="s">
        <v>119</v>
      </c>
      <c r="D29" s="1646"/>
    </row>
    <row r="30" spans="1:4" ht="45" customHeight="1">
      <c r="A30" s="1657" t="s">
        <v>125</v>
      </c>
      <c r="B30" s="1658"/>
      <c r="C30" s="1645" t="s">
        <v>119</v>
      </c>
      <c r="D30" s="1646"/>
    </row>
    <row r="31" spans="1:4" ht="45" customHeight="1">
      <c r="A31" s="1657" t="s">
        <v>423</v>
      </c>
      <c r="B31" s="1658"/>
      <c r="C31" s="1645" t="s">
        <v>119</v>
      </c>
      <c r="D31" s="1646"/>
    </row>
    <row r="32" spans="1:4" ht="15" customHeight="1">
      <c r="A32" s="1643" t="s">
        <v>126</v>
      </c>
      <c r="B32" s="1644"/>
      <c r="C32" s="1645" t="s">
        <v>127</v>
      </c>
      <c r="D32" s="1646"/>
    </row>
    <row r="33" spans="1:4" ht="15" customHeight="1">
      <c r="A33" s="119" t="s">
        <v>128</v>
      </c>
      <c r="B33" s="120"/>
      <c r="C33" s="1645" t="s">
        <v>127</v>
      </c>
      <c r="D33" s="1646"/>
    </row>
    <row r="34" spans="1:4" ht="15" customHeight="1">
      <c r="A34" s="1647" t="s">
        <v>424</v>
      </c>
      <c r="B34" s="1648"/>
      <c r="C34" s="1653" t="s">
        <v>129</v>
      </c>
      <c r="D34" s="1654"/>
    </row>
    <row r="35" spans="1:4" ht="15" customHeight="1">
      <c r="A35" s="1649"/>
      <c r="B35" s="1650"/>
      <c r="C35" s="1653" t="s">
        <v>130</v>
      </c>
      <c r="D35" s="1654"/>
    </row>
    <row r="36" spans="1:4" ht="15" customHeight="1">
      <c r="A36" s="1649"/>
      <c r="B36" s="1650"/>
      <c r="C36" s="1653" t="s">
        <v>131</v>
      </c>
      <c r="D36" s="1654"/>
    </row>
    <row r="37" spans="1:4" ht="15" customHeight="1">
      <c r="A37" s="1649"/>
      <c r="B37" s="1650"/>
      <c r="C37" s="1653" t="s">
        <v>132</v>
      </c>
      <c r="D37" s="1654"/>
    </row>
    <row r="38" spans="1:4" ht="15" customHeight="1">
      <c r="A38" s="1649"/>
      <c r="B38" s="1650"/>
      <c r="C38" s="1653" t="s">
        <v>133</v>
      </c>
      <c r="D38" s="1654"/>
    </row>
    <row r="39" spans="1:4" ht="15" customHeight="1" thickBot="1">
      <c r="A39" s="1651"/>
      <c r="B39" s="1652"/>
      <c r="C39" s="1655" t="s">
        <v>134</v>
      </c>
      <c r="D39" s="1656"/>
    </row>
    <row r="40" spans="1:4" ht="15" customHeight="1">
      <c r="A40" s="143" t="s">
        <v>275</v>
      </c>
      <c r="B40" s="143"/>
      <c r="C40" s="144"/>
    </row>
    <row r="41" spans="1:4" ht="15" customHeight="1">
      <c r="A41" s="1640" t="s">
        <v>276</v>
      </c>
      <c r="B41" s="1640"/>
      <c r="C41" s="1640"/>
      <c r="D41" s="1640"/>
    </row>
    <row r="42" spans="1:4" ht="15" customHeight="1">
      <c r="A42" s="1640" t="s">
        <v>277</v>
      </c>
      <c r="B42" s="1640"/>
      <c r="C42" s="1640"/>
      <c r="D42" s="1640"/>
    </row>
    <row r="43" spans="1:4" ht="15" customHeight="1">
      <c r="A43" s="1641" t="s">
        <v>658</v>
      </c>
      <c r="B43" s="1641"/>
      <c r="C43" s="1641"/>
      <c r="D43" s="1641"/>
    </row>
    <row r="44" spans="1:4" ht="15" customHeight="1"/>
    <row r="45" spans="1:4">
      <c r="A45" s="1642" t="s">
        <v>745</v>
      </c>
      <c r="B45" s="1642"/>
      <c r="C45" s="1642"/>
      <c r="D45" s="1642"/>
    </row>
    <row r="46" spans="1:4">
      <c r="C46" s="121"/>
      <c r="D46" s="369" t="str">
        <f>様式7!$F$4</f>
        <v>○○○○○○○○○○○ＥＳＣＯ事業</v>
      </c>
    </row>
    <row r="47" spans="1:4">
      <c r="C47" s="121"/>
    </row>
    <row r="48" spans="1:4">
      <c r="C48" s="121"/>
    </row>
  </sheetData>
  <mergeCells count="66">
    <mergeCell ref="C1:D1"/>
    <mergeCell ref="A7:B7"/>
    <mergeCell ref="C7:D7"/>
    <mergeCell ref="A2:D2"/>
    <mergeCell ref="B3:D3"/>
    <mergeCell ref="B4:D4"/>
    <mergeCell ref="A6:B6"/>
    <mergeCell ref="C6:D6"/>
    <mergeCell ref="A8:B8"/>
    <mergeCell ref="C8:D8"/>
    <mergeCell ref="A9:B9"/>
    <mergeCell ref="C9:D9"/>
    <mergeCell ref="A10:B10"/>
    <mergeCell ref="C10:D10"/>
    <mergeCell ref="A11:B11"/>
    <mergeCell ref="C11:D11"/>
    <mergeCell ref="A12:B16"/>
    <mergeCell ref="C12:D12"/>
    <mergeCell ref="C13:D13"/>
    <mergeCell ref="C14:D14"/>
    <mergeCell ref="C15:D15"/>
    <mergeCell ref="C16:D16"/>
    <mergeCell ref="A17:B17"/>
    <mergeCell ref="C17:D17"/>
    <mergeCell ref="A18:B18"/>
    <mergeCell ref="C18:D18"/>
    <mergeCell ref="A19:B19"/>
    <mergeCell ref="C19:D19"/>
    <mergeCell ref="A20:B20"/>
    <mergeCell ref="C20:D20"/>
    <mergeCell ref="A21:B21"/>
    <mergeCell ref="C21:D21"/>
    <mergeCell ref="A22:B22"/>
    <mergeCell ref="C22:D22"/>
    <mergeCell ref="A23:B23"/>
    <mergeCell ref="C23:D23"/>
    <mergeCell ref="A24:B24"/>
    <mergeCell ref="C24:D24"/>
    <mergeCell ref="A25:B25"/>
    <mergeCell ref="C25:D25"/>
    <mergeCell ref="A26:B26"/>
    <mergeCell ref="C26:D26"/>
    <mergeCell ref="A27:B27"/>
    <mergeCell ref="C27:D27"/>
    <mergeCell ref="A28:B28"/>
    <mergeCell ref="C28:D28"/>
    <mergeCell ref="A29:B29"/>
    <mergeCell ref="C29:D29"/>
    <mergeCell ref="A30:B30"/>
    <mergeCell ref="C30:D30"/>
    <mergeCell ref="A31:B31"/>
    <mergeCell ref="C31:D31"/>
    <mergeCell ref="A41:D41"/>
    <mergeCell ref="A42:D42"/>
    <mergeCell ref="A43:D43"/>
    <mergeCell ref="A45:D45"/>
    <mergeCell ref="A32:B32"/>
    <mergeCell ref="C32:D32"/>
    <mergeCell ref="C33:D33"/>
    <mergeCell ref="A34:B39"/>
    <mergeCell ref="C34:D34"/>
    <mergeCell ref="C35:D35"/>
    <mergeCell ref="C36:D36"/>
    <mergeCell ref="C37:D37"/>
    <mergeCell ref="C38:D38"/>
    <mergeCell ref="C39:D39"/>
  </mergeCells>
  <phoneticPr fontId="6"/>
  <pageMargins left="0.70866141732283472" right="0" top="0.55118110236220474" bottom="0" header="0.31496062992125984" footer="0.31496062992125984"/>
  <pageSetup paperSize="9" scale="90" fitToWidth="0" orientation="portrait"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pageSetUpPr fitToPage="1"/>
  </sheetPr>
  <dimension ref="A1:P41"/>
  <sheetViews>
    <sheetView view="pageBreakPreview" zoomScale="90" zoomScaleNormal="70" zoomScaleSheetLayoutView="90" workbookViewId="0">
      <selection activeCell="AJ46" sqref="AJ46"/>
    </sheetView>
  </sheetViews>
  <sheetFormatPr defaultRowHeight="13.2"/>
  <cols>
    <col min="1" max="1" width="5.77734375" style="127" bestFit="1" customWidth="1"/>
    <col min="2" max="2" width="14" style="127" customWidth="1"/>
    <col min="3" max="3" width="15.21875" style="127" customWidth="1"/>
    <col min="4" max="8" width="9.6640625" style="127" customWidth="1"/>
    <col min="9" max="9" width="19.6640625" style="127" customWidth="1"/>
    <col min="10" max="11" width="9.6640625" style="127" customWidth="1"/>
    <col min="12" max="12" width="12.109375" style="122" customWidth="1"/>
    <col min="13" max="13" width="13.109375" style="122" customWidth="1"/>
    <col min="14" max="14" width="9" style="122"/>
    <col min="15" max="15" width="22.77734375" style="122" bestFit="1" customWidth="1"/>
    <col min="16" max="16" width="16.6640625" style="122" bestFit="1" customWidth="1"/>
    <col min="17" max="256" width="9" style="122"/>
    <col min="257" max="257" width="5.77734375" style="122" bestFit="1" customWidth="1"/>
    <col min="258" max="258" width="11.88671875" style="122" bestFit="1" customWidth="1"/>
    <col min="259" max="259" width="22.77734375" style="122" bestFit="1" customWidth="1"/>
    <col min="260" max="264" width="9.6640625" style="122" customWidth="1"/>
    <col min="265" max="265" width="24.77734375" style="122" bestFit="1" customWidth="1"/>
    <col min="266" max="267" width="9.6640625" style="122" customWidth="1"/>
    <col min="268" max="268" width="54.109375" style="122" customWidth="1"/>
    <col min="269" max="269" width="13.109375" style="122" customWidth="1"/>
    <col min="270" max="270" width="9" style="122"/>
    <col min="271" max="271" width="22.77734375" style="122" bestFit="1" customWidth="1"/>
    <col min="272" max="272" width="16.6640625" style="122" bestFit="1" customWidth="1"/>
    <col min="273" max="512" width="9" style="122"/>
    <col min="513" max="513" width="5.77734375" style="122" bestFit="1" customWidth="1"/>
    <col min="514" max="514" width="11.88671875" style="122" bestFit="1" customWidth="1"/>
    <col min="515" max="515" width="22.77734375" style="122" bestFit="1" customWidth="1"/>
    <col min="516" max="520" width="9.6640625" style="122" customWidth="1"/>
    <col min="521" max="521" width="24.77734375" style="122" bestFit="1" customWidth="1"/>
    <col min="522" max="523" width="9.6640625" style="122" customWidth="1"/>
    <col min="524" max="524" width="54.109375" style="122" customWidth="1"/>
    <col min="525" max="525" width="13.109375" style="122" customWidth="1"/>
    <col min="526" max="526" width="9" style="122"/>
    <col min="527" max="527" width="22.77734375" style="122" bestFit="1" customWidth="1"/>
    <col min="528" max="528" width="16.6640625" style="122" bestFit="1" customWidth="1"/>
    <col min="529" max="768" width="9" style="122"/>
    <col min="769" max="769" width="5.77734375" style="122" bestFit="1" customWidth="1"/>
    <col min="770" max="770" width="11.88671875" style="122" bestFit="1" customWidth="1"/>
    <col min="771" max="771" width="22.77734375" style="122" bestFit="1" customWidth="1"/>
    <col min="772" max="776" width="9.6640625" style="122" customWidth="1"/>
    <col min="777" max="777" width="24.77734375" style="122" bestFit="1" customWidth="1"/>
    <col min="778" max="779" width="9.6640625" style="122" customWidth="1"/>
    <col min="780" max="780" width="54.109375" style="122" customWidth="1"/>
    <col min="781" max="781" width="13.109375" style="122" customWidth="1"/>
    <col min="782" max="782" width="9" style="122"/>
    <col min="783" max="783" width="22.77734375" style="122" bestFit="1" customWidth="1"/>
    <col min="784" max="784" width="16.6640625" style="122" bestFit="1" customWidth="1"/>
    <col min="785" max="1024" width="9" style="122"/>
    <col min="1025" max="1025" width="5.77734375" style="122" bestFit="1" customWidth="1"/>
    <col min="1026" max="1026" width="11.88671875" style="122" bestFit="1" customWidth="1"/>
    <col min="1027" max="1027" width="22.77734375" style="122" bestFit="1" customWidth="1"/>
    <col min="1028" max="1032" width="9.6640625" style="122" customWidth="1"/>
    <col min="1033" max="1033" width="24.77734375" style="122" bestFit="1" customWidth="1"/>
    <col min="1034" max="1035" width="9.6640625" style="122" customWidth="1"/>
    <col min="1036" max="1036" width="54.109375" style="122" customWidth="1"/>
    <col min="1037" max="1037" width="13.109375" style="122" customWidth="1"/>
    <col min="1038" max="1038" width="9" style="122"/>
    <col min="1039" max="1039" width="22.77734375" style="122" bestFit="1" customWidth="1"/>
    <col min="1040" max="1040" width="16.6640625" style="122" bestFit="1" customWidth="1"/>
    <col min="1041" max="1280" width="9" style="122"/>
    <col min="1281" max="1281" width="5.77734375" style="122" bestFit="1" customWidth="1"/>
    <col min="1282" max="1282" width="11.88671875" style="122" bestFit="1" customWidth="1"/>
    <col min="1283" max="1283" width="22.77734375" style="122" bestFit="1" customWidth="1"/>
    <col min="1284" max="1288" width="9.6640625" style="122" customWidth="1"/>
    <col min="1289" max="1289" width="24.77734375" style="122" bestFit="1" customWidth="1"/>
    <col min="1290" max="1291" width="9.6640625" style="122" customWidth="1"/>
    <col min="1292" max="1292" width="54.109375" style="122" customWidth="1"/>
    <col min="1293" max="1293" width="13.109375" style="122" customWidth="1"/>
    <col min="1294" max="1294" width="9" style="122"/>
    <col min="1295" max="1295" width="22.77734375" style="122" bestFit="1" customWidth="1"/>
    <col min="1296" max="1296" width="16.6640625" style="122" bestFit="1" customWidth="1"/>
    <col min="1297" max="1536" width="9" style="122"/>
    <col min="1537" max="1537" width="5.77734375" style="122" bestFit="1" customWidth="1"/>
    <col min="1538" max="1538" width="11.88671875" style="122" bestFit="1" customWidth="1"/>
    <col min="1539" max="1539" width="22.77734375" style="122" bestFit="1" customWidth="1"/>
    <col min="1540" max="1544" width="9.6640625" style="122" customWidth="1"/>
    <col min="1545" max="1545" width="24.77734375" style="122" bestFit="1" customWidth="1"/>
    <col min="1546" max="1547" width="9.6640625" style="122" customWidth="1"/>
    <col min="1548" max="1548" width="54.109375" style="122" customWidth="1"/>
    <col min="1549" max="1549" width="13.109375" style="122" customWidth="1"/>
    <col min="1550" max="1550" width="9" style="122"/>
    <col min="1551" max="1551" width="22.77734375" style="122" bestFit="1" customWidth="1"/>
    <col min="1552" max="1552" width="16.6640625" style="122" bestFit="1" customWidth="1"/>
    <col min="1553" max="1792" width="9" style="122"/>
    <col min="1793" max="1793" width="5.77734375" style="122" bestFit="1" customWidth="1"/>
    <col min="1794" max="1794" width="11.88671875" style="122" bestFit="1" customWidth="1"/>
    <col min="1795" max="1795" width="22.77734375" style="122" bestFit="1" customWidth="1"/>
    <col min="1796" max="1800" width="9.6640625" style="122" customWidth="1"/>
    <col min="1801" max="1801" width="24.77734375" style="122" bestFit="1" customWidth="1"/>
    <col min="1802" max="1803" width="9.6640625" style="122" customWidth="1"/>
    <col min="1804" max="1804" width="54.109375" style="122" customWidth="1"/>
    <col min="1805" max="1805" width="13.109375" style="122" customWidth="1"/>
    <col min="1806" max="1806" width="9" style="122"/>
    <col min="1807" max="1807" width="22.77734375" style="122" bestFit="1" customWidth="1"/>
    <col min="1808" max="1808" width="16.6640625" style="122" bestFit="1" customWidth="1"/>
    <col min="1809" max="2048" width="9" style="122"/>
    <col min="2049" max="2049" width="5.77734375" style="122" bestFit="1" customWidth="1"/>
    <col min="2050" max="2050" width="11.88671875" style="122" bestFit="1" customWidth="1"/>
    <col min="2051" max="2051" width="22.77734375" style="122" bestFit="1" customWidth="1"/>
    <col min="2052" max="2056" width="9.6640625" style="122" customWidth="1"/>
    <col min="2057" max="2057" width="24.77734375" style="122" bestFit="1" customWidth="1"/>
    <col min="2058" max="2059" width="9.6640625" style="122" customWidth="1"/>
    <col min="2060" max="2060" width="54.109375" style="122" customWidth="1"/>
    <col min="2061" max="2061" width="13.109375" style="122" customWidth="1"/>
    <col min="2062" max="2062" width="9" style="122"/>
    <col min="2063" max="2063" width="22.77734375" style="122" bestFit="1" customWidth="1"/>
    <col min="2064" max="2064" width="16.6640625" style="122" bestFit="1" customWidth="1"/>
    <col min="2065" max="2304" width="9" style="122"/>
    <col min="2305" max="2305" width="5.77734375" style="122" bestFit="1" customWidth="1"/>
    <col min="2306" max="2306" width="11.88671875" style="122" bestFit="1" customWidth="1"/>
    <col min="2307" max="2307" width="22.77734375" style="122" bestFit="1" customWidth="1"/>
    <col min="2308" max="2312" width="9.6640625" style="122" customWidth="1"/>
    <col min="2313" max="2313" width="24.77734375" style="122" bestFit="1" customWidth="1"/>
    <col min="2314" max="2315" width="9.6640625" style="122" customWidth="1"/>
    <col min="2316" max="2316" width="54.109375" style="122" customWidth="1"/>
    <col min="2317" max="2317" width="13.109375" style="122" customWidth="1"/>
    <col min="2318" max="2318" width="9" style="122"/>
    <col min="2319" max="2319" width="22.77734375" style="122" bestFit="1" customWidth="1"/>
    <col min="2320" max="2320" width="16.6640625" style="122" bestFit="1" customWidth="1"/>
    <col min="2321" max="2560" width="9" style="122"/>
    <col min="2561" max="2561" width="5.77734375" style="122" bestFit="1" customWidth="1"/>
    <col min="2562" max="2562" width="11.88671875" style="122" bestFit="1" customWidth="1"/>
    <col min="2563" max="2563" width="22.77734375" style="122" bestFit="1" customWidth="1"/>
    <col min="2564" max="2568" width="9.6640625" style="122" customWidth="1"/>
    <col min="2569" max="2569" width="24.77734375" style="122" bestFit="1" customWidth="1"/>
    <col min="2570" max="2571" width="9.6640625" style="122" customWidth="1"/>
    <col min="2572" max="2572" width="54.109375" style="122" customWidth="1"/>
    <col min="2573" max="2573" width="13.109375" style="122" customWidth="1"/>
    <col min="2574" max="2574" width="9" style="122"/>
    <col min="2575" max="2575" width="22.77734375" style="122" bestFit="1" customWidth="1"/>
    <col min="2576" max="2576" width="16.6640625" style="122" bestFit="1" customWidth="1"/>
    <col min="2577" max="2816" width="9" style="122"/>
    <col min="2817" max="2817" width="5.77734375" style="122" bestFit="1" customWidth="1"/>
    <col min="2818" max="2818" width="11.88671875" style="122" bestFit="1" customWidth="1"/>
    <col min="2819" max="2819" width="22.77734375" style="122" bestFit="1" customWidth="1"/>
    <col min="2820" max="2824" width="9.6640625" style="122" customWidth="1"/>
    <col min="2825" max="2825" width="24.77734375" style="122" bestFit="1" customWidth="1"/>
    <col min="2826" max="2827" width="9.6640625" style="122" customWidth="1"/>
    <col min="2828" max="2828" width="54.109375" style="122" customWidth="1"/>
    <col min="2829" max="2829" width="13.109375" style="122" customWidth="1"/>
    <col min="2830" max="2830" width="9" style="122"/>
    <col min="2831" max="2831" width="22.77734375" style="122" bestFit="1" customWidth="1"/>
    <col min="2832" max="2832" width="16.6640625" style="122" bestFit="1" customWidth="1"/>
    <col min="2833" max="3072" width="9" style="122"/>
    <col min="3073" max="3073" width="5.77734375" style="122" bestFit="1" customWidth="1"/>
    <col min="3074" max="3074" width="11.88671875" style="122" bestFit="1" customWidth="1"/>
    <col min="3075" max="3075" width="22.77734375" style="122" bestFit="1" customWidth="1"/>
    <col min="3076" max="3080" width="9.6640625" style="122" customWidth="1"/>
    <col min="3081" max="3081" width="24.77734375" style="122" bestFit="1" customWidth="1"/>
    <col min="3082" max="3083" width="9.6640625" style="122" customWidth="1"/>
    <col min="3084" max="3084" width="54.109375" style="122" customWidth="1"/>
    <col min="3085" max="3085" width="13.109375" style="122" customWidth="1"/>
    <col min="3086" max="3086" width="9" style="122"/>
    <col min="3087" max="3087" width="22.77734375" style="122" bestFit="1" customWidth="1"/>
    <col min="3088" max="3088" width="16.6640625" style="122" bestFit="1" customWidth="1"/>
    <col min="3089" max="3328" width="9" style="122"/>
    <col min="3329" max="3329" width="5.77734375" style="122" bestFit="1" customWidth="1"/>
    <col min="3330" max="3330" width="11.88671875" style="122" bestFit="1" customWidth="1"/>
    <col min="3331" max="3331" width="22.77734375" style="122" bestFit="1" customWidth="1"/>
    <col min="3332" max="3336" width="9.6640625" style="122" customWidth="1"/>
    <col min="3337" max="3337" width="24.77734375" style="122" bestFit="1" customWidth="1"/>
    <col min="3338" max="3339" width="9.6640625" style="122" customWidth="1"/>
    <col min="3340" max="3340" width="54.109375" style="122" customWidth="1"/>
    <col min="3341" max="3341" width="13.109375" style="122" customWidth="1"/>
    <col min="3342" max="3342" width="9" style="122"/>
    <col min="3343" max="3343" width="22.77734375" style="122" bestFit="1" customWidth="1"/>
    <col min="3344" max="3344" width="16.6640625" style="122" bestFit="1" customWidth="1"/>
    <col min="3345" max="3584" width="9" style="122"/>
    <col min="3585" max="3585" width="5.77734375" style="122" bestFit="1" customWidth="1"/>
    <col min="3586" max="3586" width="11.88671875" style="122" bestFit="1" customWidth="1"/>
    <col min="3587" max="3587" width="22.77734375" style="122" bestFit="1" customWidth="1"/>
    <col min="3588" max="3592" width="9.6640625" style="122" customWidth="1"/>
    <col min="3593" max="3593" width="24.77734375" style="122" bestFit="1" customWidth="1"/>
    <col min="3594" max="3595" width="9.6640625" style="122" customWidth="1"/>
    <col min="3596" max="3596" width="54.109375" style="122" customWidth="1"/>
    <col min="3597" max="3597" width="13.109375" style="122" customWidth="1"/>
    <col min="3598" max="3598" width="9" style="122"/>
    <col min="3599" max="3599" width="22.77734375" style="122" bestFit="1" customWidth="1"/>
    <col min="3600" max="3600" width="16.6640625" style="122" bestFit="1" customWidth="1"/>
    <col min="3601" max="3840" width="9" style="122"/>
    <col min="3841" max="3841" width="5.77734375" style="122" bestFit="1" customWidth="1"/>
    <col min="3842" max="3842" width="11.88671875" style="122" bestFit="1" customWidth="1"/>
    <col min="3843" max="3843" width="22.77734375" style="122" bestFit="1" customWidth="1"/>
    <col min="3844" max="3848" width="9.6640625" style="122" customWidth="1"/>
    <col min="3849" max="3849" width="24.77734375" style="122" bestFit="1" customWidth="1"/>
    <col min="3850" max="3851" width="9.6640625" style="122" customWidth="1"/>
    <col min="3852" max="3852" width="54.109375" style="122" customWidth="1"/>
    <col min="3853" max="3853" width="13.109375" style="122" customWidth="1"/>
    <col min="3854" max="3854" width="9" style="122"/>
    <col min="3855" max="3855" width="22.77734375" style="122" bestFit="1" customWidth="1"/>
    <col min="3856" max="3856" width="16.6640625" style="122" bestFit="1" customWidth="1"/>
    <col min="3857" max="4096" width="9" style="122"/>
    <col min="4097" max="4097" width="5.77734375" style="122" bestFit="1" customWidth="1"/>
    <col min="4098" max="4098" width="11.88671875" style="122" bestFit="1" customWidth="1"/>
    <col min="4099" max="4099" width="22.77734375" style="122" bestFit="1" customWidth="1"/>
    <col min="4100" max="4104" width="9.6640625" style="122" customWidth="1"/>
    <col min="4105" max="4105" width="24.77734375" style="122" bestFit="1" customWidth="1"/>
    <col min="4106" max="4107" width="9.6640625" style="122" customWidth="1"/>
    <col min="4108" max="4108" width="54.109375" style="122" customWidth="1"/>
    <col min="4109" max="4109" width="13.109375" style="122" customWidth="1"/>
    <col min="4110" max="4110" width="9" style="122"/>
    <col min="4111" max="4111" width="22.77734375" style="122" bestFit="1" customWidth="1"/>
    <col min="4112" max="4112" width="16.6640625" style="122" bestFit="1" customWidth="1"/>
    <col min="4113" max="4352" width="9" style="122"/>
    <col min="4353" max="4353" width="5.77734375" style="122" bestFit="1" customWidth="1"/>
    <col min="4354" max="4354" width="11.88671875" style="122" bestFit="1" customWidth="1"/>
    <col min="4355" max="4355" width="22.77734375" style="122" bestFit="1" customWidth="1"/>
    <col min="4356" max="4360" width="9.6640625" style="122" customWidth="1"/>
    <col min="4361" max="4361" width="24.77734375" style="122" bestFit="1" customWidth="1"/>
    <col min="4362" max="4363" width="9.6640625" style="122" customWidth="1"/>
    <col min="4364" max="4364" width="54.109375" style="122" customWidth="1"/>
    <col min="4365" max="4365" width="13.109375" style="122" customWidth="1"/>
    <col min="4366" max="4366" width="9" style="122"/>
    <col min="4367" max="4367" width="22.77734375" style="122" bestFit="1" customWidth="1"/>
    <col min="4368" max="4368" width="16.6640625" style="122" bestFit="1" customWidth="1"/>
    <col min="4369" max="4608" width="9" style="122"/>
    <col min="4609" max="4609" width="5.77734375" style="122" bestFit="1" customWidth="1"/>
    <col min="4610" max="4610" width="11.88671875" style="122" bestFit="1" customWidth="1"/>
    <col min="4611" max="4611" width="22.77734375" style="122" bestFit="1" customWidth="1"/>
    <col min="4612" max="4616" width="9.6640625" style="122" customWidth="1"/>
    <col min="4617" max="4617" width="24.77734375" style="122" bestFit="1" customWidth="1"/>
    <col min="4618" max="4619" width="9.6640625" style="122" customWidth="1"/>
    <col min="4620" max="4620" width="54.109375" style="122" customWidth="1"/>
    <col min="4621" max="4621" width="13.109375" style="122" customWidth="1"/>
    <col min="4622" max="4622" width="9" style="122"/>
    <col min="4623" max="4623" width="22.77734375" style="122" bestFit="1" customWidth="1"/>
    <col min="4624" max="4624" width="16.6640625" style="122" bestFit="1" customWidth="1"/>
    <col min="4625" max="4864" width="9" style="122"/>
    <col min="4865" max="4865" width="5.77734375" style="122" bestFit="1" customWidth="1"/>
    <col min="4866" max="4866" width="11.88671875" style="122" bestFit="1" customWidth="1"/>
    <col min="4867" max="4867" width="22.77734375" style="122" bestFit="1" customWidth="1"/>
    <col min="4868" max="4872" width="9.6640625" style="122" customWidth="1"/>
    <col min="4873" max="4873" width="24.77734375" style="122" bestFit="1" customWidth="1"/>
    <col min="4874" max="4875" width="9.6640625" style="122" customWidth="1"/>
    <col min="4876" max="4876" width="54.109375" style="122" customWidth="1"/>
    <col min="4877" max="4877" width="13.109375" style="122" customWidth="1"/>
    <col min="4878" max="4878" width="9" style="122"/>
    <col min="4879" max="4879" width="22.77734375" style="122" bestFit="1" customWidth="1"/>
    <col min="4880" max="4880" width="16.6640625" style="122" bestFit="1" customWidth="1"/>
    <col min="4881" max="5120" width="9" style="122"/>
    <col min="5121" max="5121" width="5.77734375" style="122" bestFit="1" customWidth="1"/>
    <col min="5122" max="5122" width="11.88671875" style="122" bestFit="1" customWidth="1"/>
    <col min="5123" max="5123" width="22.77734375" style="122" bestFit="1" customWidth="1"/>
    <col min="5124" max="5128" width="9.6640625" style="122" customWidth="1"/>
    <col min="5129" max="5129" width="24.77734375" style="122" bestFit="1" customWidth="1"/>
    <col min="5130" max="5131" width="9.6640625" style="122" customWidth="1"/>
    <col min="5132" max="5132" width="54.109375" style="122" customWidth="1"/>
    <col min="5133" max="5133" width="13.109375" style="122" customWidth="1"/>
    <col min="5134" max="5134" width="9" style="122"/>
    <col min="5135" max="5135" width="22.77734375" style="122" bestFit="1" customWidth="1"/>
    <col min="5136" max="5136" width="16.6640625" style="122" bestFit="1" customWidth="1"/>
    <col min="5137" max="5376" width="9" style="122"/>
    <col min="5377" max="5377" width="5.77734375" style="122" bestFit="1" customWidth="1"/>
    <col min="5378" max="5378" width="11.88671875" style="122" bestFit="1" customWidth="1"/>
    <col min="5379" max="5379" width="22.77734375" style="122" bestFit="1" customWidth="1"/>
    <col min="5380" max="5384" width="9.6640625" style="122" customWidth="1"/>
    <col min="5385" max="5385" width="24.77734375" style="122" bestFit="1" customWidth="1"/>
    <col min="5386" max="5387" width="9.6640625" style="122" customWidth="1"/>
    <col min="5388" max="5388" width="54.109375" style="122" customWidth="1"/>
    <col min="5389" max="5389" width="13.109375" style="122" customWidth="1"/>
    <col min="5390" max="5390" width="9" style="122"/>
    <col min="5391" max="5391" width="22.77734375" style="122" bestFit="1" customWidth="1"/>
    <col min="5392" max="5392" width="16.6640625" style="122" bestFit="1" customWidth="1"/>
    <col min="5393" max="5632" width="9" style="122"/>
    <col min="5633" max="5633" width="5.77734375" style="122" bestFit="1" customWidth="1"/>
    <col min="5634" max="5634" width="11.88671875" style="122" bestFit="1" customWidth="1"/>
    <col min="5635" max="5635" width="22.77734375" style="122" bestFit="1" customWidth="1"/>
    <col min="5636" max="5640" width="9.6640625" style="122" customWidth="1"/>
    <col min="5641" max="5641" width="24.77734375" style="122" bestFit="1" customWidth="1"/>
    <col min="5642" max="5643" width="9.6640625" style="122" customWidth="1"/>
    <col min="5644" max="5644" width="54.109375" style="122" customWidth="1"/>
    <col min="5645" max="5645" width="13.109375" style="122" customWidth="1"/>
    <col min="5646" max="5646" width="9" style="122"/>
    <col min="5647" max="5647" width="22.77734375" style="122" bestFit="1" customWidth="1"/>
    <col min="5648" max="5648" width="16.6640625" style="122" bestFit="1" customWidth="1"/>
    <col min="5649" max="5888" width="9" style="122"/>
    <col min="5889" max="5889" width="5.77734375" style="122" bestFit="1" customWidth="1"/>
    <col min="5890" max="5890" width="11.88671875" style="122" bestFit="1" customWidth="1"/>
    <col min="5891" max="5891" width="22.77734375" style="122" bestFit="1" customWidth="1"/>
    <col min="5892" max="5896" width="9.6640625" style="122" customWidth="1"/>
    <col min="5897" max="5897" width="24.77734375" style="122" bestFit="1" customWidth="1"/>
    <col min="5898" max="5899" width="9.6640625" style="122" customWidth="1"/>
    <col min="5900" max="5900" width="54.109375" style="122" customWidth="1"/>
    <col min="5901" max="5901" width="13.109375" style="122" customWidth="1"/>
    <col min="5902" max="5902" width="9" style="122"/>
    <col min="5903" max="5903" width="22.77734375" style="122" bestFit="1" customWidth="1"/>
    <col min="5904" max="5904" width="16.6640625" style="122" bestFit="1" customWidth="1"/>
    <col min="5905" max="6144" width="9" style="122"/>
    <col min="6145" max="6145" width="5.77734375" style="122" bestFit="1" customWidth="1"/>
    <col min="6146" max="6146" width="11.88671875" style="122" bestFit="1" customWidth="1"/>
    <col min="6147" max="6147" width="22.77734375" style="122" bestFit="1" customWidth="1"/>
    <col min="6148" max="6152" width="9.6640625" style="122" customWidth="1"/>
    <col min="6153" max="6153" width="24.77734375" style="122" bestFit="1" customWidth="1"/>
    <col min="6154" max="6155" width="9.6640625" style="122" customWidth="1"/>
    <col min="6156" max="6156" width="54.109375" style="122" customWidth="1"/>
    <col min="6157" max="6157" width="13.109375" style="122" customWidth="1"/>
    <col min="6158" max="6158" width="9" style="122"/>
    <col min="6159" max="6159" width="22.77734375" style="122" bestFit="1" customWidth="1"/>
    <col min="6160" max="6160" width="16.6640625" style="122" bestFit="1" customWidth="1"/>
    <col min="6161" max="6400" width="9" style="122"/>
    <col min="6401" max="6401" width="5.77734375" style="122" bestFit="1" customWidth="1"/>
    <col min="6402" max="6402" width="11.88671875" style="122" bestFit="1" customWidth="1"/>
    <col min="6403" max="6403" width="22.77734375" style="122" bestFit="1" customWidth="1"/>
    <col min="6404" max="6408" width="9.6640625" style="122" customWidth="1"/>
    <col min="6409" max="6409" width="24.77734375" style="122" bestFit="1" customWidth="1"/>
    <col min="6410" max="6411" width="9.6640625" style="122" customWidth="1"/>
    <col min="6412" max="6412" width="54.109375" style="122" customWidth="1"/>
    <col min="6413" max="6413" width="13.109375" style="122" customWidth="1"/>
    <col min="6414" max="6414" width="9" style="122"/>
    <col min="6415" max="6415" width="22.77734375" style="122" bestFit="1" customWidth="1"/>
    <col min="6416" max="6416" width="16.6640625" style="122" bestFit="1" customWidth="1"/>
    <col min="6417" max="6656" width="9" style="122"/>
    <col min="6657" max="6657" width="5.77734375" style="122" bestFit="1" customWidth="1"/>
    <col min="6658" max="6658" width="11.88671875" style="122" bestFit="1" customWidth="1"/>
    <col min="6659" max="6659" width="22.77734375" style="122" bestFit="1" customWidth="1"/>
    <col min="6660" max="6664" width="9.6640625" style="122" customWidth="1"/>
    <col min="6665" max="6665" width="24.77734375" style="122" bestFit="1" customWidth="1"/>
    <col min="6666" max="6667" width="9.6640625" style="122" customWidth="1"/>
    <col min="6668" max="6668" width="54.109375" style="122" customWidth="1"/>
    <col min="6669" max="6669" width="13.109375" style="122" customWidth="1"/>
    <col min="6670" max="6670" width="9" style="122"/>
    <col min="6671" max="6671" width="22.77734375" style="122" bestFit="1" customWidth="1"/>
    <col min="6672" max="6672" width="16.6640625" style="122" bestFit="1" customWidth="1"/>
    <col min="6673" max="6912" width="9" style="122"/>
    <col min="6913" max="6913" width="5.77734375" style="122" bestFit="1" customWidth="1"/>
    <col min="6914" max="6914" width="11.88671875" style="122" bestFit="1" customWidth="1"/>
    <col min="6915" max="6915" width="22.77734375" style="122" bestFit="1" customWidth="1"/>
    <col min="6916" max="6920" width="9.6640625" style="122" customWidth="1"/>
    <col min="6921" max="6921" width="24.77734375" style="122" bestFit="1" customWidth="1"/>
    <col min="6922" max="6923" width="9.6640625" style="122" customWidth="1"/>
    <col min="6924" max="6924" width="54.109375" style="122" customWidth="1"/>
    <col min="6925" max="6925" width="13.109375" style="122" customWidth="1"/>
    <col min="6926" max="6926" width="9" style="122"/>
    <col min="6927" max="6927" width="22.77734375" style="122" bestFit="1" customWidth="1"/>
    <col min="6928" max="6928" width="16.6640625" style="122" bestFit="1" customWidth="1"/>
    <col min="6929" max="7168" width="9" style="122"/>
    <col min="7169" max="7169" width="5.77734375" style="122" bestFit="1" customWidth="1"/>
    <col min="7170" max="7170" width="11.88671875" style="122" bestFit="1" customWidth="1"/>
    <col min="7171" max="7171" width="22.77734375" style="122" bestFit="1" customWidth="1"/>
    <col min="7172" max="7176" width="9.6640625" style="122" customWidth="1"/>
    <col min="7177" max="7177" width="24.77734375" style="122" bestFit="1" customWidth="1"/>
    <col min="7178" max="7179" width="9.6640625" style="122" customWidth="1"/>
    <col min="7180" max="7180" width="54.109375" style="122" customWidth="1"/>
    <col min="7181" max="7181" width="13.109375" style="122" customWidth="1"/>
    <col min="7182" max="7182" width="9" style="122"/>
    <col min="7183" max="7183" width="22.77734375" style="122" bestFit="1" customWidth="1"/>
    <col min="7184" max="7184" width="16.6640625" style="122" bestFit="1" customWidth="1"/>
    <col min="7185" max="7424" width="9" style="122"/>
    <col min="7425" max="7425" width="5.77734375" style="122" bestFit="1" customWidth="1"/>
    <col min="7426" max="7426" width="11.88671875" style="122" bestFit="1" customWidth="1"/>
    <col min="7427" max="7427" width="22.77734375" style="122" bestFit="1" customWidth="1"/>
    <col min="7428" max="7432" width="9.6640625" style="122" customWidth="1"/>
    <col min="7433" max="7433" width="24.77734375" style="122" bestFit="1" customWidth="1"/>
    <col min="7434" max="7435" width="9.6640625" style="122" customWidth="1"/>
    <col min="7436" max="7436" width="54.109375" style="122" customWidth="1"/>
    <col min="7437" max="7437" width="13.109375" style="122" customWidth="1"/>
    <col min="7438" max="7438" width="9" style="122"/>
    <col min="7439" max="7439" width="22.77734375" style="122" bestFit="1" customWidth="1"/>
    <col min="7440" max="7440" width="16.6640625" style="122" bestFit="1" customWidth="1"/>
    <col min="7441" max="7680" width="9" style="122"/>
    <col min="7681" max="7681" width="5.77734375" style="122" bestFit="1" customWidth="1"/>
    <col min="7682" max="7682" width="11.88671875" style="122" bestFit="1" customWidth="1"/>
    <col min="7683" max="7683" width="22.77734375" style="122" bestFit="1" customWidth="1"/>
    <col min="7684" max="7688" width="9.6640625" style="122" customWidth="1"/>
    <col min="7689" max="7689" width="24.77734375" style="122" bestFit="1" customWidth="1"/>
    <col min="7690" max="7691" width="9.6640625" style="122" customWidth="1"/>
    <col min="7692" max="7692" width="54.109375" style="122" customWidth="1"/>
    <col min="7693" max="7693" width="13.109375" style="122" customWidth="1"/>
    <col min="7694" max="7694" width="9" style="122"/>
    <col min="7695" max="7695" width="22.77734375" style="122" bestFit="1" customWidth="1"/>
    <col min="7696" max="7696" width="16.6640625" style="122" bestFit="1" customWidth="1"/>
    <col min="7697" max="7936" width="9" style="122"/>
    <col min="7937" max="7937" width="5.77734375" style="122" bestFit="1" customWidth="1"/>
    <col min="7938" max="7938" width="11.88671875" style="122" bestFit="1" customWidth="1"/>
    <col min="7939" max="7939" width="22.77734375" style="122" bestFit="1" customWidth="1"/>
    <col min="7940" max="7944" width="9.6640625" style="122" customWidth="1"/>
    <col min="7945" max="7945" width="24.77734375" style="122" bestFit="1" customWidth="1"/>
    <col min="7946" max="7947" width="9.6640625" style="122" customWidth="1"/>
    <col min="7948" max="7948" width="54.109375" style="122" customWidth="1"/>
    <col min="7949" max="7949" width="13.109375" style="122" customWidth="1"/>
    <col min="7950" max="7950" width="9" style="122"/>
    <col min="7951" max="7951" width="22.77734375" style="122" bestFit="1" customWidth="1"/>
    <col min="7952" max="7952" width="16.6640625" style="122" bestFit="1" customWidth="1"/>
    <col min="7953" max="8192" width="9" style="122"/>
    <col min="8193" max="8193" width="5.77734375" style="122" bestFit="1" customWidth="1"/>
    <col min="8194" max="8194" width="11.88671875" style="122" bestFit="1" customWidth="1"/>
    <col min="8195" max="8195" width="22.77734375" style="122" bestFit="1" customWidth="1"/>
    <col min="8196" max="8200" width="9.6640625" style="122" customWidth="1"/>
    <col min="8201" max="8201" width="24.77734375" style="122" bestFit="1" customWidth="1"/>
    <col min="8202" max="8203" width="9.6640625" style="122" customWidth="1"/>
    <col min="8204" max="8204" width="54.109375" style="122" customWidth="1"/>
    <col min="8205" max="8205" width="13.109375" style="122" customWidth="1"/>
    <col min="8206" max="8206" width="9" style="122"/>
    <col min="8207" max="8207" width="22.77734375" style="122" bestFit="1" customWidth="1"/>
    <col min="8208" max="8208" width="16.6640625" style="122" bestFit="1" customWidth="1"/>
    <col min="8209" max="8448" width="9" style="122"/>
    <col min="8449" max="8449" width="5.77734375" style="122" bestFit="1" customWidth="1"/>
    <col min="8450" max="8450" width="11.88671875" style="122" bestFit="1" customWidth="1"/>
    <col min="8451" max="8451" width="22.77734375" style="122" bestFit="1" customWidth="1"/>
    <col min="8452" max="8456" width="9.6640625" style="122" customWidth="1"/>
    <col min="8457" max="8457" width="24.77734375" style="122" bestFit="1" customWidth="1"/>
    <col min="8458" max="8459" width="9.6640625" style="122" customWidth="1"/>
    <col min="8460" max="8460" width="54.109375" style="122" customWidth="1"/>
    <col min="8461" max="8461" width="13.109375" style="122" customWidth="1"/>
    <col min="8462" max="8462" width="9" style="122"/>
    <col min="8463" max="8463" width="22.77734375" style="122" bestFit="1" customWidth="1"/>
    <col min="8464" max="8464" width="16.6640625" style="122" bestFit="1" customWidth="1"/>
    <col min="8465" max="8704" width="9" style="122"/>
    <col min="8705" max="8705" width="5.77734375" style="122" bestFit="1" customWidth="1"/>
    <col min="8706" max="8706" width="11.88671875" style="122" bestFit="1" customWidth="1"/>
    <col min="8707" max="8707" width="22.77734375" style="122" bestFit="1" customWidth="1"/>
    <col min="8708" max="8712" width="9.6640625" style="122" customWidth="1"/>
    <col min="8713" max="8713" width="24.77734375" style="122" bestFit="1" customWidth="1"/>
    <col min="8714" max="8715" width="9.6640625" style="122" customWidth="1"/>
    <col min="8716" max="8716" width="54.109375" style="122" customWidth="1"/>
    <col min="8717" max="8717" width="13.109375" style="122" customWidth="1"/>
    <col min="8718" max="8718" width="9" style="122"/>
    <col min="8719" max="8719" width="22.77734375" style="122" bestFit="1" customWidth="1"/>
    <col min="8720" max="8720" width="16.6640625" style="122" bestFit="1" customWidth="1"/>
    <col min="8721" max="8960" width="9" style="122"/>
    <col min="8961" max="8961" width="5.77734375" style="122" bestFit="1" customWidth="1"/>
    <col min="8962" max="8962" width="11.88671875" style="122" bestFit="1" customWidth="1"/>
    <col min="8963" max="8963" width="22.77734375" style="122" bestFit="1" customWidth="1"/>
    <col min="8964" max="8968" width="9.6640625" style="122" customWidth="1"/>
    <col min="8969" max="8969" width="24.77734375" style="122" bestFit="1" customWidth="1"/>
    <col min="8970" max="8971" width="9.6640625" style="122" customWidth="1"/>
    <col min="8972" max="8972" width="54.109375" style="122" customWidth="1"/>
    <col min="8973" max="8973" width="13.109375" style="122" customWidth="1"/>
    <col min="8974" max="8974" width="9" style="122"/>
    <col min="8975" max="8975" width="22.77734375" style="122" bestFit="1" customWidth="1"/>
    <col min="8976" max="8976" width="16.6640625" style="122" bestFit="1" customWidth="1"/>
    <col min="8977" max="9216" width="9" style="122"/>
    <col min="9217" max="9217" width="5.77734375" style="122" bestFit="1" customWidth="1"/>
    <col min="9218" max="9218" width="11.88671875" style="122" bestFit="1" customWidth="1"/>
    <col min="9219" max="9219" width="22.77734375" style="122" bestFit="1" customWidth="1"/>
    <col min="9220" max="9224" width="9.6640625" style="122" customWidth="1"/>
    <col min="9225" max="9225" width="24.77734375" style="122" bestFit="1" customWidth="1"/>
    <col min="9226" max="9227" width="9.6640625" style="122" customWidth="1"/>
    <col min="9228" max="9228" width="54.109375" style="122" customWidth="1"/>
    <col min="9229" max="9229" width="13.109375" style="122" customWidth="1"/>
    <col min="9230" max="9230" width="9" style="122"/>
    <col min="9231" max="9231" width="22.77734375" style="122" bestFit="1" customWidth="1"/>
    <col min="9232" max="9232" width="16.6640625" style="122" bestFit="1" customWidth="1"/>
    <col min="9233" max="9472" width="9" style="122"/>
    <col min="9473" max="9473" width="5.77734375" style="122" bestFit="1" customWidth="1"/>
    <col min="9474" max="9474" width="11.88671875" style="122" bestFit="1" customWidth="1"/>
    <col min="9475" max="9475" width="22.77734375" style="122" bestFit="1" customWidth="1"/>
    <col min="9476" max="9480" width="9.6640625" style="122" customWidth="1"/>
    <col min="9481" max="9481" width="24.77734375" style="122" bestFit="1" customWidth="1"/>
    <col min="9482" max="9483" width="9.6640625" style="122" customWidth="1"/>
    <col min="9484" max="9484" width="54.109375" style="122" customWidth="1"/>
    <col min="9485" max="9485" width="13.109375" style="122" customWidth="1"/>
    <col min="9486" max="9486" width="9" style="122"/>
    <col min="9487" max="9487" width="22.77734375" style="122" bestFit="1" customWidth="1"/>
    <col min="9488" max="9488" width="16.6640625" style="122" bestFit="1" customWidth="1"/>
    <col min="9489" max="9728" width="9" style="122"/>
    <col min="9729" max="9729" width="5.77734375" style="122" bestFit="1" customWidth="1"/>
    <col min="9730" max="9730" width="11.88671875" style="122" bestFit="1" customWidth="1"/>
    <col min="9731" max="9731" width="22.77734375" style="122" bestFit="1" customWidth="1"/>
    <col min="9732" max="9736" width="9.6640625" style="122" customWidth="1"/>
    <col min="9737" max="9737" width="24.77734375" style="122" bestFit="1" customWidth="1"/>
    <col min="9738" max="9739" width="9.6640625" style="122" customWidth="1"/>
    <col min="9740" max="9740" width="54.109375" style="122" customWidth="1"/>
    <col min="9741" max="9741" width="13.109375" style="122" customWidth="1"/>
    <col min="9742" max="9742" width="9" style="122"/>
    <col min="9743" max="9743" width="22.77734375" style="122" bestFit="1" customWidth="1"/>
    <col min="9744" max="9744" width="16.6640625" style="122" bestFit="1" customWidth="1"/>
    <col min="9745" max="9984" width="9" style="122"/>
    <col min="9985" max="9985" width="5.77734375" style="122" bestFit="1" customWidth="1"/>
    <col min="9986" max="9986" width="11.88671875" style="122" bestFit="1" customWidth="1"/>
    <col min="9987" max="9987" width="22.77734375" style="122" bestFit="1" customWidth="1"/>
    <col min="9988" max="9992" width="9.6640625" style="122" customWidth="1"/>
    <col min="9993" max="9993" width="24.77734375" style="122" bestFit="1" customWidth="1"/>
    <col min="9994" max="9995" width="9.6640625" style="122" customWidth="1"/>
    <col min="9996" max="9996" width="54.109375" style="122" customWidth="1"/>
    <col min="9997" max="9997" width="13.109375" style="122" customWidth="1"/>
    <col min="9998" max="9998" width="9" style="122"/>
    <col min="9999" max="9999" width="22.77734375" style="122" bestFit="1" customWidth="1"/>
    <col min="10000" max="10000" width="16.6640625" style="122" bestFit="1" customWidth="1"/>
    <col min="10001" max="10240" width="9" style="122"/>
    <col min="10241" max="10241" width="5.77734375" style="122" bestFit="1" customWidth="1"/>
    <col min="10242" max="10242" width="11.88671875" style="122" bestFit="1" customWidth="1"/>
    <col min="10243" max="10243" width="22.77734375" style="122" bestFit="1" customWidth="1"/>
    <col min="10244" max="10248" width="9.6640625" style="122" customWidth="1"/>
    <col min="10249" max="10249" width="24.77734375" style="122" bestFit="1" customWidth="1"/>
    <col min="10250" max="10251" width="9.6640625" style="122" customWidth="1"/>
    <col min="10252" max="10252" width="54.109375" style="122" customWidth="1"/>
    <col min="10253" max="10253" width="13.109375" style="122" customWidth="1"/>
    <col min="10254" max="10254" width="9" style="122"/>
    <col min="10255" max="10255" width="22.77734375" style="122" bestFit="1" customWidth="1"/>
    <col min="10256" max="10256" width="16.6640625" style="122" bestFit="1" customWidth="1"/>
    <col min="10257" max="10496" width="9" style="122"/>
    <col min="10497" max="10497" width="5.77734375" style="122" bestFit="1" customWidth="1"/>
    <col min="10498" max="10498" width="11.88671875" style="122" bestFit="1" customWidth="1"/>
    <col min="10499" max="10499" width="22.77734375" style="122" bestFit="1" customWidth="1"/>
    <col min="10500" max="10504" width="9.6640625" style="122" customWidth="1"/>
    <col min="10505" max="10505" width="24.77734375" style="122" bestFit="1" customWidth="1"/>
    <col min="10506" max="10507" width="9.6640625" style="122" customWidth="1"/>
    <col min="10508" max="10508" width="54.109375" style="122" customWidth="1"/>
    <col min="10509" max="10509" width="13.109375" style="122" customWidth="1"/>
    <col min="10510" max="10510" width="9" style="122"/>
    <col min="10511" max="10511" width="22.77734375" style="122" bestFit="1" customWidth="1"/>
    <col min="10512" max="10512" width="16.6640625" style="122" bestFit="1" customWidth="1"/>
    <col min="10513" max="10752" width="9" style="122"/>
    <col min="10753" max="10753" width="5.77734375" style="122" bestFit="1" customWidth="1"/>
    <col min="10754" max="10754" width="11.88671875" style="122" bestFit="1" customWidth="1"/>
    <col min="10755" max="10755" width="22.77734375" style="122" bestFit="1" customWidth="1"/>
    <col min="10756" max="10760" width="9.6640625" style="122" customWidth="1"/>
    <col min="10761" max="10761" width="24.77734375" style="122" bestFit="1" customWidth="1"/>
    <col min="10762" max="10763" width="9.6640625" style="122" customWidth="1"/>
    <col min="10764" max="10764" width="54.109375" style="122" customWidth="1"/>
    <col min="10765" max="10765" width="13.109375" style="122" customWidth="1"/>
    <col min="10766" max="10766" width="9" style="122"/>
    <col min="10767" max="10767" width="22.77734375" style="122" bestFit="1" customWidth="1"/>
    <col min="10768" max="10768" width="16.6640625" style="122" bestFit="1" customWidth="1"/>
    <col min="10769" max="11008" width="9" style="122"/>
    <col min="11009" max="11009" width="5.77734375" style="122" bestFit="1" customWidth="1"/>
    <col min="11010" max="11010" width="11.88671875" style="122" bestFit="1" customWidth="1"/>
    <col min="11011" max="11011" width="22.77734375" style="122" bestFit="1" customWidth="1"/>
    <col min="11012" max="11016" width="9.6640625" style="122" customWidth="1"/>
    <col min="11017" max="11017" width="24.77734375" style="122" bestFit="1" customWidth="1"/>
    <col min="11018" max="11019" width="9.6640625" style="122" customWidth="1"/>
    <col min="11020" max="11020" width="54.109375" style="122" customWidth="1"/>
    <col min="11021" max="11021" width="13.109375" style="122" customWidth="1"/>
    <col min="11022" max="11022" width="9" style="122"/>
    <col min="11023" max="11023" width="22.77734375" style="122" bestFit="1" customWidth="1"/>
    <col min="11024" max="11024" width="16.6640625" style="122" bestFit="1" customWidth="1"/>
    <col min="11025" max="11264" width="9" style="122"/>
    <col min="11265" max="11265" width="5.77734375" style="122" bestFit="1" customWidth="1"/>
    <col min="11266" max="11266" width="11.88671875" style="122" bestFit="1" customWidth="1"/>
    <col min="11267" max="11267" width="22.77734375" style="122" bestFit="1" customWidth="1"/>
    <col min="11268" max="11272" width="9.6640625" style="122" customWidth="1"/>
    <col min="11273" max="11273" width="24.77734375" style="122" bestFit="1" customWidth="1"/>
    <col min="11274" max="11275" width="9.6640625" style="122" customWidth="1"/>
    <col min="11276" max="11276" width="54.109375" style="122" customWidth="1"/>
    <col min="11277" max="11277" width="13.109375" style="122" customWidth="1"/>
    <col min="11278" max="11278" width="9" style="122"/>
    <col min="11279" max="11279" width="22.77734375" style="122" bestFit="1" customWidth="1"/>
    <col min="11280" max="11280" width="16.6640625" style="122" bestFit="1" customWidth="1"/>
    <col min="11281" max="11520" width="9" style="122"/>
    <col min="11521" max="11521" width="5.77734375" style="122" bestFit="1" customWidth="1"/>
    <col min="11522" max="11522" width="11.88671875" style="122" bestFit="1" customWidth="1"/>
    <col min="11523" max="11523" width="22.77734375" style="122" bestFit="1" customWidth="1"/>
    <col min="11524" max="11528" width="9.6640625" style="122" customWidth="1"/>
    <col min="11529" max="11529" width="24.77734375" style="122" bestFit="1" customWidth="1"/>
    <col min="11530" max="11531" width="9.6640625" style="122" customWidth="1"/>
    <col min="11532" max="11532" width="54.109375" style="122" customWidth="1"/>
    <col min="11533" max="11533" width="13.109375" style="122" customWidth="1"/>
    <col min="11534" max="11534" width="9" style="122"/>
    <col min="11535" max="11535" width="22.77734375" style="122" bestFit="1" customWidth="1"/>
    <col min="11536" max="11536" width="16.6640625" style="122" bestFit="1" customWidth="1"/>
    <col min="11537" max="11776" width="9" style="122"/>
    <col min="11777" max="11777" width="5.77734375" style="122" bestFit="1" customWidth="1"/>
    <col min="11778" max="11778" width="11.88671875" style="122" bestFit="1" customWidth="1"/>
    <col min="11779" max="11779" width="22.77734375" style="122" bestFit="1" customWidth="1"/>
    <col min="11780" max="11784" width="9.6640625" style="122" customWidth="1"/>
    <col min="11785" max="11785" width="24.77734375" style="122" bestFit="1" customWidth="1"/>
    <col min="11786" max="11787" width="9.6640625" style="122" customWidth="1"/>
    <col min="11788" max="11788" width="54.109375" style="122" customWidth="1"/>
    <col min="11789" max="11789" width="13.109375" style="122" customWidth="1"/>
    <col min="11790" max="11790" width="9" style="122"/>
    <col min="11791" max="11791" width="22.77734375" style="122" bestFit="1" customWidth="1"/>
    <col min="11792" max="11792" width="16.6640625" style="122" bestFit="1" customWidth="1"/>
    <col min="11793" max="12032" width="9" style="122"/>
    <col min="12033" max="12033" width="5.77734375" style="122" bestFit="1" customWidth="1"/>
    <col min="12034" max="12034" width="11.88671875" style="122" bestFit="1" customWidth="1"/>
    <col min="12035" max="12035" width="22.77734375" style="122" bestFit="1" customWidth="1"/>
    <col min="12036" max="12040" width="9.6640625" style="122" customWidth="1"/>
    <col min="12041" max="12041" width="24.77734375" style="122" bestFit="1" customWidth="1"/>
    <col min="12042" max="12043" width="9.6640625" style="122" customWidth="1"/>
    <col min="12044" max="12044" width="54.109375" style="122" customWidth="1"/>
    <col min="12045" max="12045" width="13.109375" style="122" customWidth="1"/>
    <col min="12046" max="12046" width="9" style="122"/>
    <col min="12047" max="12047" width="22.77734375" style="122" bestFit="1" customWidth="1"/>
    <col min="12048" max="12048" width="16.6640625" style="122" bestFit="1" customWidth="1"/>
    <col min="12049" max="12288" width="9" style="122"/>
    <col min="12289" max="12289" width="5.77734375" style="122" bestFit="1" customWidth="1"/>
    <col min="12290" max="12290" width="11.88671875" style="122" bestFit="1" customWidth="1"/>
    <col min="12291" max="12291" width="22.77734375" style="122" bestFit="1" customWidth="1"/>
    <col min="12292" max="12296" width="9.6640625" style="122" customWidth="1"/>
    <col min="12297" max="12297" width="24.77734375" style="122" bestFit="1" customWidth="1"/>
    <col min="12298" max="12299" width="9.6640625" style="122" customWidth="1"/>
    <col min="12300" max="12300" width="54.109375" style="122" customWidth="1"/>
    <col min="12301" max="12301" width="13.109375" style="122" customWidth="1"/>
    <col min="12302" max="12302" width="9" style="122"/>
    <col min="12303" max="12303" width="22.77734375" style="122" bestFit="1" customWidth="1"/>
    <col min="12304" max="12304" width="16.6640625" style="122" bestFit="1" customWidth="1"/>
    <col min="12305" max="12544" width="9" style="122"/>
    <col min="12545" max="12545" width="5.77734375" style="122" bestFit="1" customWidth="1"/>
    <col min="12546" max="12546" width="11.88671875" style="122" bestFit="1" customWidth="1"/>
    <col min="12547" max="12547" width="22.77734375" style="122" bestFit="1" customWidth="1"/>
    <col min="12548" max="12552" width="9.6640625" style="122" customWidth="1"/>
    <col min="12553" max="12553" width="24.77734375" style="122" bestFit="1" customWidth="1"/>
    <col min="12554" max="12555" width="9.6640625" style="122" customWidth="1"/>
    <col min="12556" max="12556" width="54.109375" style="122" customWidth="1"/>
    <col min="12557" max="12557" width="13.109375" style="122" customWidth="1"/>
    <col min="12558" max="12558" width="9" style="122"/>
    <col min="12559" max="12559" width="22.77734375" style="122" bestFit="1" customWidth="1"/>
    <col min="12560" max="12560" width="16.6640625" style="122" bestFit="1" customWidth="1"/>
    <col min="12561" max="12800" width="9" style="122"/>
    <col min="12801" max="12801" width="5.77734375" style="122" bestFit="1" customWidth="1"/>
    <col min="12802" max="12802" width="11.88671875" style="122" bestFit="1" customWidth="1"/>
    <col min="12803" max="12803" width="22.77734375" style="122" bestFit="1" customWidth="1"/>
    <col min="12804" max="12808" width="9.6640625" style="122" customWidth="1"/>
    <col min="12809" max="12809" width="24.77734375" style="122" bestFit="1" customWidth="1"/>
    <col min="12810" max="12811" width="9.6640625" style="122" customWidth="1"/>
    <col min="12812" max="12812" width="54.109375" style="122" customWidth="1"/>
    <col min="12813" max="12813" width="13.109375" style="122" customWidth="1"/>
    <col min="12814" max="12814" width="9" style="122"/>
    <col min="12815" max="12815" width="22.77734375" style="122" bestFit="1" customWidth="1"/>
    <col min="12816" max="12816" width="16.6640625" style="122" bestFit="1" customWidth="1"/>
    <col min="12817" max="13056" width="9" style="122"/>
    <col min="13057" max="13057" width="5.77734375" style="122" bestFit="1" customWidth="1"/>
    <col min="13058" max="13058" width="11.88671875" style="122" bestFit="1" customWidth="1"/>
    <col min="13059" max="13059" width="22.77734375" style="122" bestFit="1" customWidth="1"/>
    <col min="13060" max="13064" width="9.6640625" style="122" customWidth="1"/>
    <col min="13065" max="13065" width="24.77734375" style="122" bestFit="1" customWidth="1"/>
    <col min="13066" max="13067" width="9.6640625" style="122" customWidth="1"/>
    <col min="13068" max="13068" width="54.109375" style="122" customWidth="1"/>
    <col min="13069" max="13069" width="13.109375" style="122" customWidth="1"/>
    <col min="13070" max="13070" width="9" style="122"/>
    <col min="13071" max="13071" width="22.77734375" style="122" bestFit="1" customWidth="1"/>
    <col min="13072" max="13072" width="16.6640625" style="122" bestFit="1" customWidth="1"/>
    <col min="13073" max="13312" width="9" style="122"/>
    <col min="13313" max="13313" width="5.77734375" style="122" bestFit="1" customWidth="1"/>
    <col min="13314" max="13314" width="11.88671875" style="122" bestFit="1" customWidth="1"/>
    <col min="13315" max="13315" width="22.77734375" style="122" bestFit="1" customWidth="1"/>
    <col min="13316" max="13320" width="9.6640625" style="122" customWidth="1"/>
    <col min="13321" max="13321" width="24.77734375" style="122" bestFit="1" customWidth="1"/>
    <col min="13322" max="13323" width="9.6640625" style="122" customWidth="1"/>
    <col min="13324" max="13324" width="54.109375" style="122" customWidth="1"/>
    <col min="13325" max="13325" width="13.109375" style="122" customWidth="1"/>
    <col min="13326" max="13326" width="9" style="122"/>
    <col min="13327" max="13327" width="22.77734375" style="122" bestFit="1" customWidth="1"/>
    <col min="13328" max="13328" width="16.6640625" style="122" bestFit="1" customWidth="1"/>
    <col min="13329" max="13568" width="9" style="122"/>
    <col min="13569" max="13569" width="5.77734375" style="122" bestFit="1" customWidth="1"/>
    <col min="13570" max="13570" width="11.88671875" style="122" bestFit="1" customWidth="1"/>
    <col min="13571" max="13571" width="22.77734375" style="122" bestFit="1" customWidth="1"/>
    <col min="13572" max="13576" width="9.6640625" style="122" customWidth="1"/>
    <col min="13577" max="13577" width="24.77734375" style="122" bestFit="1" customWidth="1"/>
    <col min="13578" max="13579" width="9.6640625" style="122" customWidth="1"/>
    <col min="13580" max="13580" width="54.109375" style="122" customWidth="1"/>
    <col min="13581" max="13581" width="13.109375" style="122" customWidth="1"/>
    <col min="13582" max="13582" width="9" style="122"/>
    <col min="13583" max="13583" width="22.77734375" style="122" bestFit="1" customWidth="1"/>
    <col min="13584" max="13584" width="16.6640625" style="122" bestFit="1" customWidth="1"/>
    <col min="13585" max="13824" width="9" style="122"/>
    <col min="13825" max="13825" width="5.77734375" style="122" bestFit="1" customWidth="1"/>
    <col min="13826" max="13826" width="11.88671875" style="122" bestFit="1" customWidth="1"/>
    <col min="13827" max="13827" width="22.77734375" style="122" bestFit="1" customWidth="1"/>
    <col min="13828" max="13832" width="9.6640625" style="122" customWidth="1"/>
    <col min="13833" max="13833" width="24.77734375" style="122" bestFit="1" customWidth="1"/>
    <col min="13834" max="13835" width="9.6640625" style="122" customWidth="1"/>
    <col min="13836" max="13836" width="54.109375" style="122" customWidth="1"/>
    <col min="13837" max="13837" width="13.109375" style="122" customWidth="1"/>
    <col min="13838" max="13838" width="9" style="122"/>
    <col min="13839" max="13839" width="22.77734375" style="122" bestFit="1" customWidth="1"/>
    <col min="13840" max="13840" width="16.6640625" style="122" bestFit="1" customWidth="1"/>
    <col min="13841" max="14080" width="9" style="122"/>
    <col min="14081" max="14081" width="5.77734375" style="122" bestFit="1" customWidth="1"/>
    <col min="14082" max="14082" width="11.88671875" style="122" bestFit="1" customWidth="1"/>
    <col min="14083" max="14083" width="22.77734375" style="122" bestFit="1" customWidth="1"/>
    <col min="14084" max="14088" width="9.6640625" style="122" customWidth="1"/>
    <col min="14089" max="14089" width="24.77734375" style="122" bestFit="1" customWidth="1"/>
    <col min="14090" max="14091" width="9.6640625" style="122" customWidth="1"/>
    <col min="14092" max="14092" width="54.109375" style="122" customWidth="1"/>
    <col min="14093" max="14093" width="13.109375" style="122" customWidth="1"/>
    <col min="14094" max="14094" width="9" style="122"/>
    <col min="14095" max="14095" width="22.77734375" style="122" bestFit="1" customWidth="1"/>
    <col min="14096" max="14096" width="16.6640625" style="122" bestFit="1" customWidth="1"/>
    <col min="14097" max="14336" width="9" style="122"/>
    <col min="14337" max="14337" width="5.77734375" style="122" bestFit="1" customWidth="1"/>
    <col min="14338" max="14338" width="11.88671875" style="122" bestFit="1" customWidth="1"/>
    <col min="14339" max="14339" width="22.77734375" style="122" bestFit="1" customWidth="1"/>
    <col min="14340" max="14344" width="9.6640625" style="122" customWidth="1"/>
    <col min="14345" max="14345" width="24.77734375" style="122" bestFit="1" customWidth="1"/>
    <col min="14346" max="14347" width="9.6640625" style="122" customWidth="1"/>
    <col min="14348" max="14348" width="54.109375" style="122" customWidth="1"/>
    <col min="14349" max="14349" width="13.109375" style="122" customWidth="1"/>
    <col min="14350" max="14350" width="9" style="122"/>
    <col min="14351" max="14351" width="22.77734375" style="122" bestFit="1" customWidth="1"/>
    <col min="14352" max="14352" width="16.6640625" style="122" bestFit="1" customWidth="1"/>
    <col min="14353" max="14592" width="9" style="122"/>
    <col min="14593" max="14593" width="5.77734375" style="122" bestFit="1" customWidth="1"/>
    <col min="14594" max="14594" width="11.88671875" style="122" bestFit="1" customWidth="1"/>
    <col min="14595" max="14595" width="22.77734375" style="122" bestFit="1" customWidth="1"/>
    <col min="14596" max="14600" width="9.6640625" style="122" customWidth="1"/>
    <col min="14601" max="14601" width="24.77734375" style="122" bestFit="1" customWidth="1"/>
    <col min="14602" max="14603" width="9.6640625" style="122" customWidth="1"/>
    <col min="14604" max="14604" width="54.109375" style="122" customWidth="1"/>
    <col min="14605" max="14605" width="13.109375" style="122" customWidth="1"/>
    <col min="14606" max="14606" width="9" style="122"/>
    <col min="14607" max="14607" width="22.77734375" style="122" bestFit="1" customWidth="1"/>
    <col min="14608" max="14608" width="16.6640625" style="122" bestFit="1" customWidth="1"/>
    <col min="14609" max="14848" width="9" style="122"/>
    <col min="14849" max="14849" width="5.77734375" style="122" bestFit="1" customWidth="1"/>
    <col min="14850" max="14850" width="11.88671875" style="122" bestFit="1" customWidth="1"/>
    <col min="14851" max="14851" width="22.77734375" style="122" bestFit="1" customWidth="1"/>
    <col min="14852" max="14856" width="9.6640625" style="122" customWidth="1"/>
    <col min="14857" max="14857" width="24.77734375" style="122" bestFit="1" customWidth="1"/>
    <col min="14858" max="14859" width="9.6640625" style="122" customWidth="1"/>
    <col min="14860" max="14860" width="54.109375" style="122" customWidth="1"/>
    <col min="14861" max="14861" width="13.109375" style="122" customWidth="1"/>
    <col min="14862" max="14862" width="9" style="122"/>
    <col min="14863" max="14863" width="22.77734375" style="122" bestFit="1" customWidth="1"/>
    <col min="14864" max="14864" width="16.6640625" style="122" bestFit="1" customWidth="1"/>
    <col min="14865" max="15104" width="9" style="122"/>
    <col min="15105" max="15105" width="5.77734375" style="122" bestFit="1" customWidth="1"/>
    <col min="15106" max="15106" width="11.88671875" style="122" bestFit="1" customWidth="1"/>
    <col min="15107" max="15107" width="22.77734375" style="122" bestFit="1" customWidth="1"/>
    <col min="15108" max="15112" width="9.6640625" style="122" customWidth="1"/>
    <col min="15113" max="15113" width="24.77734375" style="122" bestFit="1" customWidth="1"/>
    <col min="15114" max="15115" width="9.6640625" style="122" customWidth="1"/>
    <col min="15116" max="15116" width="54.109375" style="122" customWidth="1"/>
    <col min="15117" max="15117" width="13.109375" style="122" customWidth="1"/>
    <col min="15118" max="15118" width="9" style="122"/>
    <col min="15119" max="15119" width="22.77734375" style="122" bestFit="1" customWidth="1"/>
    <col min="15120" max="15120" width="16.6640625" style="122" bestFit="1" customWidth="1"/>
    <col min="15121" max="15360" width="9" style="122"/>
    <col min="15361" max="15361" width="5.77734375" style="122" bestFit="1" customWidth="1"/>
    <col min="15362" max="15362" width="11.88671875" style="122" bestFit="1" customWidth="1"/>
    <col min="15363" max="15363" width="22.77734375" style="122" bestFit="1" customWidth="1"/>
    <col min="15364" max="15368" width="9.6640625" style="122" customWidth="1"/>
    <col min="15369" max="15369" width="24.77734375" style="122" bestFit="1" customWidth="1"/>
    <col min="15370" max="15371" width="9.6640625" style="122" customWidth="1"/>
    <col min="15372" max="15372" width="54.109375" style="122" customWidth="1"/>
    <col min="15373" max="15373" width="13.109375" style="122" customWidth="1"/>
    <col min="15374" max="15374" width="9" style="122"/>
    <col min="15375" max="15375" width="22.77734375" style="122" bestFit="1" customWidth="1"/>
    <col min="15376" max="15376" width="16.6640625" style="122" bestFit="1" customWidth="1"/>
    <col min="15377" max="15616" width="9" style="122"/>
    <col min="15617" max="15617" width="5.77734375" style="122" bestFit="1" customWidth="1"/>
    <col min="15618" max="15618" width="11.88671875" style="122" bestFit="1" customWidth="1"/>
    <col min="15619" max="15619" width="22.77734375" style="122" bestFit="1" customWidth="1"/>
    <col min="15620" max="15624" width="9.6640625" style="122" customWidth="1"/>
    <col min="15625" max="15625" width="24.77734375" style="122" bestFit="1" customWidth="1"/>
    <col min="15626" max="15627" width="9.6640625" style="122" customWidth="1"/>
    <col min="15628" max="15628" width="54.109375" style="122" customWidth="1"/>
    <col min="15629" max="15629" width="13.109375" style="122" customWidth="1"/>
    <col min="15630" max="15630" width="9" style="122"/>
    <col min="15631" max="15631" width="22.77734375" style="122" bestFit="1" customWidth="1"/>
    <col min="15632" max="15632" width="16.6640625" style="122" bestFit="1" customWidth="1"/>
    <col min="15633" max="15872" width="9" style="122"/>
    <col min="15873" max="15873" width="5.77734375" style="122" bestFit="1" customWidth="1"/>
    <col min="15874" max="15874" width="11.88671875" style="122" bestFit="1" customWidth="1"/>
    <col min="15875" max="15875" width="22.77734375" style="122" bestFit="1" customWidth="1"/>
    <col min="15876" max="15880" width="9.6640625" style="122" customWidth="1"/>
    <col min="15881" max="15881" width="24.77734375" style="122" bestFit="1" customWidth="1"/>
    <col min="15882" max="15883" width="9.6640625" style="122" customWidth="1"/>
    <col min="15884" max="15884" width="54.109375" style="122" customWidth="1"/>
    <col min="15885" max="15885" width="13.109375" style="122" customWidth="1"/>
    <col min="15886" max="15886" width="9" style="122"/>
    <col min="15887" max="15887" width="22.77734375" style="122" bestFit="1" customWidth="1"/>
    <col min="15888" max="15888" width="16.6640625" style="122" bestFit="1" customWidth="1"/>
    <col min="15889" max="16128" width="9" style="122"/>
    <col min="16129" max="16129" width="5.77734375" style="122" bestFit="1" customWidth="1"/>
    <col min="16130" max="16130" width="11.88671875" style="122" bestFit="1" customWidth="1"/>
    <col min="16131" max="16131" width="22.77734375" style="122" bestFit="1" customWidth="1"/>
    <col min="16132" max="16136" width="9.6640625" style="122" customWidth="1"/>
    <col min="16137" max="16137" width="24.77734375" style="122" bestFit="1" customWidth="1"/>
    <col min="16138" max="16139" width="9.6640625" style="122" customWidth="1"/>
    <col min="16140" max="16140" width="54.109375" style="122" customWidth="1"/>
    <col min="16141" max="16141" width="13.109375" style="122" customWidth="1"/>
    <col min="16142" max="16142" width="9" style="122"/>
    <col min="16143" max="16143" width="22.77734375" style="122" bestFit="1" customWidth="1"/>
    <col min="16144" max="16144" width="16.6640625" style="122" bestFit="1" customWidth="1"/>
    <col min="16145" max="16384" width="9" style="122"/>
  </cols>
  <sheetData>
    <row r="1" spans="1:16" ht="13.5" customHeight="1">
      <c r="M1" s="1704" t="s">
        <v>828</v>
      </c>
    </row>
    <row r="2" spans="1:16" s="240" customFormat="1" ht="16.2">
      <c r="A2" s="1703" t="s">
        <v>639</v>
      </c>
      <c r="B2" s="1703"/>
      <c r="C2" s="1703"/>
      <c r="D2" s="809"/>
      <c r="E2" s="809"/>
      <c r="F2" s="809"/>
      <c r="G2" s="809"/>
      <c r="H2" s="809"/>
      <c r="I2" s="809"/>
      <c r="J2" s="809"/>
      <c r="K2" s="809"/>
      <c r="L2" s="809"/>
      <c r="M2" s="1704"/>
    </row>
    <row r="3" spans="1:16" ht="13.5" customHeight="1" thickBot="1"/>
    <row r="4" spans="1:16" s="127" customFormat="1" ht="27" thickBot="1">
      <c r="A4" s="124" t="s">
        <v>278</v>
      </c>
      <c r="B4" s="125" t="s">
        <v>136</v>
      </c>
      <c r="C4" s="126" t="s">
        <v>137</v>
      </c>
      <c r="D4" s="126" t="s">
        <v>138</v>
      </c>
      <c r="E4" s="125" t="s">
        <v>139</v>
      </c>
      <c r="F4" s="125" t="s">
        <v>140</v>
      </c>
      <c r="G4" s="125" t="s">
        <v>141</v>
      </c>
      <c r="H4" s="125" t="s">
        <v>142</v>
      </c>
      <c r="I4" s="125" t="s">
        <v>143</v>
      </c>
      <c r="J4" s="125" t="s">
        <v>144</v>
      </c>
      <c r="K4" s="126" t="s">
        <v>145</v>
      </c>
      <c r="L4" s="1697" t="s">
        <v>146</v>
      </c>
      <c r="M4" s="1698"/>
      <c r="O4" s="128" t="s">
        <v>147</v>
      </c>
      <c r="P4" s="128" t="s">
        <v>148</v>
      </c>
    </row>
    <row r="5" spans="1:16" ht="60" customHeight="1" thickTop="1">
      <c r="A5" s="129">
        <v>1</v>
      </c>
      <c r="B5" s="130"/>
      <c r="C5" s="131"/>
      <c r="D5" s="131"/>
      <c r="E5" s="131"/>
      <c r="F5" s="132"/>
      <c r="G5" s="132"/>
      <c r="H5" s="132"/>
      <c r="I5" s="131"/>
      <c r="J5" s="133"/>
      <c r="K5" s="131"/>
      <c r="L5" s="1699"/>
      <c r="M5" s="1700"/>
      <c r="O5" s="134" t="s">
        <v>149</v>
      </c>
      <c r="P5" s="134" t="s">
        <v>279</v>
      </c>
    </row>
    <row r="6" spans="1:16" ht="60" customHeight="1">
      <c r="A6" s="129">
        <v>2</v>
      </c>
      <c r="B6" s="135"/>
      <c r="C6" s="131"/>
      <c r="D6" s="131"/>
      <c r="E6" s="131"/>
      <c r="F6" s="136"/>
      <c r="G6" s="136"/>
      <c r="H6" s="136"/>
      <c r="I6" s="135"/>
      <c r="J6" s="137"/>
      <c r="K6" s="135"/>
      <c r="L6" s="1701"/>
      <c r="M6" s="1702"/>
      <c r="O6" s="138" t="s">
        <v>150</v>
      </c>
      <c r="P6" s="138" t="s">
        <v>95</v>
      </c>
    </row>
    <row r="7" spans="1:16" ht="60" customHeight="1">
      <c r="A7" s="129">
        <v>3</v>
      </c>
      <c r="B7" s="135"/>
      <c r="C7" s="131"/>
      <c r="D7" s="131"/>
      <c r="E7" s="131"/>
      <c r="F7" s="136"/>
      <c r="G7" s="136"/>
      <c r="H7" s="136"/>
      <c r="I7" s="135"/>
      <c r="J7" s="137"/>
      <c r="K7" s="135"/>
      <c r="L7" s="1701"/>
      <c r="M7" s="1702"/>
      <c r="O7" s="138" t="s">
        <v>151</v>
      </c>
    </row>
    <row r="8" spans="1:16" ht="60" customHeight="1">
      <c r="A8" s="129">
        <v>4</v>
      </c>
      <c r="B8" s="135"/>
      <c r="C8" s="131"/>
      <c r="D8" s="131"/>
      <c r="E8" s="131"/>
      <c r="F8" s="136"/>
      <c r="G8" s="136"/>
      <c r="H8" s="136"/>
      <c r="I8" s="135"/>
      <c r="J8" s="137"/>
      <c r="K8" s="135"/>
      <c r="L8" s="1701"/>
      <c r="M8" s="1702"/>
      <c r="O8" s="138" t="s">
        <v>95</v>
      </c>
    </row>
    <row r="9" spans="1:16" ht="60" customHeight="1">
      <c r="A9" s="129">
        <v>5</v>
      </c>
      <c r="B9" s="135"/>
      <c r="C9" s="131"/>
      <c r="D9" s="131"/>
      <c r="E9" s="131"/>
      <c r="F9" s="136"/>
      <c r="G9" s="136"/>
      <c r="H9" s="136"/>
      <c r="I9" s="135"/>
      <c r="J9" s="137"/>
      <c r="K9" s="135"/>
      <c r="L9" s="1701"/>
      <c r="M9" s="1702"/>
    </row>
    <row r="10" spans="1:16" ht="60" customHeight="1">
      <c r="A10" s="129">
        <v>6</v>
      </c>
      <c r="B10" s="135"/>
      <c r="C10" s="131"/>
      <c r="D10" s="131"/>
      <c r="E10" s="131"/>
      <c r="F10" s="136"/>
      <c r="G10" s="136"/>
      <c r="H10" s="136"/>
      <c r="I10" s="135"/>
      <c r="J10" s="137"/>
      <c r="K10" s="135"/>
      <c r="L10" s="1701"/>
      <c r="M10" s="1702"/>
    </row>
    <row r="11" spans="1:16" ht="60" customHeight="1">
      <c r="A11" s="129">
        <v>7</v>
      </c>
      <c r="B11" s="135"/>
      <c r="C11" s="131"/>
      <c r="D11" s="131"/>
      <c r="E11" s="131"/>
      <c r="F11" s="136"/>
      <c r="G11" s="136"/>
      <c r="H11" s="136"/>
      <c r="I11" s="135"/>
      <c r="J11" s="137"/>
      <c r="K11" s="135"/>
      <c r="L11" s="1701"/>
      <c r="M11" s="1702"/>
    </row>
    <row r="12" spans="1:16" ht="60" customHeight="1">
      <c r="A12" s="129">
        <v>8</v>
      </c>
      <c r="B12" s="135"/>
      <c r="C12" s="131"/>
      <c r="D12" s="131"/>
      <c r="E12" s="131"/>
      <c r="F12" s="136"/>
      <c r="G12" s="136"/>
      <c r="H12" s="136"/>
      <c r="I12" s="135"/>
      <c r="J12" s="137"/>
      <c r="K12" s="135"/>
      <c r="L12" s="1701"/>
      <c r="M12" s="1702"/>
    </row>
    <row r="13" spans="1:16" ht="60" customHeight="1">
      <c r="A13" s="129">
        <v>9</v>
      </c>
      <c r="B13" s="135"/>
      <c r="C13" s="131"/>
      <c r="D13" s="131"/>
      <c r="E13" s="131"/>
      <c r="F13" s="136"/>
      <c r="G13" s="136"/>
      <c r="H13" s="136"/>
      <c r="I13" s="135"/>
      <c r="J13" s="137"/>
      <c r="K13" s="135"/>
      <c r="L13" s="1701"/>
      <c r="M13" s="1702"/>
    </row>
    <row r="14" spans="1:16" ht="60" customHeight="1">
      <c r="A14" s="129">
        <v>10</v>
      </c>
      <c r="B14" s="135"/>
      <c r="C14" s="131"/>
      <c r="D14" s="131"/>
      <c r="E14" s="131"/>
      <c r="F14" s="136"/>
      <c r="G14" s="136"/>
      <c r="H14" s="136"/>
      <c r="I14" s="135"/>
      <c r="J14" s="137"/>
      <c r="K14" s="135"/>
      <c r="L14" s="1701"/>
      <c r="M14" s="1702"/>
      <c r="O14" s="138" t="s">
        <v>150</v>
      </c>
      <c r="P14" s="138" t="s">
        <v>95</v>
      </c>
    </row>
    <row r="15" spans="1:16" ht="60" customHeight="1">
      <c r="A15" s="129">
        <v>11</v>
      </c>
      <c r="B15" s="135"/>
      <c r="C15" s="131"/>
      <c r="D15" s="131"/>
      <c r="E15" s="131"/>
      <c r="F15" s="136"/>
      <c r="G15" s="136"/>
      <c r="H15" s="136"/>
      <c r="I15" s="135"/>
      <c r="J15" s="137"/>
      <c r="K15" s="135"/>
      <c r="L15" s="1701"/>
      <c r="M15" s="1702"/>
      <c r="O15" s="138" t="s">
        <v>151</v>
      </c>
    </row>
    <row r="16" spans="1:16" ht="60" customHeight="1">
      <c r="A16" s="129">
        <v>12</v>
      </c>
      <c r="B16" s="135"/>
      <c r="C16" s="131"/>
      <c r="D16" s="131"/>
      <c r="E16" s="131"/>
      <c r="F16" s="136"/>
      <c r="G16" s="136"/>
      <c r="H16" s="136"/>
      <c r="I16" s="135"/>
      <c r="J16" s="137"/>
      <c r="K16" s="135"/>
      <c r="L16" s="1701"/>
      <c r="M16" s="1702"/>
      <c r="O16" s="138" t="s">
        <v>95</v>
      </c>
    </row>
    <row r="17" spans="1:13" ht="60" customHeight="1">
      <c r="A17" s="129">
        <v>13</v>
      </c>
      <c r="B17" s="135"/>
      <c r="C17" s="131"/>
      <c r="D17" s="131"/>
      <c r="E17" s="131"/>
      <c r="F17" s="136"/>
      <c r="G17" s="136"/>
      <c r="H17" s="136"/>
      <c r="I17" s="135"/>
      <c r="J17" s="137"/>
      <c r="K17" s="135"/>
      <c r="L17" s="1701"/>
      <c r="M17" s="1702"/>
    </row>
    <row r="18" spans="1:13" ht="60" customHeight="1">
      <c r="A18" s="129">
        <v>14</v>
      </c>
      <c r="B18" s="135"/>
      <c r="C18" s="131"/>
      <c r="D18" s="131"/>
      <c r="E18" s="131"/>
      <c r="F18" s="136"/>
      <c r="G18" s="136"/>
      <c r="H18" s="136"/>
      <c r="I18" s="135"/>
      <c r="J18" s="137"/>
      <c r="K18" s="135"/>
      <c r="L18" s="1701"/>
      <c r="M18" s="1702"/>
    </row>
    <row r="19" spans="1:13" ht="60" customHeight="1">
      <c r="A19" s="129">
        <v>15</v>
      </c>
      <c r="B19" s="135"/>
      <c r="C19" s="131"/>
      <c r="D19" s="131"/>
      <c r="E19" s="131"/>
      <c r="F19" s="136"/>
      <c r="G19" s="136"/>
      <c r="H19" s="136"/>
      <c r="I19" s="135"/>
      <c r="J19" s="137"/>
      <c r="K19" s="135"/>
      <c r="L19" s="1701"/>
      <c r="M19" s="1702"/>
    </row>
    <row r="20" spans="1:13" ht="60" customHeight="1">
      <c r="A20" s="129">
        <v>16</v>
      </c>
      <c r="B20" s="135"/>
      <c r="C20" s="131"/>
      <c r="D20" s="131"/>
      <c r="E20" s="131"/>
      <c r="F20" s="136"/>
      <c r="G20" s="136"/>
      <c r="H20" s="136"/>
      <c r="I20" s="135"/>
      <c r="J20" s="137"/>
      <c r="K20" s="135"/>
      <c r="L20" s="1701"/>
      <c r="M20" s="1702"/>
    </row>
    <row r="21" spans="1:13" ht="60" customHeight="1">
      <c r="A21" s="129">
        <v>17</v>
      </c>
      <c r="B21" s="135"/>
      <c r="C21" s="131"/>
      <c r="D21" s="131"/>
      <c r="E21" s="131"/>
      <c r="F21" s="136"/>
      <c r="G21" s="136"/>
      <c r="H21" s="136"/>
      <c r="I21" s="135"/>
      <c r="J21" s="137"/>
      <c r="K21" s="135"/>
      <c r="L21" s="1701"/>
      <c r="M21" s="1702"/>
    </row>
    <row r="22" spans="1:13" ht="60" customHeight="1">
      <c r="A22" s="129">
        <v>18</v>
      </c>
      <c r="B22" s="135"/>
      <c r="C22" s="131"/>
      <c r="D22" s="131"/>
      <c r="E22" s="131"/>
      <c r="F22" s="136"/>
      <c r="G22" s="136"/>
      <c r="H22" s="136"/>
      <c r="I22" s="135"/>
      <c r="J22" s="137"/>
      <c r="K22" s="135"/>
      <c r="L22" s="1701"/>
      <c r="M22" s="1702"/>
    </row>
    <row r="23" spans="1:13" ht="60" customHeight="1">
      <c r="A23" s="129">
        <v>19</v>
      </c>
      <c r="B23" s="135"/>
      <c r="C23" s="131"/>
      <c r="D23" s="131"/>
      <c r="E23" s="131"/>
      <c r="F23" s="136"/>
      <c r="G23" s="136"/>
      <c r="H23" s="136"/>
      <c r="I23" s="135"/>
      <c r="J23" s="137"/>
      <c r="K23" s="135"/>
      <c r="L23" s="1701"/>
      <c r="M23" s="1702"/>
    </row>
    <row r="24" spans="1:13" ht="60" customHeight="1" thickBot="1">
      <c r="A24" s="156">
        <v>20</v>
      </c>
      <c r="B24" s="139"/>
      <c r="C24" s="140"/>
      <c r="D24" s="139"/>
      <c r="E24" s="140"/>
      <c r="F24" s="141"/>
      <c r="G24" s="141"/>
      <c r="H24" s="141"/>
      <c r="I24" s="139"/>
      <c r="J24" s="142"/>
      <c r="K24" s="139"/>
      <c r="L24" s="1695"/>
      <c r="M24" s="1696"/>
    </row>
    <row r="25" spans="1:13" ht="13.5" customHeight="1">
      <c r="A25" s="143"/>
      <c r="B25" s="143"/>
      <c r="C25" s="144"/>
      <c r="D25" s="144"/>
      <c r="E25" s="144"/>
      <c r="F25" s="116"/>
    </row>
    <row r="26" spans="1:13" ht="13.5" customHeight="1">
      <c r="A26" s="1640" t="s">
        <v>640</v>
      </c>
      <c r="B26" s="1640"/>
      <c r="C26" s="1640"/>
      <c r="D26" s="1640"/>
      <c r="E26" s="1640"/>
      <c r="F26" s="1640"/>
      <c r="G26" s="1640"/>
      <c r="H26" s="1640"/>
      <c r="I26" s="1640"/>
      <c r="J26" s="1640"/>
      <c r="K26" s="1640"/>
      <c r="L26" s="1640"/>
      <c r="M26" s="1640"/>
    </row>
    <row r="27" spans="1:13" ht="13.5" customHeight="1">
      <c r="A27" s="1640" t="s">
        <v>660</v>
      </c>
      <c r="B27" s="1640"/>
      <c r="C27" s="1640"/>
      <c r="D27" s="1640"/>
      <c r="E27" s="1640"/>
      <c r="F27" s="1640"/>
      <c r="G27" s="1640"/>
      <c r="H27" s="1640"/>
      <c r="I27" s="1640"/>
      <c r="J27" s="1640"/>
      <c r="K27" s="1640"/>
      <c r="L27" s="1640"/>
      <c r="M27" s="1640"/>
    </row>
    <row r="28" spans="1:13" ht="13.5" customHeight="1">
      <c r="A28" s="1694" t="s">
        <v>280</v>
      </c>
      <c r="B28" s="1640"/>
      <c r="C28" s="1640"/>
      <c r="D28" s="1640"/>
      <c r="E28" s="1640"/>
      <c r="F28" s="1640"/>
      <c r="G28" s="1640"/>
      <c r="H28" s="1640"/>
      <c r="I28" s="1640"/>
      <c r="J28" s="1640"/>
      <c r="K28" s="1640"/>
      <c r="L28" s="1640"/>
      <c r="M28" s="1640"/>
    </row>
    <row r="29" spans="1:13" ht="13.5" customHeight="1">
      <c r="A29" s="1694" t="s">
        <v>281</v>
      </c>
      <c r="B29" s="1640"/>
      <c r="C29" s="1640"/>
      <c r="D29" s="1640"/>
      <c r="E29" s="1640"/>
      <c r="F29" s="1640"/>
      <c r="G29" s="1640"/>
      <c r="H29" s="1640"/>
      <c r="I29" s="1640"/>
      <c r="J29" s="1640"/>
      <c r="K29" s="1640"/>
      <c r="L29" s="1640"/>
      <c r="M29" s="1640"/>
    </row>
    <row r="30" spans="1:13" ht="13.5" customHeight="1">
      <c r="A30" s="1640" t="s">
        <v>282</v>
      </c>
      <c r="B30" s="1640"/>
      <c r="C30" s="1640"/>
      <c r="D30" s="1640"/>
      <c r="E30" s="1640"/>
      <c r="F30" s="1640"/>
      <c r="G30" s="1640"/>
      <c r="H30" s="1640"/>
      <c r="I30" s="1640"/>
      <c r="J30" s="1640"/>
      <c r="K30" s="1640"/>
      <c r="L30" s="1640"/>
      <c r="M30" s="1640"/>
    </row>
    <row r="31" spans="1:13" ht="13.5" customHeight="1">
      <c r="A31" s="1640" t="s">
        <v>283</v>
      </c>
      <c r="B31" s="1640"/>
      <c r="C31" s="1640"/>
      <c r="D31" s="1640"/>
      <c r="E31" s="1640"/>
      <c r="F31" s="1640"/>
      <c r="G31" s="1640"/>
      <c r="H31" s="1640"/>
      <c r="I31" s="1640"/>
      <c r="J31" s="1640"/>
      <c r="K31" s="1640"/>
      <c r="L31" s="1640"/>
      <c r="M31" s="1640"/>
    </row>
    <row r="32" spans="1:13" ht="13.5" customHeight="1">
      <c r="A32" s="1640" t="s">
        <v>284</v>
      </c>
      <c r="B32" s="1640"/>
      <c r="C32" s="1640"/>
      <c r="D32" s="1640"/>
      <c r="E32" s="1640"/>
      <c r="F32" s="1640"/>
      <c r="G32" s="1640"/>
      <c r="H32" s="1640"/>
      <c r="I32" s="1640"/>
      <c r="J32" s="1640"/>
      <c r="K32" s="1640"/>
      <c r="L32" s="1640"/>
      <c r="M32" s="1640"/>
    </row>
    <row r="33" spans="1:13" ht="13.5" customHeight="1">
      <c r="A33" s="1641" t="s">
        <v>659</v>
      </c>
      <c r="B33" s="1641"/>
      <c r="C33" s="1641"/>
      <c r="D33" s="1641"/>
      <c r="E33" s="1641"/>
      <c r="F33" s="1641"/>
      <c r="G33" s="1641"/>
      <c r="H33" s="1641"/>
      <c r="I33" s="1641"/>
      <c r="J33" s="1641"/>
      <c r="K33" s="1641"/>
      <c r="L33" s="1641"/>
      <c r="M33" s="1641"/>
    </row>
    <row r="34" spans="1:13" ht="13.5" customHeight="1">
      <c r="A34" s="1693" t="s">
        <v>745</v>
      </c>
      <c r="B34" s="1693"/>
      <c r="C34" s="1693"/>
      <c r="D34" s="1693"/>
      <c r="E34" s="1693"/>
      <c r="F34" s="1693"/>
      <c r="G34" s="1693"/>
      <c r="H34" s="1693"/>
      <c r="I34" s="1693"/>
      <c r="J34" s="1693"/>
      <c r="K34" s="1693"/>
      <c r="L34" s="1693"/>
      <c r="M34" s="1693"/>
    </row>
    <row r="35" spans="1:13" ht="15" customHeight="1">
      <c r="A35" s="143"/>
      <c r="B35" s="143"/>
      <c r="C35" s="143"/>
      <c r="D35" s="143"/>
      <c r="E35" s="143"/>
      <c r="F35" s="143"/>
      <c r="G35" s="143"/>
      <c r="H35" s="143"/>
      <c r="I35" s="143"/>
      <c r="J35" s="143"/>
      <c r="K35" s="143"/>
      <c r="L35" s="143"/>
      <c r="M35" s="370" t="str">
        <f>様式7!$F$4</f>
        <v>○○○○○○○○○○○ＥＳＣＯ事業</v>
      </c>
    </row>
    <row r="36" spans="1:13" ht="15" customHeight="1">
      <c r="A36" s="1640"/>
      <c r="B36" s="1640"/>
      <c r="C36" s="1640"/>
      <c r="D36" s="1640"/>
      <c r="E36" s="1640"/>
      <c r="F36" s="1640"/>
      <c r="G36" s="1640"/>
      <c r="H36" s="1640"/>
      <c r="I36" s="1640"/>
      <c r="J36" s="1640"/>
      <c r="K36" s="1640"/>
      <c r="L36" s="1640"/>
      <c r="M36" s="1640"/>
    </row>
    <row r="37" spans="1:13" ht="15" customHeight="1">
      <c r="F37" s="145"/>
    </row>
    <row r="38" spans="1:13" ht="15" customHeight="1">
      <c r="F38" s="145"/>
    </row>
    <row r="39" spans="1:13" ht="15" customHeight="1"/>
    <row r="40" spans="1:13" ht="15" customHeight="1"/>
    <row r="41" spans="1:13" ht="15" customHeight="1"/>
  </sheetData>
  <mergeCells count="33">
    <mergeCell ref="L19:M19"/>
    <mergeCell ref="L22:M22"/>
    <mergeCell ref="A2:C2"/>
    <mergeCell ref="L14:M14"/>
    <mergeCell ref="L15:M15"/>
    <mergeCell ref="L16:M16"/>
    <mergeCell ref="M1:M2"/>
    <mergeCell ref="L24:M24"/>
    <mergeCell ref="L4:M4"/>
    <mergeCell ref="L5:M5"/>
    <mergeCell ref="L6:M6"/>
    <mergeCell ref="L7:M7"/>
    <mergeCell ref="L8:M8"/>
    <mergeCell ref="L9:M9"/>
    <mergeCell ref="L10:M10"/>
    <mergeCell ref="L11:M11"/>
    <mergeCell ref="L12:M12"/>
    <mergeCell ref="L13:M13"/>
    <mergeCell ref="L23:M23"/>
    <mergeCell ref="L20:M20"/>
    <mergeCell ref="L21:M21"/>
    <mergeCell ref="L17:M17"/>
    <mergeCell ref="L18:M18"/>
    <mergeCell ref="A33:M33"/>
    <mergeCell ref="A34:M34"/>
    <mergeCell ref="A36:M36"/>
    <mergeCell ref="A26:M26"/>
    <mergeCell ref="A27:M27"/>
    <mergeCell ref="A28:M28"/>
    <mergeCell ref="A29:M29"/>
    <mergeCell ref="A30:M30"/>
    <mergeCell ref="A31:M31"/>
    <mergeCell ref="A32:M32"/>
  </mergeCells>
  <phoneticPr fontId="6"/>
  <dataValidations count="2">
    <dataValidation type="list" allowBlank="1" showInputMessage="1" showErrorMessage="1" sqref="WVL983055:WVL983064 D65551:D65560 IZ65551:IZ65560 SV65551:SV65560 ACR65551:ACR65560 AMN65551:AMN65560 AWJ65551:AWJ65560 BGF65551:BGF65560 BQB65551:BQB65560 BZX65551:BZX65560 CJT65551:CJT65560 CTP65551:CTP65560 DDL65551:DDL65560 DNH65551:DNH65560 DXD65551:DXD65560 EGZ65551:EGZ65560 EQV65551:EQV65560 FAR65551:FAR65560 FKN65551:FKN65560 FUJ65551:FUJ65560 GEF65551:GEF65560 GOB65551:GOB65560 GXX65551:GXX65560 HHT65551:HHT65560 HRP65551:HRP65560 IBL65551:IBL65560 ILH65551:ILH65560 IVD65551:IVD65560 JEZ65551:JEZ65560 JOV65551:JOV65560 JYR65551:JYR65560 KIN65551:KIN65560 KSJ65551:KSJ65560 LCF65551:LCF65560 LMB65551:LMB65560 LVX65551:LVX65560 MFT65551:MFT65560 MPP65551:MPP65560 MZL65551:MZL65560 NJH65551:NJH65560 NTD65551:NTD65560 OCZ65551:OCZ65560 OMV65551:OMV65560 OWR65551:OWR65560 PGN65551:PGN65560 PQJ65551:PQJ65560 QAF65551:QAF65560 QKB65551:QKB65560 QTX65551:QTX65560 RDT65551:RDT65560 RNP65551:RNP65560 RXL65551:RXL65560 SHH65551:SHH65560 SRD65551:SRD65560 TAZ65551:TAZ65560 TKV65551:TKV65560 TUR65551:TUR65560 UEN65551:UEN65560 UOJ65551:UOJ65560 UYF65551:UYF65560 VIB65551:VIB65560 VRX65551:VRX65560 WBT65551:WBT65560 WLP65551:WLP65560 WVL65551:WVL65560 D131087:D131096 IZ131087:IZ131096 SV131087:SV131096 ACR131087:ACR131096 AMN131087:AMN131096 AWJ131087:AWJ131096 BGF131087:BGF131096 BQB131087:BQB131096 BZX131087:BZX131096 CJT131087:CJT131096 CTP131087:CTP131096 DDL131087:DDL131096 DNH131087:DNH131096 DXD131087:DXD131096 EGZ131087:EGZ131096 EQV131087:EQV131096 FAR131087:FAR131096 FKN131087:FKN131096 FUJ131087:FUJ131096 GEF131087:GEF131096 GOB131087:GOB131096 GXX131087:GXX131096 HHT131087:HHT131096 HRP131087:HRP131096 IBL131087:IBL131096 ILH131087:ILH131096 IVD131087:IVD131096 JEZ131087:JEZ131096 JOV131087:JOV131096 JYR131087:JYR131096 KIN131087:KIN131096 KSJ131087:KSJ131096 LCF131087:LCF131096 LMB131087:LMB131096 LVX131087:LVX131096 MFT131087:MFT131096 MPP131087:MPP131096 MZL131087:MZL131096 NJH131087:NJH131096 NTD131087:NTD131096 OCZ131087:OCZ131096 OMV131087:OMV131096 OWR131087:OWR131096 PGN131087:PGN131096 PQJ131087:PQJ131096 QAF131087:QAF131096 QKB131087:QKB131096 QTX131087:QTX131096 RDT131087:RDT131096 RNP131087:RNP131096 RXL131087:RXL131096 SHH131087:SHH131096 SRD131087:SRD131096 TAZ131087:TAZ131096 TKV131087:TKV131096 TUR131087:TUR131096 UEN131087:UEN131096 UOJ131087:UOJ131096 UYF131087:UYF131096 VIB131087:VIB131096 VRX131087:VRX131096 WBT131087:WBT131096 WLP131087:WLP131096 WVL131087:WVL131096 D196623:D196632 IZ196623:IZ196632 SV196623:SV196632 ACR196623:ACR196632 AMN196623:AMN196632 AWJ196623:AWJ196632 BGF196623:BGF196632 BQB196623:BQB196632 BZX196623:BZX196632 CJT196623:CJT196632 CTP196623:CTP196632 DDL196623:DDL196632 DNH196623:DNH196632 DXD196623:DXD196632 EGZ196623:EGZ196632 EQV196623:EQV196632 FAR196623:FAR196632 FKN196623:FKN196632 FUJ196623:FUJ196632 GEF196623:GEF196632 GOB196623:GOB196632 GXX196623:GXX196632 HHT196623:HHT196632 HRP196623:HRP196632 IBL196623:IBL196632 ILH196623:ILH196632 IVD196623:IVD196632 JEZ196623:JEZ196632 JOV196623:JOV196632 JYR196623:JYR196632 KIN196623:KIN196632 KSJ196623:KSJ196632 LCF196623:LCF196632 LMB196623:LMB196632 LVX196623:LVX196632 MFT196623:MFT196632 MPP196623:MPP196632 MZL196623:MZL196632 NJH196623:NJH196632 NTD196623:NTD196632 OCZ196623:OCZ196632 OMV196623:OMV196632 OWR196623:OWR196632 PGN196623:PGN196632 PQJ196623:PQJ196632 QAF196623:QAF196632 QKB196623:QKB196632 QTX196623:QTX196632 RDT196623:RDT196632 RNP196623:RNP196632 RXL196623:RXL196632 SHH196623:SHH196632 SRD196623:SRD196632 TAZ196623:TAZ196632 TKV196623:TKV196632 TUR196623:TUR196632 UEN196623:UEN196632 UOJ196623:UOJ196632 UYF196623:UYF196632 VIB196623:VIB196632 VRX196623:VRX196632 WBT196623:WBT196632 WLP196623:WLP196632 WVL196623:WVL196632 D262159:D262168 IZ262159:IZ262168 SV262159:SV262168 ACR262159:ACR262168 AMN262159:AMN262168 AWJ262159:AWJ262168 BGF262159:BGF262168 BQB262159:BQB262168 BZX262159:BZX262168 CJT262159:CJT262168 CTP262159:CTP262168 DDL262159:DDL262168 DNH262159:DNH262168 DXD262159:DXD262168 EGZ262159:EGZ262168 EQV262159:EQV262168 FAR262159:FAR262168 FKN262159:FKN262168 FUJ262159:FUJ262168 GEF262159:GEF262168 GOB262159:GOB262168 GXX262159:GXX262168 HHT262159:HHT262168 HRP262159:HRP262168 IBL262159:IBL262168 ILH262159:ILH262168 IVD262159:IVD262168 JEZ262159:JEZ262168 JOV262159:JOV262168 JYR262159:JYR262168 KIN262159:KIN262168 KSJ262159:KSJ262168 LCF262159:LCF262168 LMB262159:LMB262168 LVX262159:LVX262168 MFT262159:MFT262168 MPP262159:MPP262168 MZL262159:MZL262168 NJH262159:NJH262168 NTD262159:NTD262168 OCZ262159:OCZ262168 OMV262159:OMV262168 OWR262159:OWR262168 PGN262159:PGN262168 PQJ262159:PQJ262168 QAF262159:QAF262168 QKB262159:QKB262168 QTX262159:QTX262168 RDT262159:RDT262168 RNP262159:RNP262168 RXL262159:RXL262168 SHH262159:SHH262168 SRD262159:SRD262168 TAZ262159:TAZ262168 TKV262159:TKV262168 TUR262159:TUR262168 UEN262159:UEN262168 UOJ262159:UOJ262168 UYF262159:UYF262168 VIB262159:VIB262168 VRX262159:VRX262168 WBT262159:WBT262168 WLP262159:WLP262168 WVL262159:WVL262168 D327695:D327704 IZ327695:IZ327704 SV327695:SV327704 ACR327695:ACR327704 AMN327695:AMN327704 AWJ327695:AWJ327704 BGF327695:BGF327704 BQB327695:BQB327704 BZX327695:BZX327704 CJT327695:CJT327704 CTP327695:CTP327704 DDL327695:DDL327704 DNH327695:DNH327704 DXD327695:DXD327704 EGZ327695:EGZ327704 EQV327695:EQV327704 FAR327695:FAR327704 FKN327695:FKN327704 FUJ327695:FUJ327704 GEF327695:GEF327704 GOB327695:GOB327704 GXX327695:GXX327704 HHT327695:HHT327704 HRP327695:HRP327704 IBL327695:IBL327704 ILH327695:ILH327704 IVD327695:IVD327704 JEZ327695:JEZ327704 JOV327695:JOV327704 JYR327695:JYR327704 KIN327695:KIN327704 KSJ327695:KSJ327704 LCF327695:LCF327704 LMB327695:LMB327704 LVX327695:LVX327704 MFT327695:MFT327704 MPP327695:MPP327704 MZL327695:MZL327704 NJH327695:NJH327704 NTD327695:NTD327704 OCZ327695:OCZ327704 OMV327695:OMV327704 OWR327695:OWR327704 PGN327695:PGN327704 PQJ327695:PQJ327704 QAF327695:QAF327704 QKB327695:QKB327704 QTX327695:QTX327704 RDT327695:RDT327704 RNP327695:RNP327704 RXL327695:RXL327704 SHH327695:SHH327704 SRD327695:SRD327704 TAZ327695:TAZ327704 TKV327695:TKV327704 TUR327695:TUR327704 UEN327695:UEN327704 UOJ327695:UOJ327704 UYF327695:UYF327704 VIB327695:VIB327704 VRX327695:VRX327704 WBT327695:WBT327704 WLP327695:WLP327704 WVL327695:WVL327704 D393231:D393240 IZ393231:IZ393240 SV393231:SV393240 ACR393231:ACR393240 AMN393231:AMN393240 AWJ393231:AWJ393240 BGF393231:BGF393240 BQB393231:BQB393240 BZX393231:BZX393240 CJT393231:CJT393240 CTP393231:CTP393240 DDL393231:DDL393240 DNH393231:DNH393240 DXD393231:DXD393240 EGZ393231:EGZ393240 EQV393231:EQV393240 FAR393231:FAR393240 FKN393231:FKN393240 FUJ393231:FUJ393240 GEF393231:GEF393240 GOB393231:GOB393240 GXX393231:GXX393240 HHT393231:HHT393240 HRP393231:HRP393240 IBL393231:IBL393240 ILH393231:ILH393240 IVD393231:IVD393240 JEZ393231:JEZ393240 JOV393231:JOV393240 JYR393231:JYR393240 KIN393231:KIN393240 KSJ393231:KSJ393240 LCF393231:LCF393240 LMB393231:LMB393240 LVX393231:LVX393240 MFT393231:MFT393240 MPP393231:MPP393240 MZL393231:MZL393240 NJH393231:NJH393240 NTD393231:NTD393240 OCZ393231:OCZ393240 OMV393231:OMV393240 OWR393231:OWR393240 PGN393231:PGN393240 PQJ393231:PQJ393240 QAF393231:QAF393240 QKB393231:QKB393240 QTX393231:QTX393240 RDT393231:RDT393240 RNP393231:RNP393240 RXL393231:RXL393240 SHH393231:SHH393240 SRD393231:SRD393240 TAZ393231:TAZ393240 TKV393231:TKV393240 TUR393231:TUR393240 UEN393231:UEN393240 UOJ393231:UOJ393240 UYF393231:UYF393240 VIB393231:VIB393240 VRX393231:VRX393240 WBT393231:WBT393240 WLP393231:WLP393240 WVL393231:WVL393240 D458767:D458776 IZ458767:IZ458776 SV458767:SV458776 ACR458767:ACR458776 AMN458767:AMN458776 AWJ458767:AWJ458776 BGF458767:BGF458776 BQB458767:BQB458776 BZX458767:BZX458776 CJT458767:CJT458776 CTP458767:CTP458776 DDL458767:DDL458776 DNH458767:DNH458776 DXD458767:DXD458776 EGZ458767:EGZ458776 EQV458767:EQV458776 FAR458767:FAR458776 FKN458767:FKN458776 FUJ458767:FUJ458776 GEF458767:GEF458776 GOB458767:GOB458776 GXX458767:GXX458776 HHT458767:HHT458776 HRP458767:HRP458776 IBL458767:IBL458776 ILH458767:ILH458776 IVD458767:IVD458776 JEZ458767:JEZ458776 JOV458767:JOV458776 JYR458767:JYR458776 KIN458767:KIN458776 KSJ458767:KSJ458776 LCF458767:LCF458776 LMB458767:LMB458776 LVX458767:LVX458776 MFT458767:MFT458776 MPP458767:MPP458776 MZL458767:MZL458776 NJH458767:NJH458776 NTD458767:NTD458776 OCZ458767:OCZ458776 OMV458767:OMV458776 OWR458767:OWR458776 PGN458767:PGN458776 PQJ458767:PQJ458776 QAF458767:QAF458776 QKB458767:QKB458776 QTX458767:QTX458776 RDT458767:RDT458776 RNP458767:RNP458776 RXL458767:RXL458776 SHH458767:SHH458776 SRD458767:SRD458776 TAZ458767:TAZ458776 TKV458767:TKV458776 TUR458767:TUR458776 UEN458767:UEN458776 UOJ458767:UOJ458776 UYF458767:UYF458776 VIB458767:VIB458776 VRX458767:VRX458776 WBT458767:WBT458776 WLP458767:WLP458776 WVL458767:WVL458776 D524303:D524312 IZ524303:IZ524312 SV524303:SV524312 ACR524303:ACR524312 AMN524303:AMN524312 AWJ524303:AWJ524312 BGF524303:BGF524312 BQB524303:BQB524312 BZX524303:BZX524312 CJT524303:CJT524312 CTP524303:CTP524312 DDL524303:DDL524312 DNH524303:DNH524312 DXD524303:DXD524312 EGZ524303:EGZ524312 EQV524303:EQV524312 FAR524303:FAR524312 FKN524303:FKN524312 FUJ524303:FUJ524312 GEF524303:GEF524312 GOB524303:GOB524312 GXX524303:GXX524312 HHT524303:HHT524312 HRP524303:HRP524312 IBL524303:IBL524312 ILH524303:ILH524312 IVD524303:IVD524312 JEZ524303:JEZ524312 JOV524303:JOV524312 JYR524303:JYR524312 KIN524303:KIN524312 KSJ524303:KSJ524312 LCF524303:LCF524312 LMB524303:LMB524312 LVX524303:LVX524312 MFT524303:MFT524312 MPP524303:MPP524312 MZL524303:MZL524312 NJH524303:NJH524312 NTD524303:NTD524312 OCZ524303:OCZ524312 OMV524303:OMV524312 OWR524303:OWR524312 PGN524303:PGN524312 PQJ524303:PQJ524312 QAF524303:QAF524312 QKB524303:QKB524312 QTX524303:QTX524312 RDT524303:RDT524312 RNP524303:RNP524312 RXL524303:RXL524312 SHH524303:SHH524312 SRD524303:SRD524312 TAZ524303:TAZ524312 TKV524303:TKV524312 TUR524303:TUR524312 UEN524303:UEN524312 UOJ524303:UOJ524312 UYF524303:UYF524312 VIB524303:VIB524312 VRX524303:VRX524312 WBT524303:WBT524312 WLP524303:WLP524312 WVL524303:WVL524312 D589839:D589848 IZ589839:IZ589848 SV589839:SV589848 ACR589839:ACR589848 AMN589839:AMN589848 AWJ589839:AWJ589848 BGF589839:BGF589848 BQB589839:BQB589848 BZX589839:BZX589848 CJT589839:CJT589848 CTP589839:CTP589848 DDL589839:DDL589848 DNH589839:DNH589848 DXD589839:DXD589848 EGZ589839:EGZ589848 EQV589839:EQV589848 FAR589839:FAR589848 FKN589839:FKN589848 FUJ589839:FUJ589848 GEF589839:GEF589848 GOB589839:GOB589848 GXX589839:GXX589848 HHT589839:HHT589848 HRP589839:HRP589848 IBL589839:IBL589848 ILH589839:ILH589848 IVD589839:IVD589848 JEZ589839:JEZ589848 JOV589839:JOV589848 JYR589839:JYR589848 KIN589839:KIN589848 KSJ589839:KSJ589848 LCF589839:LCF589848 LMB589839:LMB589848 LVX589839:LVX589848 MFT589839:MFT589848 MPP589839:MPP589848 MZL589839:MZL589848 NJH589839:NJH589848 NTD589839:NTD589848 OCZ589839:OCZ589848 OMV589839:OMV589848 OWR589839:OWR589848 PGN589839:PGN589848 PQJ589839:PQJ589848 QAF589839:QAF589848 QKB589839:QKB589848 QTX589839:QTX589848 RDT589839:RDT589848 RNP589839:RNP589848 RXL589839:RXL589848 SHH589839:SHH589848 SRD589839:SRD589848 TAZ589839:TAZ589848 TKV589839:TKV589848 TUR589839:TUR589848 UEN589839:UEN589848 UOJ589839:UOJ589848 UYF589839:UYF589848 VIB589839:VIB589848 VRX589839:VRX589848 WBT589839:WBT589848 WLP589839:WLP589848 WVL589839:WVL589848 D655375:D655384 IZ655375:IZ655384 SV655375:SV655384 ACR655375:ACR655384 AMN655375:AMN655384 AWJ655375:AWJ655384 BGF655375:BGF655384 BQB655375:BQB655384 BZX655375:BZX655384 CJT655375:CJT655384 CTP655375:CTP655384 DDL655375:DDL655384 DNH655375:DNH655384 DXD655375:DXD655384 EGZ655375:EGZ655384 EQV655375:EQV655384 FAR655375:FAR655384 FKN655375:FKN655384 FUJ655375:FUJ655384 GEF655375:GEF655384 GOB655375:GOB655384 GXX655375:GXX655384 HHT655375:HHT655384 HRP655375:HRP655384 IBL655375:IBL655384 ILH655375:ILH655384 IVD655375:IVD655384 JEZ655375:JEZ655384 JOV655375:JOV655384 JYR655375:JYR655384 KIN655375:KIN655384 KSJ655375:KSJ655384 LCF655375:LCF655384 LMB655375:LMB655384 LVX655375:LVX655384 MFT655375:MFT655384 MPP655375:MPP655384 MZL655375:MZL655384 NJH655375:NJH655384 NTD655375:NTD655384 OCZ655375:OCZ655384 OMV655375:OMV655384 OWR655375:OWR655384 PGN655375:PGN655384 PQJ655375:PQJ655384 QAF655375:QAF655384 QKB655375:QKB655384 QTX655375:QTX655384 RDT655375:RDT655384 RNP655375:RNP655384 RXL655375:RXL655384 SHH655375:SHH655384 SRD655375:SRD655384 TAZ655375:TAZ655384 TKV655375:TKV655384 TUR655375:TUR655384 UEN655375:UEN655384 UOJ655375:UOJ655384 UYF655375:UYF655384 VIB655375:VIB655384 VRX655375:VRX655384 WBT655375:WBT655384 WLP655375:WLP655384 WVL655375:WVL655384 D720911:D720920 IZ720911:IZ720920 SV720911:SV720920 ACR720911:ACR720920 AMN720911:AMN720920 AWJ720911:AWJ720920 BGF720911:BGF720920 BQB720911:BQB720920 BZX720911:BZX720920 CJT720911:CJT720920 CTP720911:CTP720920 DDL720911:DDL720920 DNH720911:DNH720920 DXD720911:DXD720920 EGZ720911:EGZ720920 EQV720911:EQV720920 FAR720911:FAR720920 FKN720911:FKN720920 FUJ720911:FUJ720920 GEF720911:GEF720920 GOB720911:GOB720920 GXX720911:GXX720920 HHT720911:HHT720920 HRP720911:HRP720920 IBL720911:IBL720920 ILH720911:ILH720920 IVD720911:IVD720920 JEZ720911:JEZ720920 JOV720911:JOV720920 JYR720911:JYR720920 KIN720911:KIN720920 KSJ720911:KSJ720920 LCF720911:LCF720920 LMB720911:LMB720920 LVX720911:LVX720920 MFT720911:MFT720920 MPP720911:MPP720920 MZL720911:MZL720920 NJH720911:NJH720920 NTD720911:NTD720920 OCZ720911:OCZ720920 OMV720911:OMV720920 OWR720911:OWR720920 PGN720911:PGN720920 PQJ720911:PQJ720920 QAF720911:QAF720920 QKB720911:QKB720920 QTX720911:QTX720920 RDT720911:RDT720920 RNP720911:RNP720920 RXL720911:RXL720920 SHH720911:SHH720920 SRD720911:SRD720920 TAZ720911:TAZ720920 TKV720911:TKV720920 TUR720911:TUR720920 UEN720911:UEN720920 UOJ720911:UOJ720920 UYF720911:UYF720920 VIB720911:VIB720920 VRX720911:VRX720920 WBT720911:WBT720920 WLP720911:WLP720920 WVL720911:WVL720920 D786447:D786456 IZ786447:IZ786456 SV786447:SV786456 ACR786447:ACR786456 AMN786447:AMN786456 AWJ786447:AWJ786456 BGF786447:BGF786456 BQB786447:BQB786456 BZX786447:BZX786456 CJT786447:CJT786456 CTP786447:CTP786456 DDL786447:DDL786456 DNH786447:DNH786456 DXD786447:DXD786456 EGZ786447:EGZ786456 EQV786447:EQV786456 FAR786447:FAR786456 FKN786447:FKN786456 FUJ786447:FUJ786456 GEF786447:GEF786456 GOB786447:GOB786456 GXX786447:GXX786456 HHT786447:HHT786456 HRP786447:HRP786456 IBL786447:IBL786456 ILH786447:ILH786456 IVD786447:IVD786456 JEZ786447:JEZ786456 JOV786447:JOV786456 JYR786447:JYR786456 KIN786447:KIN786456 KSJ786447:KSJ786456 LCF786447:LCF786456 LMB786447:LMB786456 LVX786447:LVX786456 MFT786447:MFT786456 MPP786447:MPP786456 MZL786447:MZL786456 NJH786447:NJH786456 NTD786447:NTD786456 OCZ786447:OCZ786456 OMV786447:OMV786456 OWR786447:OWR786456 PGN786447:PGN786456 PQJ786447:PQJ786456 QAF786447:QAF786456 QKB786447:QKB786456 QTX786447:QTX786456 RDT786447:RDT786456 RNP786447:RNP786456 RXL786447:RXL786456 SHH786447:SHH786456 SRD786447:SRD786456 TAZ786447:TAZ786456 TKV786447:TKV786456 TUR786447:TUR786456 UEN786447:UEN786456 UOJ786447:UOJ786456 UYF786447:UYF786456 VIB786447:VIB786456 VRX786447:VRX786456 WBT786447:WBT786456 WLP786447:WLP786456 WVL786447:WVL786456 D851983:D851992 IZ851983:IZ851992 SV851983:SV851992 ACR851983:ACR851992 AMN851983:AMN851992 AWJ851983:AWJ851992 BGF851983:BGF851992 BQB851983:BQB851992 BZX851983:BZX851992 CJT851983:CJT851992 CTP851983:CTP851992 DDL851983:DDL851992 DNH851983:DNH851992 DXD851983:DXD851992 EGZ851983:EGZ851992 EQV851983:EQV851992 FAR851983:FAR851992 FKN851983:FKN851992 FUJ851983:FUJ851992 GEF851983:GEF851992 GOB851983:GOB851992 GXX851983:GXX851992 HHT851983:HHT851992 HRP851983:HRP851992 IBL851983:IBL851992 ILH851983:ILH851992 IVD851983:IVD851992 JEZ851983:JEZ851992 JOV851983:JOV851992 JYR851983:JYR851992 KIN851983:KIN851992 KSJ851983:KSJ851992 LCF851983:LCF851992 LMB851983:LMB851992 LVX851983:LVX851992 MFT851983:MFT851992 MPP851983:MPP851992 MZL851983:MZL851992 NJH851983:NJH851992 NTD851983:NTD851992 OCZ851983:OCZ851992 OMV851983:OMV851992 OWR851983:OWR851992 PGN851983:PGN851992 PQJ851983:PQJ851992 QAF851983:QAF851992 QKB851983:QKB851992 QTX851983:QTX851992 RDT851983:RDT851992 RNP851983:RNP851992 RXL851983:RXL851992 SHH851983:SHH851992 SRD851983:SRD851992 TAZ851983:TAZ851992 TKV851983:TKV851992 TUR851983:TUR851992 UEN851983:UEN851992 UOJ851983:UOJ851992 UYF851983:UYF851992 VIB851983:VIB851992 VRX851983:VRX851992 WBT851983:WBT851992 WLP851983:WLP851992 WVL851983:WVL851992 D917519:D917528 IZ917519:IZ917528 SV917519:SV917528 ACR917519:ACR917528 AMN917519:AMN917528 AWJ917519:AWJ917528 BGF917519:BGF917528 BQB917519:BQB917528 BZX917519:BZX917528 CJT917519:CJT917528 CTP917519:CTP917528 DDL917519:DDL917528 DNH917519:DNH917528 DXD917519:DXD917528 EGZ917519:EGZ917528 EQV917519:EQV917528 FAR917519:FAR917528 FKN917519:FKN917528 FUJ917519:FUJ917528 GEF917519:GEF917528 GOB917519:GOB917528 GXX917519:GXX917528 HHT917519:HHT917528 HRP917519:HRP917528 IBL917519:IBL917528 ILH917519:ILH917528 IVD917519:IVD917528 JEZ917519:JEZ917528 JOV917519:JOV917528 JYR917519:JYR917528 KIN917519:KIN917528 KSJ917519:KSJ917528 LCF917519:LCF917528 LMB917519:LMB917528 LVX917519:LVX917528 MFT917519:MFT917528 MPP917519:MPP917528 MZL917519:MZL917528 NJH917519:NJH917528 NTD917519:NTD917528 OCZ917519:OCZ917528 OMV917519:OMV917528 OWR917519:OWR917528 PGN917519:PGN917528 PQJ917519:PQJ917528 QAF917519:QAF917528 QKB917519:QKB917528 QTX917519:QTX917528 RDT917519:RDT917528 RNP917519:RNP917528 RXL917519:RXL917528 SHH917519:SHH917528 SRD917519:SRD917528 TAZ917519:TAZ917528 TKV917519:TKV917528 TUR917519:TUR917528 UEN917519:UEN917528 UOJ917519:UOJ917528 UYF917519:UYF917528 VIB917519:VIB917528 VRX917519:VRX917528 WBT917519:WBT917528 WLP917519:WLP917528 WVL917519:WVL917528 D983055:D983064 IZ983055:IZ983064 SV983055:SV983064 ACR983055:ACR983064 AMN983055:AMN983064 AWJ983055:AWJ983064 BGF983055:BGF983064 BQB983055:BQB983064 BZX983055:BZX983064 CJT983055:CJT983064 CTP983055:CTP983064 DDL983055:DDL983064 DNH983055:DNH983064 DXD983055:DXD983064 EGZ983055:EGZ983064 EQV983055:EQV983064 FAR983055:FAR983064 FKN983055:FKN983064 FUJ983055:FUJ983064 GEF983055:GEF983064 GOB983055:GOB983064 GXX983055:GXX983064 HHT983055:HHT983064 HRP983055:HRP983064 IBL983055:IBL983064 ILH983055:ILH983064 IVD983055:IVD983064 JEZ983055:JEZ983064 JOV983055:JOV983064 JYR983055:JYR983064 KIN983055:KIN983064 KSJ983055:KSJ983064 LCF983055:LCF983064 LMB983055:LMB983064 LVX983055:LVX983064 MFT983055:MFT983064 MPP983055:MPP983064 MZL983055:MZL983064 NJH983055:NJH983064 NTD983055:NTD983064 OCZ983055:OCZ983064 OMV983055:OMV983064 OWR983055:OWR983064 PGN983055:PGN983064 PQJ983055:PQJ983064 QAF983055:QAF983064 QKB983055:QKB983064 QTX983055:QTX983064 RDT983055:RDT983064 RNP983055:RNP983064 RXL983055:RXL983064 SHH983055:SHH983064 SRD983055:SRD983064 TAZ983055:TAZ983064 TKV983055:TKV983064 TUR983055:TUR983064 UEN983055:UEN983064 UOJ983055:UOJ983064 UYF983055:UYF983064 VIB983055:VIB983064 VRX983055:VRX983064 WBT983055:WBT983064 WLP983055:WLP983064 D5:D24 IZ5:IZ24 SV5:SV24 ACR5:ACR24 AMN5:AMN24 AWJ5:AWJ24 BGF5:BGF24 BQB5:BQB24 BZX5:BZX24 CJT5:CJT24 CTP5:CTP24 DDL5:DDL24 DNH5:DNH24 DXD5:DXD24 EGZ5:EGZ24 EQV5:EQV24 FAR5:FAR24 FKN5:FKN24 FUJ5:FUJ24 GEF5:GEF24 GOB5:GOB24 GXX5:GXX24 HHT5:HHT24 HRP5:HRP24 IBL5:IBL24 ILH5:ILH24 IVD5:IVD24 JEZ5:JEZ24 JOV5:JOV24 JYR5:JYR24 KIN5:KIN24 KSJ5:KSJ24 LCF5:LCF24 LMB5:LMB24 LVX5:LVX24 MFT5:MFT24 MPP5:MPP24 MZL5:MZL24 NJH5:NJH24 NTD5:NTD24 OCZ5:OCZ24 OMV5:OMV24 OWR5:OWR24 PGN5:PGN24 PQJ5:PQJ24 QAF5:QAF24 QKB5:QKB24 QTX5:QTX24 RDT5:RDT24 RNP5:RNP24 RXL5:RXL24 SHH5:SHH24 SRD5:SRD24 TAZ5:TAZ24 TKV5:TKV24 TUR5:TUR24 UEN5:UEN24 UOJ5:UOJ24 UYF5:UYF24 VIB5:VIB24 VRX5:VRX24 WBT5:WBT24 WLP5:WLP24 WVL5:WVL24" xr:uid="{00000000-0002-0000-1800-000000000000}">
      <formula1>$P$5:$P$6</formula1>
    </dataValidation>
    <dataValidation type="list" allowBlank="1" showInputMessage="1" showErrorMessage="1" sqref="WVK983055:WVK983064 C65551:C65560 IY65551:IY65560 SU65551:SU65560 ACQ65551:ACQ65560 AMM65551:AMM65560 AWI65551:AWI65560 BGE65551:BGE65560 BQA65551:BQA65560 BZW65551:BZW65560 CJS65551:CJS65560 CTO65551:CTO65560 DDK65551:DDK65560 DNG65551:DNG65560 DXC65551:DXC65560 EGY65551:EGY65560 EQU65551:EQU65560 FAQ65551:FAQ65560 FKM65551:FKM65560 FUI65551:FUI65560 GEE65551:GEE65560 GOA65551:GOA65560 GXW65551:GXW65560 HHS65551:HHS65560 HRO65551:HRO65560 IBK65551:IBK65560 ILG65551:ILG65560 IVC65551:IVC65560 JEY65551:JEY65560 JOU65551:JOU65560 JYQ65551:JYQ65560 KIM65551:KIM65560 KSI65551:KSI65560 LCE65551:LCE65560 LMA65551:LMA65560 LVW65551:LVW65560 MFS65551:MFS65560 MPO65551:MPO65560 MZK65551:MZK65560 NJG65551:NJG65560 NTC65551:NTC65560 OCY65551:OCY65560 OMU65551:OMU65560 OWQ65551:OWQ65560 PGM65551:PGM65560 PQI65551:PQI65560 QAE65551:QAE65560 QKA65551:QKA65560 QTW65551:QTW65560 RDS65551:RDS65560 RNO65551:RNO65560 RXK65551:RXK65560 SHG65551:SHG65560 SRC65551:SRC65560 TAY65551:TAY65560 TKU65551:TKU65560 TUQ65551:TUQ65560 UEM65551:UEM65560 UOI65551:UOI65560 UYE65551:UYE65560 VIA65551:VIA65560 VRW65551:VRW65560 WBS65551:WBS65560 WLO65551:WLO65560 WVK65551:WVK65560 C131087:C131096 IY131087:IY131096 SU131087:SU131096 ACQ131087:ACQ131096 AMM131087:AMM131096 AWI131087:AWI131096 BGE131087:BGE131096 BQA131087:BQA131096 BZW131087:BZW131096 CJS131087:CJS131096 CTO131087:CTO131096 DDK131087:DDK131096 DNG131087:DNG131096 DXC131087:DXC131096 EGY131087:EGY131096 EQU131087:EQU131096 FAQ131087:FAQ131096 FKM131087:FKM131096 FUI131087:FUI131096 GEE131087:GEE131096 GOA131087:GOA131096 GXW131087:GXW131096 HHS131087:HHS131096 HRO131087:HRO131096 IBK131087:IBK131096 ILG131087:ILG131096 IVC131087:IVC131096 JEY131087:JEY131096 JOU131087:JOU131096 JYQ131087:JYQ131096 KIM131087:KIM131096 KSI131087:KSI131096 LCE131087:LCE131096 LMA131087:LMA131096 LVW131087:LVW131096 MFS131087:MFS131096 MPO131087:MPO131096 MZK131087:MZK131096 NJG131087:NJG131096 NTC131087:NTC131096 OCY131087:OCY131096 OMU131087:OMU131096 OWQ131087:OWQ131096 PGM131087:PGM131096 PQI131087:PQI131096 QAE131087:QAE131096 QKA131087:QKA131096 QTW131087:QTW131096 RDS131087:RDS131096 RNO131087:RNO131096 RXK131087:RXK131096 SHG131087:SHG131096 SRC131087:SRC131096 TAY131087:TAY131096 TKU131087:TKU131096 TUQ131087:TUQ131096 UEM131087:UEM131096 UOI131087:UOI131096 UYE131087:UYE131096 VIA131087:VIA131096 VRW131087:VRW131096 WBS131087:WBS131096 WLO131087:WLO131096 WVK131087:WVK131096 C196623:C196632 IY196623:IY196632 SU196623:SU196632 ACQ196623:ACQ196632 AMM196623:AMM196632 AWI196623:AWI196632 BGE196623:BGE196632 BQA196623:BQA196632 BZW196623:BZW196632 CJS196623:CJS196632 CTO196623:CTO196632 DDK196623:DDK196632 DNG196623:DNG196632 DXC196623:DXC196632 EGY196623:EGY196632 EQU196623:EQU196632 FAQ196623:FAQ196632 FKM196623:FKM196632 FUI196623:FUI196632 GEE196623:GEE196632 GOA196623:GOA196632 GXW196623:GXW196632 HHS196623:HHS196632 HRO196623:HRO196632 IBK196623:IBK196632 ILG196623:ILG196632 IVC196623:IVC196632 JEY196623:JEY196632 JOU196623:JOU196632 JYQ196623:JYQ196632 KIM196623:KIM196632 KSI196623:KSI196632 LCE196623:LCE196632 LMA196623:LMA196632 LVW196623:LVW196632 MFS196623:MFS196632 MPO196623:MPO196632 MZK196623:MZK196632 NJG196623:NJG196632 NTC196623:NTC196632 OCY196623:OCY196632 OMU196623:OMU196632 OWQ196623:OWQ196632 PGM196623:PGM196632 PQI196623:PQI196632 QAE196623:QAE196632 QKA196623:QKA196632 QTW196623:QTW196632 RDS196623:RDS196632 RNO196623:RNO196632 RXK196623:RXK196632 SHG196623:SHG196632 SRC196623:SRC196632 TAY196623:TAY196632 TKU196623:TKU196632 TUQ196623:TUQ196632 UEM196623:UEM196632 UOI196623:UOI196632 UYE196623:UYE196632 VIA196623:VIA196632 VRW196623:VRW196632 WBS196623:WBS196632 WLO196623:WLO196632 WVK196623:WVK196632 C262159:C262168 IY262159:IY262168 SU262159:SU262168 ACQ262159:ACQ262168 AMM262159:AMM262168 AWI262159:AWI262168 BGE262159:BGE262168 BQA262159:BQA262168 BZW262159:BZW262168 CJS262159:CJS262168 CTO262159:CTO262168 DDK262159:DDK262168 DNG262159:DNG262168 DXC262159:DXC262168 EGY262159:EGY262168 EQU262159:EQU262168 FAQ262159:FAQ262168 FKM262159:FKM262168 FUI262159:FUI262168 GEE262159:GEE262168 GOA262159:GOA262168 GXW262159:GXW262168 HHS262159:HHS262168 HRO262159:HRO262168 IBK262159:IBK262168 ILG262159:ILG262168 IVC262159:IVC262168 JEY262159:JEY262168 JOU262159:JOU262168 JYQ262159:JYQ262168 KIM262159:KIM262168 KSI262159:KSI262168 LCE262159:LCE262168 LMA262159:LMA262168 LVW262159:LVW262168 MFS262159:MFS262168 MPO262159:MPO262168 MZK262159:MZK262168 NJG262159:NJG262168 NTC262159:NTC262168 OCY262159:OCY262168 OMU262159:OMU262168 OWQ262159:OWQ262168 PGM262159:PGM262168 PQI262159:PQI262168 QAE262159:QAE262168 QKA262159:QKA262168 QTW262159:QTW262168 RDS262159:RDS262168 RNO262159:RNO262168 RXK262159:RXK262168 SHG262159:SHG262168 SRC262159:SRC262168 TAY262159:TAY262168 TKU262159:TKU262168 TUQ262159:TUQ262168 UEM262159:UEM262168 UOI262159:UOI262168 UYE262159:UYE262168 VIA262159:VIA262168 VRW262159:VRW262168 WBS262159:WBS262168 WLO262159:WLO262168 WVK262159:WVK262168 C327695:C327704 IY327695:IY327704 SU327695:SU327704 ACQ327695:ACQ327704 AMM327695:AMM327704 AWI327695:AWI327704 BGE327695:BGE327704 BQA327695:BQA327704 BZW327695:BZW327704 CJS327695:CJS327704 CTO327695:CTO327704 DDK327695:DDK327704 DNG327695:DNG327704 DXC327695:DXC327704 EGY327695:EGY327704 EQU327695:EQU327704 FAQ327695:FAQ327704 FKM327695:FKM327704 FUI327695:FUI327704 GEE327695:GEE327704 GOA327695:GOA327704 GXW327695:GXW327704 HHS327695:HHS327704 HRO327695:HRO327704 IBK327695:IBK327704 ILG327695:ILG327704 IVC327695:IVC327704 JEY327695:JEY327704 JOU327695:JOU327704 JYQ327695:JYQ327704 KIM327695:KIM327704 KSI327695:KSI327704 LCE327695:LCE327704 LMA327695:LMA327704 LVW327695:LVW327704 MFS327695:MFS327704 MPO327695:MPO327704 MZK327695:MZK327704 NJG327695:NJG327704 NTC327695:NTC327704 OCY327695:OCY327704 OMU327695:OMU327704 OWQ327695:OWQ327704 PGM327695:PGM327704 PQI327695:PQI327704 QAE327695:QAE327704 QKA327695:QKA327704 QTW327695:QTW327704 RDS327695:RDS327704 RNO327695:RNO327704 RXK327695:RXK327704 SHG327695:SHG327704 SRC327695:SRC327704 TAY327695:TAY327704 TKU327695:TKU327704 TUQ327695:TUQ327704 UEM327695:UEM327704 UOI327695:UOI327704 UYE327695:UYE327704 VIA327695:VIA327704 VRW327695:VRW327704 WBS327695:WBS327704 WLO327695:WLO327704 WVK327695:WVK327704 C393231:C393240 IY393231:IY393240 SU393231:SU393240 ACQ393231:ACQ393240 AMM393231:AMM393240 AWI393231:AWI393240 BGE393231:BGE393240 BQA393231:BQA393240 BZW393231:BZW393240 CJS393231:CJS393240 CTO393231:CTO393240 DDK393231:DDK393240 DNG393231:DNG393240 DXC393231:DXC393240 EGY393231:EGY393240 EQU393231:EQU393240 FAQ393231:FAQ393240 FKM393231:FKM393240 FUI393231:FUI393240 GEE393231:GEE393240 GOA393231:GOA393240 GXW393231:GXW393240 HHS393231:HHS393240 HRO393231:HRO393240 IBK393231:IBK393240 ILG393231:ILG393240 IVC393231:IVC393240 JEY393231:JEY393240 JOU393231:JOU393240 JYQ393231:JYQ393240 KIM393231:KIM393240 KSI393231:KSI393240 LCE393231:LCE393240 LMA393231:LMA393240 LVW393231:LVW393240 MFS393231:MFS393240 MPO393231:MPO393240 MZK393231:MZK393240 NJG393231:NJG393240 NTC393231:NTC393240 OCY393231:OCY393240 OMU393231:OMU393240 OWQ393231:OWQ393240 PGM393231:PGM393240 PQI393231:PQI393240 QAE393231:QAE393240 QKA393231:QKA393240 QTW393231:QTW393240 RDS393231:RDS393240 RNO393231:RNO393240 RXK393231:RXK393240 SHG393231:SHG393240 SRC393231:SRC393240 TAY393231:TAY393240 TKU393231:TKU393240 TUQ393231:TUQ393240 UEM393231:UEM393240 UOI393231:UOI393240 UYE393231:UYE393240 VIA393231:VIA393240 VRW393231:VRW393240 WBS393231:WBS393240 WLO393231:WLO393240 WVK393231:WVK393240 C458767:C458776 IY458767:IY458776 SU458767:SU458776 ACQ458767:ACQ458776 AMM458767:AMM458776 AWI458767:AWI458776 BGE458767:BGE458776 BQA458767:BQA458776 BZW458767:BZW458776 CJS458767:CJS458776 CTO458767:CTO458776 DDK458767:DDK458776 DNG458767:DNG458776 DXC458767:DXC458776 EGY458767:EGY458776 EQU458767:EQU458776 FAQ458767:FAQ458776 FKM458767:FKM458776 FUI458767:FUI458776 GEE458767:GEE458776 GOA458767:GOA458776 GXW458767:GXW458776 HHS458767:HHS458776 HRO458767:HRO458776 IBK458767:IBK458776 ILG458767:ILG458776 IVC458767:IVC458776 JEY458767:JEY458776 JOU458767:JOU458776 JYQ458767:JYQ458776 KIM458767:KIM458776 KSI458767:KSI458776 LCE458767:LCE458776 LMA458767:LMA458776 LVW458767:LVW458776 MFS458767:MFS458776 MPO458767:MPO458776 MZK458767:MZK458776 NJG458767:NJG458776 NTC458767:NTC458776 OCY458767:OCY458776 OMU458767:OMU458776 OWQ458767:OWQ458776 PGM458767:PGM458776 PQI458767:PQI458776 QAE458767:QAE458776 QKA458767:QKA458776 QTW458767:QTW458776 RDS458767:RDS458776 RNO458767:RNO458776 RXK458767:RXK458776 SHG458767:SHG458776 SRC458767:SRC458776 TAY458767:TAY458776 TKU458767:TKU458776 TUQ458767:TUQ458776 UEM458767:UEM458776 UOI458767:UOI458776 UYE458767:UYE458776 VIA458767:VIA458776 VRW458767:VRW458776 WBS458767:WBS458776 WLO458767:WLO458776 WVK458767:WVK458776 C524303:C524312 IY524303:IY524312 SU524303:SU524312 ACQ524303:ACQ524312 AMM524303:AMM524312 AWI524303:AWI524312 BGE524303:BGE524312 BQA524303:BQA524312 BZW524303:BZW524312 CJS524303:CJS524312 CTO524303:CTO524312 DDK524303:DDK524312 DNG524303:DNG524312 DXC524303:DXC524312 EGY524303:EGY524312 EQU524303:EQU524312 FAQ524303:FAQ524312 FKM524303:FKM524312 FUI524303:FUI524312 GEE524303:GEE524312 GOA524303:GOA524312 GXW524303:GXW524312 HHS524303:HHS524312 HRO524303:HRO524312 IBK524303:IBK524312 ILG524303:ILG524312 IVC524303:IVC524312 JEY524303:JEY524312 JOU524303:JOU524312 JYQ524303:JYQ524312 KIM524303:KIM524312 KSI524303:KSI524312 LCE524303:LCE524312 LMA524303:LMA524312 LVW524303:LVW524312 MFS524303:MFS524312 MPO524303:MPO524312 MZK524303:MZK524312 NJG524303:NJG524312 NTC524303:NTC524312 OCY524303:OCY524312 OMU524303:OMU524312 OWQ524303:OWQ524312 PGM524303:PGM524312 PQI524303:PQI524312 QAE524303:QAE524312 QKA524303:QKA524312 QTW524303:QTW524312 RDS524303:RDS524312 RNO524303:RNO524312 RXK524303:RXK524312 SHG524303:SHG524312 SRC524303:SRC524312 TAY524303:TAY524312 TKU524303:TKU524312 TUQ524303:TUQ524312 UEM524303:UEM524312 UOI524303:UOI524312 UYE524303:UYE524312 VIA524303:VIA524312 VRW524303:VRW524312 WBS524303:WBS524312 WLO524303:WLO524312 WVK524303:WVK524312 C589839:C589848 IY589839:IY589848 SU589839:SU589848 ACQ589839:ACQ589848 AMM589839:AMM589848 AWI589839:AWI589848 BGE589839:BGE589848 BQA589839:BQA589848 BZW589839:BZW589848 CJS589839:CJS589848 CTO589839:CTO589848 DDK589839:DDK589848 DNG589839:DNG589848 DXC589839:DXC589848 EGY589839:EGY589848 EQU589839:EQU589848 FAQ589839:FAQ589848 FKM589839:FKM589848 FUI589839:FUI589848 GEE589839:GEE589848 GOA589839:GOA589848 GXW589839:GXW589848 HHS589839:HHS589848 HRO589839:HRO589848 IBK589839:IBK589848 ILG589839:ILG589848 IVC589839:IVC589848 JEY589839:JEY589848 JOU589839:JOU589848 JYQ589839:JYQ589848 KIM589839:KIM589848 KSI589839:KSI589848 LCE589839:LCE589848 LMA589839:LMA589848 LVW589839:LVW589848 MFS589839:MFS589848 MPO589839:MPO589848 MZK589839:MZK589848 NJG589839:NJG589848 NTC589839:NTC589848 OCY589839:OCY589848 OMU589839:OMU589848 OWQ589839:OWQ589848 PGM589839:PGM589848 PQI589839:PQI589848 QAE589839:QAE589848 QKA589839:QKA589848 QTW589839:QTW589848 RDS589839:RDS589848 RNO589839:RNO589848 RXK589839:RXK589848 SHG589839:SHG589848 SRC589839:SRC589848 TAY589839:TAY589848 TKU589839:TKU589848 TUQ589839:TUQ589848 UEM589839:UEM589848 UOI589839:UOI589848 UYE589839:UYE589848 VIA589839:VIA589848 VRW589839:VRW589848 WBS589839:WBS589848 WLO589839:WLO589848 WVK589839:WVK589848 C655375:C655384 IY655375:IY655384 SU655375:SU655384 ACQ655375:ACQ655384 AMM655375:AMM655384 AWI655375:AWI655384 BGE655375:BGE655384 BQA655375:BQA655384 BZW655375:BZW655384 CJS655375:CJS655384 CTO655375:CTO655384 DDK655375:DDK655384 DNG655375:DNG655384 DXC655375:DXC655384 EGY655375:EGY655384 EQU655375:EQU655384 FAQ655375:FAQ655384 FKM655375:FKM655384 FUI655375:FUI655384 GEE655375:GEE655384 GOA655375:GOA655384 GXW655375:GXW655384 HHS655375:HHS655384 HRO655375:HRO655384 IBK655375:IBK655384 ILG655375:ILG655384 IVC655375:IVC655384 JEY655375:JEY655384 JOU655375:JOU655384 JYQ655375:JYQ655384 KIM655375:KIM655384 KSI655375:KSI655384 LCE655375:LCE655384 LMA655375:LMA655384 LVW655375:LVW655384 MFS655375:MFS655384 MPO655375:MPO655384 MZK655375:MZK655384 NJG655375:NJG655384 NTC655375:NTC655384 OCY655375:OCY655384 OMU655375:OMU655384 OWQ655375:OWQ655384 PGM655375:PGM655384 PQI655375:PQI655384 QAE655375:QAE655384 QKA655375:QKA655384 QTW655375:QTW655384 RDS655375:RDS655384 RNO655375:RNO655384 RXK655375:RXK655384 SHG655375:SHG655384 SRC655375:SRC655384 TAY655375:TAY655384 TKU655375:TKU655384 TUQ655375:TUQ655384 UEM655375:UEM655384 UOI655375:UOI655384 UYE655375:UYE655384 VIA655375:VIA655384 VRW655375:VRW655384 WBS655375:WBS655384 WLO655375:WLO655384 WVK655375:WVK655384 C720911:C720920 IY720911:IY720920 SU720911:SU720920 ACQ720911:ACQ720920 AMM720911:AMM720920 AWI720911:AWI720920 BGE720911:BGE720920 BQA720911:BQA720920 BZW720911:BZW720920 CJS720911:CJS720920 CTO720911:CTO720920 DDK720911:DDK720920 DNG720911:DNG720920 DXC720911:DXC720920 EGY720911:EGY720920 EQU720911:EQU720920 FAQ720911:FAQ720920 FKM720911:FKM720920 FUI720911:FUI720920 GEE720911:GEE720920 GOA720911:GOA720920 GXW720911:GXW720920 HHS720911:HHS720920 HRO720911:HRO720920 IBK720911:IBK720920 ILG720911:ILG720920 IVC720911:IVC720920 JEY720911:JEY720920 JOU720911:JOU720920 JYQ720911:JYQ720920 KIM720911:KIM720920 KSI720911:KSI720920 LCE720911:LCE720920 LMA720911:LMA720920 LVW720911:LVW720920 MFS720911:MFS720920 MPO720911:MPO720920 MZK720911:MZK720920 NJG720911:NJG720920 NTC720911:NTC720920 OCY720911:OCY720920 OMU720911:OMU720920 OWQ720911:OWQ720920 PGM720911:PGM720920 PQI720911:PQI720920 QAE720911:QAE720920 QKA720911:QKA720920 QTW720911:QTW720920 RDS720911:RDS720920 RNO720911:RNO720920 RXK720911:RXK720920 SHG720911:SHG720920 SRC720911:SRC720920 TAY720911:TAY720920 TKU720911:TKU720920 TUQ720911:TUQ720920 UEM720911:UEM720920 UOI720911:UOI720920 UYE720911:UYE720920 VIA720911:VIA720920 VRW720911:VRW720920 WBS720911:WBS720920 WLO720911:WLO720920 WVK720911:WVK720920 C786447:C786456 IY786447:IY786456 SU786447:SU786456 ACQ786447:ACQ786456 AMM786447:AMM786456 AWI786447:AWI786456 BGE786447:BGE786456 BQA786447:BQA786456 BZW786447:BZW786456 CJS786447:CJS786456 CTO786447:CTO786456 DDK786447:DDK786456 DNG786447:DNG786456 DXC786447:DXC786456 EGY786447:EGY786456 EQU786447:EQU786456 FAQ786447:FAQ786456 FKM786447:FKM786456 FUI786447:FUI786456 GEE786447:GEE786456 GOA786447:GOA786456 GXW786447:GXW786456 HHS786447:HHS786456 HRO786447:HRO786456 IBK786447:IBK786456 ILG786447:ILG786456 IVC786447:IVC786456 JEY786447:JEY786456 JOU786447:JOU786456 JYQ786447:JYQ786456 KIM786447:KIM786456 KSI786447:KSI786456 LCE786447:LCE786456 LMA786447:LMA786456 LVW786447:LVW786456 MFS786447:MFS786456 MPO786447:MPO786456 MZK786447:MZK786456 NJG786447:NJG786456 NTC786447:NTC786456 OCY786447:OCY786456 OMU786447:OMU786456 OWQ786447:OWQ786456 PGM786447:PGM786456 PQI786447:PQI786456 QAE786447:QAE786456 QKA786447:QKA786456 QTW786447:QTW786456 RDS786447:RDS786456 RNO786447:RNO786456 RXK786447:RXK786456 SHG786447:SHG786456 SRC786447:SRC786456 TAY786447:TAY786456 TKU786447:TKU786456 TUQ786447:TUQ786456 UEM786447:UEM786456 UOI786447:UOI786456 UYE786447:UYE786456 VIA786447:VIA786456 VRW786447:VRW786456 WBS786447:WBS786456 WLO786447:WLO786456 WVK786447:WVK786456 C851983:C851992 IY851983:IY851992 SU851983:SU851992 ACQ851983:ACQ851992 AMM851983:AMM851992 AWI851983:AWI851992 BGE851983:BGE851992 BQA851983:BQA851992 BZW851983:BZW851992 CJS851983:CJS851992 CTO851983:CTO851992 DDK851983:DDK851992 DNG851983:DNG851992 DXC851983:DXC851992 EGY851983:EGY851992 EQU851983:EQU851992 FAQ851983:FAQ851992 FKM851983:FKM851992 FUI851983:FUI851992 GEE851983:GEE851992 GOA851983:GOA851992 GXW851983:GXW851992 HHS851983:HHS851992 HRO851983:HRO851992 IBK851983:IBK851992 ILG851983:ILG851992 IVC851983:IVC851992 JEY851983:JEY851992 JOU851983:JOU851992 JYQ851983:JYQ851992 KIM851983:KIM851992 KSI851983:KSI851992 LCE851983:LCE851992 LMA851983:LMA851992 LVW851983:LVW851992 MFS851983:MFS851992 MPO851983:MPO851992 MZK851983:MZK851992 NJG851983:NJG851992 NTC851983:NTC851992 OCY851983:OCY851992 OMU851983:OMU851992 OWQ851983:OWQ851992 PGM851983:PGM851992 PQI851983:PQI851992 QAE851983:QAE851992 QKA851983:QKA851992 QTW851983:QTW851992 RDS851983:RDS851992 RNO851983:RNO851992 RXK851983:RXK851992 SHG851983:SHG851992 SRC851983:SRC851992 TAY851983:TAY851992 TKU851983:TKU851992 TUQ851983:TUQ851992 UEM851983:UEM851992 UOI851983:UOI851992 UYE851983:UYE851992 VIA851983:VIA851992 VRW851983:VRW851992 WBS851983:WBS851992 WLO851983:WLO851992 WVK851983:WVK851992 C917519:C917528 IY917519:IY917528 SU917519:SU917528 ACQ917519:ACQ917528 AMM917519:AMM917528 AWI917519:AWI917528 BGE917519:BGE917528 BQA917519:BQA917528 BZW917519:BZW917528 CJS917519:CJS917528 CTO917519:CTO917528 DDK917519:DDK917528 DNG917519:DNG917528 DXC917519:DXC917528 EGY917519:EGY917528 EQU917519:EQU917528 FAQ917519:FAQ917528 FKM917519:FKM917528 FUI917519:FUI917528 GEE917519:GEE917528 GOA917519:GOA917528 GXW917519:GXW917528 HHS917519:HHS917528 HRO917519:HRO917528 IBK917519:IBK917528 ILG917519:ILG917528 IVC917519:IVC917528 JEY917519:JEY917528 JOU917519:JOU917528 JYQ917519:JYQ917528 KIM917519:KIM917528 KSI917519:KSI917528 LCE917519:LCE917528 LMA917519:LMA917528 LVW917519:LVW917528 MFS917519:MFS917528 MPO917519:MPO917528 MZK917519:MZK917528 NJG917519:NJG917528 NTC917519:NTC917528 OCY917519:OCY917528 OMU917519:OMU917528 OWQ917519:OWQ917528 PGM917519:PGM917528 PQI917519:PQI917528 QAE917519:QAE917528 QKA917519:QKA917528 QTW917519:QTW917528 RDS917519:RDS917528 RNO917519:RNO917528 RXK917519:RXK917528 SHG917519:SHG917528 SRC917519:SRC917528 TAY917519:TAY917528 TKU917519:TKU917528 TUQ917519:TUQ917528 UEM917519:UEM917528 UOI917519:UOI917528 UYE917519:UYE917528 VIA917519:VIA917528 VRW917519:VRW917528 WBS917519:WBS917528 WLO917519:WLO917528 WVK917519:WVK917528 C983055:C983064 IY983055:IY983064 SU983055:SU983064 ACQ983055:ACQ983064 AMM983055:AMM983064 AWI983055:AWI983064 BGE983055:BGE983064 BQA983055:BQA983064 BZW983055:BZW983064 CJS983055:CJS983064 CTO983055:CTO983064 DDK983055:DDK983064 DNG983055:DNG983064 DXC983055:DXC983064 EGY983055:EGY983064 EQU983055:EQU983064 FAQ983055:FAQ983064 FKM983055:FKM983064 FUI983055:FUI983064 GEE983055:GEE983064 GOA983055:GOA983064 GXW983055:GXW983064 HHS983055:HHS983064 HRO983055:HRO983064 IBK983055:IBK983064 ILG983055:ILG983064 IVC983055:IVC983064 JEY983055:JEY983064 JOU983055:JOU983064 JYQ983055:JYQ983064 KIM983055:KIM983064 KSI983055:KSI983064 LCE983055:LCE983064 LMA983055:LMA983064 LVW983055:LVW983064 MFS983055:MFS983064 MPO983055:MPO983064 MZK983055:MZK983064 NJG983055:NJG983064 NTC983055:NTC983064 OCY983055:OCY983064 OMU983055:OMU983064 OWQ983055:OWQ983064 PGM983055:PGM983064 PQI983055:PQI983064 QAE983055:QAE983064 QKA983055:QKA983064 QTW983055:QTW983064 RDS983055:RDS983064 RNO983055:RNO983064 RXK983055:RXK983064 SHG983055:SHG983064 SRC983055:SRC983064 TAY983055:TAY983064 TKU983055:TKU983064 TUQ983055:TUQ983064 UEM983055:UEM983064 UOI983055:UOI983064 UYE983055:UYE983064 VIA983055:VIA983064 VRW983055:VRW983064 WBS983055:WBS983064 WLO983055:WLO983064 C5:C24 IY5:IY24 SU5:SU24 ACQ5:ACQ24 AMM5:AMM24 AWI5:AWI24 BGE5:BGE24 BQA5:BQA24 BZW5:BZW24 CJS5:CJS24 CTO5:CTO24 DDK5:DDK24 DNG5:DNG24 DXC5:DXC24 EGY5:EGY24 EQU5:EQU24 FAQ5:FAQ24 FKM5:FKM24 FUI5:FUI24 GEE5:GEE24 GOA5:GOA24 GXW5:GXW24 HHS5:HHS24 HRO5:HRO24 IBK5:IBK24 ILG5:ILG24 IVC5:IVC24 JEY5:JEY24 JOU5:JOU24 JYQ5:JYQ24 KIM5:KIM24 KSI5:KSI24 LCE5:LCE24 LMA5:LMA24 LVW5:LVW24 MFS5:MFS24 MPO5:MPO24 MZK5:MZK24 NJG5:NJG24 NTC5:NTC24 OCY5:OCY24 OMU5:OMU24 OWQ5:OWQ24 PGM5:PGM24 PQI5:PQI24 QAE5:QAE24 QKA5:QKA24 QTW5:QTW24 RDS5:RDS24 RNO5:RNO24 RXK5:RXK24 SHG5:SHG24 SRC5:SRC24 TAY5:TAY24 TKU5:TKU24 TUQ5:TUQ24 UEM5:UEM24 UOI5:UOI24 UYE5:UYE24 VIA5:VIA24 VRW5:VRW24 WBS5:WBS24 WLO5:WLO24 WVK5:WVK24" xr:uid="{00000000-0002-0000-1800-000001000000}">
      <formula1>$O$5:$O$8</formula1>
    </dataValidation>
  </dataValidations>
  <printOptions horizontalCentered="1" verticalCentered="1"/>
  <pageMargins left="0.7" right="0.41" top="0.75" bottom="0.75" header="0.3" footer="0.3"/>
  <pageSetup paperSize="9" scale="55"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dimension ref="A1:J75"/>
  <sheetViews>
    <sheetView view="pageBreakPreview" topLeftCell="A37" zoomScale="85" zoomScaleNormal="75" zoomScaleSheetLayoutView="85" workbookViewId="0">
      <selection activeCell="AJ46" sqref="AJ46"/>
    </sheetView>
  </sheetViews>
  <sheetFormatPr defaultRowHeight="13.2"/>
  <cols>
    <col min="1" max="1" width="4.33203125" style="150" customWidth="1"/>
    <col min="2" max="2" width="6.77734375" style="150" customWidth="1"/>
    <col min="3" max="3" width="22.44140625" style="150" customWidth="1"/>
    <col min="4" max="7" width="12.44140625" style="150" customWidth="1"/>
    <col min="8" max="8" width="26.33203125" style="150" customWidth="1"/>
    <col min="9" max="9" width="9" style="150" customWidth="1"/>
    <col min="10" max="256" width="9" style="150"/>
    <col min="257" max="258" width="6.77734375" style="150" customWidth="1"/>
    <col min="259" max="259" width="22.44140625" style="150" customWidth="1"/>
    <col min="260" max="263" width="12.44140625" style="150" customWidth="1"/>
    <col min="264" max="264" width="26.33203125" style="150" customWidth="1"/>
    <col min="265" max="265" width="9" style="150" customWidth="1"/>
    <col min="266" max="512" width="9" style="150"/>
    <col min="513" max="514" width="6.77734375" style="150" customWidth="1"/>
    <col min="515" max="515" width="22.44140625" style="150" customWidth="1"/>
    <col min="516" max="519" width="12.44140625" style="150" customWidth="1"/>
    <col min="520" max="520" width="26.33203125" style="150" customWidth="1"/>
    <col min="521" max="521" width="9" style="150" customWidth="1"/>
    <col min="522" max="768" width="9" style="150"/>
    <col min="769" max="770" width="6.77734375" style="150" customWidth="1"/>
    <col min="771" max="771" width="22.44140625" style="150" customWidth="1"/>
    <col min="772" max="775" width="12.44140625" style="150" customWidth="1"/>
    <col min="776" max="776" width="26.33203125" style="150" customWidth="1"/>
    <col min="777" max="777" width="9" style="150" customWidth="1"/>
    <col min="778" max="1024" width="9" style="150"/>
    <col min="1025" max="1026" width="6.77734375" style="150" customWidth="1"/>
    <col min="1027" max="1027" width="22.44140625" style="150" customWidth="1"/>
    <col min="1028" max="1031" width="12.44140625" style="150" customWidth="1"/>
    <col min="1032" max="1032" width="26.33203125" style="150" customWidth="1"/>
    <col min="1033" max="1033" width="9" style="150" customWidth="1"/>
    <col min="1034" max="1280" width="9" style="150"/>
    <col min="1281" max="1282" width="6.77734375" style="150" customWidth="1"/>
    <col min="1283" max="1283" width="22.44140625" style="150" customWidth="1"/>
    <col min="1284" max="1287" width="12.44140625" style="150" customWidth="1"/>
    <col min="1288" max="1288" width="26.33203125" style="150" customWidth="1"/>
    <col min="1289" max="1289" width="9" style="150" customWidth="1"/>
    <col min="1290" max="1536" width="9" style="150"/>
    <col min="1537" max="1538" width="6.77734375" style="150" customWidth="1"/>
    <col min="1539" max="1539" width="22.44140625" style="150" customWidth="1"/>
    <col min="1540" max="1543" width="12.44140625" style="150" customWidth="1"/>
    <col min="1544" max="1544" width="26.33203125" style="150" customWidth="1"/>
    <col min="1545" max="1545" width="9" style="150" customWidth="1"/>
    <col min="1546" max="1792" width="9" style="150"/>
    <col min="1793" max="1794" width="6.77734375" style="150" customWidth="1"/>
    <col min="1795" max="1795" width="22.44140625" style="150" customWidth="1"/>
    <col min="1796" max="1799" width="12.44140625" style="150" customWidth="1"/>
    <col min="1800" max="1800" width="26.33203125" style="150" customWidth="1"/>
    <col min="1801" max="1801" width="9" style="150" customWidth="1"/>
    <col min="1802" max="2048" width="9" style="150"/>
    <col min="2049" max="2050" width="6.77734375" style="150" customWidth="1"/>
    <col min="2051" max="2051" width="22.44140625" style="150" customWidth="1"/>
    <col min="2052" max="2055" width="12.44140625" style="150" customWidth="1"/>
    <col min="2056" max="2056" width="26.33203125" style="150" customWidth="1"/>
    <col min="2057" max="2057" width="9" style="150" customWidth="1"/>
    <col min="2058" max="2304" width="9" style="150"/>
    <col min="2305" max="2306" width="6.77734375" style="150" customWidth="1"/>
    <col min="2307" max="2307" width="22.44140625" style="150" customWidth="1"/>
    <col min="2308" max="2311" width="12.44140625" style="150" customWidth="1"/>
    <col min="2312" max="2312" width="26.33203125" style="150" customWidth="1"/>
    <col min="2313" max="2313" width="9" style="150" customWidth="1"/>
    <col min="2314" max="2560" width="9" style="150"/>
    <col min="2561" max="2562" width="6.77734375" style="150" customWidth="1"/>
    <col min="2563" max="2563" width="22.44140625" style="150" customWidth="1"/>
    <col min="2564" max="2567" width="12.44140625" style="150" customWidth="1"/>
    <col min="2568" max="2568" width="26.33203125" style="150" customWidth="1"/>
    <col min="2569" max="2569" width="9" style="150" customWidth="1"/>
    <col min="2570" max="2816" width="9" style="150"/>
    <col min="2817" max="2818" width="6.77734375" style="150" customWidth="1"/>
    <col min="2819" max="2819" width="22.44140625" style="150" customWidth="1"/>
    <col min="2820" max="2823" width="12.44140625" style="150" customWidth="1"/>
    <col min="2824" max="2824" width="26.33203125" style="150" customWidth="1"/>
    <col min="2825" max="2825" width="9" style="150" customWidth="1"/>
    <col min="2826" max="3072" width="9" style="150"/>
    <col min="3073" max="3074" width="6.77734375" style="150" customWidth="1"/>
    <col min="3075" max="3075" width="22.44140625" style="150" customWidth="1"/>
    <col min="3076" max="3079" width="12.44140625" style="150" customWidth="1"/>
    <col min="3080" max="3080" width="26.33203125" style="150" customWidth="1"/>
    <col min="3081" max="3081" width="9" style="150" customWidth="1"/>
    <col min="3082" max="3328" width="9" style="150"/>
    <col min="3329" max="3330" width="6.77734375" style="150" customWidth="1"/>
    <col min="3331" max="3331" width="22.44140625" style="150" customWidth="1"/>
    <col min="3332" max="3335" width="12.44140625" style="150" customWidth="1"/>
    <col min="3336" max="3336" width="26.33203125" style="150" customWidth="1"/>
    <col min="3337" max="3337" width="9" style="150" customWidth="1"/>
    <col min="3338" max="3584" width="9" style="150"/>
    <col min="3585" max="3586" width="6.77734375" style="150" customWidth="1"/>
    <col min="3587" max="3587" width="22.44140625" style="150" customWidth="1"/>
    <col min="3588" max="3591" width="12.44140625" style="150" customWidth="1"/>
    <col min="3592" max="3592" width="26.33203125" style="150" customWidth="1"/>
    <col min="3593" max="3593" width="9" style="150" customWidth="1"/>
    <col min="3594" max="3840" width="9" style="150"/>
    <col min="3841" max="3842" width="6.77734375" style="150" customWidth="1"/>
    <col min="3843" max="3843" width="22.44140625" style="150" customWidth="1"/>
    <col min="3844" max="3847" width="12.44140625" style="150" customWidth="1"/>
    <col min="3848" max="3848" width="26.33203125" style="150" customWidth="1"/>
    <col min="3849" max="3849" width="9" style="150" customWidth="1"/>
    <col min="3850" max="4096" width="9" style="150"/>
    <col min="4097" max="4098" width="6.77734375" style="150" customWidth="1"/>
    <col min="4099" max="4099" width="22.44140625" style="150" customWidth="1"/>
    <col min="4100" max="4103" width="12.44140625" style="150" customWidth="1"/>
    <col min="4104" max="4104" width="26.33203125" style="150" customWidth="1"/>
    <col min="4105" max="4105" width="9" style="150" customWidth="1"/>
    <col min="4106" max="4352" width="9" style="150"/>
    <col min="4353" max="4354" width="6.77734375" style="150" customWidth="1"/>
    <col min="4355" max="4355" width="22.44140625" style="150" customWidth="1"/>
    <col min="4356" max="4359" width="12.44140625" style="150" customWidth="1"/>
    <col min="4360" max="4360" width="26.33203125" style="150" customWidth="1"/>
    <col min="4361" max="4361" width="9" style="150" customWidth="1"/>
    <col min="4362" max="4608" width="9" style="150"/>
    <col min="4609" max="4610" width="6.77734375" style="150" customWidth="1"/>
    <col min="4611" max="4611" width="22.44140625" style="150" customWidth="1"/>
    <col min="4612" max="4615" width="12.44140625" style="150" customWidth="1"/>
    <col min="4616" max="4616" width="26.33203125" style="150" customWidth="1"/>
    <col min="4617" max="4617" width="9" style="150" customWidth="1"/>
    <col min="4618" max="4864" width="9" style="150"/>
    <col min="4865" max="4866" width="6.77734375" style="150" customWidth="1"/>
    <col min="4867" max="4867" width="22.44140625" style="150" customWidth="1"/>
    <col min="4868" max="4871" width="12.44140625" style="150" customWidth="1"/>
    <col min="4872" max="4872" width="26.33203125" style="150" customWidth="1"/>
    <col min="4873" max="4873" width="9" style="150" customWidth="1"/>
    <col min="4874" max="5120" width="9" style="150"/>
    <col min="5121" max="5122" width="6.77734375" style="150" customWidth="1"/>
    <col min="5123" max="5123" width="22.44140625" style="150" customWidth="1"/>
    <col min="5124" max="5127" width="12.44140625" style="150" customWidth="1"/>
    <col min="5128" max="5128" width="26.33203125" style="150" customWidth="1"/>
    <col min="5129" max="5129" width="9" style="150" customWidth="1"/>
    <col min="5130" max="5376" width="9" style="150"/>
    <col min="5377" max="5378" width="6.77734375" style="150" customWidth="1"/>
    <col min="5379" max="5379" width="22.44140625" style="150" customWidth="1"/>
    <col min="5380" max="5383" width="12.44140625" style="150" customWidth="1"/>
    <col min="5384" max="5384" width="26.33203125" style="150" customWidth="1"/>
    <col min="5385" max="5385" width="9" style="150" customWidth="1"/>
    <col min="5386" max="5632" width="9" style="150"/>
    <col min="5633" max="5634" width="6.77734375" style="150" customWidth="1"/>
    <col min="5635" max="5635" width="22.44140625" style="150" customWidth="1"/>
    <col min="5636" max="5639" width="12.44140625" style="150" customWidth="1"/>
    <col min="5640" max="5640" width="26.33203125" style="150" customWidth="1"/>
    <col min="5641" max="5641" width="9" style="150" customWidth="1"/>
    <col min="5642" max="5888" width="9" style="150"/>
    <col min="5889" max="5890" width="6.77734375" style="150" customWidth="1"/>
    <col min="5891" max="5891" width="22.44140625" style="150" customWidth="1"/>
    <col min="5892" max="5895" width="12.44140625" style="150" customWidth="1"/>
    <col min="5896" max="5896" width="26.33203125" style="150" customWidth="1"/>
    <col min="5897" max="5897" width="9" style="150" customWidth="1"/>
    <col min="5898" max="6144" width="9" style="150"/>
    <col min="6145" max="6146" width="6.77734375" style="150" customWidth="1"/>
    <col min="6147" max="6147" width="22.44140625" style="150" customWidth="1"/>
    <col min="6148" max="6151" width="12.44140625" style="150" customWidth="1"/>
    <col min="6152" max="6152" width="26.33203125" style="150" customWidth="1"/>
    <col min="6153" max="6153" width="9" style="150" customWidth="1"/>
    <col min="6154" max="6400" width="9" style="150"/>
    <col min="6401" max="6402" width="6.77734375" style="150" customWidth="1"/>
    <col min="6403" max="6403" width="22.44140625" style="150" customWidth="1"/>
    <col min="6404" max="6407" width="12.44140625" style="150" customWidth="1"/>
    <col min="6408" max="6408" width="26.33203125" style="150" customWidth="1"/>
    <col min="6409" max="6409" width="9" style="150" customWidth="1"/>
    <col min="6410" max="6656" width="9" style="150"/>
    <col min="6657" max="6658" width="6.77734375" style="150" customWidth="1"/>
    <col min="6659" max="6659" width="22.44140625" style="150" customWidth="1"/>
    <col min="6660" max="6663" width="12.44140625" style="150" customWidth="1"/>
    <col min="6664" max="6664" width="26.33203125" style="150" customWidth="1"/>
    <col min="6665" max="6665" width="9" style="150" customWidth="1"/>
    <col min="6666" max="6912" width="9" style="150"/>
    <col min="6913" max="6914" width="6.77734375" style="150" customWidth="1"/>
    <col min="6915" max="6915" width="22.44140625" style="150" customWidth="1"/>
    <col min="6916" max="6919" width="12.44140625" style="150" customWidth="1"/>
    <col min="6920" max="6920" width="26.33203125" style="150" customWidth="1"/>
    <col min="6921" max="6921" width="9" style="150" customWidth="1"/>
    <col min="6922" max="7168" width="9" style="150"/>
    <col min="7169" max="7170" width="6.77734375" style="150" customWidth="1"/>
    <col min="7171" max="7171" width="22.44140625" style="150" customWidth="1"/>
    <col min="7172" max="7175" width="12.44140625" style="150" customWidth="1"/>
    <col min="7176" max="7176" width="26.33203125" style="150" customWidth="1"/>
    <col min="7177" max="7177" width="9" style="150" customWidth="1"/>
    <col min="7178" max="7424" width="9" style="150"/>
    <col min="7425" max="7426" width="6.77734375" style="150" customWidth="1"/>
    <col min="7427" max="7427" width="22.44140625" style="150" customWidth="1"/>
    <col min="7428" max="7431" width="12.44140625" style="150" customWidth="1"/>
    <col min="7432" max="7432" width="26.33203125" style="150" customWidth="1"/>
    <col min="7433" max="7433" width="9" style="150" customWidth="1"/>
    <col min="7434" max="7680" width="9" style="150"/>
    <col min="7681" max="7682" width="6.77734375" style="150" customWidth="1"/>
    <col min="7683" max="7683" width="22.44140625" style="150" customWidth="1"/>
    <col min="7684" max="7687" width="12.44140625" style="150" customWidth="1"/>
    <col min="7688" max="7688" width="26.33203125" style="150" customWidth="1"/>
    <col min="7689" max="7689" width="9" style="150" customWidth="1"/>
    <col min="7690" max="7936" width="9" style="150"/>
    <col min="7937" max="7938" width="6.77734375" style="150" customWidth="1"/>
    <col min="7939" max="7939" width="22.44140625" style="150" customWidth="1"/>
    <col min="7940" max="7943" width="12.44140625" style="150" customWidth="1"/>
    <col min="7944" max="7944" width="26.33203125" style="150" customWidth="1"/>
    <col min="7945" max="7945" width="9" style="150" customWidth="1"/>
    <col min="7946" max="8192" width="9" style="150"/>
    <col min="8193" max="8194" width="6.77734375" style="150" customWidth="1"/>
    <col min="8195" max="8195" width="22.44140625" style="150" customWidth="1"/>
    <col min="8196" max="8199" width="12.44140625" style="150" customWidth="1"/>
    <col min="8200" max="8200" width="26.33203125" style="150" customWidth="1"/>
    <col min="8201" max="8201" width="9" style="150" customWidth="1"/>
    <col min="8202" max="8448" width="9" style="150"/>
    <col min="8449" max="8450" width="6.77734375" style="150" customWidth="1"/>
    <col min="8451" max="8451" width="22.44140625" style="150" customWidth="1"/>
    <col min="8452" max="8455" width="12.44140625" style="150" customWidth="1"/>
    <col min="8456" max="8456" width="26.33203125" style="150" customWidth="1"/>
    <col min="8457" max="8457" width="9" style="150" customWidth="1"/>
    <col min="8458" max="8704" width="9" style="150"/>
    <col min="8705" max="8706" width="6.77734375" style="150" customWidth="1"/>
    <col min="8707" max="8707" width="22.44140625" style="150" customWidth="1"/>
    <col min="8708" max="8711" width="12.44140625" style="150" customWidth="1"/>
    <col min="8712" max="8712" width="26.33203125" style="150" customWidth="1"/>
    <col min="8713" max="8713" width="9" style="150" customWidth="1"/>
    <col min="8714" max="8960" width="9" style="150"/>
    <col min="8961" max="8962" width="6.77734375" style="150" customWidth="1"/>
    <col min="8963" max="8963" width="22.44140625" style="150" customWidth="1"/>
    <col min="8964" max="8967" width="12.44140625" style="150" customWidth="1"/>
    <col min="8968" max="8968" width="26.33203125" style="150" customWidth="1"/>
    <col min="8969" max="8969" width="9" style="150" customWidth="1"/>
    <col min="8970" max="9216" width="9" style="150"/>
    <col min="9217" max="9218" width="6.77734375" style="150" customWidth="1"/>
    <col min="9219" max="9219" width="22.44140625" style="150" customWidth="1"/>
    <col min="9220" max="9223" width="12.44140625" style="150" customWidth="1"/>
    <col min="9224" max="9224" width="26.33203125" style="150" customWidth="1"/>
    <col min="9225" max="9225" width="9" style="150" customWidth="1"/>
    <col min="9226" max="9472" width="9" style="150"/>
    <col min="9473" max="9474" width="6.77734375" style="150" customWidth="1"/>
    <col min="9475" max="9475" width="22.44140625" style="150" customWidth="1"/>
    <col min="9476" max="9479" width="12.44140625" style="150" customWidth="1"/>
    <col min="9480" max="9480" width="26.33203125" style="150" customWidth="1"/>
    <col min="9481" max="9481" width="9" style="150" customWidth="1"/>
    <col min="9482" max="9728" width="9" style="150"/>
    <col min="9729" max="9730" width="6.77734375" style="150" customWidth="1"/>
    <col min="9731" max="9731" width="22.44140625" style="150" customWidth="1"/>
    <col min="9732" max="9735" width="12.44140625" style="150" customWidth="1"/>
    <col min="9736" max="9736" width="26.33203125" style="150" customWidth="1"/>
    <col min="9737" max="9737" width="9" style="150" customWidth="1"/>
    <col min="9738" max="9984" width="9" style="150"/>
    <col min="9985" max="9986" width="6.77734375" style="150" customWidth="1"/>
    <col min="9987" max="9987" width="22.44140625" style="150" customWidth="1"/>
    <col min="9988" max="9991" width="12.44140625" style="150" customWidth="1"/>
    <col min="9992" max="9992" width="26.33203125" style="150" customWidth="1"/>
    <col min="9993" max="9993" width="9" style="150" customWidth="1"/>
    <col min="9994" max="10240" width="9" style="150"/>
    <col min="10241" max="10242" width="6.77734375" style="150" customWidth="1"/>
    <col min="10243" max="10243" width="22.44140625" style="150" customWidth="1"/>
    <col min="10244" max="10247" width="12.44140625" style="150" customWidth="1"/>
    <col min="10248" max="10248" width="26.33203125" style="150" customWidth="1"/>
    <col min="10249" max="10249" width="9" style="150" customWidth="1"/>
    <col min="10250" max="10496" width="9" style="150"/>
    <col min="10497" max="10498" width="6.77734375" style="150" customWidth="1"/>
    <col min="10499" max="10499" width="22.44140625" style="150" customWidth="1"/>
    <col min="10500" max="10503" width="12.44140625" style="150" customWidth="1"/>
    <col min="10504" max="10504" width="26.33203125" style="150" customWidth="1"/>
    <col min="10505" max="10505" width="9" style="150" customWidth="1"/>
    <col min="10506" max="10752" width="9" style="150"/>
    <col min="10753" max="10754" width="6.77734375" style="150" customWidth="1"/>
    <col min="10755" max="10755" width="22.44140625" style="150" customWidth="1"/>
    <col min="10756" max="10759" width="12.44140625" style="150" customWidth="1"/>
    <col min="10760" max="10760" width="26.33203125" style="150" customWidth="1"/>
    <col min="10761" max="10761" width="9" style="150" customWidth="1"/>
    <col min="10762" max="11008" width="9" style="150"/>
    <col min="11009" max="11010" width="6.77734375" style="150" customWidth="1"/>
    <col min="11011" max="11011" width="22.44140625" style="150" customWidth="1"/>
    <col min="11012" max="11015" width="12.44140625" style="150" customWidth="1"/>
    <col min="11016" max="11016" width="26.33203125" style="150" customWidth="1"/>
    <col min="11017" max="11017" width="9" style="150" customWidth="1"/>
    <col min="11018" max="11264" width="9" style="150"/>
    <col min="11265" max="11266" width="6.77734375" style="150" customWidth="1"/>
    <col min="11267" max="11267" width="22.44140625" style="150" customWidth="1"/>
    <col min="11268" max="11271" width="12.44140625" style="150" customWidth="1"/>
    <col min="11272" max="11272" width="26.33203125" style="150" customWidth="1"/>
    <col min="11273" max="11273" width="9" style="150" customWidth="1"/>
    <col min="11274" max="11520" width="9" style="150"/>
    <col min="11521" max="11522" width="6.77734375" style="150" customWidth="1"/>
    <col min="11523" max="11523" width="22.44140625" style="150" customWidth="1"/>
    <col min="11524" max="11527" width="12.44140625" style="150" customWidth="1"/>
    <col min="11528" max="11528" width="26.33203125" style="150" customWidth="1"/>
    <col min="11529" max="11529" width="9" style="150" customWidth="1"/>
    <col min="11530" max="11776" width="9" style="150"/>
    <col min="11777" max="11778" width="6.77734375" style="150" customWidth="1"/>
    <col min="11779" max="11779" width="22.44140625" style="150" customWidth="1"/>
    <col min="11780" max="11783" width="12.44140625" style="150" customWidth="1"/>
    <col min="11784" max="11784" width="26.33203125" style="150" customWidth="1"/>
    <col min="11785" max="11785" width="9" style="150" customWidth="1"/>
    <col min="11786" max="12032" width="9" style="150"/>
    <col min="12033" max="12034" width="6.77734375" style="150" customWidth="1"/>
    <col min="12035" max="12035" width="22.44140625" style="150" customWidth="1"/>
    <col min="12036" max="12039" width="12.44140625" style="150" customWidth="1"/>
    <col min="12040" max="12040" width="26.33203125" style="150" customWidth="1"/>
    <col min="12041" max="12041" width="9" style="150" customWidth="1"/>
    <col min="12042" max="12288" width="9" style="150"/>
    <col min="12289" max="12290" width="6.77734375" style="150" customWidth="1"/>
    <col min="12291" max="12291" width="22.44140625" style="150" customWidth="1"/>
    <col min="12292" max="12295" width="12.44140625" style="150" customWidth="1"/>
    <col min="12296" max="12296" width="26.33203125" style="150" customWidth="1"/>
    <col min="12297" max="12297" width="9" style="150" customWidth="1"/>
    <col min="12298" max="12544" width="9" style="150"/>
    <col min="12545" max="12546" width="6.77734375" style="150" customWidth="1"/>
    <col min="12547" max="12547" width="22.44140625" style="150" customWidth="1"/>
    <col min="12548" max="12551" width="12.44140625" style="150" customWidth="1"/>
    <col min="12552" max="12552" width="26.33203125" style="150" customWidth="1"/>
    <col min="12553" max="12553" width="9" style="150" customWidth="1"/>
    <col min="12554" max="12800" width="9" style="150"/>
    <col min="12801" max="12802" width="6.77734375" style="150" customWidth="1"/>
    <col min="12803" max="12803" width="22.44140625" style="150" customWidth="1"/>
    <col min="12804" max="12807" width="12.44140625" style="150" customWidth="1"/>
    <col min="12808" max="12808" width="26.33203125" style="150" customWidth="1"/>
    <col min="12809" max="12809" width="9" style="150" customWidth="1"/>
    <col min="12810" max="13056" width="9" style="150"/>
    <col min="13057" max="13058" width="6.77734375" style="150" customWidth="1"/>
    <col min="13059" max="13059" width="22.44140625" style="150" customWidth="1"/>
    <col min="13060" max="13063" width="12.44140625" style="150" customWidth="1"/>
    <col min="13064" max="13064" width="26.33203125" style="150" customWidth="1"/>
    <col min="13065" max="13065" width="9" style="150" customWidth="1"/>
    <col min="13066" max="13312" width="9" style="150"/>
    <col min="13313" max="13314" width="6.77734375" style="150" customWidth="1"/>
    <col min="13315" max="13315" width="22.44140625" style="150" customWidth="1"/>
    <col min="13316" max="13319" width="12.44140625" style="150" customWidth="1"/>
    <col min="13320" max="13320" width="26.33203125" style="150" customWidth="1"/>
    <col min="13321" max="13321" width="9" style="150" customWidth="1"/>
    <col min="13322" max="13568" width="9" style="150"/>
    <col min="13569" max="13570" width="6.77734375" style="150" customWidth="1"/>
    <col min="13571" max="13571" width="22.44140625" style="150" customWidth="1"/>
    <col min="13572" max="13575" width="12.44140625" style="150" customWidth="1"/>
    <col min="13576" max="13576" width="26.33203125" style="150" customWidth="1"/>
    <col min="13577" max="13577" width="9" style="150" customWidth="1"/>
    <col min="13578" max="13824" width="9" style="150"/>
    <col min="13825" max="13826" width="6.77734375" style="150" customWidth="1"/>
    <col min="13827" max="13827" width="22.44140625" style="150" customWidth="1"/>
    <col min="13828" max="13831" width="12.44140625" style="150" customWidth="1"/>
    <col min="13832" max="13832" width="26.33203125" style="150" customWidth="1"/>
    <col min="13833" max="13833" width="9" style="150" customWidth="1"/>
    <col min="13834" max="14080" width="9" style="150"/>
    <col min="14081" max="14082" width="6.77734375" style="150" customWidth="1"/>
    <col min="14083" max="14083" width="22.44140625" style="150" customWidth="1"/>
    <col min="14084" max="14087" width="12.44140625" style="150" customWidth="1"/>
    <col min="14088" max="14088" width="26.33203125" style="150" customWidth="1"/>
    <col min="14089" max="14089" width="9" style="150" customWidth="1"/>
    <col min="14090" max="14336" width="9" style="150"/>
    <col min="14337" max="14338" width="6.77734375" style="150" customWidth="1"/>
    <col min="14339" max="14339" width="22.44140625" style="150" customWidth="1"/>
    <col min="14340" max="14343" width="12.44140625" style="150" customWidth="1"/>
    <col min="14344" max="14344" width="26.33203125" style="150" customWidth="1"/>
    <col min="14345" max="14345" width="9" style="150" customWidth="1"/>
    <col min="14346" max="14592" width="9" style="150"/>
    <col min="14593" max="14594" width="6.77734375" style="150" customWidth="1"/>
    <col min="14595" max="14595" width="22.44140625" style="150" customWidth="1"/>
    <col min="14596" max="14599" width="12.44140625" style="150" customWidth="1"/>
    <col min="14600" max="14600" width="26.33203125" style="150" customWidth="1"/>
    <col min="14601" max="14601" width="9" style="150" customWidth="1"/>
    <col min="14602" max="14848" width="9" style="150"/>
    <col min="14849" max="14850" width="6.77734375" style="150" customWidth="1"/>
    <col min="14851" max="14851" width="22.44140625" style="150" customWidth="1"/>
    <col min="14852" max="14855" width="12.44140625" style="150" customWidth="1"/>
    <col min="14856" max="14856" width="26.33203125" style="150" customWidth="1"/>
    <col min="14857" max="14857" width="9" style="150" customWidth="1"/>
    <col min="14858" max="15104" width="9" style="150"/>
    <col min="15105" max="15106" width="6.77734375" style="150" customWidth="1"/>
    <col min="15107" max="15107" width="22.44140625" style="150" customWidth="1"/>
    <col min="15108" max="15111" width="12.44140625" style="150" customWidth="1"/>
    <col min="15112" max="15112" width="26.33203125" style="150" customWidth="1"/>
    <col min="15113" max="15113" width="9" style="150" customWidth="1"/>
    <col min="15114" max="15360" width="9" style="150"/>
    <col min="15361" max="15362" width="6.77734375" style="150" customWidth="1"/>
    <col min="15363" max="15363" width="22.44140625" style="150" customWidth="1"/>
    <col min="15364" max="15367" width="12.44140625" style="150" customWidth="1"/>
    <col min="15368" max="15368" width="26.33203125" style="150" customWidth="1"/>
    <col min="15369" max="15369" width="9" style="150" customWidth="1"/>
    <col min="15370" max="15616" width="9" style="150"/>
    <col min="15617" max="15618" width="6.77734375" style="150" customWidth="1"/>
    <col min="15619" max="15619" width="22.44140625" style="150" customWidth="1"/>
    <col min="15620" max="15623" width="12.44140625" style="150" customWidth="1"/>
    <col min="15624" max="15624" width="26.33203125" style="150" customWidth="1"/>
    <col min="15625" max="15625" width="9" style="150" customWidth="1"/>
    <col min="15626" max="15872" width="9" style="150"/>
    <col min="15873" max="15874" width="6.77734375" style="150" customWidth="1"/>
    <col min="15875" max="15875" width="22.44140625" style="150" customWidth="1"/>
    <col min="15876" max="15879" width="12.44140625" style="150" customWidth="1"/>
    <col min="15880" max="15880" width="26.33203125" style="150" customWidth="1"/>
    <col min="15881" max="15881" width="9" style="150" customWidth="1"/>
    <col min="15882" max="16128" width="9" style="150"/>
    <col min="16129" max="16130" width="6.77734375" style="150" customWidth="1"/>
    <col min="16131" max="16131" width="22.44140625" style="150" customWidth="1"/>
    <col min="16132" max="16135" width="12.44140625" style="150" customWidth="1"/>
    <col min="16136" max="16136" width="26.33203125" style="150" customWidth="1"/>
    <col min="16137" max="16137" width="9" style="150" customWidth="1"/>
    <col min="16138" max="16384" width="9" style="150"/>
  </cols>
  <sheetData>
    <row r="1" spans="1:10">
      <c r="H1" s="1124" t="s">
        <v>829</v>
      </c>
    </row>
    <row r="2" spans="1:10" ht="40.5" customHeight="1">
      <c r="A2" s="1705" t="s">
        <v>397</v>
      </c>
      <c r="B2" s="1705"/>
      <c r="C2" s="1705"/>
      <c r="D2" s="1705"/>
      <c r="E2" s="1705"/>
      <c r="F2" s="1705"/>
      <c r="G2" s="1705"/>
      <c r="H2" s="1705"/>
      <c r="J2" s="1166" t="s">
        <v>894</v>
      </c>
    </row>
    <row r="3" spans="1:10" ht="23.25" customHeight="1">
      <c r="A3" s="444"/>
      <c r="B3" s="629"/>
      <c r="C3" s="445"/>
      <c r="D3" s="44"/>
      <c r="E3" s="446"/>
      <c r="F3" s="154"/>
      <c r="G3" s="447"/>
      <c r="H3" s="448"/>
    </row>
    <row r="4" spans="1:10">
      <c r="A4" s="442"/>
      <c r="B4" s="449" t="s">
        <v>181</v>
      </c>
      <c r="C4" s="449"/>
      <c r="D4" s="442"/>
      <c r="E4" s="450"/>
      <c r="F4" s="450"/>
      <c r="G4" s="451"/>
      <c r="H4" s="452"/>
    </row>
    <row r="5" spans="1:10">
      <c r="A5" s="442"/>
      <c r="B5" s="449" t="s">
        <v>412</v>
      </c>
      <c r="C5" s="449"/>
      <c r="D5" s="442"/>
      <c r="E5" s="450"/>
      <c r="F5" s="450"/>
      <c r="G5" s="451"/>
      <c r="H5" s="452"/>
    </row>
    <row r="6" spans="1:10">
      <c r="A6" s="453"/>
      <c r="B6" s="454" t="s">
        <v>154</v>
      </c>
      <c r="C6" s="454"/>
      <c r="D6" s="455" t="s">
        <v>182</v>
      </c>
      <c r="E6" s="456"/>
      <c r="F6" s="456"/>
      <c r="G6" s="456"/>
      <c r="H6" s="457"/>
    </row>
    <row r="7" spans="1:10">
      <c r="A7" s="442"/>
      <c r="B7" s="458" t="s">
        <v>155</v>
      </c>
      <c r="C7" s="459"/>
      <c r="D7" s="460"/>
      <c r="E7" s="461"/>
      <c r="F7" s="461"/>
      <c r="G7" s="461"/>
      <c r="H7" s="462"/>
      <c r="I7" s="151"/>
      <c r="J7" s="1165"/>
    </row>
    <row r="8" spans="1:10">
      <c r="A8" s="442"/>
      <c r="B8" s="463"/>
      <c r="C8" s="463"/>
      <c r="D8" s="464"/>
      <c r="E8" s="465"/>
      <c r="F8" s="465"/>
      <c r="G8" s="465"/>
      <c r="H8" s="466"/>
      <c r="I8" s="151"/>
    </row>
    <row r="9" spans="1:10">
      <c r="A9" s="442"/>
      <c r="B9" s="467" t="s">
        <v>156</v>
      </c>
      <c r="C9" s="459"/>
      <c r="D9" s="460"/>
      <c r="E9" s="460"/>
      <c r="F9" s="460"/>
      <c r="G9" s="460"/>
      <c r="H9" s="468"/>
      <c r="I9" s="151"/>
    </row>
    <row r="10" spans="1:10">
      <c r="A10" s="442"/>
      <c r="B10" s="469"/>
      <c r="C10" s="470"/>
      <c r="D10" s="471"/>
      <c r="E10" s="471"/>
      <c r="F10" s="472"/>
      <c r="G10" s="472"/>
      <c r="H10" s="473"/>
    </row>
    <row r="11" spans="1:10">
      <c r="A11" s="442"/>
      <c r="B11" s="474"/>
      <c r="C11" s="474"/>
      <c r="D11" s="444"/>
      <c r="E11" s="444"/>
      <c r="F11" s="444"/>
      <c r="G11" s="444"/>
      <c r="H11" s="475"/>
    </row>
    <row r="12" spans="1:10">
      <c r="A12" s="442"/>
      <c r="B12" s="476"/>
      <c r="C12" s="476"/>
      <c r="D12" s="472"/>
      <c r="E12" s="472"/>
      <c r="F12" s="472"/>
      <c r="G12" s="472"/>
      <c r="H12" s="473"/>
    </row>
    <row r="13" spans="1:10">
      <c r="A13" s="442"/>
      <c r="B13" s="477" t="s">
        <v>183</v>
      </c>
      <c r="C13" s="478" t="s">
        <v>157</v>
      </c>
      <c r="D13" s="479"/>
      <c r="E13" s="479"/>
      <c r="F13" s="478" t="s">
        <v>158</v>
      </c>
      <c r="G13" s="479"/>
      <c r="H13" s="480"/>
    </row>
    <row r="14" spans="1:10">
      <c r="A14" s="442"/>
      <c r="B14" s="474"/>
      <c r="C14" s="474"/>
      <c r="D14" s="444"/>
      <c r="E14" s="444"/>
      <c r="F14" s="474"/>
      <c r="G14" s="444"/>
      <c r="H14" s="475"/>
    </row>
    <row r="15" spans="1:10">
      <c r="A15" s="442"/>
      <c r="B15" s="474"/>
      <c r="C15" s="478"/>
      <c r="D15" s="479"/>
      <c r="E15" s="479"/>
      <c r="F15" s="478"/>
      <c r="G15" s="479"/>
      <c r="H15" s="480"/>
    </row>
    <row r="16" spans="1:10">
      <c r="A16" s="442"/>
      <c r="B16" s="474"/>
      <c r="C16" s="476"/>
      <c r="D16" s="472"/>
      <c r="E16" s="472"/>
      <c r="F16" s="476"/>
      <c r="G16" s="472"/>
      <c r="H16" s="473"/>
    </row>
    <row r="17" spans="1:8">
      <c r="A17" s="442"/>
      <c r="B17" s="474"/>
      <c r="C17" s="474"/>
      <c r="D17" s="444"/>
      <c r="E17" s="444"/>
      <c r="F17" s="474"/>
      <c r="G17" s="444"/>
      <c r="H17" s="475"/>
    </row>
    <row r="18" spans="1:8">
      <c r="A18" s="442"/>
      <c r="B18" s="474"/>
      <c r="C18" s="474"/>
      <c r="D18" s="444"/>
      <c r="E18" s="444"/>
      <c r="F18" s="474"/>
      <c r="G18" s="444"/>
      <c r="H18" s="475"/>
    </row>
    <row r="19" spans="1:8">
      <c r="A19" s="442"/>
      <c r="B19" s="474"/>
      <c r="C19" s="478"/>
      <c r="D19" s="479"/>
      <c r="E19" s="479"/>
      <c r="F19" s="478"/>
      <c r="G19" s="479"/>
      <c r="H19" s="480"/>
    </row>
    <row r="20" spans="1:8">
      <c r="A20" s="442"/>
      <c r="B20" s="474"/>
      <c r="C20" s="476"/>
      <c r="D20" s="472"/>
      <c r="E20" s="472"/>
      <c r="F20" s="476"/>
      <c r="G20" s="472"/>
      <c r="H20" s="473"/>
    </row>
    <row r="21" spans="1:8">
      <c r="A21" s="442"/>
      <c r="B21" s="474"/>
      <c r="C21" s="474"/>
      <c r="D21" s="444"/>
      <c r="E21" s="444"/>
      <c r="F21" s="474"/>
      <c r="G21" s="444"/>
      <c r="H21" s="475"/>
    </row>
    <row r="22" spans="1:8">
      <c r="A22" s="442"/>
      <c r="B22" s="474"/>
      <c r="C22" s="474"/>
      <c r="D22" s="444"/>
      <c r="E22" s="444"/>
      <c r="F22" s="474"/>
      <c r="G22" s="444"/>
      <c r="H22" s="475"/>
    </row>
    <row r="23" spans="1:8">
      <c r="A23" s="442"/>
      <c r="B23" s="474"/>
      <c r="C23" s="478"/>
      <c r="D23" s="479"/>
      <c r="E23" s="479"/>
      <c r="F23" s="478"/>
      <c r="G23" s="479"/>
      <c r="H23" s="480"/>
    </row>
    <row r="24" spans="1:8">
      <c r="A24" s="442"/>
      <c r="B24" s="474"/>
      <c r="C24" s="476"/>
      <c r="D24" s="472"/>
      <c r="E24" s="472"/>
      <c r="F24" s="476"/>
      <c r="G24" s="472"/>
      <c r="H24" s="473"/>
    </row>
    <row r="25" spans="1:8">
      <c r="A25" s="442"/>
      <c r="B25" s="474"/>
      <c r="C25" s="474"/>
      <c r="D25" s="444"/>
      <c r="E25" s="444"/>
      <c r="F25" s="474"/>
      <c r="G25" s="444"/>
      <c r="H25" s="475"/>
    </row>
    <row r="26" spans="1:8">
      <c r="A26" s="442"/>
      <c r="B26" s="476"/>
      <c r="C26" s="476"/>
      <c r="D26" s="472"/>
      <c r="E26" s="472"/>
      <c r="F26" s="476"/>
      <c r="G26" s="472"/>
      <c r="H26" s="473"/>
    </row>
    <row r="27" spans="1:8">
      <c r="A27" s="442"/>
      <c r="B27" s="481"/>
      <c r="C27" s="481"/>
      <c r="D27" s="444"/>
      <c r="E27" s="444"/>
      <c r="F27" s="444"/>
      <c r="G27" s="444"/>
      <c r="H27" s="444"/>
    </row>
    <row r="28" spans="1:8">
      <c r="A28" s="442"/>
      <c r="B28" s="449" t="s">
        <v>412</v>
      </c>
      <c r="C28" s="449"/>
      <c r="D28" s="442"/>
      <c r="E28" s="450"/>
      <c r="F28" s="442"/>
      <c r="G28" s="442"/>
      <c r="H28" s="442"/>
    </row>
    <row r="29" spans="1:8">
      <c r="A29" s="453"/>
      <c r="B29" s="454" t="s">
        <v>154</v>
      </c>
      <c r="C29" s="454"/>
      <c r="D29" s="455" t="s">
        <v>182</v>
      </c>
      <c r="E29" s="456"/>
      <c r="F29" s="456"/>
      <c r="G29" s="456"/>
      <c r="H29" s="457"/>
    </row>
    <row r="30" spans="1:8">
      <c r="A30" s="40"/>
      <c r="B30" s="458" t="s">
        <v>155</v>
      </c>
      <c r="C30" s="459"/>
      <c r="D30" s="460"/>
      <c r="E30" s="461"/>
      <c r="F30" s="461"/>
      <c r="G30" s="461"/>
      <c r="H30" s="462"/>
    </row>
    <row r="31" spans="1:8">
      <c r="A31" s="442"/>
      <c r="B31" s="463"/>
      <c r="C31" s="463"/>
      <c r="D31" s="464"/>
      <c r="E31" s="465"/>
      <c r="F31" s="465"/>
      <c r="G31" s="465"/>
      <c r="H31" s="466"/>
    </row>
    <row r="32" spans="1:8">
      <c r="A32" s="442"/>
      <c r="B32" s="467" t="s">
        <v>156</v>
      </c>
      <c r="C32" s="459"/>
      <c r="D32" s="460"/>
      <c r="E32" s="460"/>
      <c r="F32" s="460"/>
      <c r="G32" s="460"/>
      <c r="H32" s="468"/>
    </row>
    <row r="33" spans="1:8">
      <c r="A33" s="442"/>
      <c r="B33" s="469"/>
      <c r="C33" s="470"/>
      <c r="D33" s="471"/>
      <c r="E33" s="471"/>
      <c r="F33" s="472"/>
      <c r="G33" s="472"/>
      <c r="H33" s="473"/>
    </row>
    <row r="34" spans="1:8">
      <c r="A34" s="442"/>
      <c r="B34" s="474"/>
      <c r="C34" s="474"/>
      <c r="D34" s="444"/>
      <c r="E34" s="444"/>
      <c r="F34" s="444"/>
      <c r="G34" s="444"/>
      <c r="H34" s="475"/>
    </row>
    <row r="35" spans="1:8">
      <c r="A35" s="442"/>
      <c r="B35" s="476"/>
      <c r="C35" s="476"/>
      <c r="D35" s="472"/>
      <c r="E35" s="472"/>
      <c r="F35" s="472"/>
      <c r="G35" s="472"/>
      <c r="H35" s="473"/>
    </row>
    <row r="36" spans="1:8">
      <c r="A36" s="442"/>
      <c r="B36" s="477" t="s">
        <v>183</v>
      </c>
      <c r="C36" s="478" t="s">
        <v>157</v>
      </c>
      <c r="D36" s="479"/>
      <c r="E36" s="479"/>
      <c r="F36" s="478" t="s">
        <v>158</v>
      </c>
      <c r="G36" s="479"/>
      <c r="H36" s="480"/>
    </row>
    <row r="37" spans="1:8">
      <c r="A37" s="442"/>
      <c r="B37" s="474"/>
      <c r="C37" s="474"/>
      <c r="D37" s="444"/>
      <c r="E37" s="444"/>
      <c r="F37" s="474"/>
      <c r="G37" s="444"/>
      <c r="H37" s="475"/>
    </row>
    <row r="38" spans="1:8">
      <c r="A38" s="442"/>
      <c r="B38" s="474"/>
      <c r="C38" s="478"/>
      <c r="D38" s="479"/>
      <c r="E38" s="479"/>
      <c r="F38" s="478"/>
      <c r="G38" s="479"/>
      <c r="H38" s="480"/>
    </row>
    <row r="39" spans="1:8">
      <c r="A39" s="442"/>
      <c r="B39" s="474"/>
      <c r="C39" s="476"/>
      <c r="D39" s="472"/>
      <c r="E39" s="472"/>
      <c r="F39" s="476"/>
      <c r="G39" s="472"/>
      <c r="H39" s="473"/>
    </row>
    <row r="40" spans="1:8">
      <c r="A40" s="442"/>
      <c r="B40" s="474"/>
      <c r="C40" s="474"/>
      <c r="D40" s="444"/>
      <c r="E40" s="444"/>
      <c r="F40" s="474"/>
      <c r="G40" s="444"/>
      <c r="H40" s="475"/>
    </row>
    <row r="41" spans="1:8">
      <c r="A41" s="444"/>
      <c r="B41" s="474"/>
      <c r="C41" s="474"/>
      <c r="D41" s="444"/>
      <c r="E41" s="444"/>
      <c r="F41" s="474"/>
      <c r="G41" s="444"/>
      <c r="H41" s="475"/>
    </row>
    <row r="42" spans="1:8">
      <c r="A42" s="442"/>
      <c r="B42" s="474"/>
      <c r="C42" s="478"/>
      <c r="D42" s="479"/>
      <c r="E42" s="479"/>
      <c r="F42" s="478"/>
      <c r="G42" s="479"/>
      <c r="H42" s="480"/>
    </row>
    <row r="43" spans="1:8">
      <c r="A43" s="442"/>
      <c r="B43" s="474"/>
      <c r="C43" s="476"/>
      <c r="D43" s="472"/>
      <c r="E43" s="472"/>
      <c r="F43" s="476"/>
      <c r="G43" s="472"/>
      <c r="H43" s="473"/>
    </row>
    <row r="44" spans="1:8" ht="13.5" customHeight="1">
      <c r="A44" s="442"/>
      <c r="B44" s="474"/>
      <c r="C44" s="474"/>
      <c r="D44" s="444"/>
      <c r="E44" s="444"/>
      <c r="F44" s="474"/>
      <c r="G44" s="444"/>
      <c r="H44" s="475"/>
    </row>
    <row r="45" spans="1:8">
      <c r="A45" s="442"/>
      <c r="B45" s="474"/>
      <c r="C45" s="474"/>
      <c r="D45" s="444"/>
      <c r="E45" s="444"/>
      <c r="F45" s="474"/>
      <c r="G45" s="444"/>
      <c r="H45" s="475"/>
    </row>
    <row r="46" spans="1:8">
      <c r="A46" s="442"/>
      <c r="B46" s="474"/>
      <c r="C46" s="478"/>
      <c r="D46" s="479"/>
      <c r="E46" s="479"/>
      <c r="F46" s="478"/>
      <c r="G46" s="479"/>
      <c r="H46" s="480"/>
    </row>
    <row r="47" spans="1:8">
      <c r="A47" s="442"/>
      <c r="B47" s="474"/>
      <c r="C47" s="476"/>
      <c r="D47" s="472"/>
      <c r="E47" s="472"/>
      <c r="F47" s="476"/>
      <c r="G47" s="472"/>
      <c r="H47" s="473"/>
    </row>
    <row r="48" spans="1:8">
      <c r="A48" s="442"/>
      <c r="B48" s="474"/>
      <c r="C48" s="474"/>
      <c r="D48" s="444"/>
      <c r="E48" s="444"/>
      <c r="F48" s="474"/>
      <c r="G48" s="444"/>
      <c r="H48" s="475"/>
    </row>
    <row r="49" spans="1:9">
      <c r="A49" s="442"/>
      <c r="B49" s="476"/>
      <c r="C49" s="476"/>
      <c r="D49" s="472"/>
      <c r="E49" s="472"/>
      <c r="F49" s="476"/>
      <c r="G49" s="472"/>
      <c r="H49" s="473"/>
    </row>
    <row r="50" spans="1:9">
      <c r="A50" s="444"/>
      <c r="B50" s="479"/>
      <c r="C50" s="479"/>
      <c r="D50" s="479"/>
      <c r="E50" s="479"/>
      <c r="F50" s="479"/>
      <c r="G50" s="479"/>
      <c r="H50" s="480"/>
      <c r="I50" s="152"/>
    </row>
    <row r="51" spans="1:9">
      <c r="A51" s="444"/>
      <c r="B51" s="449" t="s">
        <v>412</v>
      </c>
      <c r="C51" s="444"/>
      <c r="D51" s="444"/>
      <c r="E51" s="444"/>
      <c r="F51" s="444"/>
      <c r="G51" s="444"/>
      <c r="H51" s="475"/>
    </row>
    <row r="52" spans="1:9">
      <c r="A52" s="453"/>
      <c r="B52" s="454" t="s">
        <v>154</v>
      </c>
      <c r="C52" s="454"/>
      <c r="D52" s="455" t="s">
        <v>182</v>
      </c>
      <c r="E52" s="456"/>
      <c r="F52" s="456"/>
      <c r="G52" s="456"/>
      <c r="H52" s="457"/>
    </row>
    <row r="53" spans="1:9">
      <c r="A53" s="442"/>
      <c r="B53" s="458" t="s">
        <v>155</v>
      </c>
      <c r="C53" s="459"/>
      <c r="D53" s="460"/>
      <c r="E53" s="461"/>
      <c r="F53" s="461"/>
      <c r="G53" s="461"/>
      <c r="H53" s="462"/>
    </row>
    <row r="54" spans="1:9">
      <c r="A54" s="442"/>
      <c r="B54" s="463"/>
      <c r="C54" s="463"/>
      <c r="D54" s="464"/>
      <c r="E54" s="465"/>
      <c r="F54" s="465"/>
      <c r="G54" s="465"/>
      <c r="H54" s="466"/>
    </row>
    <row r="55" spans="1:9">
      <c r="A55" s="442"/>
      <c r="B55" s="467" t="s">
        <v>156</v>
      </c>
      <c r="C55" s="459"/>
      <c r="D55" s="460"/>
      <c r="E55" s="460"/>
      <c r="F55" s="460"/>
      <c r="G55" s="460"/>
      <c r="H55" s="468"/>
    </row>
    <row r="56" spans="1:9">
      <c r="A56" s="442"/>
      <c r="B56" s="469"/>
      <c r="C56" s="470"/>
      <c r="D56" s="471"/>
      <c r="E56" s="471"/>
      <c r="F56" s="472"/>
      <c r="G56" s="472"/>
      <c r="H56" s="473"/>
    </row>
    <row r="57" spans="1:9">
      <c r="A57" s="442"/>
      <c r="B57" s="474"/>
      <c r="C57" s="474"/>
      <c r="D57" s="444"/>
      <c r="E57" s="444"/>
      <c r="F57" s="444"/>
      <c r="G57" s="444"/>
      <c r="H57" s="475"/>
    </row>
    <row r="58" spans="1:9">
      <c r="A58" s="442"/>
      <c r="B58" s="476"/>
      <c r="C58" s="476"/>
      <c r="D58" s="472"/>
      <c r="E58" s="472"/>
      <c r="F58" s="472"/>
      <c r="G58" s="472"/>
      <c r="H58" s="473"/>
    </row>
    <row r="59" spans="1:9">
      <c r="A59" s="442"/>
      <c r="B59" s="477" t="s">
        <v>183</v>
      </c>
      <c r="C59" s="478" t="s">
        <v>157</v>
      </c>
      <c r="D59" s="479"/>
      <c r="E59" s="479"/>
      <c r="F59" s="478" t="s">
        <v>158</v>
      </c>
      <c r="G59" s="479"/>
      <c r="H59" s="480"/>
    </row>
    <row r="60" spans="1:9">
      <c r="A60" s="442"/>
      <c r="B60" s="474"/>
      <c r="C60" s="474"/>
      <c r="D60" s="444"/>
      <c r="E60" s="444"/>
      <c r="F60" s="474"/>
      <c r="G60" s="444"/>
      <c r="H60" s="475"/>
    </row>
    <row r="61" spans="1:9">
      <c r="A61" s="442"/>
      <c r="B61" s="474"/>
      <c r="C61" s="478"/>
      <c r="D61" s="479"/>
      <c r="E61" s="479"/>
      <c r="F61" s="478"/>
      <c r="G61" s="479"/>
      <c r="H61" s="480"/>
    </row>
    <row r="62" spans="1:9">
      <c r="A62" s="442"/>
      <c r="B62" s="474"/>
      <c r="C62" s="476"/>
      <c r="D62" s="472"/>
      <c r="E62" s="472"/>
      <c r="F62" s="476"/>
      <c r="G62" s="472"/>
      <c r="H62" s="473"/>
    </row>
    <row r="63" spans="1:9">
      <c r="A63" s="442"/>
      <c r="B63" s="474"/>
      <c r="C63" s="474"/>
      <c r="D63" s="444"/>
      <c r="E63" s="444"/>
      <c r="F63" s="474"/>
      <c r="G63" s="444"/>
      <c r="H63" s="475"/>
    </row>
    <row r="64" spans="1:9">
      <c r="A64" s="442"/>
      <c r="B64" s="474"/>
      <c r="C64" s="474"/>
      <c r="D64" s="444"/>
      <c r="E64" s="444"/>
      <c r="F64" s="474"/>
      <c r="G64" s="444"/>
      <c r="H64" s="475"/>
    </row>
    <row r="65" spans="1:10">
      <c r="A65" s="442"/>
      <c r="B65" s="474"/>
      <c r="C65" s="478"/>
      <c r="D65" s="479"/>
      <c r="E65" s="479"/>
      <c r="F65" s="478"/>
      <c r="G65" s="479"/>
      <c r="H65" s="480"/>
    </row>
    <row r="66" spans="1:10">
      <c r="A66" s="442"/>
      <c r="B66" s="474"/>
      <c r="C66" s="476"/>
      <c r="D66" s="472"/>
      <c r="E66" s="472"/>
      <c r="F66" s="476"/>
      <c r="G66" s="472"/>
      <c r="H66" s="473"/>
    </row>
    <row r="67" spans="1:10">
      <c r="A67" s="442"/>
      <c r="B67" s="474"/>
      <c r="C67" s="474"/>
      <c r="D67" s="444"/>
      <c r="E67" s="444"/>
      <c r="F67" s="474"/>
      <c r="G67" s="444"/>
      <c r="H67" s="475"/>
    </row>
    <row r="68" spans="1:10">
      <c r="A68" s="442"/>
      <c r="B68" s="474"/>
      <c r="C68" s="474"/>
      <c r="D68" s="444"/>
      <c r="E68" s="444"/>
      <c r="F68" s="474"/>
      <c r="G68" s="444"/>
      <c r="H68" s="475"/>
    </row>
    <row r="69" spans="1:10">
      <c r="A69" s="442"/>
      <c r="B69" s="474"/>
      <c r="C69" s="478"/>
      <c r="D69" s="479"/>
      <c r="E69" s="479"/>
      <c r="F69" s="478"/>
      <c r="G69" s="479"/>
      <c r="H69" s="480"/>
    </row>
    <row r="70" spans="1:10" customFormat="1">
      <c r="A70" s="40"/>
      <c r="B70" s="474"/>
      <c r="C70" s="476"/>
      <c r="D70" s="472"/>
      <c r="E70" s="472"/>
      <c r="F70" s="476"/>
      <c r="G70" s="472"/>
      <c r="H70" s="473"/>
      <c r="J70" s="150"/>
    </row>
    <row r="71" spans="1:10">
      <c r="A71" s="442"/>
      <c r="B71" s="474"/>
      <c r="C71" s="474"/>
      <c r="D71" s="444"/>
      <c r="E71" s="444"/>
      <c r="F71" s="474"/>
      <c r="G71" s="444"/>
      <c r="H71" s="475"/>
      <c r="J71" s="94"/>
    </row>
    <row r="72" spans="1:10">
      <c r="A72" s="442"/>
      <c r="B72" s="476"/>
      <c r="C72" s="476"/>
      <c r="D72" s="472"/>
      <c r="E72" s="472"/>
      <c r="F72" s="476"/>
      <c r="G72" s="472"/>
      <c r="H72" s="473"/>
    </row>
    <row r="73" spans="1:10">
      <c r="A73" s="1706"/>
      <c r="B73" s="1707"/>
      <c r="C73" s="1707"/>
      <c r="D73" s="1707"/>
      <c r="E73" s="1707"/>
      <c r="F73" s="1707"/>
      <c r="G73" s="1707"/>
      <c r="H73" s="1707"/>
    </row>
    <row r="74" spans="1:10">
      <c r="A74" s="442"/>
      <c r="B74" s="531" t="s">
        <v>494</v>
      </c>
      <c r="C74" s="442"/>
      <c r="D74" s="442"/>
      <c r="E74" s="442"/>
      <c r="F74" s="442"/>
      <c r="G74" s="442"/>
      <c r="H74" s="442"/>
    </row>
    <row r="75" spans="1:10">
      <c r="A75" s="442"/>
      <c r="B75" s="442"/>
      <c r="C75" s="442"/>
      <c r="D75" s="442"/>
      <c r="E75" s="531" t="s">
        <v>233</v>
      </c>
      <c r="F75" s="442"/>
      <c r="G75" s="442"/>
      <c r="H75" s="443" t="str">
        <f>様式7!$F$4</f>
        <v>○○○○○○○○○○○ＥＳＣＯ事業</v>
      </c>
    </row>
  </sheetData>
  <mergeCells count="2">
    <mergeCell ref="A73:H73"/>
    <mergeCell ref="A2:H2"/>
  </mergeCells>
  <phoneticPr fontId="6"/>
  <pageMargins left="0.98425196850393704" right="0.59055118110236215" top="0.78740157480314965" bottom="0.78740157480314965" header="0" footer="0"/>
  <pageSetup paperSize="9" scale="75" orientation="portrait" r:id="rId1"/>
  <headerFooter alignWithMargins="0"/>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6">
    <pageSetUpPr fitToPage="1"/>
  </sheetPr>
  <dimension ref="A1:H65"/>
  <sheetViews>
    <sheetView view="pageBreakPreview" topLeftCell="A25" zoomScale="80" zoomScaleNormal="75" zoomScaleSheetLayoutView="80" workbookViewId="0">
      <selection activeCell="AJ46" sqref="AJ46"/>
    </sheetView>
  </sheetViews>
  <sheetFormatPr defaultRowHeight="13.2"/>
  <cols>
    <col min="1" max="1" width="3.44140625" style="160" customWidth="1"/>
    <col min="2" max="2" width="31.77734375" style="160" customWidth="1"/>
    <col min="3" max="5" width="17.6640625" style="160" customWidth="1"/>
    <col min="6" max="6" width="28.44140625" style="160" customWidth="1"/>
    <col min="7" max="255" width="9" style="160"/>
    <col min="256" max="256" width="3" style="160" customWidth="1"/>
    <col min="257" max="257" width="3.44140625" style="160" customWidth="1"/>
    <col min="258" max="258" width="31.77734375" style="160" customWidth="1"/>
    <col min="259" max="261" width="17.6640625" style="160" customWidth="1"/>
    <col min="262" max="262" width="28.44140625" style="160" customWidth="1"/>
    <col min="263" max="511" width="9" style="160"/>
    <col min="512" max="512" width="3" style="160" customWidth="1"/>
    <col min="513" max="513" width="3.44140625" style="160" customWidth="1"/>
    <col min="514" max="514" width="31.77734375" style="160" customWidth="1"/>
    <col min="515" max="517" width="17.6640625" style="160" customWidth="1"/>
    <col min="518" max="518" width="28.44140625" style="160" customWidth="1"/>
    <col min="519" max="767" width="9" style="160"/>
    <col min="768" max="768" width="3" style="160" customWidth="1"/>
    <col min="769" max="769" width="3.44140625" style="160" customWidth="1"/>
    <col min="770" max="770" width="31.77734375" style="160" customWidth="1"/>
    <col min="771" max="773" width="17.6640625" style="160" customWidth="1"/>
    <col min="774" max="774" width="28.44140625" style="160" customWidth="1"/>
    <col min="775" max="1023" width="9" style="160"/>
    <col min="1024" max="1024" width="3" style="160" customWidth="1"/>
    <col min="1025" max="1025" width="3.44140625" style="160" customWidth="1"/>
    <col min="1026" max="1026" width="31.77734375" style="160" customWidth="1"/>
    <col min="1027" max="1029" width="17.6640625" style="160" customWidth="1"/>
    <col min="1030" max="1030" width="28.44140625" style="160" customWidth="1"/>
    <col min="1031" max="1279" width="9" style="160"/>
    <col min="1280" max="1280" width="3" style="160" customWidth="1"/>
    <col min="1281" max="1281" width="3.44140625" style="160" customWidth="1"/>
    <col min="1282" max="1282" width="31.77734375" style="160" customWidth="1"/>
    <col min="1283" max="1285" width="17.6640625" style="160" customWidth="1"/>
    <col min="1286" max="1286" width="28.44140625" style="160" customWidth="1"/>
    <col min="1287" max="1535" width="9" style="160"/>
    <col min="1536" max="1536" width="3" style="160" customWidth="1"/>
    <col min="1537" max="1537" width="3.44140625" style="160" customWidth="1"/>
    <col min="1538" max="1538" width="31.77734375" style="160" customWidth="1"/>
    <col min="1539" max="1541" width="17.6640625" style="160" customWidth="1"/>
    <col min="1542" max="1542" width="28.44140625" style="160" customWidth="1"/>
    <col min="1543" max="1791" width="9" style="160"/>
    <col min="1792" max="1792" width="3" style="160" customWidth="1"/>
    <col min="1793" max="1793" width="3.44140625" style="160" customWidth="1"/>
    <col min="1794" max="1794" width="31.77734375" style="160" customWidth="1"/>
    <col min="1795" max="1797" width="17.6640625" style="160" customWidth="1"/>
    <col min="1798" max="1798" width="28.44140625" style="160" customWidth="1"/>
    <col min="1799" max="2047" width="9" style="160"/>
    <col min="2048" max="2048" width="3" style="160" customWidth="1"/>
    <col min="2049" max="2049" width="3.44140625" style="160" customWidth="1"/>
    <col min="2050" max="2050" width="31.77734375" style="160" customWidth="1"/>
    <col min="2051" max="2053" width="17.6640625" style="160" customWidth="1"/>
    <col min="2054" max="2054" width="28.44140625" style="160" customWidth="1"/>
    <col min="2055" max="2303" width="9" style="160"/>
    <col min="2304" max="2304" width="3" style="160" customWidth="1"/>
    <col min="2305" max="2305" width="3.44140625" style="160" customWidth="1"/>
    <col min="2306" max="2306" width="31.77734375" style="160" customWidth="1"/>
    <col min="2307" max="2309" width="17.6640625" style="160" customWidth="1"/>
    <col min="2310" max="2310" width="28.44140625" style="160" customWidth="1"/>
    <col min="2311" max="2559" width="9" style="160"/>
    <col min="2560" max="2560" width="3" style="160" customWidth="1"/>
    <col min="2561" max="2561" width="3.44140625" style="160" customWidth="1"/>
    <col min="2562" max="2562" width="31.77734375" style="160" customWidth="1"/>
    <col min="2563" max="2565" width="17.6640625" style="160" customWidth="1"/>
    <col min="2566" max="2566" width="28.44140625" style="160" customWidth="1"/>
    <col min="2567" max="2815" width="9" style="160"/>
    <col min="2816" max="2816" width="3" style="160" customWidth="1"/>
    <col min="2817" max="2817" width="3.44140625" style="160" customWidth="1"/>
    <col min="2818" max="2818" width="31.77734375" style="160" customWidth="1"/>
    <col min="2819" max="2821" width="17.6640625" style="160" customWidth="1"/>
    <col min="2822" max="2822" width="28.44140625" style="160" customWidth="1"/>
    <col min="2823" max="3071" width="9" style="160"/>
    <col min="3072" max="3072" width="3" style="160" customWidth="1"/>
    <col min="3073" max="3073" width="3.44140625" style="160" customWidth="1"/>
    <col min="3074" max="3074" width="31.77734375" style="160" customWidth="1"/>
    <col min="3075" max="3077" width="17.6640625" style="160" customWidth="1"/>
    <col min="3078" max="3078" width="28.44140625" style="160" customWidth="1"/>
    <col min="3079" max="3327" width="9" style="160"/>
    <col min="3328" max="3328" width="3" style="160" customWidth="1"/>
    <col min="3329" max="3329" width="3.44140625" style="160" customWidth="1"/>
    <col min="3330" max="3330" width="31.77734375" style="160" customWidth="1"/>
    <col min="3331" max="3333" width="17.6640625" style="160" customWidth="1"/>
    <col min="3334" max="3334" width="28.44140625" style="160" customWidth="1"/>
    <col min="3335" max="3583" width="9" style="160"/>
    <col min="3584" max="3584" width="3" style="160" customWidth="1"/>
    <col min="3585" max="3585" width="3.44140625" style="160" customWidth="1"/>
    <col min="3586" max="3586" width="31.77734375" style="160" customWidth="1"/>
    <col min="3587" max="3589" width="17.6640625" style="160" customWidth="1"/>
    <col min="3590" max="3590" width="28.44140625" style="160" customWidth="1"/>
    <col min="3591" max="3839" width="9" style="160"/>
    <col min="3840" max="3840" width="3" style="160" customWidth="1"/>
    <col min="3841" max="3841" width="3.44140625" style="160" customWidth="1"/>
    <col min="3842" max="3842" width="31.77734375" style="160" customWidth="1"/>
    <col min="3843" max="3845" width="17.6640625" style="160" customWidth="1"/>
    <col min="3846" max="3846" width="28.44140625" style="160" customWidth="1"/>
    <col min="3847" max="4095" width="9" style="160"/>
    <col min="4096" max="4096" width="3" style="160" customWidth="1"/>
    <col min="4097" max="4097" width="3.44140625" style="160" customWidth="1"/>
    <col min="4098" max="4098" width="31.77734375" style="160" customWidth="1"/>
    <col min="4099" max="4101" width="17.6640625" style="160" customWidth="1"/>
    <col min="4102" max="4102" width="28.44140625" style="160" customWidth="1"/>
    <col min="4103" max="4351" width="9" style="160"/>
    <col min="4352" max="4352" width="3" style="160" customWidth="1"/>
    <col min="4353" max="4353" width="3.44140625" style="160" customWidth="1"/>
    <col min="4354" max="4354" width="31.77734375" style="160" customWidth="1"/>
    <col min="4355" max="4357" width="17.6640625" style="160" customWidth="1"/>
    <col min="4358" max="4358" width="28.44140625" style="160" customWidth="1"/>
    <col min="4359" max="4607" width="9" style="160"/>
    <col min="4608" max="4608" width="3" style="160" customWidth="1"/>
    <col min="4609" max="4609" width="3.44140625" style="160" customWidth="1"/>
    <col min="4610" max="4610" width="31.77734375" style="160" customWidth="1"/>
    <col min="4611" max="4613" width="17.6640625" style="160" customWidth="1"/>
    <col min="4614" max="4614" width="28.44140625" style="160" customWidth="1"/>
    <col min="4615" max="4863" width="9" style="160"/>
    <col min="4864" max="4864" width="3" style="160" customWidth="1"/>
    <col min="4865" max="4865" width="3.44140625" style="160" customWidth="1"/>
    <col min="4866" max="4866" width="31.77734375" style="160" customWidth="1"/>
    <col min="4867" max="4869" width="17.6640625" style="160" customWidth="1"/>
    <col min="4870" max="4870" width="28.44140625" style="160" customWidth="1"/>
    <col min="4871" max="5119" width="9" style="160"/>
    <col min="5120" max="5120" width="3" style="160" customWidth="1"/>
    <col min="5121" max="5121" width="3.44140625" style="160" customWidth="1"/>
    <col min="5122" max="5122" width="31.77734375" style="160" customWidth="1"/>
    <col min="5123" max="5125" width="17.6640625" style="160" customWidth="1"/>
    <col min="5126" max="5126" width="28.44140625" style="160" customWidth="1"/>
    <col min="5127" max="5375" width="9" style="160"/>
    <col min="5376" max="5376" width="3" style="160" customWidth="1"/>
    <col min="5377" max="5377" width="3.44140625" style="160" customWidth="1"/>
    <col min="5378" max="5378" width="31.77734375" style="160" customWidth="1"/>
    <col min="5379" max="5381" width="17.6640625" style="160" customWidth="1"/>
    <col min="5382" max="5382" width="28.44140625" style="160" customWidth="1"/>
    <col min="5383" max="5631" width="9" style="160"/>
    <col min="5632" max="5632" width="3" style="160" customWidth="1"/>
    <col min="5633" max="5633" width="3.44140625" style="160" customWidth="1"/>
    <col min="5634" max="5634" width="31.77734375" style="160" customWidth="1"/>
    <col min="5635" max="5637" width="17.6640625" style="160" customWidth="1"/>
    <col min="5638" max="5638" width="28.44140625" style="160" customWidth="1"/>
    <col min="5639" max="5887" width="9" style="160"/>
    <col min="5888" max="5888" width="3" style="160" customWidth="1"/>
    <col min="5889" max="5889" width="3.44140625" style="160" customWidth="1"/>
    <col min="5890" max="5890" width="31.77734375" style="160" customWidth="1"/>
    <col min="5891" max="5893" width="17.6640625" style="160" customWidth="1"/>
    <col min="5894" max="5894" width="28.44140625" style="160" customWidth="1"/>
    <col min="5895" max="6143" width="9" style="160"/>
    <col min="6144" max="6144" width="3" style="160" customWidth="1"/>
    <col min="6145" max="6145" width="3.44140625" style="160" customWidth="1"/>
    <col min="6146" max="6146" width="31.77734375" style="160" customWidth="1"/>
    <col min="6147" max="6149" width="17.6640625" style="160" customWidth="1"/>
    <col min="6150" max="6150" width="28.44140625" style="160" customWidth="1"/>
    <col min="6151" max="6399" width="9" style="160"/>
    <col min="6400" max="6400" width="3" style="160" customWidth="1"/>
    <col min="6401" max="6401" width="3.44140625" style="160" customWidth="1"/>
    <col min="6402" max="6402" width="31.77734375" style="160" customWidth="1"/>
    <col min="6403" max="6405" width="17.6640625" style="160" customWidth="1"/>
    <col min="6406" max="6406" width="28.44140625" style="160" customWidth="1"/>
    <col min="6407" max="6655" width="9" style="160"/>
    <col min="6656" max="6656" width="3" style="160" customWidth="1"/>
    <col min="6657" max="6657" width="3.44140625" style="160" customWidth="1"/>
    <col min="6658" max="6658" width="31.77734375" style="160" customWidth="1"/>
    <col min="6659" max="6661" width="17.6640625" style="160" customWidth="1"/>
    <col min="6662" max="6662" width="28.44140625" style="160" customWidth="1"/>
    <col min="6663" max="6911" width="9" style="160"/>
    <col min="6912" max="6912" width="3" style="160" customWidth="1"/>
    <col min="6913" max="6913" width="3.44140625" style="160" customWidth="1"/>
    <col min="6914" max="6914" width="31.77734375" style="160" customWidth="1"/>
    <col min="6915" max="6917" width="17.6640625" style="160" customWidth="1"/>
    <col min="6918" max="6918" width="28.44140625" style="160" customWidth="1"/>
    <col min="6919" max="7167" width="9" style="160"/>
    <col min="7168" max="7168" width="3" style="160" customWidth="1"/>
    <col min="7169" max="7169" width="3.44140625" style="160" customWidth="1"/>
    <col min="7170" max="7170" width="31.77734375" style="160" customWidth="1"/>
    <col min="7171" max="7173" width="17.6640625" style="160" customWidth="1"/>
    <col min="7174" max="7174" width="28.44140625" style="160" customWidth="1"/>
    <col min="7175" max="7423" width="9" style="160"/>
    <col min="7424" max="7424" width="3" style="160" customWidth="1"/>
    <col min="7425" max="7425" width="3.44140625" style="160" customWidth="1"/>
    <col min="7426" max="7426" width="31.77734375" style="160" customWidth="1"/>
    <col min="7427" max="7429" width="17.6640625" style="160" customWidth="1"/>
    <col min="7430" max="7430" width="28.44140625" style="160" customWidth="1"/>
    <col min="7431" max="7679" width="9" style="160"/>
    <col min="7680" max="7680" width="3" style="160" customWidth="1"/>
    <col min="7681" max="7681" width="3.44140625" style="160" customWidth="1"/>
    <col min="7682" max="7682" width="31.77734375" style="160" customWidth="1"/>
    <col min="7683" max="7685" width="17.6640625" style="160" customWidth="1"/>
    <col min="7686" max="7686" width="28.44140625" style="160" customWidth="1"/>
    <col min="7687" max="7935" width="9" style="160"/>
    <col min="7936" max="7936" width="3" style="160" customWidth="1"/>
    <col min="7937" max="7937" width="3.44140625" style="160" customWidth="1"/>
    <col min="7938" max="7938" width="31.77734375" style="160" customWidth="1"/>
    <col min="7939" max="7941" width="17.6640625" style="160" customWidth="1"/>
    <col min="7942" max="7942" width="28.44140625" style="160" customWidth="1"/>
    <col min="7943" max="8191" width="9" style="160"/>
    <col min="8192" max="8192" width="3" style="160" customWidth="1"/>
    <col min="8193" max="8193" width="3.44140625" style="160" customWidth="1"/>
    <col min="8194" max="8194" width="31.77734375" style="160" customWidth="1"/>
    <col min="8195" max="8197" width="17.6640625" style="160" customWidth="1"/>
    <col min="8198" max="8198" width="28.44140625" style="160" customWidth="1"/>
    <col min="8199" max="8447" width="9" style="160"/>
    <col min="8448" max="8448" width="3" style="160" customWidth="1"/>
    <col min="8449" max="8449" width="3.44140625" style="160" customWidth="1"/>
    <col min="8450" max="8450" width="31.77734375" style="160" customWidth="1"/>
    <col min="8451" max="8453" width="17.6640625" style="160" customWidth="1"/>
    <col min="8454" max="8454" width="28.44140625" style="160" customWidth="1"/>
    <col min="8455" max="8703" width="9" style="160"/>
    <col min="8704" max="8704" width="3" style="160" customWidth="1"/>
    <col min="8705" max="8705" width="3.44140625" style="160" customWidth="1"/>
    <col min="8706" max="8706" width="31.77734375" style="160" customWidth="1"/>
    <col min="8707" max="8709" width="17.6640625" style="160" customWidth="1"/>
    <col min="8710" max="8710" width="28.44140625" style="160" customWidth="1"/>
    <col min="8711" max="8959" width="9" style="160"/>
    <col min="8960" max="8960" width="3" style="160" customWidth="1"/>
    <col min="8961" max="8961" width="3.44140625" style="160" customWidth="1"/>
    <col min="8962" max="8962" width="31.77734375" style="160" customWidth="1"/>
    <col min="8963" max="8965" width="17.6640625" style="160" customWidth="1"/>
    <col min="8966" max="8966" width="28.44140625" style="160" customWidth="1"/>
    <col min="8967" max="9215" width="9" style="160"/>
    <col min="9216" max="9216" width="3" style="160" customWidth="1"/>
    <col min="9217" max="9217" width="3.44140625" style="160" customWidth="1"/>
    <col min="9218" max="9218" width="31.77734375" style="160" customWidth="1"/>
    <col min="9219" max="9221" width="17.6640625" style="160" customWidth="1"/>
    <col min="9222" max="9222" width="28.44140625" style="160" customWidth="1"/>
    <col min="9223" max="9471" width="9" style="160"/>
    <col min="9472" max="9472" width="3" style="160" customWidth="1"/>
    <col min="9473" max="9473" width="3.44140625" style="160" customWidth="1"/>
    <col min="9474" max="9474" width="31.77734375" style="160" customWidth="1"/>
    <col min="9475" max="9477" width="17.6640625" style="160" customWidth="1"/>
    <col min="9478" max="9478" width="28.44140625" style="160" customWidth="1"/>
    <col min="9479" max="9727" width="9" style="160"/>
    <col min="9728" max="9728" width="3" style="160" customWidth="1"/>
    <col min="9729" max="9729" width="3.44140625" style="160" customWidth="1"/>
    <col min="9730" max="9730" width="31.77734375" style="160" customWidth="1"/>
    <col min="9731" max="9733" width="17.6640625" style="160" customWidth="1"/>
    <col min="9734" max="9734" width="28.44140625" style="160" customWidth="1"/>
    <col min="9735" max="9983" width="9" style="160"/>
    <col min="9984" max="9984" width="3" style="160" customWidth="1"/>
    <col min="9985" max="9985" width="3.44140625" style="160" customWidth="1"/>
    <col min="9986" max="9986" width="31.77734375" style="160" customWidth="1"/>
    <col min="9987" max="9989" width="17.6640625" style="160" customWidth="1"/>
    <col min="9990" max="9990" width="28.44140625" style="160" customWidth="1"/>
    <col min="9991" max="10239" width="9" style="160"/>
    <col min="10240" max="10240" width="3" style="160" customWidth="1"/>
    <col min="10241" max="10241" width="3.44140625" style="160" customWidth="1"/>
    <col min="10242" max="10242" width="31.77734375" style="160" customWidth="1"/>
    <col min="10243" max="10245" width="17.6640625" style="160" customWidth="1"/>
    <col min="10246" max="10246" width="28.44140625" style="160" customWidth="1"/>
    <col min="10247" max="10495" width="9" style="160"/>
    <col min="10496" max="10496" width="3" style="160" customWidth="1"/>
    <col min="10497" max="10497" width="3.44140625" style="160" customWidth="1"/>
    <col min="10498" max="10498" width="31.77734375" style="160" customWidth="1"/>
    <col min="10499" max="10501" width="17.6640625" style="160" customWidth="1"/>
    <col min="10502" max="10502" width="28.44140625" style="160" customWidth="1"/>
    <col min="10503" max="10751" width="9" style="160"/>
    <col min="10752" max="10752" width="3" style="160" customWidth="1"/>
    <col min="10753" max="10753" width="3.44140625" style="160" customWidth="1"/>
    <col min="10754" max="10754" width="31.77734375" style="160" customWidth="1"/>
    <col min="10755" max="10757" width="17.6640625" style="160" customWidth="1"/>
    <col min="10758" max="10758" width="28.44140625" style="160" customWidth="1"/>
    <col min="10759" max="11007" width="9" style="160"/>
    <col min="11008" max="11008" width="3" style="160" customWidth="1"/>
    <col min="11009" max="11009" width="3.44140625" style="160" customWidth="1"/>
    <col min="11010" max="11010" width="31.77734375" style="160" customWidth="1"/>
    <col min="11011" max="11013" width="17.6640625" style="160" customWidth="1"/>
    <col min="11014" max="11014" width="28.44140625" style="160" customWidth="1"/>
    <col min="11015" max="11263" width="9" style="160"/>
    <col min="11264" max="11264" width="3" style="160" customWidth="1"/>
    <col min="11265" max="11265" width="3.44140625" style="160" customWidth="1"/>
    <col min="11266" max="11266" width="31.77734375" style="160" customWidth="1"/>
    <col min="11267" max="11269" width="17.6640625" style="160" customWidth="1"/>
    <col min="11270" max="11270" width="28.44140625" style="160" customWidth="1"/>
    <col min="11271" max="11519" width="9" style="160"/>
    <col min="11520" max="11520" width="3" style="160" customWidth="1"/>
    <col min="11521" max="11521" width="3.44140625" style="160" customWidth="1"/>
    <col min="11522" max="11522" width="31.77734375" style="160" customWidth="1"/>
    <col min="11523" max="11525" width="17.6640625" style="160" customWidth="1"/>
    <col min="11526" max="11526" width="28.44140625" style="160" customWidth="1"/>
    <col min="11527" max="11775" width="9" style="160"/>
    <col min="11776" max="11776" width="3" style="160" customWidth="1"/>
    <col min="11777" max="11777" width="3.44140625" style="160" customWidth="1"/>
    <col min="11778" max="11778" width="31.77734375" style="160" customWidth="1"/>
    <col min="11779" max="11781" width="17.6640625" style="160" customWidth="1"/>
    <col min="11782" max="11782" width="28.44140625" style="160" customWidth="1"/>
    <col min="11783" max="12031" width="9" style="160"/>
    <col min="12032" max="12032" width="3" style="160" customWidth="1"/>
    <col min="12033" max="12033" width="3.44140625" style="160" customWidth="1"/>
    <col min="12034" max="12034" width="31.77734375" style="160" customWidth="1"/>
    <col min="12035" max="12037" width="17.6640625" style="160" customWidth="1"/>
    <col min="12038" max="12038" width="28.44140625" style="160" customWidth="1"/>
    <col min="12039" max="12287" width="9" style="160"/>
    <col min="12288" max="12288" width="3" style="160" customWidth="1"/>
    <col min="12289" max="12289" width="3.44140625" style="160" customWidth="1"/>
    <col min="12290" max="12290" width="31.77734375" style="160" customWidth="1"/>
    <col min="12291" max="12293" width="17.6640625" style="160" customWidth="1"/>
    <col min="12294" max="12294" width="28.44140625" style="160" customWidth="1"/>
    <col min="12295" max="12543" width="9" style="160"/>
    <col min="12544" max="12544" width="3" style="160" customWidth="1"/>
    <col min="12545" max="12545" width="3.44140625" style="160" customWidth="1"/>
    <col min="12546" max="12546" width="31.77734375" style="160" customWidth="1"/>
    <col min="12547" max="12549" width="17.6640625" style="160" customWidth="1"/>
    <col min="12550" max="12550" width="28.44140625" style="160" customWidth="1"/>
    <col min="12551" max="12799" width="9" style="160"/>
    <col min="12800" max="12800" width="3" style="160" customWidth="1"/>
    <col min="12801" max="12801" width="3.44140625" style="160" customWidth="1"/>
    <col min="12802" max="12802" width="31.77734375" style="160" customWidth="1"/>
    <col min="12803" max="12805" width="17.6640625" style="160" customWidth="1"/>
    <col min="12806" max="12806" width="28.44140625" style="160" customWidth="1"/>
    <col min="12807" max="13055" width="9" style="160"/>
    <col min="13056" max="13056" width="3" style="160" customWidth="1"/>
    <col min="13057" max="13057" width="3.44140625" style="160" customWidth="1"/>
    <col min="13058" max="13058" width="31.77734375" style="160" customWidth="1"/>
    <col min="13059" max="13061" width="17.6640625" style="160" customWidth="1"/>
    <col min="13062" max="13062" width="28.44140625" style="160" customWidth="1"/>
    <col min="13063" max="13311" width="9" style="160"/>
    <col min="13312" max="13312" width="3" style="160" customWidth="1"/>
    <col min="13313" max="13313" width="3.44140625" style="160" customWidth="1"/>
    <col min="13314" max="13314" width="31.77734375" style="160" customWidth="1"/>
    <col min="13315" max="13317" width="17.6640625" style="160" customWidth="1"/>
    <col min="13318" max="13318" width="28.44140625" style="160" customWidth="1"/>
    <col min="13319" max="13567" width="9" style="160"/>
    <col min="13568" max="13568" width="3" style="160" customWidth="1"/>
    <col min="13569" max="13569" width="3.44140625" style="160" customWidth="1"/>
    <col min="13570" max="13570" width="31.77734375" style="160" customWidth="1"/>
    <col min="13571" max="13573" width="17.6640625" style="160" customWidth="1"/>
    <col min="13574" max="13574" width="28.44140625" style="160" customWidth="1"/>
    <col min="13575" max="13823" width="9" style="160"/>
    <col min="13824" max="13824" width="3" style="160" customWidth="1"/>
    <col min="13825" max="13825" width="3.44140625" style="160" customWidth="1"/>
    <col min="13826" max="13826" width="31.77734375" style="160" customWidth="1"/>
    <col min="13827" max="13829" width="17.6640625" style="160" customWidth="1"/>
    <col min="13830" max="13830" width="28.44140625" style="160" customWidth="1"/>
    <col min="13831" max="14079" width="9" style="160"/>
    <col min="14080" max="14080" width="3" style="160" customWidth="1"/>
    <col min="14081" max="14081" width="3.44140625" style="160" customWidth="1"/>
    <col min="14082" max="14082" width="31.77734375" style="160" customWidth="1"/>
    <col min="14083" max="14085" width="17.6640625" style="160" customWidth="1"/>
    <col min="14086" max="14086" width="28.44140625" style="160" customWidth="1"/>
    <col min="14087" max="14335" width="9" style="160"/>
    <col min="14336" max="14336" width="3" style="160" customWidth="1"/>
    <col min="14337" max="14337" width="3.44140625" style="160" customWidth="1"/>
    <col min="14338" max="14338" width="31.77734375" style="160" customWidth="1"/>
    <col min="14339" max="14341" width="17.6640625" style="160" customWidth="1"/>
    <col min="14342" max="14342" width="28.44140625" style="160" customWidth="1"/>
    <col min="14343" max="14591" width="9" style="160"/>
    <col min="14592" max="14592" width="3" style="160" customWidth="1"/>
    <col min="14593" max="14593" width="3.44140625" style="160" customWidth="1"/>
    <col min="14594" max="14594" width="31.77734375" style="160" customWidth="1"/>
    <col min="14595" max="14597" width="17.6640625" style="160" customWidth="1"/>
    <col min="14598" max="14598" width="28.44140625" style="160" customWidth="1"/>
    <col min="14599" max="14847" width="9" style="160"/>
    <col min="14848" max="14848" width="3" style="160" customWidth="1"/>
    <col min="14849" max="14849" width="3.44140625" style="160" customWidth="1"/>
    <col min="14850" max="14850" width="31.77734375" style="160" customWidth="1"/>
    <col min="14851" max="14853" width="17.6640625" style="160" customWidth="1"/>
    <col min="14854" max="14854" width="28.44140625" style="160" customWidth="1"/>
    <col min="14855" max="15103" width="9" style="160"/>
    <col min="15104" max="15104" width="3" style="160" customWidth="1"/>
    <col min="15105" max="15105" width="3.44140625" style="160" customWidth="1"/>
    <col min="15106" max="15106" width="31.77734375" style="160" customWidth="1"/>
    <col min="15107" max="15109" width="17.6640625" style="160" customWidth="1"/>
    <col min="15110" max="15110" width="28.44140625" style="160" customWidth="1"/>
    <col min="15111" max="15359" width="9" style="160"/>
    <col min="15360" max="15360" width="3" style="160" customWidth="1"/>
    <col min="15361" max="15361" width="3.44140625" style="160" customWidth="1"/>
    <col min="15362" max="15362" width="31.77734375" style="160" customWidth="1"/>
    <col min="15363" max="15365" width="17.6640625" style="160" customWidth="1"/>
    <col min="15366" max="15366" width="28.44140625" style="160" customWidth="1"/>
    <col min="15367" max="15615" width="9" style="160"/>
    <col min="15616" max="15616" width="3" style="160" customWidth="1"/>
    <col min="15617" max="15617" width="3.44140625" style="160" customWidth="1"/>
    <col min="15618" max="15618" width="31.77734375" style="160" customWidth="1"/>
    <col min="15619" max="15621" width="17.6640625" style="160" customWidth="1"/>
    <col min="15622" max="15622" width="28.44140625" style="160" customWidth="1"/>
    <col min="15623" max="15871" width="9" style="160"/>
    <col min="15872" max="15872" width="3" style="160" customWidth="1"/>
    <col min="15873" max="15873" width="3.44140625" style="160" customWidth="1"/>
    <col min="15874" max="15874" width="31.77734375" style="160" customWidth="1"/>
    <col min="15875" max="15877" width="17.6640625" style="160" customWidth="1"/>
    <col min="15878" max="15878" width="28.44140625" style="160" customWidth="1"/>
    <col min="15879" max="16127" width="9" style="160"/>
    <col min="16128" max="16128" width="3" style="160" customWidth="1"/>
    <col min="16129" max="16129" width="3.44140625" style="160" customWidth="1"/>
    <col min="16130" max="16130" width="31.77734375" style="160" customWidth="1"/>
    <col min="16131" max="16133" width="17.6640625" style="160" customWidth="1"/>
    <col min="16134" max="16134" width="28.44140625" style="160" customWidth="1"/>
    <col min="16135" max="16384" width="9" style="160"/>
  </cols>
  <sheetData>
    <row r="1" spans="1:8">
      <c r="A1" s="482"/>
      <c r="B1" s="483"/>
      <c r="C1" s="483"/>
      <c r="D1" s="483"/>
      <c r="E1" s="483"/>
      <c r="F1" s="1125" t="s">
        <v>830</v>
      </c>
    </row>
    <row r="2" spans="1:8" ht="24" customHeight="1">
      <c r="A2" s="483"/>
      <c r="B2" s="485" t="s">
        <v>621</v>
      </c>
      <c r="C2" s="44"/>
      <c r="D2" s="485"/>
      <c r="E2" s="484"/>
      <c r="F2" s="486"/>
    </row>
    <row r="3" spans="1:8" ht="29.25" customHeight="1">
      <c r="A3" s="630" t="s">
        <v>493</v>
      </c>
      <c r="C3" s="44"/>
      <c r="D3" s="40"/>
      <c r="E3" s="487"/>
      <c r="F3" s="488"/>
      <c r="H3" s="1166" t="s">
        <v>894</v>
      </c>
    </row>
    <row r="4" spans="1:8">
      <c r="A4" s="483" t="s">
        <v>323</v>
      </c>
      <c r="B4" s="487" t="s">
        <v>758</v>
      </c>
      <c r="C4" s="44"/>
      <c r="D4" s="40"/>
      <c r="E4" s="487"/>
      <c r="F4" s="488"/>
    </row>
    <row r="5" spans="1:8">
      <c r="A5" s="482"/>
      <c r="B5" s="1733" t="s">
        <v>759</v>
      </c>
      <c r="C5" s="1734" t="s">
        <v>324</v>
      </c>
      <c r="D5" s="1734"/>
      <c r="E5" s="1734"/>
      <c r="F5" s="1734"/>
    </row>
    <row r="6" spans="1:8">
      <c r="A6" s="482"/>
      <c r="B6" s="1734"/>
      <c r="C6" s="1734"/>
      <c r="D6" s="1734"/>
      <c r="E6" s="1734"/>
      <c r="F6" s="1734"/>
    </row>
    <row r="7" spans="1:8">
      <c r="A7" s="482"/>
      <c r="B7" s="488"/>
      <c r="C7" s="488"/>
      <c r="D7" s="488"/>
      <c r="E7" s="488"/>
      <c r="F7" s="488"/>
    </row>
    <row r="8" spans="1:8">
      <c r="A8" s="482" t="s">
        <v>152</v>
      </c>
      <c r="B8" s="489" t="s">
        <v>325</v>
      </c>
      <c r="C8" s="482"/>
      <c r="D8" s="482" t="s">
        <v>326</v>
      </c>
      <c r="E8" s="40"/>
      <c r="F8" s="482"/>
    </row>
    <row r="9" spans="1:8">
      <c r="A9" s="40"/>
      <c r="B9" s="454" t="s">
        <v>154</v>
      </c>
      <c r="C9" s="490"/>
      <c r="D9" s="491"/>
      <c r="E9" s="491"/>
      <c r="F9" s="492"/>
    </row>
    <row r="10" spans="1:8">
      <c r="A10" s="482"/>
      <c r="B10" s="459" t="s">
        <v>327</v>
      </c>
      <c r="C10" s="493"/>
      <c r="D10" s="494"/>
      <c r="E10" s="494"/>
      <c r="F10" s="495"/>
      <c r="G10" s="302"/>
    </row>
    <row r="11" spans="1:8">
      <c r="A11" s="482"/>
      <c r="B11" s="463"/>
      <c r="C11" s="496"/>
      <c r="D11" s="497"/>
      <c r="E11" s="497"/>
      <c r="F11" s="498"/>
      <c r="G11" s="302"/>
    </row>
    <row r="12" spans="1:8">
      <c r="A12" s="482"/>
      <c r="B12" s="499" t="s">
        <v>156</v>
      </c>
      <c r="C12" s="500"/>
      <c r="D12" s="501"/>
      <c r="E12" s="501"/>
      <c r="F12" s="502"/>
      <c r="G12" s="302"/>
    </row>
    <row r="13" spans="1:8">
      <c r="A13" s="482"/>
      <c r="B13" s="469"/>
      <c r="C13" s="469"/>
      <c r="D13" s="483"/>
      <c r="E13" s="483"/>
      <c r="F13" s="503"/>
    </row>
    <row r="14" spans="1:8">
      <c r="A14" s="482"/>
      <c r="B14" s="504"/>
      <c r="C14" s="504"/>
      <c r="D14" s="483"/>
      <c r="E14" s="483"/>
      <c r="F14" s="503"/>
    </row>
    <row r="15" spans="1:8">
      <c r="A15" s="482"/>
      <c r="B15" s="505"/>
      <c r="C15" s="505"/>
      <c r="D15" s="506"/>
      <c r="E15" s="506"/>
      <c r="F15" s="507"/>
    </row>
    <row r="16" spans="1:8">
      <c r="A16" s="482"/>
      <c r="B16" s="508" t="s">
        <v>328</v>
      </c>
      <c r="C16" s="508"/>
      <c r="D16" s="509"/>
      <c r="E16" s="509"/>
      <c r="F16" s="510"/>
    </row>
    <row r="17" spans="1:6">
      <c r="A17" s="482"/>
      <c r="B17" s="504"/>
      <c r="C17" s="504"/>
      <c r="D17" s="483"/>
      <c r="E17" s="483"/>
      <c r="F17" s="503"/>
    </row>
    <row r="18" spans="1:6">
      <c r="A18" s="482"/>
      <c r="B18" s="504"/>
      <c r="C18" s="504"/>
      <c r="D18" s="483"/>
      <c r="E18" s="483"/>
      <c r="F18" s="503"/>
    </row>
    <row r="19" spans="1:6">
      <c r="A19" s="482"/>
      <c r="B19" s="504"/>
      <c r="C19" s="504"/>
      <c r="D19" s="483"/>
      <c r="E19" s="483"/>
      <c r="F19" s="503"/>
    </row>
    <row r="20" spans="1:6">
      <c r="A20" s="482"/>
      <c r="B20" s="504"/>
      <c r="C20" s="504"/>
      <c r="D20" s="483"/>
      <c r="E20" s="483"/>
      <c r="F20" s="503"/>
    </row>
    <row r="21" spans="1:6">
      <c r="A21" s="482"/>
      <c r="B21" s="505"/>
      <c r="C21" s="505"/>
      <c r="D21" s="506"/>
      <c r="E21" s="506"/>
      <c r="F21" s="507"/>
    </row>
    <row r="22" spans="1:6">
      <c r="A22" s="482"/>
      <c r="B22" s="511"/>
      <c r="C22" s="483"/>
      <c r="D22" s="483"/>
      <c r="E22" s="483"/>
      <c r="F22" s="483"/>
    </row>
    <row r="23" spans="1:6" s="166" customFormat="1">
      <c r="A23" s="512" t="s">
        <v>152</v>
      </c>
      <c r="B23" s="513" t="s">
        <v>329</v>
      </c>
      <c r="C23" s="512"/>
      <c r="D23" s="512"/>
      <c r="E23" s="512"/>
      <c r="F23" s="512"/>
    </row>
    <row r="24" spans="1:6" s="166" customFormat="1">
      <c r="A24" s="451"/>
      <c r="B24" s="1711" t="s">
        <v>155</v>
      </c>
      <c r="C24" s="1713" t="s">
        <v>330</v>
      </c>
      <c r="D24" s="1714"/>
      <c r="E24" s="1715"/>
      <c r="F24" s="1711" t="s">
        <v>331</v>
      </c>
    </row>
    <row r="25" spans="1:6" s="166" customFormat="1">
      <c r="A25" s="451"/>
      <c r="B25" s="1712"/>
      <c r="C25" s="1719"/>
      <c r="D25" s="1720"/>
      <c r="E25" s="1721"/>
      <c r="F25" s="1712"/>
    </row>
    <row r="26" spans="1:6" s="166" customFormat="1">
      <c r="A26" s="512"/>
      <c r="B26" s="1735"/>
      <c r="C26" s="1713"/>
      <c r="D26" s="1714"/>
      <c r="E26" s="1715"/>
      <c r="F26" s="1708"/>
    </row>
    <row r="27" spans="1:6" s="166" customFormat="1">
      <c r="A27" s="512"/>
      <c r="B27" s="1736"/>
      <c r="C27" s="1716"/>
      <c r="D27" s="1717"/>
      <c r="E27" s="1718"/>
      <c r="F27" s="1709"/>
    </row>
    <row r="28" spans="1:6" s="166" customFormat="1">
      <c r="A28" s="512"/>
      <c r="B28" s="1737"/>
      <c r="C28" s="1719"/>
      <c r="D28" s="1720"/>
      <c r="E28" s="1721"/>
      <c r="F28" s="1710"/>
    </row>
    <row r="29" spans="1:6" s="166" customFormat="1">
      <c r="A29" s="512"/>
      <c r="B29" s="514"/>
      <c r="C29" s="514"/>
      <c r="D29" s="514"/>
      <c r="E29" s="514"/>
      <c r="F29" s="514"/>
    </row>
    <row r="30" spans="1:6" s="166" customFormat="1">
      <c r="A30" s="512" t="s">
        <v>152</v>
      </c>
      <c r="B30" s="513" t="s">
        <v>332</v>
      </c>
      <c r="C30" s="512"/>
      <c r="D30" s="512"/>
      <c r="E30" s="512"/>
      <c r="F30" s="512"/>
    </row>
    <row r="31" spans="1:6" s="166" customFormat="1" ht="13.5" customHeight="1">
      <c r="A31" s="451"/>
      <c r="B31" s="1711" t="s">
        <v>333</v>
      </c>
      <c r="C31" s="1711" t="s">
        <v>334</v>
      </c>
      <c r="D31" s="1738" t="s">
        <v>335</v>
      </c>
      <c r="E31" s="1739"/>
      <c r="F31" s="1711" t="s">
        <v>2</v>
      </c>
    </row>
    <row r="32" spans="1:6" s="166" customFormat="1">
      <c r="A32" s="451"/>
      <c r="B32" s="1712"/>
      <c r="C32" s="1712"/>
      <c r="D32" s="1740"/>
      <c r="E32" s="1741"/>
      <c r="F32" s="1712"/>
    </row>
    <row r="33" spans="1:6" s="166" customFormat="1" ht="52.8">
      <c r="A33" s="512"/>
      <c r="B33" s="515"/>
      <c r="C33" s="516"/>
      <c r="D33" s="1742"/>
      <c r="E33" s="1743"/>
      <c r="F33" s="517" t="s">
        <v>336</v>
      </c>
    </row>
    <row r="34" spans="1:6" s="166" customFormat="1">
      <c r="A34" s="512"/>
      <c r="B34" s="514"/>
      <c r="C34" s="514"/>
      <c r="D34" s="514"/>
      <c r="E34" s="514"/>
      <c r="F34" s="514"/>
    </row>
    <row r="35" spans="1:6" s="166" customFormat="1">
      <c r="A35" s="512" t="s">
        <v>152</v>
      </c>
      <c r="B35" s="513" t="s">
        <v>337</v>
      </c>
      <c r="C35" s="512"/>
      <c r="D35" s="512"/>
      <c r="E35" s="512"/>
      <c r="F35" s="512"/>
    </row>
    <row r="36" spans="1:6" s="166" customFormat="1">
      <c r="A36" s="451"/>
      <c r="B36" s="518" t="s">
        <v>155</v>
      </c>
      <c r="C36" s="1726" t="s">
        <v>338</v>
      </c>
      <c r="D36" s="1727"/>
      <c r="E36" s="1728"/>
      <c r="F36" s="518" t="s">
        <v>331</v>
      </c>
    </row>
    <row r="37" spans="1:6" s="166" customFormat="1">
      <c r="A37" s="451"/>
      <c r="B37" s="519"/>
      <c r="C37" s="1729" t="s">
        <v>339</v>
      </c>
      <c r="D37" s="1730"/>
      <c r="E37" s="1731"/>
      <c r="F37" s="520"/>
    </row>
    <row r="38" spans="1:6" s="166" customFormat="1">
      <c r="A38" s="512"/>
      <c r="B38" s="1708" t="s">
        <v>340</v>
      </c>
      <c r="C38" s="1713"/>
      <c r="D38" s="1714"/>
      <c r="E38" s="1715"/>
      <c r="F38" s="521"/>
    </row>
    <row r="39" spans="1:6" s="166" customFormat="1">
      <c r="A39" s="512"/>
      <c r="B39" s="1709"/>
      <c r="C39" s="1716"/>
      <c r="D39" s="1717"/>
      <c r="E39" s="1718"/>
      <c r="F39" s="522"/>
    </row>
    <row r="40" spans="1:6" s="166" customFormat="1">
      <c r="A40" s="512"/>
      <c r="B40" s="1710"/>
      <c r="C40" s="1719"/>
      <c r="D40" s="1720"/>
      <c r="E40" s="1721"/>
      <c r="F40" s="523"/>
    </row>
    <row r="41" spans="1:6" s="166" customFormat="1">
      <c r="A41" s="512"/>
      <c r="B41" s="1708" t="s">
        <v>341</v>
      </c>
      <c r="C41" s="1713"/>
      <c r="D41" s="1714"/>
      <c r="E41" s="1715"/>
      <c r="F41" s="522"/>
    </row>
    <row r="42" spans="1:6" s="166" customFormat="1">
      <c r="A42" s="512"/>
      <c r="B42" s="1709"/>
      <c r="C42" s="1716"/>
      <c r="D42" s="1717"/>
      <c r="E42" s="1718"/>
      <c r="F42" s="522"/>
    </row>
    <row r="43" spans="1:6" s="166" customFormat="1">
      <c r="A43" s="512"/>
      <c r="B43" s="1710"/>
      <c r="C43" s="1719"/>
      <c r="D43" s="1720"/>
      <c r="E43" s="1721"/>
      <c r="F43" s="523"/>
    </row>
    <row r="44" spans="1:6" s="166" customFormat="1">
      <c r="A44" s="512"/>
      <c r="B44" s="521" t="s">
        <v>342</v>
      </c>
      <c r="C44" s="1713"/>
      <c r="D44" s="1714"/>
      <c r="E44" s="1715"/>
      <c r="F44" s="522"/>
    </row>
    <row r="45" spans="1:6" s="166" customFormat="1">
      <c r="A45" s="512"/>
      <c r="B45" s="522" t="s">
        <v>343</v>
      </c>
      <c r="C45" s="1716"/>
      <c r="D45" s="1717"/>
      <c r="E45" s="1718"/>
      <c r="F45" s="522"/>
    </row>
    <row r="46" spans="1:6" s="166" customFormat="1">
      <c r="A46" s="512"/>
      <c r="B46" s="523"/>
      <c r="C46" s="1719"/>
      <c r="D46" s="1720"/>
      <c r="E46" s="1721"/>
      <c r="F46" s="523"/>
    </row>
    <row r="47" spans="1:6" s="166" customFormat="1">
      <c r="A47" s="512"/>
      <c r="B47" s="514"/>
      <c r="C47" s="514"/>
      <c r="D47" s="514"/>
      <c r="E47" s="514"/>
      <c r="F47" s="514"/>
    </row>
    <row r="48" spans="1:6" s="166" customFormat="1">
      <c r="A48" s="512" t="s">
        <v>152</v>
      </c>
      <c r="B48" s="513" t="s">
        <v>344</v>
      </c>
      <c r="C48" s="512"/>
      <c r="D48" s="512"/>
      <c r="E48" s="512"/>
      <c r="F48" s="512"/>
    </row>
    <row r="49" spans="1:8" s="166" customFormat="1">
      <c r="A49" s="451"/>
      <c r="B49" s="518" t="s">
        <v>155</v>
      </c>
      <c r="C49" s="1722" t="s">
        <v>434</v>
      </c>
      <c r="D49" s="1723" t="s">
        <v>435</v>
      </c>
      <c r="E49" s="524" t="s">
        <v>345</v>
      </c>
      <c r="F49" s="525" t="s">
        <v>331</v>
      </c>
    </row>
    <row r="50" spans="1:8" s="166" customFormat="1">
      <c r="A50" s="451"/>
      <c r="B50" s="519"/>
      <c r="C50" s="1712"/>
      <c r="D50" s="1724"/>
      <c r="E50" s="526" t="s">
        <v>346</v>
      </c>
      <c r="F50" s="527"/>
    </row>
    <row r="51" spans="1:8" s="166" customFormat="1">
      <c r="A51" s="512"/>
      <c r="B51" s="521"/>
      <c r="C51" s="1713"/>
      <c r="D51" s="1725"/>
      <c r="E51" s="1715"/>
      <c r="F51" s="522"/>
    </row>
    <row r="52" spans="1:8" s="166" customFormat="1">
      <c r="A52" s="512"/>
      <c r="B52" s="523"/>
      <c r="C52" s="1719"/>
      <c r="D52" s="1725"/>
      <c r="E52" s="1721"/>
      <c r="F52" s="523"/>
    </row>
    <row r="53" spans="1:8" s="166" customFormat="1">
      <c r="A53" s="512"/>
      <c r="B53" s="514"/>
      <c r="C53" s="514"/>
      <c r="D53" s="514"/>
      <c r="E53" s="514"/>
      <c r="F53" s="514"/>
    </row>
    <row r="54" spans="1:8" s="166" customFormat="1">
      <c r="A54" s="512"/>
      <c r="B54" s="514"/>
      <c r="C54" s="514"/>
      <c r="D54" s="514"/>
      <c r="E54" s="514"/>
      <c r="F54" s="514"/>
    </row>
    <row r="55" spans="1:8" s="166" customFormat="1">
      <c r="A55" s="512"/>
      <c r="B55" s="512"/>
      <c r="C55" s="512"/>
      <c r="D55" s="512"/>
      <c r="E55" s="512"/>
      <c r="F55" s="88"/>
    </row>
    <row r="56" spans="1:8" s="166" customFormat="1">
      <c r="A56" s="512" t="s">
        <v>347</v>
      </c>
      <c r="B56" s="513" t="s">
        <v>348</v>
      </c>
      <c r="C56" s="512"/>
      <c r="D56" s="512"/>
      <c r="E56" s="512"/>
      <c r="F56" s="512"/>
    </row>
    <row r="57" spans="1:8" s="166" customFormat="1">
      <c r="A57" s="451"/>
      <c r="B57" s="1711" t="s">
        <v>155</v>
      </c>
      <c r="C57" s="1713" t="s">
        <v>349</v>
      </c>
      <c r="D57" s="1714"/>
      <c r="E57" s="1715"/>
      <c r="F57" s="1711" t="s">
        <v>331</v>
      </c>
    </row>
    <row r="58" spans="1:8" s="166" customFormat="1">
      <c r="A58" s="451"/>
      <c r="B58" s="1712"/>
      <c r="C58" s="1719"/>
      <c r="D58" s="1720"/>
      <c r="E58" s="1721"/>
      <c r="F58" s="1712"/>
    </row>
    <row r="59" spans="1:8" s="166" customFormat="1">
      <c r="A59" s="512"/>
      <c r="B59" s="521"/>
      <c r="C59" s="1713"/>
      <c r="D59" s="1714"/>
      <c r="E59" s="1715"/>
      <c r="F59" s="353" t="s">
        <v>350</v>
      </c>
      <c r="G59" s="354"/>
    </row>
    <row r="60" spans="1:8" s="166" customFormat="1">
      <c r="A60" s="512"/>
      <c r="B60" s="522" t="s">
        <v>351</v>
      </c>
      <c r="C60" s="1716"/>
      <c r="D60" s="1717"/>
      <c r="E60" s="1718"/>
      <c r="F60" s="355" t="s">
        <v>661</v>
      </c>
    </row>
    <row r="61" spans="1:8" s="166" customFormat="1">
      <c r="A61" s="512"/>
      <c r="B61" s="522"/>
      <c r="C61" s="1716"/>
      <c r="D61" s="1717"/>
      <c r="E61" s="1718"/>
      <c r="F61" s="356" t="s">
        <v>352</v>
      </c>
    </row>
    <row r="62" spans="1:8" s="166" customFormat="1">
      <c r="A62" s="512"/>
      <c r="B62" s="523"/>
      <c r="C62" s="1719"/>
      <c r="D62" s="1720"/>
      <c r="E62" s="1721"/>
      <c r="F62" s="357"/>
    </row>
    <row r="63" spans="1:8">
      <c r="A63" s="512"/>
      <c r="B63" s="514"/>
      <c r="C63" s="528"/>
      <c r="D63" s="528"/>
      <c r="E63" s="528"/>
      <c r="F63" s="514"/>
    </row>
    <row r="64" spans="1:8" customFormat="1" ht="14.4">
      <c r="A64" s="40"/>
      <c r="B64" s="1732" t="s">
        <v>233</v>
      </c>
      <c r="C64" s="1732"/>
      <c r="D64" s="1732"/>
      <c r="E64" s="1732"/>
      <c r="F64" s="1732"/>
      <c r="H64" s="160"/>
    </row>
    <row r="65" spans="1:6">
      <c r="A65" s="482"/>
      <c r="B65" s="482"/>
      <c r="C65" s="482"/>
      <c r="D65" s="482"/>
      <c r="E65" s="482"/>
      <c r="F65" s="443" t="str">
        <f>様式7!$F$4</f>
        <v>○○○○○○○○○○○ＥＳＣＯ事業</v>
      </c>
    </row>
  </sheetData>
  <mergeCells count="30">
    <mergeCell ref="B64:F64"/>
    <mergeCell ref="F31:F32"/>
    <mergeCell ref="B5:B6"/>
    <mergeCell ref="C5:F6"/>
    <mergeCell ref="B24:B25"/>
    <mergeCell ref="C24:E25"/>
    <mergeCell ref="F24:F25"/>
    <mergeCell ref="B26:B28"/>
    <mergeCell ref="C26:E28"/>
    <mergeCell ref="B31:B32"/>
    <mergeCell ref="C31:C32"/>
    <mergeCell ref="D31:E32"/>
    <mergeCell ref="F26:F28"/>
    <mergeCell ref="B57:B58"/>
    <mergeCell ref="C57:E58"/>
    <mergeCell ref="D33:E33"/>
    <mergeCell ref="C36:E36"/>
    <mergeCell ref="C37:E37"/>
    <mergeCell ref="C38:E40"/>
    <mergeCell ref="C41:E43"/>
    <mergeCell ref="C44:E46"/>
    <mergeCell ref="B38:B40"/>
    <mergeCell ref="B41:B43"/>
    <mergeCell ref="F57:F58"/>
    <mergeCell ref="C59:E62"/>
    <mergeCell ref="C49:C50"/>
    <mergeCell ref="D49:D50"/>
    <mergeCell ref="C51:C52"/>
    <mergeCell ref="D51:D52"/>
    <mergeCell ref="E51:E52"/>
  </mergeCells>
  <phoneticPr fontId="6"/>
  <pageMargins left="0.78740157480314965" right="0" top="0.51" bottom="0" header="0.51181102362204722" footer="0.51181102362204722"/>
  <pageSetup paperSize="9" scale="80"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58"/>
  <sheetViews>
    <sheetView view="pageBreakPreview" topLeftCell="A22" zoomScaleNormal="70" zoomScaleSheetLayoutView="100" workbookViewId="0">
      <selection activeCell="AJ46" sqref="AJ46"/>
    </sheetView>
  </sheetViews>
  <sheetFormatPr defaultRowHeight="13.2"/>
  <cols>
    <col min="1" max="18" width="5.33203125" customWidth="1"/>
    <col min="19" max="19" width="3.6640625" customWidth="1"/>
    <col min="20" max="20" width="2.88671875" customWidth="1"/>
    <col min="21" max="21" width="3.6640625" customWidth="1"/>
    <col min="22" max="22" width="2.88671875" customWidth="1"/>
    <col min="23" max="23" width="3.6640625" customWidth="1"/>
    <col min="24" max="24" width="3.33203125" customWidth="1"/>
    <col min="257" max="258" width="3.6640625" customWidth="1"/>
    <col min="259" max="259" width="6.88671875" customWidth="1"/>
    <col min="260" max="260" width="4.109375" customWidth="1"/>
    <col min="261" max="261" width="3.77734375" customWidth="1"/>
    <col min="262" max="262" width="2.88671875" customWidth="1"/>
    <col min="263" max="263" width="3.6640625" customWidth="1"/>
    <col min="264" max="264" width="2.88671875" customWidth="1"/>
    <col min="265" max="265" width="3.6640625" customWidth="1"/>
    <col min="266" max="266" width="2.88671875" customWidth="1"/>
    <col min="267" max="267" width="3.6640625" customWidth="1"/>
    <col min="268" max="268" width="2.88671875" customWidth="1"/>
    <col min="269" max="269" width="4.109375" customWidth="1"/>
    <col min="270" max="270" width="4.6640625" customWidth="1"/>
    <col min="271" max="271" width="3.6640625" customWidth="1"/>
    <col min="272" max="272" width="2.88671875" customWidth="1"/>
    <col min="273" max="273" width="3.6640625" customWidth="1"/>
    <col min="274" max="274" width="2.88671875" customWidth="1"/>
    <col min="275" max="275" width="3.6640625" customWidth="1"/>
    <col min="276" max="276" width="2.88671875" customWidth="1"/>
    <col min="277" max="277" width="3.6640625" customWidth="1"/>
    <col min="278" max="278" width="2.88671875" customWidth="1"/>
    <col min="279" max="279" width="3.6640625" customWidth="1"/>
    <col min="280" max="280" width="3.33203125" customWidth="1"/>
    <col min="513" max="514" width="3.6640625" customWidth="1"/>
    <col min="515" max="515" width="6.88671875" customWidth="1"/>
    <col min="516" max="516" width="4.109375" customWidth="1"/>
    <col min="517" max="517" width="3.77734375" customWidth="1"/>
    <col min="518" max="518" width="2.88671875" customWidth="1"/>
    <col min="519" max="519" width="3.6640625" customWidth="1"/>
    <col min="520" max="520" width="2.88671875" customWidth="1"/>
    <col min="521" max="521" width="3.6640625" customWidth="1"/>
    <col min="522" max="522" width="2.88671875" customWidth="1"/>
    <col min="523" max="523" width="3.6640625" customWidth="1"/>
    <col min="524" max="524" width="2.88671875" customWidth="1"/>
    <col min="525" max="525" width="4.109375" customWidth="1"/>
    <col min="526" max="526" width="4.6640625" customWidth="1"/>
    <col min="527" max="527" width="3.6640625" customWidth="1"/>
    <col min="528" max="528" width="2.88671875" customWidth="1"/>
    <col min="529" max="529" width="3.6640625" customWidth="1"/>
    <col min="530" max="530" width="2.88671875" customWidth="1"/>
    <col min="531" max="531" width="3.6640625" customWidth="1"/>
    <col min="532" max="532" width="2.88671875" customWidth="1"/>
    <col min="533" max="533" width="3.6640625" customWidth="1"/>
    <col min="534" max="534" width="2.88671875" customWidth="1"/>
    <col min="535" max="535" width="3.6640625" customWidth="1"/>
    <col min="536" max="536" width="3.33203125" customWidth="1"/>
    <col min="769" max="770" width="3.6640625" customWidth="1"/>
    <col min="771" max="771" width="6.88671875" customWidth="1"/>
    <col min="772" max="772" width="4.109375" customWidth="1"/>
    <col min="773" max="773" width="3.77734375" customWidth="1"/>
    <col min="774" max="774" width="2.88671875" customWidth="1"/>
    <col min="775" max="775" width="3.6640625" customWidth="1"/>
    <col min="776" max="776" width="2.88671875" customWidth="1"/>
    <col min="777" max="777" width="3.6640625" customWidth="1"/>
    <col min="778" max="778" width="2.88671875" customWidth="1"/>
    <col min="779" max="779" width="3.6640625" customWidth="1"/>
    <col min="780" max="780" width="2.88671875" customWidth="1"/>
    <col min="781" max="781" width="4.109375" customWidth="1"/>
    <col min="782" max="782" width="4.6640625" customWidth="1"/>
    <col min="783" max="783" width="3.6640625" customWidth="1"/>
    <col min="784" max="784" width="2.88671875" customWidth="1"/>
    <col min="785" max="785" width="3.6640625" customWidth="1"/>
    <col min="786" max="786" width="2.88671875" customWidth="1"/>
    <col min="787" max="787" width="3.6640625" customWidth="1"/>
    <col min="788" max="788" width="2.88671875" customWidth="1"/>
    <col min="789" max="789" width="3.6640625" customWidth="1"/>
    <col min="790" max="790" width="2.88671875" customWidth="1"/>
    <col min="791" max="791" width="3.6640625" customWidth="1"/>
    <col min="792" max="792" width="3.33203125" customWidth="1"/>
    <col min="1025" max="1026" width="3.6640625" customWidth="1"/>
    <col min="1027" max="1027" width="6.88671875" customWidth="1"/>
    <col min="1028" max="1028" width="4.109375" customWidth="1"/>
    <col min="1029" max="1029" width="3.77734375" customWidth="1"/>
    <col min="1030" max="1030" width="2.88671875" customWidth="1"/>
    <col min="1031" max="1031" width="3.6640625" customWidth="1"/>
    <col min="1032" max="1032" width="2.88671875" customWidth="1"/>
    <col min="1033" max="1033" width="3.6640625" customWidth="1"/>
    <col min="1034" max="1034" width="2.88671875" customWidth="1"/>
    <col min="1035" max="1035" width="3.6640625" customWidth="1"/>
    <col min="1036" max="1036" width="2.88671875" customWidth="1"/>
    <col min="1037" max="1037" width="4.109375" customWidth="1"/>
    <col min="1038" max="1038" width="4.6640625" customWidth="1"/>
    <col min="1039" max="1039" width="3.6640625" customWidth="1"/>
    <col min="1040" max="1040" width="2.88671875" customWidth="1"/>
    <col min="1041" max="1041" width="3.6640625" customWidth="1"/>
    <col min="1042" max="1042" width="2.88671875" customWidth="1"/>
    <col min="1043" max="1043" width="3.6640625" customWidth="1"/>
    <col min="1044" max="1044" width="2.88671875" customWidth="1"/>
    <col min="1045" max="1045" width="3.6640625" customWidth="1"/>
    <col min="1046" max="1046" width="2.88671875" customWidth="1"/>
    <col min="1047" max="1047" width="3.6640625" customWidth="1"/>
    <col min="1048" max="1048" width="3.33203125" customWidth="1"/>
    <col min="1281" max="1282" width="3.6640625" customWidth="1"/>
    <col min="1283" max="1283" width="6.88671875" customWidth="1"/>
    <col min="1284" max="1284" width="4.109375" customWidth="1"/>
    <col min="1285" max="1285" width="3.77734375" customWidth="1"/>
    <col min="1286" max="1286" width="2.88671875" customWidth="1"/>
    <col min="1287" max="1287" width="3.6640625" customWidth="1"/>
    <col min="1288" max="1288" width="2.88671875" customWidth="1"/>
    <col min="1289" max="1289" width="3.6640625" customWidth="1"/>
    <col min="1290" max="1290" width="2.88671875" customWidth="1"/>
    <col min="1291" max="1291" width="3.6640625" customWidth="1"/>
    <col min="1292" max="1292" width="2.88671875" customWidth="1"/>
    <col min="1293" max="1293" width="4.109375" customWidth="1"/>
    <col min="1294" max="1294" width="4.6640625" customWidth="1"/>
    <col min="1295" max="1295" width="3.6640625" customWidth="1"/>
    <col min="1296" max="1296" width="2.88671875" customWidth="1"/>
    <col min="1297" max="1297" width="3.6640625" customWidth="1"/>
    <col min="1298" max="1298" width="2.88671875" customWidth="1"/>
    <col min="1299" max="1299" width="3.6640625" customWidth="1"/>
    <col min="1300" max="1300" width="2.88671875" customWidth="1"/>
    <col min="1301" max="1301" width="3.6640625" customWidth="1"/>
    <col min="1302" max="1302" width="2.88671875" customWidth="1"/>
    <col min="1303" max="1303" width="3.6640625" customWidth="1"/>
    <col min="1304" max="1304" width="3.33203125" customWidth="1"/>
    <col min="1537" max="1538" width="3.6640625" customWidth="1"/>
    <col min="1539" max="1539" width="6.88671875" customWidth="1"/>
    <col min="1540" max="1540" width="4.109375" customWidth="1"/>
    <col min="1541" max="1541" width="3.77734375" customWidth="1"/>
    <col min="1542" max="1542" width="2.88671875" customWidth="1"/>
    <col min="1543" max="1543" width="3.6640625" customWidth="1"/>
    <col min="1544" max="1544" width="2.88671875" customWidth="1"/>
    <col min="1545" max="1545" width="3.6640625" customWidth="1"/>
    <col min="1546" max="1546" width="2.88671875" customWidth="1"/>
    <col min="1547" max="1547" width="3.6640625" customWidth="1"/>
    <col min="1548" max="1548" width="2.88671875" customWidth="1"/>
    <col min="1549" max="1549" width="4.109375" customWidth="1"/>
    <col min="1550" max="1550" width="4.6640625" customWidth="1"/>
    <col min="1551" max="1551" width="3.6640625" customWidth="1"/>
    <col min="1552" max="1552" width="2.88671875" customWidth="1"/>
    <col min="1553" max="1553" width="3.6640625" customWidth="1"/>
    <col min="1554" max="1554" width="2.88671875" customWidth="1"/>
    <col min="1555" max="1555" width="3.6640625" customWidth="1"/>
    <col min="1556" max="1556" width="2.88671875" customWidth="1"/>
    <col min="1557" max="1557" width="3.6640625" customWidth="1"/>
    <col min="1558" max="1558" width="2.88671875" customWidth="1"/>
    <col min="1559" max="1559" width="3.6640625" customWidth="1"/>
    <col min="1560" max="1560" width="3.33203125" customWidth="1"/>
    <col min="1793" max="1794" width="3.6640625" customWidth="1"/>
    <col min="1795" max="1795" width="6.88671875" customWidth="1"/>
    <col min="1796" max="1796" width="4.109375" customWidth="1"/>
    <col min="1797" max="1797" width="3.77734375" customWidth="1"/>
    <col min="1798" max="1798" width="2.88671875" customWidth="1"/>
    <col min="1799" max="1799" width="3.6640625" customWidth="1"/>
    <col min="1800" max="1800" width="2.88671875" customWidth="1"/>
    <col min="1801" max="1801" width="3.6640625" customWidth="1"/>
    <col min="1802" max="1802" width="2.88671875" customWidth="1"/>
    <col min="1803" max="1803" width="3.6640625" customWidth="1"/>
    <col min="1804" max="1804" width="2.88671875" customWidth="1"/>
    <col min="1805" max="1805" width="4.109375" customWidth="1"/>
    <col min="1806" max="1806" width="4.6640625" customWidth="1"/>
    <col min="1807" max="1807" width="3.6640625" customWidth="1"/>
    <col min="1808" max="1808" width="2.88671875" customWidth="1"/>
    <col min="1809" max="1809" width="3.6640625" customWidth="1"/>
    <col min="1810" max="1810" width="2.88671875" customWidth="1"/>
    <col min="1811" max="1811" width="3.6640625" customWidth="1"/>
    <col min="1812" max="1812" width="2.88671875" customWidth="1"/>
    <col min="1813" max="1813" width="3.6640625" customWidth="1"/>
    <col min="1814" max="1814" width="2.88671875" customWidth="1"/>
    <col min="1815" max="1815" width="3.6640625" customWidth="1"/>
    <col min="1816" max="1816" width="3.33203125" customWidth="1"/>
    <col min="2049" max="2050" width="3.6640625" customWidth="1"/>
    <col min="2051" max="2051" width="6.88671875" customWidth="1"/>
    <col min="2052" max="2052" width="4.109375" customWidth="1"/>
    <col min="2053" max="2053" width="3.77734375" customWidth="1"/>
    <col min="2054" max="2054" width="2.88671875" customWidth="1"/>
    <col min="2055" max="2055" width="3.6640625" customWidth="1"/>
    <col min="2056" max="2056" width="2.88671875" customWidth="1"/>
    <col min="2057" max="2057" width="3.6640625" customWidth="1"/>
    <col min="2058" max="2058" width="2.88671875" customWidth="1"/>
    <col min="2059" max="2059" width="3.6640625" customWidth="1"/>
    <col min="2060" max="2060" width="2.88671875" customWidth="1"/>
    <col min="2061" max="2061" width="4.109375" customWidth="1"/>
    <col min="2062" max="2062" width="4.6640625" customWidth="1"/>
    <col min="2063" max="2063" width="3.6640625" customWidth="1"/>
    <col min="2064" max="2064" width="2.88671875" customWidth="1"/>
    <col min="2065" max="2065" width="3.6640625" customWidth="1"/>
    <col min="2066" max="2066" width="2.88671875" customWidth="1"/>
    <col min="2067" max="2067" width="3.6640625" customWidth="1"/>
    <col min="2068" max="2068" width="2.88671875" customWidth="1"/>
    <col min="2069" max="2069" width="3.6640625" customWidth="1"/>
    <col min="2070" max="2070" width="2.88671875" customWidth="1"/>
    <col min="2071" max="2071" width="3.6640625" customWidth="1"/>
    <col min="2072" max="2072" width="3.33203125" customWidth="1"/>
    <col min="2305" max="2306" width="3.6640625" customWidth="1"/>
    <col min="2307" max="2307" width="6.88671875" customWidth="1"/>
    <col min="2308" max="2308" width="4.109375" customWidth="1"/>
    <col min="2309" max="2309" width="3.77734375" customWidth="1"/>
    <col min="2310" max="2310" width="2.88671875" customWidth="1"/>
    <col min="2311" max="2311" width="3.6640625" customWidth="1"/>
    <col min="2312" max="2312" width="2.88671875" customWidth="1"/>
    <col min="2313" max="2313" width="3.6640625" customWidth="1"/>
    <col min="2314" max="2314" width="2.88671875" customWidth="1"/>
    <col min="2315" max="2315" width="3.6640625" customWidth="1"/>
    <col min="2316" max="2316" width="2.88671875" customWidth="1"/>
    <col min="2317" max="2317" width="4.109375" customWidth="1"/>
    <col min="2318" max="2318" width="4.6640625" customWidth="1"/>
    <col min="2319" max="2319" width="3.6640625" customWidth="1"/>
    <col min="2320" max="2320" width="2.88671875" customWidth="1"/>
    <col min="2321" max="2321" width="3.6640625" customWidth="1"/>
    <col min="2322" max="2322" width="2.88671875" customWidth="1"/>
    <col min="2323" max="2323" width="3.6640625" customWidth="1"/>
    <col min="2324" max="2324" width="2.88671875" customWidth="1"/>
    <col min="2325" max="2325" width="3.6640625" customWidth="1"/>
    <col min="2326" max="2326" width="2.88671875" customWidth="1"/>
    <col min="2327" max="2327" width="3.6640625" customWidth="1"/>
    <col min="2328" max="2328" width="3.33203125" customWidth="1"/>
    <col min="2561" max="2562" width="3.6640625" customWidth="1"/>
    <col min="2563" max="2563" width="6.88671875" customWidth="1"/>
    <col min="2564" max="2564" width="4.109375" customWidth="1"/>
    <col min="2565" max="2565" width="3.77734375" customWidth="1"/>
    <col min="2566" max="2566" width="2.88671875" customWidth="1"/>
    <col min="2567" max="2567" width="3.6640625" customWidth="1"/>
    <col min="2568" max="2568" width="2.88671875" customWidth="1"/>
    <col min="2569" max="2569" width="3.6640625" customWidth="1"/>
    <col min="2570" max="2570" width="2.88671875" customWidth="1"/>
    <col min="2571" max="2571" width="3.6640625" customWidth="1"/>
    <col min="2572" max="2572" width="2.88671875" customWidth="1"/>
    <col min="2573" max="2573" width="4.109375" customWidth="1"/>
    <col min="2574" max="2574" width="4.6640625" customWidth="1"/>
    <col min="2575" max="2575" width="3.6640625" customWidth="1"/>
    <col min="2576" max="2576" width="2.88671875" customWidth="1"/>
    <col min="2577" max="2577" width="3.6640625" customWidth="1"/>
    <col min="2578" max="2578" width="2.88671875" customWidth="1"/>
    <col min="2579" max="2579" width="3.6640625" customWidth="1"/>
    <col min="2580" max="2580" width="2.88671875" customWidth="1"/>
    <col min="2581" max="2581" width="3.6640625" customWidth="1"/>
    <col min="2582" max="2582" width="2.88671875" customWidth="1"/>
    <col min="2583" max="2583" width="3.6640625" customWidth="1"/>
    <col min="2584" max="2584" width="3.33203125" customWidth="1"/>
    <col min="2817" max="2818" width="3.6640625" customWidth="1"/>
    <col min="2819" max="2819" width="6.88671875" customWidth="1"/>
    <col min="2820" max="2820" width="4.109375" customWidth="1"/>
    <col min="2821" max="2821" width="3.77734375" customWidth="1"/>
    <col min="2822" max="2822" width="2.88671875" customWidth="1"/>
    <col min="2823" max="2823" width="3.6640625" customWidth="1"/>
    <col min="2824" max="2824" width="2.88671875" customWidth="1"/>
    <col min="2825" max="2825" width="3.6640625" customWidth="1"/>
    <col min="2826" max="2826" width="2.88671875" customWidth="1"/>
    <col min="2827" max="2827" width="3.6640625" customWidth="1"/>
    <col min="2828" max="2828" width="2.88671875" customWidth="1"/>
    <col min="2829" max="2829" width="4.109375" customWidth="1"/>
    <col min="2830" max="2830" width="4.6640625" customWidth="1"/>
    <col min="2831" max="2831" width="3.6640625" customWidth="1"/>
    <col min="2832" max="2832" width="2.88671875" customWidth="1"/>
    <col min="2833" max="2833" width="3.6640625" customWidth="1"/>
    <col min="2834" max="2834" width="2.88671875" customWidth="1"/>
    <col min="2835" max="2835" width="3.6640625" customWidth="1"/>
    <col min="2836" max="2836" width="2.88671875" customWidth="1"/>
    <col min="2837" max="2837" width="3.6640625" customWidth="1"/>
    <col min="2838" max="2838" width="2.88671875" customWidth="1"/>
    <col min="2839" max="2839" width="3.6640625" customWidth="1"/>
    <col min="2840" max="2840" width="3.33203125" customWidth="1"/>
    <col min="3073" max="3074" width="3.6640625" customWidth="1"/>
    <col min="3075" max="3075" width="6.88671875" customWidth="1"/>
    <col min="3076" max="3076" width="4.109375" customWidth="1"/>
    <col min="3077" max="3077" width="3.77734375" customWidth="1"/>
    <col min="3078" max="3078" width="2.88671875" customWidth="1"/>
    <col min="3079" max="3079" width="3.6640625" customWidth="1"/>
    <col min="3080" max="3080" width="2.88671875" customWidth="1"/>
    <col min="3081" max="3081" width="3.6640625" customWidth="1"/>
    <col min="3082" max="3082" width="2.88671875" customWidth="1"/>
    <col min="3083" max="3083" width="3.6640625" customWidth="1"/>
    <col min="3084" max="3084" width="2.88671875" customWidth="1"/>
    <col min="3085" max="3085" width="4.109375" customWidth="1"/>
    <col min="3086" max="3086" width="4.6640625" customWidth="1"/>
    <col min="3087" max="3087" width="3.6640625" customWidth="1"/>
    <col min="3088" max="3088" width="2.88671875" customWidth="1"/>
    <col min="3089" max="3089" width="3.6640625" customWidth="1"/>
    <col min="3090" max="3090" width="2.88671875" customWidth="1"/>
    <col min="3091" max="3091" width="3.6640625" customWidth="1"/>
    <col min="3092" max="3092" width="2.88671875" customWidth="1"/>
    <col min="3093" max="3093" width="3.6640625" customWidth="1"/>
    <col min="3094" max="3094" width="2.88671875" customWidth="1"/>
    <col min="3095" max="3095" width="3.6640625" customWidth="1"/>
    <col min="3096" max="3096" width="3.33203125" customWidth="1"/>
    <col min="3329" max="3330" width="3.6640625" customWidth="1"/>
    <col min="3331" max="3331" width="6.88671875" customWidth="1"/>
    <col min="3332" max="3332" width="4.109375" customWidth="1"/>
    <col min="3333" max="3333" width="3.77734375" customWidth="1"/>
    <col min="3334" max="3334" width="2.88671875" customWidth="1"/>
    <col min="3335" max="3335" width="3.6640625" customWidth="1"/>
    <col min="3336" max="3336" width="2.88671875" customWidth="1"/>
    <col min="3337" max="3337" width="3.6640625" customWidth="1"/>
    <col min="3338" max="3338" width="2.88671875" customWidth="1"/>
    <col min="3339" max="3339" width="3.6640625" customWidth="1"/>
    <col min="3340" max="3340" width="2.88671875" customWidth="1"/>
    <col min="3341" max="3341" width="4.109375" customWidth="1"/>
    <col min="3342" max="3342" width="4.6640625" customWidth="1"/>
    <col min="3343" max="3343" width="3.6640625" customWidth="1"/>
    <col min="3344" max="3344" width="2.88671875" customWidth="1"/>
    <col min="3345" max="3345" width="3.6640625" customWidth="1"/>
    <col min="3346" max="3346" width="2.88671875" customWidth="1"/>
    <col min="3347" max="3347" width="3.6640625" customWidth="1"/>
    <col min="3348" max="3348" width="2.88671875" customWidth="1"/>
    <col min="3349" max="3349" width="3.6640625" customWidth="1"/>
    <col min="3350" max="3350" width="2.88671875" customWidth="1"/>
    <col min="3351" max="3351" width="3.6640625" customWidth="1"/>
    <col min="3352" max="3352" width="3.33203125" customWidth="1"/>
    <col min="3585" max="3586" width="3.6640625" customWidth="1"/>
    <col min="3587" max="3587" width="6.88671875" customWidth="1"/>
    <col min="3588" max="3588" width="4.109375" customWidth="1"/>
    <col min="3589" max="3589" width="3.77734375" customWidth="1"/>
    <col min="3590" max="3590" width="2.88671875" customWidth="1"/>
    <col min="3591" max="3591" width="3.6640625" customWidth="1"/>
    <col min="3592" max="3592" width="2.88671875" customWidth="1"/>
    <col min="3593" max="3593" width="3.6640625" customWidth="1"/>
    <col min="3594" max="3594" width="2.88671875" customWidth="1"/>
    <col min="3595" max="3595" width="3.6640625" customWidth="1"/>
    <col min="3596" max="3596" width="2.88671875" customWidth="1"/>
    <col min="3597" max="3597" width="4.109375" customWidth="1"/>
    <col min="3598" max="3598" width="4.6640625" customWidth="1"/>
    <col min="3599" max="3599" width="3.6640625" customWidth="1"/>
    <col min="3600" max="3600" width="2.88671875" customWidth="1"/>
    <col min="3601" max="3601" width="3.6640625" customWidth="1"/>
    <col min="3602" max="3602" width="2.88671875" customWidth="1"/>
    <col min="3603" max="3603" width="3.6640625" customWidth="1"/>
    <col min="3604" max="3604" width="2.88671875" customWidth="1"/>
    <col min="3605" max="3605" width="3.6640625" customWidth="1"/>
    <col min="3606" max="3606" width="2.88671875" customWidth="1"/>
    <col min="3607" max="3607" width="3.6640625" customWidth="1"/>
    <col min="3608" max="3608" width="3.33203125" customWidth="1"/>
    <col min="3841" max="3842" width="3.6640625" customWidth="1"/>
    <col min="3843" max="3843" width="6.88671875" customWidth="1"/>
    <col min="3844" max="3844" width="4.109375" customWidth="1"/>
    <col min="3845" max="3845" width="3.77734375" customWidth="1"/>
    <col min="3846" max="3846" width="2.88671875" customWidth="1"/>
    <col min="3847" max="3847" width="3.6640625" customWidth="1"/>
    <col min="3848" max="3848" width="2.88671875" customWidth="1"/>
    <col min="3849" max="3849" width="3.6640625" customWidth="1"/>
    <col min="3850" max="3850" width="2.88671875" customWidth="1"/>
    <col min="3851" max="3851" width="3.6640625" customWidth="1"/>
    <col min="3852" max="3852" width="2.88671875" customWidth="1"/>
    <col min="3853" max="3853" width="4.109375" customWidth="1"/>
    <col min="3854" max="3854" width="4.6640625" customWidth="1"/>
    <col min="3855" max="3855" width="3.6640625" customWidth="1"/>
    <col min="3856" max="3856" width="2.88671875" customWidth="1"/>
    <col min="3857" max="3857" width="3.6640625" customWidth="1"/>
    <col min="3858" max="3858" width="2.88671875" customWidth="1"/>
    <col min="3859" max="3859" width="3.6640625" customWidth="1"/>
    <col min="3860" max="3860" width="2.88671875" customWidth="1"/>
    <col min="3861" max="3861" width="3.6640625" customWidth="1"/>
    <col min="3862" max="3862" width="2.88671875" customWidth="1"/>
    <col min="3863" max="3863" width="3.6640625" customWidth="1"/>
    <col min="3864" max="3864" width="3.33203125" customWidth="1"/>
    <col min="4097" max="4098" width="3.6640625" customWidth="1"/>
    <col min="4099" max="4099" width="6.88671875" customWidth="1"/>
    <col min="4100" max="4100" width="4.109375" customWidth="1"/>
    <col min="4101" max="4101" width="3.77734375" customWidth="1"/>
    <col min="4102" max="4102" width="2.88671875" customWidth="1"/>
    <col min="4103" max="4103" width="3.6640625" customWidth="1"/>
    <col min="4104" max="4104" width="2.88671875" customWidth="1"/>
    <col min="4105" max="4105" width="3.6640625" customWidth="1"/>
    <col min="4106" max="4106" width="2.88671875" customWidth="1"/>
    <col min="4107" max="4107" width="3.6640625" customWidth="1"/>
    <col min="4108" max="4108" width="2.88671875" customWidth="1"/>
    <col min="4109" max="4109" width="4.109375" customWidth="1"/>
    <col min="4110" max="4110" width="4.6640625" customWidth="1"/>
    <col min="4111" max="4111" width="3.6640625" customWidth="1"/>
    <col min="4112" max="4112" width="2.88671875" customWidth="1"/>
    <col min="4113" max="4113" width="3.6640625" customWidth="1"/>
    <col min="4114" max="4114" width="2.88671875" customWidth="1"/>
    <col min="4115" max="4115" width="3.6640625" customWidth="1"/>
    <col min="4116" max="4116" width="2.88671875" customWidth="1"/>
    <col min="4117" max="4117" width="3.6640625" customWidth="1"/>
    <col min="4118" max="4118" width="2.88671875" customWidth="1"/>
    <col min="4119" max="4119" width="3.6640625" customWidth="1"/>
    <col min="4120" max="4120" width="3.33203125" customWidth="1"/>
    <col min="4353" max="4354" width="3.6640625" customWidth="1"/>
    <col min="4355" max="4355" width="6.88671875" customWidth="1"/>
    <col min="4356" max="4356" width="4.109375" customWidth="1"/>
    <col min="4357" max="4357" width="3.77734375" customWidth="1"/>
    <col min="4358" max="4358" width="2.88671875" customWidth="1"/>
    <col min="4359" max="4359" width="3.6640625" customWidth="1"/>
    <col min="4360" max="4360" width="2.88671875" customWidth="1"/>
    <col min="4361" max="4361" width="3.6640625" customWidth="1"/>
    <col min="4362" max="4362" width="2.88671875" customWidth="1"/>
    <col min="4363" max="4363" width="3.6640625" customWidth="1"/>
    <col min="4364" max="4364" width="2.88671875" customWidth="1"/>
    <col min="4365" max="4365" width="4.109375" customWidth="1"/>
    <col min="4366" max="4366" width="4.6640625" customWidth="1"/>
    <col min="4367" max="4367" width="3.6640625" customWidth="1"/>
    <col min="4368" max="4368" width="2.88671875" customWidth="1"/>
    <col min="4369" max="4369" width="3.6640625" customWidth="1"/>
    <col min="4370" max="4370" width="2.88671875" customWidth="1"/>
    <col min="4371" max="4371" width="3.6640625" customWidth="1"/>
    <col min="4372" max="4372" width="2.88671875" customWidth="1"/>
    <col min="4373" max="4373" width="3.6640625" customWidth="1"/>
    <col min="4374" max="4374" width="2.88671875" customWidth="1"/>
    <col min="4375" max="4375" width="3.6640625" customWidth="1"/>
    <col min="4376" max="4376" width="3.33203125" customWidth="1"/>
    <col min="4609" max="4610" width="3.6640625" customWidth="1"/>
    <col min="4611" max="4611" width="6.88671875" customWidth="1"/>
    <col min="4612" max="4612" width="4.109375" customWidth="1"/>
    <col min="4613" max="4613" width="3.77734375" customWidth="1"/>
    <col min="4614" max="4614" width="2.88671875" customWidth="1"/>
    <col min="4615" max="4615" width="3.6640625" customWidth="1"/>
    <col min="4616" max="4616" width="2.88671875" customWidth="1"/>
    <col min="4617" max="4617" width="3.6640625" customWidth="1"/>
    <col min="4618" max="4618" width="2.88671875" customWidth="1"/>
    <col min="4619" max="4619" width="3.6640625" customWidth="1"/>
    <col min="4620" max="4620" width="2.88671875" customWidth="1"/>
    <col min="4621" max="4621" width="4.109375" customWidth="1"/>
    <col min="4622" max="4622" width="4.6640625" customWidth="1"/>
    <col min="4623" max="4623" width="3.6640625" customWidth="1"/>
    <col min="4624" max="4624" width="2.88671875" customWidth="1"/>
    <col min="4625" max="4625" width="3.6640625" customWidth="1"/>
    <col min="4626" max="4626" width="2.88671875" customWidth="1"/>
    <col min="4627" max="4627" width="3.6640625" customWidth="1"/>
    <col min="4628" max="4628" width="2.88671875" customWidth="1"/>
    <col min="4629" max="4629" width="3.6640625" customWidth="1"/>
    <col min="4630" max="4630" width="2.88671875" customWidth="1"/>
    <col min="4631" max="4631" width="3.6640625" customWidth="1"/>
    <col min="4632" max="4632" width="3.33203125" customWidth="1"/>
    <col min="4865" max="4866" width="3.6640625" customWidth="1"/>
    <col min="4867" max="4867" width="6.88671875" customWidth="1"/>
    <col min="4868" max="4868" width="4.109375" customWidth="1"/>
    <col min="4869" max="4869" width="3.77734375" customWidth="1"/>
    <col min="4870" max="4870" width="2.88671875" customWidth="1"/>
    <col min="4871" max="4871" width="3.6640625" customWidth="1"/>
    <col min="4872" max="4872" width="2.88671875" customWidth="1"/>
    <col min="4873" max="4873" width="3.6640625" customWidth="1"/>
    <col min="4874" max="4874" width="2.88671875" customWidth="1"/>
    <col min="4875" max="4875" width="3.6640625" customWidth="1"/>
    <col min="4876" max="4876" width="2.88671875" customWidth="1"/>
    <col min="4877" max="4877" width="4.109375" customWidth="1"/>
    <col min="4878" max="4878" width="4.6640625" customWidth="1"/>
    <col min="4879" max="4879" width="3.6640625" customWidth="1"/>
    <col min="4880" max="4880" width="2.88671875" customWidth="1"/>
    <col min="4881" max="4881" width="3.6640625" customWidth="1"/>
    <col min="4882" max="4882" width="2.88671875" customWidth="1"/>
    <col min="4883" max="4883" width="3.6640625" customWidth="1"/>
    <col min="4884" max="4884" width="2.88671875" customWidth="1"/>
    <col min="4885" max="4885" width="3.6640625" customWidth="1"/>
    <col min="4886" max="4886" width="2.88671875" customWidth="1"/>
    <col min="4887" max="4887" width="3.6640625" customWidth="1"/>
    <col min="4888" max="4888" width="3.33203125" customWidth="1"/>
    <col min="5121" max="5122" width="3.6640625" customWidth="1"/>
    <col min="5123" max="5123" width="6.88671875" customWidth="1"/>
    <col min="5124" max="5124" width="4.109375" customWidth="1"/>
    <col min="5125" max="5125" width="3.77734375" customWidth="1"/>
    <col min="5126" max="5126" width="2.88671875" customWidth="1"/>
    <col min="5127" max="5127" width="3.6640625" customWidth="1"/>
    <col min="5128" max="5128" width="2.88671875" customWidth="1"/>
    <col min="5129" max="5129" width="3.6640625" customWidth="1"/>
    <col min="5130" max="5130" width="2.88671875" customWidth="1"/>
    <col min="5131" max="5131" width="3.6640625" customWidth="1"/>
    <col min="5132" max="5132" width="2.88671875" customWidth="1"/>
    <col min="5133" max="5133" width="4.109375" customWidth="1"/>
    <col min="5134" max="5134" width="4.6640625" customWidth="1"/>
    <col min="5135" max="5135" width="3.6640625" customWidth="1"/>
    <col min="5136" max="5136" width="2.88671875" customWidth="1"/>
    <col min="5137" max="5137" width="3.6640625" customWidth="1"/>
    <col min="5138" max="5138" width="2.88671875" customWidth="1"/>
    <col min="5139" max="5139" width="3.6640625" customWidth="1"/>
    <col min="5140" max="5140" width="2.88671875" customWidth="1"/>
    <col min="5141" max="5141" width="3.6640625" customWidth="1"/>
    <col min="5142" max="5142" width="2.88671875" customWidth="1"/>
    <col min="5143" max="5143" width="3.6640625" customWidth="1"/>
    <col min="5144" max="5144" width="3.33203125" customWidth="1"/>
    <col min="5377" max="5378" width="3.6640625" customWidth="1"/>
    <col min="5379" max="5379" width="6.88671875" customWidth="1"/>
    <col min="5380" max="5380" width="4.109375" customWidth="1"/>
    <col min="5381" max="5381" width="3.77734375" customWidth="1"/>
    <col min="5382" max="5382" width="2.88671875" customWidth="1"/>
    <col min="5383" max="5383" width="3.6640625" customWidth="1"/>
    <col min="5384" max="5384" width="2.88671875" customWidth="1"/>
    <col min="5385" max="5385" width="3.6640625" customWidth="1"/>
    <col min="5386" max="5386" width="2.88671875" customWidth="1"/>
    <col min="5387" max="5387" width="3.6640625" customWidth="1"/>
    <col min="5388" max="5388" width="2.88671875" customWidth="1"/>
    <col min="5389" max="5389" width="4.109375" customWidth="1"/>
    <col min="5390" max="5390" width="4.6640625" customWidth="1"/>
    <col min="5391" max="5391" width="3.6640625" customWidth="1"/>
    <col min="5392" max="5392" width="2.88671875" customWidth="1"/>
    <col min="5393" max="5393" width="3.6640625" customWidth="1"/>
    <col min="5394" max="5394" width="2.88671875" customWidth="1"/>
    <col min="5395" max="5395" width="3.6640625" customWidth="1"/>
    <col min="5396" max="5396" width="2.88671875" customWidth="1"/>
    <col min="5397" max="5397" width="3.6640625" customWidth="1"/>
    <col min="5398" max="5398" width="2.88671875" customWidth="1"/>
    <col min="5399" max="5399" width="3.6640625" customWidth="1"/>
    <col min="5400" max="5400" width="3.33203125" customWidth="1"/>
    <col min="5633" max="5634" width="3.6640625" customWidth="1"/>
    <col min="5635" max="5635" width="6.88671875" customWidth="1"/>
    <col min="5636" max="5636" width="4.109375" customWidth="1"/>
    <col min="5637" max="5637" width="3.77734375" customWidth="1"/>
    <col min="5638" max="5638" width="2.88671875" customWidth="1"/>
    <col min="5639" max="5639" width="3.6640625" customWidth="1"/>
    <col min="5640" max="5640" width="2.88671875" customWidth="1"/>
    <col min="5641" max="5641" width="3.6640625" customWidth="1"/>
    <col min="5642" max="5642" width="2.88671875" customWidth="1"/>
    <col min="5643" max="5643" width="3.6640625" customWidth="1"/>
    <col min="5644" max="5644" width="2.88671875" customWidth="1"/>
    <col min="5645" max="5645" width="4.109375" customWidth="1"/>
    <col min="5646" max="5646" width="4.6640625" customWidth="1"/>
    <col min="5647" max="5647" width="3.6640625" customWidth="1"/>
    <col min="5648" max="5648" width="2.88671875" customWidth="1"/>
    <col min="5649" max="5649" width="3.6640625" customWidth="1"/>
    <col min="5650" max="5650" width="2.88671875" customWidth="1"/>
    <col min="5651" max="5651" width="3.6640625" customWidth="1"/>
    <col min="5652" max="5652" width="2.88671875" customWidth="1"/>
    <col min="5653" max="5653" width="3.6640625" customWidth="1"/>
    <col min="5654" max="5654" width="2.88671875" customWidth="1"/>
    <col min="5655" max="5655" width="3.6640625" customWidth="1"/>
    <col min="5656" max="5656" width="3.33203125" customWidth="1"/>
    <col min="5889" max="5890" width="3.6640625" customWidth="1"/>
    <col min="5891" max="5891" width="6.88671875" customWidth="1"/>
    <col min="5892" max="5892" width="4.109375" customWidth="1"/>
    <col min="5893" max="5893" width="3.77734375" customWidth="1"/>
    <col min="5894" max="5894" width="2.88671875" customWidth="1"/>
    <col min="5895" max="5895" width="3.6640625" customWidth="1"/>
    <col min="5896" max="5896" width="2.88671875" customWidth="1"/>
    <col min="5897" max="5897" width="3.6640625" customWidth="1"/>
    <col min="5898" max="5898" width="2.88671875" customWidth="1"/>
    <col min="5899" max="5899" width="3.6640625" customWidth="1"/>
    <col min="5900" max="5900" width="2.88671875" customWidth="1"/>
    <col min="5901" max="5901" width="4.109375" customWidth="1"/>
    <col min="5902" max="5902" width="4.6640625" customWidth="1"/>
    <col min="5903" max="5903" width="3.6640625" customWidth="1"/>
    <col min="5904" max="5904" width="2.88671875" customWidth="1"/>
    <col min="5905" max="5905" width="3.6640625" customWidth="1"/>
    <col min="5906" max="5906" width="2.88671875" customWidth="1"/>
    <col min="5907" max="5907" width="3.6640625" customWidth="1"/>
    <col min="5908" max="5908" width="2.88671875" customWidth="1"/>
    <col min="5909" max="5909" width="3.6640625" customWidth="1"/>
    <col min="5910" max="5910" width="2.88671875" customWidth="1"/>
    <col min="5911" max="5911" width="3.6640625" customWidth="1"/>
    <col min="5912" max="5912" width="3.33203125" customWidth="1"/>
    <col min="6145" max="6146" width="3.6640625" customWidth="1"/>
    <col min="6147" max="6147" width="6.88671875" customWidth="1"/>
    <col min="6148" max="6148" width="4.109375" customWidth="1"/>
    <col min="6149" max="6149" width="3.77734375" customWidth="1"/>
    <col min="6150" max="6150" width="2.88671875" customWidth="1"/>
    <col min="6151" max="6151" width="3.6640625" customWidth="1"/>
    <col min="6152" max="6152" width="2.88671875" customWidth="1"/>
    <col min="6153" max="6153" width="3.6640625" customWidth="1"/>
    <col min="6154" max="6154" width="2.88671875" customWidth="1"/>
    <col min="6155" max="6155" width="3.6640625" customWidth="1"/>
    <col min="6156" max="6156" width="2.88671875" customWidth="1"/>
    <col min="6157" max="6157" width="4.109375" customWidth="1"/>
    <col min="6158" max="6158" width="4.6640625" customWidth="1"/>
    <col min="6159" max="6159" width="3.6640625" customWidth="1"/>
    <col min="6160" max="6160" width="2.88671875" customWidth="1"/>
    <col min="6161" max="6161" width="3.6640625" customWidth="1"/>
    <col min="6162" max="6162" width="2.88671875" customWidth="1"/>
    <col min="6163" max="6163" width="3.6640625" customWidth="1"/>
    <col min="6164" max="6164" width="2.88671875" customWidth="1"/>
    <col min="6165" max="6165" width="3.6640625" customWidth="1"/>
    <col min="6166" max="6166" width="2.88671875" customWidth="1"/>
    <col min="6167" max="6167" width="3.6640625" customWidth="1"/>
    <col min="6168" max="6168" width="3.33203125" customWidth="1"/>
    <col min="6401" max="6402" width="3.6640625" customWidth="1"/>
    <col min="6403" max="6403" width="6.88671875" customWidth="1"/>
    <col min="6404" max="6404" width="4.109375" customWidth="1"/>
    <col min="6405" max="6405" width="3.77734375" customWidth="1"/>
    <col min="6406" max="6406" width="2.88671875" customWidth="1"/>
    <col min="6407" max="6407" width="3.6640625" customWidth="1"/>
    <col min="6408" max="6408" width="2.88671875" customWidth="1"/>
    <col min="6409" max="6409" width="3.6640625" customWidth="1"/>
    <col min="6410" max="6410" width="2.88671875" customWidth="1"/>
    <col min="6411" max="6411" width="3.6640625" customWidth="1"/>
    <col min="6412" max="6412" width="2.88671875" customWidth="1"/>
    <col min="6413" max="6413" width="4.109375" customWidth="1"/>
    <col min="6414" max="6414" width="4.6640625" customWidth="1"/>
    <col min="6415" max="6415" width="3.6640625" customWidth="1"/>
    <col min="6416" max="6416" width="2.88671875" customWidth="1"/>
    <col min="6417" max="6417" width="3.6640625" customWidth="1"/>
    <col min="6418" max="6418" width="2.88671875" customWidth="1"/>
    <col min="6419" max="6419" width="3.6640625" customWidth="1"/>
    <col min="6420" max="6420" width="2.88671875" customWidth="1"/>
    <col min="6421" max="6421" width="3.6640625" customWidth="1"/>
    <col min="6422" max="6422" width="2.88671875" customWidth="1"/>
    <col min="6423" max="6423" width="3.6640625" customWidth="1"/>
    <col min="6424" max="6424" width="3.33203125" customWidth="1"/>
    <col min="6657" max="6658" width="3.6640625" customWidth="1"/>
    <col min="6659" max="6659" width="6.88671875" customWidth="1"/>
    <col min="6660" max="6660" width="4.109375" customWidth="1"/>
    <col min="6661" max="6661" width="3.77734375" customWidth="1"/>
    <col min="6662" max="6662" width="2.88671875" customWidth="1"/>
    <col min="6663" max="6663" width="3.6640625" customWidth="1"/>
    <col min="6664" max="6664" width="2.88671875" customWidth="1"/>
    <col min="6665" max="6665" width="3.6640625" customWidth="1"/>
    <col min="6666" max="6666" width="2.88671875" customWidth="1"/>
    <col min="6667" max="6667" width="3.6640625" customWidth="1"/>
    <col min="6668" max="6668" width="2.88671875" customWidth="1"/>
    <col min="6669" max="6669" width="4.109375" customWidth="1"/>
    <col min="6670" max="6670" width="4.6640625" customWidth="1"/>
    <col min="6671" max="6671" width="3.6640625" customWidth="1"/>
    <col min="6672" max="6672" width="2.88671875" customWidth="1"/>
    <col min="6673" max="6673" width="3.6640625" customWidth="1"/>
    <col min="6674" max="6674" width="2.88671875" customWidth="1"/>
    <col min="6675" max="6675" width="3.6640625" customWidth="1"/>
    <col min="6676" max="6676" width="2.88671875" customWidth="1"/>
    <col min="6677" max="6677" width="3.6640625" customWidth="1"/>
    <col min="6678" max="6678" width="2.88671875" customWidth="1"/>
    <col min="6679" max="6679" width="3.6640625" customWidth="1"/>
    <col min="6680" max="6680" width="3.33203125" customWidth="1"/>
    <col min="6913" max="6914" width="3.6640625" customWidth="1"/>
    <col min="6915" max="6915" width="6.88671875" customWidth="1"/>
    <col min="6916" max="6916" width="4.109375" customWidth="1"/>
    <col min="6917" max="6917" width="3.77734375" customWidth="1"/>
    <col min="6918" max="6918" width="2.88671875" customWidth="1"/>
    <col min="6919" max="6919" width="3.6640625" customWidth="1"/>
    <col min="6920" max="6920" width="2.88671875" customWidth="1"/>
    <col min="6921" max="6921" width="3.6640625" customWidth="1"/>
    <col min="6922" max="6922" width="2.88671875" customWidth="1"/>
    <col min="6923" max="6923" width="3.6640625" customWidth="1"/>
    <col min="6924" max="6924" width="2.88671875" customWidth="1"/>
    <col min="6925" max="6925" width="4.109375" customWidth="1"/>
    <col min="6926" max="6926" width="4.6640625" customWidth="1"/>
    <col min="6927" max="6927" width="3.6640625" customWidth="1"/>
    <col min="6928" max="6928" width="2.88671875" customWidth="1"/>
    <col min="6929" max="6929" width="3.6640625" customWidth="1"/>
    <col min="6930" max="6930" width="2.88671875" customWidth="1"/>
    <col min="6931" max="6931" width="3.6640625" customWidth="1"/>
    <col min="6932" max="6932" width="2.88671875" customWidth="1"/>
    <col min="6933" max="6933" width="3.6640625" customWidth="1"/>
    <col min="6934" max="6934" width="2.88671875" customWidth="1"/>
    <col min="6935" max="6935" width="3.6640625" customWidth="1"/>
    <col min="6936" max="6936" width="3.33203125" customWidth="1"/>
    <col min="7169" max="7170" width="3.6640625" customWidth="1"/>
    <col min="7171" max="7171" width="6.88671875" customWidth="1"/>
    <col min="7172" max="7172" width="4.109375" customWidth="1"/>
    <col min="7173" max="7173" width="3.77734375" customWidth="1"/>
    <col min="7174" max="7174" width="2.88671875" customWidth="1"/>
    <col min="7175" max="7175" width="3.6640625" customWidth="1"/>
    <col min="7176" max="7176" width="2.88671875" customWidth="1"/>
    <col min="7177" max="7177" width="3.6640625" customWidth="1"/>
    <col min="7178" max="7178" width="2.88671875" customWidth="1"/>
    <col min="7179" max="7179" width="3.6640625" customWidth="1"/>
    <col min="7180" max="7180" width="2.88671875" customWidth="1"/>
    <col min="7181" max="7181" width="4.109375" customWidth="1"/>
    <col min="7182" max="7182" width="4.6640625" customWidth="1"/>
    <col min="7183" max="7183" width="3.6640625" customWidth="1"/>
    <col min="7184" max="7184" width="2.88671875" customWidth="1"/>
    <col min="7185" max="7185" width="3.6640625" customWidth="1"/>
    <col min="7186" max="7186" width="2.88671875" customWidth="1"/>
    <col min="7187" max="7187" width="3.6640625" customWidth="1"/>
    <col min="7188" max="7188" width="2.88671875" customWidth="1"/>
    <col min="7189" max="7189" width="3.6640625" customWidth="1"/>
    <col min="7190" max="7190" width="2.88671875" customWidth="1"/>
    <col min="7191" max="7191" width="3.6640625" customWidth="1"/>
    <col min="7192" max="7192" width="3.33203125" customWidth="1"/>
    <col min="7425" max="7426" width="3.6640625" customWidth="1"/>
    <col min="7427" max="7427" width="6.88671875" customWidth="1"/>
    <col min="7428" max="7428" width="4.109375" customWidth="1"/>
    <col min="7429" max="7429" width="3.77734375" customWidth="1"/>
    <col min="7430" max="7430" width="2.88671875" customWidth="1"/>
    <col min="7431" max="7431" width="3.6640625" customWidth="1"/>
    <col min="7432" max="7432" width="2.88671875" customWidth="1"/>
    <col min="7433" max="7433" width="3.6640625" customWidth="1"/>
    <col min="7434" max="7434" width="2.88671875" customWidth="1"/>
    <col min="7435" max="7435" width="3.6640625" customWidth="1"/>
    <col min="7436" max="7436" width="2.88671875" customWidth="1"/>
    <col min="7437" max="7437" width="4.109375" customWidth="1"/>
    <col min="7438" max="7438" width="4.6640625" customWidth="1"/>
    <col min="7439" max="7439" width="3.6640625" customWidth="1"/>
    <col min="7440" max="7440" width="2.88671875" customWidth="1"/>
    <col min="7441" max="7441" width="3.6640625" customWidth="1"/>
    <col min="7442" max="7442" width="2.88671875" customWidth="1"/>
    <col min="7443" max="7443" width="3.6640625" customWidth="1"/>
    <col min="7444" max="7444" width="2.88671875" customWidth="1"/>
    <col min="7445" max="7445" width="3.6640625" customWidth="1"/>
    <col min="7446" max="7446" width="2.88671875" customWidth="1"/>
    <col min="7447" max="7447" width="3.6640625" customWidth="1"/>
    <col min="7448" max="7448" width="3.33203125" customWidth="1"/>
    <col min="7681" max="7682" width="3.6640625" customWidth="1"/>
    <col min="7683" max="7683" width="6.88671875" customWidth="1"/>
    <col min="7684" max="7684" width="4.109375" customWidth="1"/>
    <col min="7685" max="7685" width="3.77734375" customWidth="1"/>
    <col min="7686" max="7686" width="2.88671875" customWidth="1"/>
    <col min="7687" max="7687" width="3.6640625" customWidth="1"/>
    <col min="7688" max="7688" width="2.88671875" customWidth="1"/>
    <col min="7689" max="7689" width="3.6640625" customWidth="1"/>
    <col min="7690" max="7690" width="2.88671875" customWidth="1"/>
    <col min="7691" max="7691" width="3.6640625" customWidth="1"/>
    <col min="7692" max="7692" width="2.88671875" customWidth="1"/>
    <col min="7693" max="7693" width="4.109375" customWidth="1"/>
    <col min="7694" max="7694" width="4.6640625" customWidth="1"/>
    <col min="7695" max="7695" width="3.6640625" customWidth="1"/>
    <col min="7696" max="7696" width="2.88671875" customWidth="1"/>
    <col min="7697" max="7697" width="3.6640625" customWidth="1"/>
    <col min="7698" max="7698" width="2.88671875" customWidth="1"/>
    <col min="7699" max="7699" width="3.6640625" customWidth="1"/>
    <col min="7700" max="7700" width="2.88671875" customWidth="1"/>
    <col min="7701" max="7701" width="3.6640625" customWidth="1"/>
    <col min="7702" max="7702" width="2.88671875" customWidth="1"/>
    <col min="7703" max="7703" width="3.6640625" customWidth="1"/>
    <col min="7704" max="7704" width="3.33203125" customWidth="1"/>
    <col min="7937" max="7938" width="3.6640625" customWidth="1"/>
    <col min="7939" max="7939" width="6.88671875" customWidth="1"/>
    <col min="7940" max="7940" width="4.109375" customWidth="1"/>
    <col min="7941" max="7941" width="3.77734375" customWidth="1"/>
    <col min="7942" max="7942" width="2.88671875" customWidth="1"/>
    <col min="7943" max="7943" width="3.6640625" customWidth="1"/>
    <col min="7944" max="7944" width="2.88671875" customWidth="1"/>
    <col min="7945" max="7945" width="3.6640625" customWidth="1"/>
    <col min="7946" max="7946" width="2.88671875" customWidth="1"/>
    <col min="7947" max="7947" width="3.6640625" customWidth="1"/>
    <col min="7948" max="7948" width="2.88671875" customWidth="1"/>
    <col min="7949" max="7949" width="4.109375" customWidth="1"/>
    <col min="7950" max="7950" width="4.6640625" customWidth="1"/>
    <col min="7951" max="7951" width="3.6640625" customWidth="1"/>
    <col min="7952" max="7952" width="2.88671875" customWidth="1"/>
    <col min="7953" max="7953" width="3.6640625" customWidth="1"/>
    <col min="7954" max="7954" width="2.88671875" customWidth="1"/>
    <col min="7955" max="7955" width="3.6640625" customWidth="1"/>
    <col min="7956" max="7956" width="2.88671875" customWidth="1"/>
    <col min="7957" max="7957" width="3.6640625" customWidth="1"/>
    <col min="7958" max="7958" width="2.88671875" customWidth="1"/>
    <col min="7959" max="7959" width="3.6640625" customWidth="1"/>
    <col min="7960" max="7960" width="3.33203125" customWidth="1"/>
    <col min="8193" max="8194" width="3.6640625" customWidth="1"/>
    <col min="8195" max="8195" width="6.88671875" customWidth="1"/>
    <col min="8196" max="8196" width="4.109375" customWidth="1"/>
    <col min="8197" max="8197" width="3.77734375" customWidth="1"/>
    <col min="8198" max="8198" width="2.88671875" customWidth="1"/>
    <col min="8199" max="8199" width="3.6640625" customWidth="1"/>
    <col min="8200" max="8200" width="2.88671875" customWidth="1"/>
    <col min="8201" max="8201" width="3.6640625" customWidth="1"/>
    <col min="8202" max="8202" width="2.88671875" customWidth="1"/>
    <col min="8203" max="8203" width="3.6640625" customWidth="1"/>
    <col min="8204" max="8204" width="2.88671875" customWidth="1"/>
    <col min="8205" max="8205" width="4.109375" customWidth="1"/>
    <col min="8206" max="8206" width="4.6640625" customWidth="1"/>
    <col min="8207" max="8207" width="3.6640625" customWidth="1"/>
    <col min="8208" max="8208" width="2.88671875" customWidth="1"/>
    <col min="8209" max="8209" width="3.6640625" customWidth="1"/>
    <col min="8210" max="8210" width="2.88671875" customWidth="1"/>
    <col min="8211" max="8211" width="3.6640625" customWidth="1"/>
    <col min="8212" max="8212" width="2.88671875" customWidth="1"/>
    <col min="8213" max="8213" width="3.6640625" customWidth="1"/>
    <col min="8214" max="8214" width="2.88671875" customWidth="1"/>
    <col min="8215" max="8215" width="3.6640625" customWidth="1"/>
    <col min="8216" max="8216" width="3.33203125" customWidth="1"/>
    <col min="8449" max="8450" width="3.6640625" customWidth="1"/>
    <col min="8451" max="8451" width="6.88671875" customWidth="1"/>
    <col min="8452" max="8452" width="4.109375" customWidth="1"/>
    <col min="8453" max="8453" width="3.77734375" customWidth="1"/>
    <col min="8454" max="8454" width="2.88671875" customWidth="1"/>
    <col min="8455" max="8455" width="3.6640625" customWidth="1"/>
    <col min="8456" max="8456" width="2.88671875" customWidth="1"/>
    <col min="8457" max="8457" width="3.6640625" customWidth="1"/>
    <col min="8458" max="8458" width="2.88671875" customWidth="1"/>
    <col min="8459" max="8459" width="3.6640625" customWidth="1"/>
    <col min="8460" max="8460" width="2.88671875" customWidth="1"/>
    <col min="8461" max="8461" width="4.109375" customWidth="1"/>
    <col min="8462" max="8462" width="4.6640625" customWidth="1"/>
    <col min="8463" max="8463" width="3.6640625" customWidth="1"/>
    <col min="8464" max="8464" width="2.88671875" customWidth="1"/>
    <col min="8465" max="8465" width="3.6640625" customWidth="1"/>
    <col min="8466" max="8466" width="2.88671875" customWidth="1"/>
    <col min="8467" max="8467" width="3.6640625" customWidth="1"/>
    <col min="8468" max="8468" width="2.88671875" customWidth="1"/>
    <col min="8469" max="8469" width="3.6640625" customWidth="1"/>
    <col min="8470" max="8470" width="2.88671875" customWidth="1"/>
    <col min="8471" max="8471" width="3.6640625" customWidth="1"/>
    <col min="8472" max="8472" width="3.33203125" customWidth="1"/>
    <col min="8705" max="8706" width="3.6640625" customWidth="1"/>
    <col min="8707" max="8707" width="6.88671875" customWidth="1"/>
    <col min="8708" max="8708" width="4.109375" customWidth="1"/>
    <col min="8709" max="8709" width="3.77734375" customWidth="1"/>
    <col min="8710" max="8710" width="2.88671875" customWidth="1"/>
    <col min="8711" max="8711" width="3.6640625" customWidth="1"/>
    <col min="8712" max="8712" width="2.88671875" customWidth="1"/>
    <col min="8713" max="8713" width="3.6640625" customWidth="1"/>
    <col min="8714" max="8714" width="2.88671875" customWidth="1"/>
    <col min="8715" max="8715" width="3.6640625" customWidth="1"/>
    <col min="8716" max="8716" width="2.88671875" customWidth="1"/>
    <col min="8717" max="8717" width="4.109375" customWidth="1"/>
    <col min="8718" max="8718" width="4.6640625" customWidth="1"/>
    <col min="8719" max="8719" width="3.6640625" customWidth="1"/>
    <col min="8720" max="8720" width="2.88671875" customWidth="1"/>
    <col min="8721" max="8721" width="3.6640625" customWidth="1"/>
    <col min="8722" max="8722" width="2.88671875" customWidth="1"/>
    <col min="8723" max="8723" width="3.6640625" customWidth="1"/>
    <col min="8724" max="8724" width="2.88671875" customWidth="1"/>
    <col min="8725" max="8725" width="3.6640625" customWidth="1"/>
    <col min="8726" max="8726" width="2.88671875" customWidth="1"/>
    <col min="8727" max="8727" width="3.6640625" customWidth="1"/>
    <col min="8728" max="8728" width="3.33203125" customWidth="1"/>
    <col min="8961" max="8962" width="3.6640625" customWidth="1"/>
    <col min="8963" max="8963" width="6.88671875" customWidth="1"/>
    <col min="8964" max="8964" width="4.109375" customWidth="1"/>
    <col min="8965" max="8965" width="3.77734375" customWidth="1"/>
    <col min="8966" max="8966" width="2.88671875" customWidth="1"/>
    <col min="8967" max="8967" width="3.6640625" customWidth="1"/>
    <col min="8968" max="8968" width="2.88671875" customWidth="1"/>
    <col min="8969" max="8969" width="3.6640625" customWidth="1"/>
    <col min="8970" max="8970" width="2.88671875" customWidth="1"/>
    <col min="8971" max="8971" width="3.6640625" customWidth="1"/>
    <col min="8972" max="8972" width="2.88671875" customWidth="1"/>
    <col min="8973" max="8973" width="4.109375" customWidth="1"/>
    <col min="8974" max="8974" width="4.6640625" customWidth="1"/>
    <col min="8975" max="8975" width="3.6640625" customWidth="1"/>
    <col min="8976" max="8976" width="2.88671875" customWidth="1"/>
    <col min="8977" max="8977" width="3.6640625" customWidth="1"/>
    <col min="8978" max="8978" width="2.88671875" customWidth="1"/>
    <col min="8979" max="8979" width="3.6640625" customWidth="1"/>
    <col min="8980" max="8980" width="2.88671875" customWidth="1"/>
    <col min="8981" max="8981" width="3.6640625" customWidth="1"/>
    <col min="8982" max="8982" width="2.88671875" customWidth="1"/>
    <col min="8983" max="8983" width="3.6640625" customWidth="1"/>
    <col min="8984" max="8984" width="3.33203125" customWidth="1"/>
    <col min="9217" max="9218" width="3.6640625" customWidth="1"/>
    <col min="9219" max="9219" width="6.88671875" customWidth="1"/>
    <col min="9220" max="9220" width="4.109375" customWidth="1"/>
    <col min="9221" max="9221" width="3.77734375" customWidth="1"/>
    <col min="9222" max="9222" width="2.88671875" customWidth="1"/>
    <col min="9223" max="9223" width="3.6640625" customWidth="1"/>
    <col min="9224" max="9224" width="2.88671875" customWidth="1"/>
    <col min="9225" max="9225" width="3.6640625" customWidth="1"/>
    <col min="9226" max="9226" width="2.88671875" customWidth="1"/>
    <col min="9227" max="9227" width="3.6640625" customWidth="1"/>
    <col min="9228" max="9228" width="2.88671875" customWidth="1"/>
    <col min="9229" max="9229" width="4.109375" customWidth="1"/>
    <col min="9230" max="9230" width="4.6640625" customWidth="1"/>
    <col min="9231" max="9231" width="3.6640625" customWidth="1"/>
    <col min="9232" max="9232" width="2.88671875" customWidth="1"/>
    <col min="9233" max="9233" width="3.6640625" customWidth="1"/>
    <col min="9234" max="9234" width="2.88671875" customWidth="1"/>
    <col min="9235" max="9235" width="3.6640625" customWidth="1"/>
    <col min="9236" max="9236" width="2.88671875" customWidth="1"/>
    <col min="9237" max="9237" width="3.6640625" customWidth="1"/>
    <col min="9238" max="9238" width="2.88671875" customWidth="1"/>
    <col min="9239" max="9239" width="3.6640625" customWidth="1"/>
    <col min="9240" max="9240" width="3.33203125" customWidth="1"/>
    <col min="9473" max="9474" width="3.6640625" customWidth="1"/>
    <col min="9475" max="9475" width="6.88671875" customWidth="1"/>
    <col min="9476" max="9476" width="4.109375" customWidth="1"/>
    <col min="9477" max="9477" width="3.77734375" customWidth="1"/>
    <col min="9478" max="9478" width="2.88671875" customWidth="1"/>
    <col min="9479" max="9479" width="3.6640625" customWidth="1"/>
    <col min="9480" max="9480" width="2.88671875" customWidth="1"/>
    <col min="9481" max="9481" width="3.6640625" customWidth="1"/>
    <col min="9482" max="9482" width="2.88671875" customWidth="1"/>
    <col min="9483" max="9483" width="3.6640625" customWidth="1"/>
    <col min="9484" max="9484" width="2.88671875" customWidth="1"/>
    <col min="9485" max="9485" width="4.109375" customWidth="1"/>
    <col min="9486" max="9486" width="4.6640625" customWidth="1"/>
    <col min="9487" max="9487" width="3.6640625" customWidth="1"/>
    <col min="9488" max="9488" width="2.88671875" customWidth="1"/>
    <col min="9489" max="9489" width="3.6640625" customWidth="1"/>
    <col min="9490" max="9490" width="2.88671875" customWidth="1"/>
    <col min="9491" max="9491" width="3.6640625" customWidth="1"/>
    <col min="9492" max="9492" width="2.88671875" customWidth="1"/>
    <col min="9493" max="9493" width="3.6640625" customWidth="1"/>
    <col min="9494" max="9494" width="2.88671875" customWidth="1"/>
    <col min="9495" max="9495" width="3.6640625" customWidth="1"/>
    <col min="9496" max="9496" width="3.33203125" customWidth="1"/>
    <col min="9729" max="9730" width="3.6640625" customWidth="1"/>
    <col min="9731" max="9731" width="6.88671875" customWidth="1"/>
    <col min="9732" max="9732" width="4.109375" customWidth="1"/>
    <col min="9733" max="9733" width="3.77734375" customWidth="1"/>
    <col min="9734" max="9734" width="2.88671875" customWidth="1"/>
    <col min="9735" max="9735" width="3.6640625" customWidth="1"/>
    <col min="9736" max="9736" width="2.88671875" customWidth="1"/>
    <col min="9737" max="9737" width="3.6640625" customWidth="1"/>
    <col min="9738" max="9738" width="2.88671875" customWidth="1"/>
    <col min="9739" max="9739" width="3.6640625" customWidth="1"/>
    <col min="9740" max="9740" width="2.88671875" customWidth="1"/>
    <col min="9741" max="9741" width="4.109375" customWidth="1"/>
    <col min="9742" max="9742" width="4.6640625" customWidth="1"/>
    <col min="9743" max="9743" width="3.6640625" customWidth="1"/>
    <col min="9744" max="9744" width="2.88671875" customWidth="1"/>
    <col min="9745" max="9745" width="3.6640625" customWidth="1"/>
    <col min="9746" max="9746" width="2.88671875" customWidth="1"/>
    <col min="9747" max="9747" width="3.6640625" customWidth="1"/>
    <col min="9748" max="9748" width="2.88671875" customWidth="1"/>
    <col min="9749" max="9749" width="3.6640625" customWidth="1"/>
    <col min="9750" max="9750" width="2.88671875" customWidth="1"/>
    <col min="9751" max="9751" width="3.6640625" customWidth="1"/>
    <col min="9752" max="9752" width="3.33203125" customWidth="1"/>
    <col min="9985" max="9986" width="3.6640625" customWidth="1"/>
    <col min="9987" max="9987" width="6.88671875" customWidth="1"/>
    <col min="9988" max="9988" width="4.109375" customWidth="1"/>
    <col min="9989" max="9989" width="3.77734375" customWidth="1"/>
    <col min="9990" max="9990" width="2.88671875" customWidth="1"/>
    <col min="9991" max="9991" width="3.6640625" customWidth="1"/>
    <col min="9992" max="9992" width="2.88671875" customWidth="1"/>
    <col min="9993" max="9993" width="3.6640625" customWidth="1"/>
    <col min="9994" max="9994" width="2.88671875" customWidth="1"/>
    <col min="9995" max="9995" width="3.6640625" customWidth="1"/>
    <col min="9996" max="9996" width="2.88671875" customWidth="1"/>
    <col min="9997" max="9997" width="4.109375" customWidth="1"/>
    <col min="9998" max="9998" width="4.6640625" customWidth="1"/>
    <col min="9999" max="9999" width="3.6640625" customWidth="1"/>
    <col min="10000" max="10000" width="2.88671875" customWidth="1"/>
    <col min="10001" max="10001" width="3.6640625" customWidth="1"/>
    <col min="10002" max="10002" width="2.88671875" customWidth="1"/>
    <col min="10003" max="10003" width="3.6640625" customWidth="1"/>
    <col min="10004" max="10004" width="2.88671875" customWidth="1"/>
    <col min="10005" max="10005" width="3.6640625" customWidth="1"/>
    <col min="10006" max="10006" width="2.88671875" customWidth="1"/>
    <col min="10007" max="10007" width="3.6640625" customWidth="1"/>
    <col min="10008" max="10008" width="3.33203125" customWidth="1"/>
    <col min="10241" max="10242" width="3.6640625" customWidth="1"/>
    <col min="10243" max="10243" width="6.88671875" customWidth="1"/>
    <col min="10244" max="10244" width="4.109375" customWidth="1"/>
    <col min="10245" max="10245" width="3.77734375" customWidth="1"/>
    <col min="10246" max="10246" width="2.88671875" customWidth="1"/>
    <col min="10247" max="10247" width="3.6640625" customWidth="1"/>
    <col min="10248" max="10248" width="2.88671875" customWidth="1"/>
    <col min="10249" max="10249" width="3.6640625" customWidth="1"/>
    <col min="10250" max="10250" width="2.88671875" customWidth="1"/>
    <col min="10251" max="10251" width="3.6640625" customWidth="1"/>
    <col min="10252" max="10252" width="2.88671875" customWidth="1"/>
    <col min="10253" max="10253" width="4.109375" customWidth="1"/>
    <col min="10254" max="10254" width="4.6640625" customWidth="1"/>
    <col min="10255" max="10255" width="3.6640625" customWidth="1"/>
    <col min="10256" max="10256" width="2.88671875" customWidth="1"/>
    <col min="10257" max="10257" width="3.6640625" customWidth="1"/>
    <col min="10258" max="10258" width="2.88671875" customWidth="1"/>
    <col min="10259" max="10259" width="3.6640625" customWidth="1"/>
    <col min="10260" max="10260" width="2.88671875" customWidth="1"/>
    <col min="10261" max="10261" width="3.6640625" customWidth="1"/>
    <col min="10262" max="10262" width="2.88671875" customWidth="1"/>
    <col min="10263" max="10263" width="3.6640625" customWidth="1"/>
    <col min="10264" max="10264" width="3.33203125" customWidth="1"/>
    <col min="10497" max="10498" width="3.6640625" customWidth="1"/>
    <col min="10499" max="10499" width="6.88671875" customWidth="1"/>
    <col min="10500" max="10500" width="4.109375" customWidth="1"/>
    <col min="10501" max="10501" width="3.77734375" customWidth="1"/>
    <col min="10502" max="10502" width="2.88671875" customWidth="1"/>
    <col min="10503" max="10503" width="3.6640625" customWidth="1"/>
    <col min="10504" max="10504" width="2.88671875" customWidth="1"/>
    <col min="10505" max="10505" width="3.6640625" customWidth="1"/>
    <col min="10506" max="10506" width="2.88671875" customWidth="1"/>
    <col min="10507" max="10507" width="3.6640625" customWidth="1"/>
    <col min="10508" max="10508" width="2.88671875" customWidth="1"/>
    <col min="10509" max="10509" width="4.109375" customWidth="1"/>
    <col min="10510" max="10510" width="4.6640625" customWidth="1"/>
    <col min="10511" max="10511" width="3.6640625" customWidth="1"/>
    <col min="10512" max="10512" width="2.88671875" customWidth="1"/>
    <col min="10513" max="10513" width="3.6640625" customWidth="1"/>
    <col min="10514" max="10514" width="2.88671875" customWidth="1"/>
    <col min="10515" max="10515" width="3.6640625" customWidth="1"/>
    <col min="10516" max="10516" width="2.88671875" customWidth="1"/>
    <col min="10517" max="10517" width="3.6640625" customWidth="1"/>
    <col min="10518" max="10518" width="2.88671875" customWidth="1"/>
    <col min="10519" max="10519" width="3.6640625" customWidth="1"/>
    <col min="10520" max="10520" width="3.33203125" customWidth="1"/>
    <col min="10753" max="10754" width="3.6640625" customWidth="1"/>
    <col min="10755" max="10755" width="6.88671875" customWidth="1"/>
    <col min="10756" max="10756" width="4.109375" customWidth="1"/>
    <col min="10757" max="10757" width="3.77734375" customWidth="1"/>
    <col min="10758" max="10758" width="2.88671875" customWidth="1"/>
    <col min="10759" max="10759" width="3.6640625" customWidth="1"/>
    <col min="10760" max="10760" width="2.88671875" customWidth="1"/>
    <col min="10761" max="10761" width="3.6640625" customWidth="1"/>
    <col min="10762" max="10762" width="2.88671875" customWidth="1"/>
    <col min="10763" max="10763" width="3.6640625" customWidth="1"/>
    <col min="10764" max="10764" width="2.88671875" customWidth="1"/>
    <col min="10765" max="10765" width="4.109375" customWidth="1"/>
    <col min="10766" max="10766" width="4.6640625" customWidth="1"/>
    <col min="10767" max="10767" width="3.6640625" customWidth="1"/>
    <col min="10768" max="10768" width="2.88671875" customWidth="1"/>
    <col min="10769" max="10769" width="3.6640625" customWidth="1"/>
    <col min="10770" max="10770" width="2.88671875" customWidth="1"/>
    <col min="10771" max="10771" width="3.6640625" customWidth="1"/>
    <col min="10772" max="10772" width="2.88671875" customWidth="1"/>
    <col min="10773" max="10773" width="3.6640625" customWidth="1"/>
    <col min="10774" max="10774" width="2.88671875" customWidth="1"/>
    <col min="10775" max="10775" width="3.6640625" customWidth="1"/>
    <col min="10776" max="10776" width="3.33203125" customWidth="1"/>
    <col min="11009" max="11010" width="3.6640625" customWidth="1"/>
    <col min="11011" max="11011" width="6.88671875" customWidth="1"/>
    <col min="11012" max="11012" width="4.109375" customWidth="1"/>
    <col min="11013" max="11013" width="3.77734375" customWidth="1"/>
    <col min="11014" max="11014" width="2.88671875" customWidth="1"/>
    <col min="11015" max="11015" width="3.6640625" customWidth="1"/>
    <col min="11016" max="11016" width="2.88671875" customWidth="1"/>
    <col min="11017" max="11017" width="3.6640625" customWidth="1"/>
    <col min="11018" max="11018" width="2.88671875" customWidth="1"/>
    <col min="11019" max="11019" width="3.6640625" customWidth="1"/>
    <col min="11020" max="11020" width="2.88671875" customWidth="1"/>
    <col min="11021" max="11021" width="4.109375" customWidth="1"/>
    <col min="11022" max="11022" width="4.6640625" customWidth="1"/>
    <col min="11023" max="11023" width="3.6640625" customWidth="1"/>
    <col min="11024" max="11024" width="2.88671875" customWidth="1"/>
    <col min="11025" max="11025" width="3.6640625" customWidth="1"/>
    <col min="11026" max="11026" width="2.88671875" customWidth="1"/>
    <col min="11027" max="11027" width="3.6640625" customWidth="1"/>
    <col min="11028" max="11028" width="2.88671875" customWidth="1"/>
    <col min="11029" max="11029" width="3.6640625" customWidth="1"/>
    <col min="11030" max="11030" width="2.88671875" customWidth="1"/>
    <col min="11031" max="11031" width="3.6640625" customWidth="1"/>
    <col min="11032" max="11032" width="3.33203125" customWidth="1"/>
    <col min="11265" max="11266" width="3.6640625" customWidth="1"/>
    <col min="11267" max="11267" width="6.88671875" customWidth="1"/>
    <col min="11268" max="11268" width="4.109375" customWidth="1"/>
    <col min="11269" max="11269" width="3.77734375" customWidth="1"/>
    <col min="11270" max="11270" width="2.88671875" customWidth="1"/>
    <col min="11271" max="11271" width="3.6640625" customWidth="1"/>
    <col min="11272" max="11272" width="2.88671875" customWidth="1"/>
    <col min="11273" max="11273" width="3.6640625" customWidth="1"/>
    <col min="11274" max="11274" width="2.88671875" customWidth="1"/>
    <col min="11275" max="11275" width="3.6640625" customWidth="1"/>
    <col min="11276" max="11276" width="2.88671875" customWidth="1"/>
    <col min="11277" max="11277" width="4.109375" customWidth="1"/>
    <col min="11278" max="11278" width="4.6640625" customWidth="1"/>
    <col min="11279" max="11279" width="3.6640625" customWidth="1"/>
    <col min="11280" max="11280" width="2.88671875" customWidth="1"/>
    <col min="11281" max="11281" width="3.6640625" customWidth="1"/>
    <col min="11282" max="11282" width="2.88671875" customWidth="1"/>
    <col min="11283" max="11283" width="3.6640625" customWidth="1"/>
    <col min="11284" max="11284" width="2.88671875" customWidth="1"/>
    <col min="11285" max="11285" width="3.6640625" customWidth="1"/>
    <col min="11286" max="11286" width="2.88671875" customWidth="1"/>
    <col min="11287" max="11287" width="3.6640625" customWidth="1"/>
    <col min="11288" max="11288" width="3.33203125" customWidth="1"/>
    <col min="11521" max="11522" width="3.6640625" customWidth="1"/>
    <col min="11523" max="11523" width="6.88671875" customWidth="1"/>
    <col min="11524" max="11524" width="4.109375" customWidth="1"/>
    <col min="11525" max="11525" width="3.77734375" customWidth="1"/>
    <col min="11526" max="11526" width="2.88671875" customWidth="1"/>
    <col min="11527" max="11527" width="3.6640625" customWidth="1"/>
    <col min="11528" max="11528" width="2.88671875" customWidth="1"/>
    <col min="11529" max="11529" width="3.6640625" customWidth="1"/>
    <col min="11530" max="11530" width="2.88671875" customWidth="1"/>
    <col min="11531" max="11531" width="3.6640625" customWidth="1"/>
    <col min="11532" max="11532" width="2.88671875" customWidth="1"/>
    <col min="11533" max="11533" width="4.109375" customWidth="1"/>
    <col min="11534" max="11534" width="4.6640625" customWidth="1"/>
    <col min="11535" max="11535" width="3.6640625" customWidth="1"/>
    <col min="11536" max="11536" width="2.88671875" customWidth="1"/>
    <col min="11537" max="11537" width="3.6640625" customWidth="1"/>
    <col min="11538" max="11538" width="2.88671875" customWidth="1"/>
    <col min="11539" max="11539" width="3.6640625" customWidth="1"/>
    <col min="11540" max="11540" width="2.88671875" customWidth="1"/>
    <col min="11541" max="11541" width="3.6640625" customWidth="1"/>
    <col min="11542" max="11542" width="2.88671875" customWidth="1"/>
    <col min="11543" max="11543" width="3.6640625" customWidth="1"/>
    <col min="11544" max="11544" width="3.33203125" customWidth="1"/>
    <col min="11777" max="11778" width="3.6640625" customWidth="1"/>
    <col min="11779" max="11779" width="6.88671875" customWidth="1"/>
    <col min="11780" max="11780" width="4.109375" customWidth="1"/>
    <col min="11781" max="11781" width="3.77734375" customWidth="1"/>
    <col min="11782" max="11782" width="2.88671875" customWidth="1"/>
    <col min="11783" max="11783" width="3.6640625" customWidth="1"/>
    <col min="11784" max="11784" width="2.88671875" customWidth="1"/>
    <col min="11785" max="11785" width="3.6640625" customWidth="1"/>
    <col min="11786" max="11786" width="2.88671875" customWidth="1"/>
    <col min="11787" max="11787" width="3.6640625" customWidth="1"/>
    <col min="11788" max="11788" width="2.88671875" customWidth="1"/>
    <col min="11789" max="11789" width="4.109375" customWidth="1"/>
    <col min="11790" max="11790" width="4.6640625" customWidth="1"/>
    <col min="11791" max="11791" width="3.6640625" customWidth="1"/>
    <col min="11792" max="11792" width="2.88671875" customWidth="1"/>
    <col min="11793" max="11793" width="3.6640625" customWidth="1"/>
    <col min="11794" max="11794" width="2.88671875" customWidth="1"/>
    <col min="11795" max="11795" width="3.6640625" customWidth="1"/>
    <col min="11796" max="11796" width="2.88671875" customWidth="1"/>
    <col min="11797" max="11797" width="3.6640625" customWidth="1"/>
    <col min="11798" max="11798" width="2.88671875" customWidth="1"/>
    <col min="11799" max="11799" width="3.6640625" customWidth="1"/>
    <col min="11800" max="11800" width="3.33203125" customWidth="1"/>
    <col min="12033" max="12034" width="3.6640625" customWidth="1"/>
    <col min="12035" max="12035" width="6.88671875" customWidth="1"/>
    <col min="12036" max="12036" width="4.109375" customWidth="1"/>
    <col min="12037" max="12037" width="3.77734375" customWidth="1"/>
    <col min="12038" max="12038" width="2.88671875" customWidth="1"/>
    <col min="12039" max="12039" width="3.6640625" customWidth="1"/>
    <col min="12040" max="12040" width="2.88671875" customWidth="1"/>
    <col min="12041" max="12041" width="3.6640625" customWidth="1"/>
    <col min="12042" max="12042" width="2.88671875" customWidth="1"/>
    <col min="12043" max="12043" width="3.6640625" customWidth="1"/>
    <col min="12044" max="12044" width="2.88671875" customWidth="1"/>
    <col min="12045" max="12045" width="4.109375" customWidth="1"/>
    <col min="12046" max="12046" width="4.6640625" customWidth="1"/>
    <col min="12047" max="12047" width="3.6640625" customWidth="1"/>
    <col min="12048" max="12048" width="2.88671875" customWidth="1"/>
    <col min="12049" max="12049" width="3.6640625" customWidth="1"/>
    <col min="12050" max="12050" width="2.88671875" customWidth="1"/>
    <col min="12051" max="12051" width="3.6640625" customWidth="1"/>
    <col min="12052" max="12052" width="2.88671875" customWidth="1"/>
    <col min="12053" max="12053" width="3.6640625" customWidth="1"/>
    <col min="12054" max="12054" width="2.88671875" customWidth="1"/>
    <col min="12055" max="12055" width="3.6640625" customWidth="1"/>
    <col min="12056" max="12056" width="3.33203125" customWidth="1"/>
    <col min="12289" max="12290" width="3.6640625" customWidth="1"/>
    <col min="12291" max="12291" width="6.88671875" customWidth="1"/>
    <col min="12292" max="12292" width="4.109375" customWidth="1"/>
    <col min="12293" max="12293" width="3.77734375" customWidth="1"/>
    <col min="12294" max="12294" width="2.88671875" customWidth="1"/>
    <col min="12295" max="12295" width="3.6640625" customWidth="1"/>
    <col min="12296" max="12296" width="2.88671875" customWidth="1"/>
    <col min="12297" max="12297" width="3.6640625" customWidth="1"/>
    <col min="12298" max="12298" width="2.88671875" customWidth="1"/>
    <col min="12299" max="12299" width="3.6640625" customWidth="1"/>
    <col min="12300" max="12300" width="2.88671875" customWidth="1"/>
    <col min="12301" max="12301" width="4.109375" customWidth="1"/>
    <col min="12302" max="12302" width="4.6640625" customWidth="1"/>
    <col min="12303" max="12303" width="3.6640625" customWidth="1"/>
    <col min="12304" max="12304" width="2.88671875" customWidth="1"/>
    <col min="12305" max="12305" width="3.6640625" customWidth="1"/>
    <col min="12306" max="12306" width="2.88671875" customWidth="1"/>
    <col min="12307" max="12307" width="3.6640625" customWidth="1"/>
    <col min="12308" max="12308" width="2.88671875" customWidth="1"/>
    <col min="12309" max="12309" width="3.6640625" customWidth="1"/>
    <col min="12310" max="12310" width="2.88671875" customWidth="1"/>
    <col min="12311" max="12311" width="3.6640625" customWidth="1"/>
    <col min="12312" max="12312" width="3.33203125" customWidth="1"/>
    <col min="12545" max="12546" width="3.6640625" customWidth="1"/>
    <col min="12547" max="12547" width="6.88671875" customWidth="1"/>
    <col min="12548" max="12548" width="4.109375" customWidth="1"/>
    <col min="12549" max="12549" width="3.77734375" customWidth="1"/>
    <col min="12550" max="12550" width="2.88671875" customWidth="1"/>
    <col min="12551" max="12551" width="3.6640625" customWidth="1"/>
    <col min="12552" max="12552" width="2.88671875" customWidth="1"/>
    <col min="12553" max="12553" width="3.6640625" customWidth="1"/>
    <col min="12554" max="12554" width="2.88671875" customWidth="1"/>
    <col min="12555" max="12555" width="3.6640625" customWidth="1"/>
    <col min="12556" max="12556" width="2.88671875" customWidth="1"/>
    <col min="12557" max="12557" width="4.109375" customWidth="1"/>
    <col min="12558" max="12558" width="4.6640625" customWidth="1"/>
    <col min="12559" max="12559" width="3.6640625" customWidth="1"/>
    <col min="12560" max="12560" width="2.88671875" customWidth="1"/>
    <col min="12561" max="12561" width="3.6640625" customWidth="1"/>
    <col min="12562" max="12562" width="2.88671875" customWidth="1"/>
    <col min="12563" max="12563" width="3.6640625" customWidth="1"/>
    <col min="12564" max="12564" width="2.88671875" customWidth="1"/>
    <col min="12565" max="12565" width="3.6640625" customWidth="1"/>
    <col min="12566" max="12566" width="2.88671875" customWidth="1"/>
    <col min="12567" max="12567" width="3.6640625" customWidth="1"/>
    <col min="12568" max="12568" width="3.33203125" customWidth="1"/>
    <col min="12801" max="12802" width="3.6640625" customWidth="1"/>
    <col min="12803" max="12803" width="6.88671875" customWidth="1"/>
    <col min="12804" max="12804" width="4.109375" customWidth="1"/>
    <col min="12805" max="12805" width="3.77734375" customWidth="1"/>
    <col min="12806" max="12806" width="2.88671875" customWidth="1"/>
    <col min="12807" max="12807" width="3.6640625" customWidth="1"/>
    <col min="12808" max="12808" width="2.88671875" customWidth="1"/>
    <col min="12809" max="12809" width="3.6640625" customWidth="1"/>
    <col min="12810" max="12810" width="2.88671875" customWidth="1"/>
    <col min="12811" max="12811" width="3.6640625" customWidth="1"/>
    <col min="12812" max="12812" width="2.88671875" customWidth="1"/>
    <col min="12813" max="12813" width="4.109375" customWidth="1"/>
    <col min="12814" max="12814" width="4.6640625" customWidth="1"/>
    <col min="12815" max="12815" width="3.6640625" customWidth="1"/>
    <col min="12816" max="12816" width="2.88671875" customWidth="1"/>
    <col min="12817" max="12817" width="3.6640625" customWidth="1"/>
    <col min="12818" max="12818" width="2.88671875" customWidth="1"/>
    <col min="12819" max="12819" width="3.6640625" customWidth="1"/>
    <col min="12820" max="12820" width="2.88671875" customWidth="1"/>
    <col min="12821" max="12821" width="3.6640625" customWidth="1"/>
    <col min="12822" max="12822" width="2.88671875" customWidth="1"/>
    <col min="12823" max="12823" width="3.6640625" customWidth="1"/>
    <col min="12824" max="12824" width="3.33203125" customWidth="1"/>
    <col min="13057" max="13058" width="3.6640625" customWidth="1"/>
    <col min="13059" max="13059" width="6.88671875" customWidth="1"/>
    <col min="13060" max="13060" width="4.109375" customWidth="1"/>
    <col min="13061" max="13061" width="3.77734375" customWidth="1"/>
    <col min="13062" max="13062" width="2.88671875" customWidth="1"/>
    <col min="13063" max="13063" width="3.6640625" customWidth="1"/>
    <col min="13064" max="13064" width="2.88671875" customWidth="1"/>
    <col min="13065" max="13065" width="3.6640625" customWidth="1"/>
    <col min="13066" max="13066" width="2.88671875" customWidth="1"/>
    <col min="13067" max="13067" width="3.6640625" customWidth="1"/>
    <col min="13068" max="13068" width="2.88671875" customWidth="1"/>
    <col min="13069" max="13069" width="4.109375" customWidth="1"/>
    <col min="13070" max="13070" width="4.6640625" customWidth="1"/>
    <col min="13071" max="13071" width="3.6640625" customWidth="1"/>
    <col min="13072" max="13072" width="2.88671875" customWidth="1"/>
    <col min="13073" max="13073" width="3.6640625" customWidth="1"/>
    <col min="13074" max="13074" width="2.88671875" customWidth="1"/>
    <col min="13075" max="13075" width="3.6640625" customWidth="1"/>
    <col min="13076" max="13076" width="2.88671875" customWidth="1"/>
    <col min="13077" max="13077" width="3.6640625" customWidth="1"/>
    <col min="13078" max="13078" width="2.88671875" customWidth="1"/>
    <col min="13079" max="13079" width="3.6640625" customWidth="1"/>
    <col min="13080" max="13080" width="3.33203125" customWidth="1"/>
    <col min="13313" max="13314" width="3.6640625" customWidth="1"/>
    <col min="13315" max="13315" width="6.88671875" customWidth="1"/>
    <col min="13316" max="13316" width="4.109375" customWidth="1"/>
    <col min="13317" max="13317" width="3.77734375" customWidth="1"/>
    <col min="13318" max="13318" width="2.88671875" customWidth="1"/>
    <col min="13319" max="13319" width="3.6640625" customWidth="1"/>
    <col min="13320" max="13320" width="2.88671875" customWidth="1"/>
    <col min="13321" max="13321" width="3.6640625" customWidth="1"/>
    <col min="13322" max="13322" width="2.88671875" customWidth="1"/>
    <col min="13323" max="13323" width="3.6640625" customWidth="1"/>
    <col min="13324" max="13324" width="2.88671875" customWidth="1"/>
    <col min="13325" max="13325" width="4.109375" customWidth="1"/>
    <col min="13326" max="13326" width="4.6640625" customWidth="1"/>
    <col min="13327" max="13327" width="3.6640625" customWidth="1"/>
    <col min="13328" max="13328" width="2.88671875" customWidth="1"/>
    <col min="13329" max="13329" width="3.6640625" customWidth="1"/>
    <col min="13330" max="13330" width="2.88671875" customWidth="1"/>
    <col min="13331" max="13331" width="3.6640625" customWidth="1"/>
    <col min="13332" max="13332" width="2.88671875" customWidth="1"/>
    <col min="13333" max="13333" width="3.6640625" customWidth="1"/>
    <col min="13334" max="13334" width="2.88671875" customWidth="1"/>
    <col min="13335" max="13335" width="3.6640625" customWidth="1"/>
    <col min="13336" max="13336" width="3.33203125" customWidth="1"/>
    <col min="13569" max="13570" width="3.6640625" customWidth="1"/>
    <col min="13571" max="13571" width="6.88671875" customWidth="1"/>
    <col min="13572" max="13572" width="4.109375" customWidth="1"/>
    <col min="13573" max="13573" width="3.77734375" customWidth="1"/>
    <col min="13574" max="13574" width="2.88671875" customWidth="1"/>
    <col min="13575" max="13575" width="3.6640625" customWidth="1"/>
    <col min="13576" max="13576" width="2.88671875" customWidth="1"/>
    <col min="13577" max="13577" width="3.6640625" customWidth="1"/>
    <col min="13578" max="13578" width="2.88671875" customWidth="1"/>
    <col min="13579" max="13579" width="3.6640625" customWidth="1"/>
    <col min="13580" max="13580" width="2.88671875" customWidth="1"/>
    <col min="13581" max="13581" width="4.109375" customWidth="1"/>
    <col min="13582" max="13582" width="4.6640625" customWidth="1"/>
    <col min="13583" max="13583" width="3.6640625" customWidth="1"/>
    <col min="13584" max="13584" width="2.88671875" customWidth="1"/>
    <col min="13585" max="13585" width="3.6640625" customWidth="1"/>
    <col min="13586" max="13586" width="2.88671875" customWidth="1"/>
    <col min="13587" max="13587" width="3.6640625" customWidth="1"/>
    <col min="13588" max="13588" width="2.88671875" customWidth="1"/>
    <col min="13589" max="13589" width="3.6640625" customWidth="1"/>
    <col min="13590" max="13590" width="2.88671875" customWidth="1"/>
    <col min="13591" max="13591" width="3.6640625" customWidth="1"/>
    <col min="13592" max="13592" width="3.33203125" customWidth="1"/>
    <col min="13825" max="13826" width="3.6640625" customWidth="1"/>
    <col min="13827" max="13827" width="6.88671875" customWidth="1"/>
    <col min="13828" max="13828" width="4.109375" customWidth="1"/>
    <col min="13829" max="13829" width="3.77734375" customWidth="1"/>
    <col min="13830" max="13830" width="2.88671875" customWidth="1"/>
    <col min="13831" max="13831" width="3.6640625" customWidth="1"/>
    <col min="13832" max="13832" width="2.88671875" customWidth="1"/>
    <col min="13833" max="13833" width="3.6640625" customWidth="1"/>
    <col min="13834" max="13834" width="2.88671875" customWidth="1"/>
    <col min="13835" max="13835" width="3.6640625" customWidth="1"/>
    <col min="13836" max="13836" width="2.88671875" customWidth="1"/>
    <col min="13837" max="13837" width="4.109375" customWidth="1"/>
    <col min="13838" max="13838" width="4.6640625" customWidth="1"/>
    <col min="13839" max="13839" width="3.6640625" customWidth="1"/>
    <col min="13840" max="13840" width="2.88671875" customWidth="1"/>
    <col min="13841" max="13841" width="3.6640625" customWidth="1"/>
    <col min="13842" max="13842" width="2.88671875" customWidth="1"/>
    <col min="13843" max="13843" width="3.6640625" customWidth="1"/>
    <col min="13844" max="13844" width="2.88671875" customWidth="1"/>
    <col min="13845" max="13845" width="3.6640625" customWidth="1"/>
    <col min="13846" max="13846" width="2.88671875" customWidth="1"/>
    <col min="13847" max="13847" width="3.6640625" customWidth="1"/>
    <col min="13848" max="13848" width="3.33203125" customWidth="1"/>
    <col min="14081" max="14082" width="3.6640625" customWidth="1"/>
    <col min="14083" max="14083" width="6.88671875" customWidth="1"/>
    <col min="14084" max="14084" width="4.109375" customWidth="1"/>
    <col min="14085" max="14085" width="3.77734375" customWidth="1"/>
    <col min="14086" max="14086" width="2.88671875" customWidth="1"/>
    <col min="14087" max="14087" width="3.6640625" customWidth="1"/>
    <col min="14088" max="14088" width="2.88671875" customWidth="1"/>
    <col min="14089" max="14089" width="3.6640625" customWidth="1"/>
    <col min="14090" max="14090" width="2.88671875" customWidth="1"/>
    <col min="14091" max="14091" width="3.6640625" customWidth="1"/>
    <col min="14092" max="14092" width="2.88671875" customWidth="1"/>
    <col min="14093" max="14093" width="4.109375" customWidth="1"/>
    <col min="14094" max="14094" width="4.6640625" customWidth="1"/>
    <col min="14095" max="14095" width="3.6640625" customWidth="1"/>
    <col min="14096" max="14096" width="2.88671875" customWidth="1"/>
    <col min="14097" max="14097" width="3.6640625" customWidth="1"/>
    <col min="14098" max="14098" width="2.88671875" customWidth="1"/>
    <col min="14099" max="14099" width="3.6640625" customWidth="1"/>
    <col min="14100" max="14100" width="2.88671875" customWidth="1"/>
    <col min="14101" max="14101" width="3.6640625" customWidth="1"/>
    <col min="14102" max="14102" width="2.88671875" customWidth="1"/>
    <col min="14103" max="14103" width="3.6640625" customWidth="1"/>
    <col min="14104" max="14104" width="3.33203125" customWidth="1"/>
    <col min="14337" max="14338" width="3.6640625" customWidth="1"/>
    <col min="14339" max="14339" width="6.88671875" customWidth="1"/>
    <col min="14340" max="14340" width="4.109375" customWidth="1"/>
    <col min="14341" max="14341" width="3.77734375" customWidth="1"/>
    <col min="14342" max="14342" width="2.88671875" customWidth="1"/>
    <col min="14343" max="14343" width="3.6640625" customWidth="1"/>
    <col min="14344" max="14344" width="2.88671875" customWidth="1"/>
    <col min="14345" max="14345" width="3.6640625" customWidth="1"/>
    <col min="14346" max="14346" width="2.88671875" customWidth="1"/>
    <col min="14347" max="14347" width="3.6640625" customWidth="1"/>
    <col min="14348" max="14348" width="2.88671875" customWidth="1"/>
    <col min="14349" max="14349" width="4.109375" customWidth="1"/>
    <col min="14350" max="14350" width="4.6640625" customWidth="1"/>
    <col min="14351" max="14351" width="3.6640625" customWidth="1"/>
    <col min="14352" max="14352" width="2.88671875" customWidth="1"/>
    <col min="14353" max="14353" width="3.6640625" customWidth="1"/>
    <col min="14354" max="14354" width="2.88671875" customWidth="1"/>
    <col min="14355" max="14355" width="3.6640625" customWidth="1"/>
    <col min="14356" max="14356" width="2.88671875" customWidth="1"/>
    <col min="14357" max="14357" width="3.6640625" customWidth="1"/>
    <col min="14358" max="14358" width="2.88671875" customWidth="1"/>
    <col min="14359" max="14359" width="3.6640625" customWidth="1"/>
    <col min="14360" max="14360" width="3.33203125" customWidth="1"/>
    <col min="14593" max="14594" width="3.6640625" customWidth="1"/>
    <col min="14595" max="14595" width="6.88671875" customWidth="1"/>
    <col min="14596" max="14596" width="4.109375" customWidth="1"/>
    <col min="14597" max="14597" width="3.77734375" customWidth="1"/>
    <col min="14598" max="14598" width="2.88671875" customWidth="1"/>
    <col min="14599" max="14599" width="3.6640625" customWidth="1"/>
    <col min="14600" max="14600" width="2.88671875" customWidth="1"/>
    <col min="14601" max="14601" width="3.6640625" customWidth="1"/>
    <col min="14602" max="14602" width="2.88671875" customWidth="1"/>
    <col min="14603" max="14603" width="3.6640625" customWidth="1"/>
    <col min="14604" max="14604" width="2.88671875" customWidth="1"/>
    <col min="14605" max="14605" width="4.109375" customWidth="1"/>
    <col min="14606" max="14606" width="4.6640625" customWidth="1"/>
    <col min="14607" max="14607" width="3.6640625" customWidth="1"/>
    <col min="14608" max="14608" width="2.88671875" customWidth="1"/>
    <col min="14609" max="14609" width="3.6640625" customWidth="1"/>
    <col min="14610" max="14610" width="2.88671875" customWidth="1"/>
    <col min="14611" max="14611" width="3.6640625" customWidth="1"/>
    <col min="14612" max="14612" width="2.88671875" customWidth="1"/>
    <col min="14613" max="14613" width="3.6640625" customWidth="1"/>
    <col min="14614" max="14614" width="2.88671875" customWidth="1"/>
    <col min="14615" max="14615" width="3.6640625" customWidth="1"/>
    <col min="14616" max="14616" width="3.33203125" customWidth="1"/>
    <col min="14849" max="14850" width="3.6640625" customWidth="1"/>
    <col min="14851" max="14851" width="6.88671875" customWidth="1"/>
    <col min="14852" max="14852" width="4.109375" customWidth="1"/>
    <col min="14853" max="14853" width="3.77734375" customWidth="1"/>
    <col min="14854" max="14854" width="2.88671875" customWidth="1"/>
    <col min="14855" max="14855" width="3.6640625" customWidth="1"/>
    <col min="14856" max="14856" width="2.88671875" customWidth="1"/>
    <col min="14857" max="14857" width="3.6640625" customWidth="1"/>
    <col min="14858" max="14858" width="2.88671875" customWidth="1"/>
    <col min="14859" max="14859" width="3.6640625" customWidth="1"/>
    <col min="14860" max="14860" width="2.88671875" customWidth="1"/>
    <col min="14861" max="14861" width="4.109375" customWidth="1"/>
    <col min="14862" max="14862" width="4.6640625" customWidth="1"/>
    <col min="14863" max="14863" width="3.6640625" customWidth="1"/>
    <col min="14864" max="14864" width="2.88671875" customWidth="1"/>
    <col min="14865" max="14865" width="3.6640625" customWidth="1"/>
    <col min="14866" max="14866" width="2.88671875" customWidth="1"/>
    <col min="14867" max="14867" width="3.6640625" customWidth="1"/>
    <col min="14868" max="14868" width="2.88671875" customWidth="1"/>
    <col min="14869" max="14869" width="3.6640625" customWidth="1"/>
    <col min="14870" max="14870" width="2.88671875" customWidth="1"/>
    <col min="14871" max="14871" width="3.6640625" customWidth="1"/>
    <col min="14872" max="14872" width="3.33203125" customWidth="1"/>
    <col min="15105" max="15106" width="3.6640625" customWidth="1"/>
    <col min="15107" max="15107" width="6.88671875" customWidth="1"/>
    <col min="15108" max="15108" width="4.109375" customWidth="1"/>
    <col min="15109" max="15109" width="3.77734375" customWidth="1"/>
    <col min="15110" max="15110" width="2.88671875" customWidth="1"/>
    <col min="15111" max="15111" width="3.6640625" customWidth="1"/>
    <col min="15112" max="15112" width="2.88671875" customWidth="1"/>
    <col min="15113" max="15113" width="3.6640625" customWidth="1"/>
    <col min="15114" max="15114" width="2.88671875" customWidth="1"/>
    <col min="15115" max="15115" width="3.6640625" customWidth="1"/>
    <col min="15116" max="15116" width="2.88671875" customWidth="1"/>
    <col min="15117" max="15117" width="4.109375" customWidth="1"/>
    <col min="15118" max="15118" width="4.6640625" customWidth="1"/>
    <col min="15119" max="15119" width="3.6640625" customWidth="1"/>
    <col min="15120" max="15120" width="2.88671875" customWidth="1"/>
    <col min="15121" max="15121" width="3.6640625" customWidth="1"/>
    <col min="15122" max="15122" width="2.88671875" customWidth="1"/>
    <col min="15123" max="15123" width="3.6640625" customWidth="1"/>
    <col min="15124" max="15124" width="2.88671875" customWidth="1"/>
    <col min="15125" max="15125" width="3.6640625" customWidth="1"/>
    <col min="15126" max="15126" width="2.88671875" customWidth="1"/>
    <col min="15127" max="15127" width="3.6640625" customWidth="1"/>
    <col min="15128" max="15128" width="3.33203125" customWidth="1"/>
    <col min="15361" max="15362" width="3.6640625" customWidth="1"/>
    <col min="15363" max="15363" width="6.88671875" customWidth="1"/>
    <col min="15364" max="15364" width="4.109375" customWidth="1"/>
    <col min="15365" max="15365" width="3.77734375" customWidth="1"/>
    <col min="15366" max="15366" width="2.88671875" customWidth="1"/>
    <col min="15367" max="15367" width="3.6640625" customWidth="1"/>
    <col min="15368" max="15368" width="2.88671875" customWidth="1"/>
    <col min="15369" max="15369" width="3.6640625" customWidth="1"/>
    <col min="15370" max="15370" width="2.88671875" customWidth="1"/>
    <col min="15371" max="15371" width="3.6640625" customWidth="1"/>
    <col min="15372" max="15372" width="2.88671875" customWidth="1"/>
    <col min="15373" max="15373" width="4.109375" customWidth="1"/>
    <col min="15374" max="15374" width="4.6640625" customWidth="1"/>
    <col min="15375" max="15375" width="3.6640625" customWidth="1"/>
    <col min="15376" max="15376" width="2.88671875" customWidth="1"/>
    <col min="15377" max="15377" width="3.6640625" customWidth="1"/>
    <col min="15378" max="15378" width="2.88671875" customWidth="1"/>
    <col min="15379" max="15379" width="3.6640625" customWidth="1"/>
    <col min="15380" max="15380" width="2.88671875" customWidth="1"/>
    <col min="15381" max="15381" width="3.6640625" customWidth="1"/>
    <col min="15382" max="15382" width="2.88671875" customWidth="1"/>
    <col min="15383" max="15383" width="3.6640625" customWidth="1"/>
    <col min="15384" max="15384" width="3.33203125" customWidth="1"/>
    <col min="15617" max="15618" width="3.6640625" customWidth="1"/>
    <col min="15619" max="15619" width="6.88671875" customWidth="1"/>
    <col min="15620" max="15620" width="4.109375" customWidth="1"/>
    <col min="15621" max="15621" width="3.77734375" customWidth="1"/>
    <col min="15622" max="15622" width="2.88671875" customWidth="1"/>
    <col min="15623" max="15623" width="3.6640625" customWidth="1"/>
    <col min="15624" max="15624" width="2.88671875" customWidth="1"/>
    <col min="15625" max="15625" width="3.6640625" customWidth="1"/>
    <col min="15626" max="15626" width="2.88671875" customWidth="1"/>
    <col min="15627" max="15627" width="3.6640625" customWidth="1"/>
    <col min="15628" max="15628" width="2.88671875" customWidth="1"/>
    <col min="15629" max="15629" width="4.109375" customWidth="1"/>
    <col min="15630" max="15630" width="4.6640625" customWidth="1"/>
    <col min="15631" max="15631" width="3.6640625" customWidth="1"/>
    <col min="15632" max="15632" width="2.88671875" customWidth="1"/>
    <col min="15633" max="15633" width="3.6640625" customWidth="1"/>
    <col min="15634" max="15634" width="2.88671875" customWidth="1"/>
    <col min="15635" max="15635" width="3.6640625" customWidth="1"/>
    <col min="15636" max="15636" width="2.88671875" customWidth="1"/>
    <col min="15637" max="15637" width="3.6640625" customWidth="1"/>
    <col min="15638" max="15638" width="2.88671875" customWidth="1"/>
    <col min="15639" max="15639" width="3.6640625" customWidth="1"/>
    <col min="15640" max="15640" width="3.33203125" customWidth="1"/>
    <col min="15873" max="15874" width="3.6640625" customWidth="1"/>
    <col min="15875" max="15875" width="6.88671875" customWidth="1"/>
    <col min="15876" max="15876" width="4.109375" customWidth="1"/>
    <col min="15877" max="15877" width="3.77734375" customWidth="1"/>
    <col min="15878" max="15878" width="2.88671875" customWidth="1"/>
    <col min="15879" max="15879" width="3.6640625" customWidth="1"/>
    <col min="15880" max="15880" width="2.88671875" customWidth="1"/>
    <col min="15881" max="15881" width="3.6640625" customWidth="1"/>
    <col min="15882" max="15882" width="2.88671875" customWidth="1"/>
    <col min="15883" max="15883" width="3.6640625" customWidth="1"/>
    <col min="15884" max="15884" width="2.88671875" customWidth="1"/>
    <col min="15885" max="15885" width="4.109375" customWidth="1"/>
    <col min="15886" max="15886" width="4.6640625" customWidth="1"/>
    <col min="15887" max="15887" width="3.6640625" customWidth="1"/>
    <col min="15888" max="15888" width="2.88671875" customWidth="1"/>
    <col min="15889" max="15889" width="3.6640625" customWidth="1"/>
    <col min="15890" max="15890" width="2.88671875" customWidth="1"/>
    <col min="15891" max="15891" width="3.6640625" customWidth="1"/>
    <col min="15892" max="15892" width="2.88671875" customWidth="1"/>
    <col min="15893" max="15893" width="3.6640625" customWidth="1"/>
    <col min="15894" max="15894" width="2.88671875" customWidth="1"/>
    <col min="15895" max="15895" width="3.6640625" customWidth="1"/>
    <col min="15896" max="15896" width="3.33203125" customWidth="1"/>
    <col min="16129" max="16130" width="3.6640625" customWidth="1"/>
    <col min="16131" max="16131" width="6.88671875" customWidth="1"/>
    <col min="16132" max="16132" width="4.109375" customWidth="1"/>
    <col min="16133" max="16133" width="3.77734375" customWidth="1"/>
    <col min="16134" max="16134" width="2.88671875" customWidth="1"/>
    <col min="16135" max="16135" width="3.6640625" customWidth="1"/>
    <col min="16136" max="16136" width="2.88671875" customWidth="1"/>
    <col min="16137" max="16137" width="3.6640625" customWidth="1"/>
    <col min="16138" max="16138" width="2.88671875" customWidth="1"/>
    <col min="16139" max="16139" width="3.6640625" customWidth="1"/>
    <col min="16140" max="16140" width="2.88671875" customWidth="1"/>
    <col min="16141" max="16141" width="4.109375" customWidth="1"/>
    <col min="16142" max="16142" width="4.6640625" customWidth="1"/>
    <col min="16143" max="16143" width="3.6640625" customWidth="1"/>
    <col min="16144" max="16144" width="2.88671875" customWidth="1"/>
    <col min="16145" max="16145" width="3.6640625" customWidth="1"/>
    <col min="16146" max="16146" width="2.88671875" customWidth="1"/>
    <col min="16147" max="16147" width="3.6640625" customWidth="1"/>
    <col min="16148" max="16148" width="2.88671875" customWidth="1"/>
    <col min="16149" max="16149" width="3.6640625" customWidth="1"/>
    <col min="16150" max="16150" width="2.88671875" customWidth="1"/>
    <col min="16151" max="16151" width="3.6640625" customWidth="1"/>
    <col min="16152" max="16152" width="3.33203125" customWidth="1"/>
  </cols>
  <sheetData>
    <row r="1" spans="1:24" ht="18" customHeight="1">
      <c r="A1" s="94"/>
      <c r="B1" s="94"/>
      <c r="C1" s="94"/>
      <c r="D1" s="94"/>
      <c r="E1" s="94"/>
      <c r="F1" s="94"/>
      <c r="G1" s="94"/>
      <c r="H1" s="94"/>
      <c r="I1" s="94"/>
      <c r="J1" s="94"/>
      <c r="K1" s="94"/>
      <c r="L1" s="94"/>
      <c r="M1" s="94"/>
      <c r="N1" s="94"/>
      <c r="O1" s="1291" t="s">
        <v>804</v>
      </c>
      <c r="P1" s="1291"/>
      <c r="Q1" s="238"/>
      <c r="R1" s="238"/>
      <c r="S1" s="238"/>
      <c r="T1" s="238"/>
      <c r="U1" s="1294"/>
      <c r="V1" s="1294"/>
      <c r="W1" s="1294"/>
      <c r="X1" s="1294"/>
    </row>
    <row r="2" spans="1:24" ht="20.25" customHeight="1">
      <c r="A2" s="537"/>
      <c r="B2" s="538" t="s">
        <v>430</v>
      </c>
      <c r="C2" s="537"/>
      <c r="D2" s="537"/>
      <c r="E2" s="537"/>
      <c r="F2" s="537"/>
      <c r="G2" s="537"/>
      <c r="H2" s="537"/>
      <c r="I2" s="537"/>
      <c r="J2" s="537"/>
      <c r="K2" s="537"/>
      <c r="L2" s="537"/>
      <c r="M2" s="537"/>
      <c r="N2" s="537"/>
      <c r="O2" s="537"/>
      <c r="P2" s="537"/>
      <c r="Q2" s="265"/>
      <c r="R2" s="265"/>
      <c r="S2" s="265"/>
      <c r="T2" s="265"/>
      <c r="U2" s="265"/>
      <c r="V2" s="265"/>
      <c r="W2" s="265"/>
      <c r="X2" s="265"/>
    </row>
    <row r="3" spans="1:24" ht="18" customHeight="1">
      <c r="A3" s="94"/>
      <c r="B3" s="94"/>
      <c r="C3" s="94"/>
      <c r="D3" s="94"/>
      <c r="E3" s="94"/>
      <c r="F3" s="94"/>
      <c r="G3" s="94"/>
      <c r="H3" s="94"/>
      <c r="I3" s="94"/>
      <c r="J3" s="94"/>
      <c r="K3" s="94"/>
      <c r="L3" s="94"/>
      <c r="M3" s="94"/>
      <c r="N3" s="94"/>
      <c r="O3" s="94"/>
      <c r="P3" s="94"/>
      <c r="Q3" s="238"/>
      <c r="R3" s="238"/>
      <c r="S3" s="238"/>
      <c r="T3" s="238"/>
      <c r="U3" s="266"/>
      <c r="V3" s="266"/>
      <c r="W3" s="266"/>
      <c r="X3" s="266"/>
    </row>
    <row r="4" spans="1:24" ht="20.25" customHeight="1">
      <c r="A4" s="537"/>
      <c r="B4" s="1300" t="s">
        <v>413</v>
      </c>
      <c r="C4" s="1301"/>
      <c r="D4" s="1301"/>
      <c r="E4" s="1301"/>
      <c r="F4" s="1301"/>
      <c r="G4" s="1301"/>
      <c r="H4" s="1301"/>
      <c r="I4" s="1301"/>
      <c r="J4" s="1301"/>
      <c r="K4" s="1301"/>
      <c r="L4" s="1301"/>
      <c r="M4" s="1301"/>
      <c r="N4" s="1301"/>
      <c r="O4" s="1301"/>
      <c r="P4" s="537"/>
      <c r="Q4" s="265"/>
      <c r="R4" s="265"/>
      <c r="S4" s="265"/>
      <c r="T4" s="265"/>
      <c r="U4" s="265"/>
      <c r="V4" s="265"/>
      <c r="W4" s="265"/>
      <c r="X4" s="265"/>
    </row>
    <row r="5" spans="1:24" ht="18" customHeight="1">
      <c r="A5" s="94"/>
      <c r="B5" s="1301"/>
      <c r="C5" s="1301"/>
      <c r="D5" s="1301"/>
      <c r="E5" s="1301"/>
      <c r="F5" s="1301"/>
      <c r="G5" s="1301"/>
      <c r="H5" s="1301"/>
      <c r="I5" s="1301"/>
      <c r="J5" s="1301"/>
      <c r="K5" s="1301"/>
      <c r="L5" s="1301"/>
      <c r="M5" s="1301"/>
      <c r="N5" s="1301"/>
      <c r="O5" s="1301"/>
      <c r="P5" s="94"/>
      <c r="Q5" s="238"/>
      <c r="R5" s="238"/>
      <c r="S5" s="238"/>
      <c r="T5" s="238"/>
      <c r="U5" s="266"/>
      <c r="V5" s="266"/>
      <c r="W5" s="266"/>
      <c r="X5" s="266"/>
    </row>
    <row r="6" spans="1:24" ht="20.25" customHeight="1">
      <c r="A6" s="537"/>
      <c r="B6" s="1301"/>
      <c r="C6" s="1301"/>
      <c r="D6" s="1301"/>
      <c r="E6" s="1301"/>
      <c r="F6" s="1301"/>
      <c r="G6" s="1301"/>
      <c r="H6" s="1301"/>
      <c r="I6" s="1301"/>
      <c r="J6" s="1301"/>
      <c r="K6" s="1301"/>
      <c r="L6" s="1301"/>
      <c r="M6" s="1301"/>
      <c r="N6" s="1301"/>
      <c r="O6" s="1301"/>
      <c r="P6" s="537"/>
      <c r="Q6" s="265"/>
      <c r="R6" s="265"/>
      <c r="S6" s="265"/>
      <c r="T6" s="265"/>
      <c r="U6" s="265"/>
      <c r="V6" s="265"/>
      <c r="W6" s="265"/>
      <c r="X6" s="265"/>
    </row>
    <row r="7" spans="1:24" ht="18" customHeight="1">
      <c r="A7" s="94"/>
      <c r="B7" s="1301"/>
      <c r="C7" s="1301"/>
      <c r="D7" s="1301"/>
      <c r="E7" s="1301"/>
      <c r="F7" s="1301"/>
      <c r="G7" s="1301"/>
      <c r="H7" s="1301"/>
      <c r="I7" s="1301"/>
      <c r="J7" s="1301"/>
      <c r="K7" s="1301"/>
      <c r="L7" s="1301"/>
      <c r="M7" s="1301"/>
      <c r="N7" s="1301"/>
      <c r="O7" s="1301"/>
      <c r="P7" s="94"/>
      <c r="Q7" s="238"/>
      <c r="R7" s="238"/>
      <c r="S7" s="238"/>
      <c r="T7" s="238"/>
      <c r="U7" s="266"/>
      <c r="V7" s="266"/>
      <c r="W7" s="266"/>
      <c r="X7" s="266"/>
    </row>
    <row r="8" spans="1:24" ht="20.25" customHeight="1">
      <c r="A8" s="539"/>
      <c r="B8" s="1301"/>
      <c r="C8" s="1301"/>
      <c r="D8" s="1301"/>
      <c r="E8" s="1301"/>
      <c r="F8" s="1301"/>
      <c r="G8" s="1301"/>
      <c r="H8" s="1301"/>
      <c r="I8" s="1301"/>
      <c r="J8" s="1301"/>
      <c r="K8" s="1301"/>
      <c r="L8" s="1301"/>
      <c r="M8" s="1301"/>
      <c r="N8" s="1301"/>
      <c r="O8" s="1301"/>
      <c r="P8" s="539"/>
      <c r="Q8" s="265"/>
      <c r="R8" s="265"/>
      <c r="S8" s="265"/>
      <c r="T8" s="265"/>
      <c r="U8" s="265"/>
      <c r="V8" s="265"/>
      <c r="W8" s="265"/>
      <c r="X8" s="265"/>
    </row>
    <row r="9" spans="1:24" ht="18" customHeight="1">
      <c r="A9" s="539"/>
      <c r="B9" s="1301"/>
      <c r="C9" s="1301"/>
      <c r="D9" s="1301"/>
      <c r="E9" s="1301"/>
      <c r="F9" s="1301"/>
      <c r="G9" s="1301"/>
      <c r="H9" s="1301"/>
      <c r="I9" s="1301"/>
      <c r="J9" s="1301"/>
      <c r="K9" s="1301"/>
      <c r="L9" s="1301"/>
      <c r="M9" s="1301"/>
      <c r="N9" s="1301"/>
      <c r="O9" s="1301"/>
      <c r="P9" s="539"/>
      <c r="Q9" s="239"/>
      <c r="R9" s="238"/>
      <c r="S9" s="238"/>
      <c r="T9" s="238"/>
      <c r="U9" s="266"/>
      <c r="V9" s="266"/>
      <c r="W9" s="266"/>
      <c r="X9" s="266"/>
    </row>
    <row r="10" spans="1:24" ht="20.25" customHeight="1">
      <c r="A10" s="540"/>
      <c r="B10" s="1301"/>
      <c r="C10" s="1301"/>
      <c r="D10" s="1301"/>
      <c r="E10" s="1301"/>
      <c r="F10" s="1301"/>
      <c r="G10" s="1301"/>
      <c r="H10" s="1301"/>
      <c r="I10" s="1301"/>
      <c r="J10" s="1301"/>
      <c r="K10" s="1301"/>
      <c r="L10" s="1301"/>
      <c r="M10" s="1301"/>
      <c r="N10" s="1301"/>
      <c r="O10" s="1301"/>
      <c r="P10" s="540"/>
      <c r="Q10" s="265"/>
      <c r="R10" s="265"/>
      <c r="S10" s="265"/>
      <c r="T10" s="265"/>
      <c r="U10" s="265"/>
      <c r="V10" s="265"/>
      <c r="W10" s="265"/>
      <c r="X10" s="265"/>
    </row>
    <row r="11" spans="1:24" ht="18" customHeight="1">
      <c r="A11" s="540"/>
      <c r="B11" s="1301"/>
      <c r="C11" s="1301"/>
      <c r="D11" s="1301"/>
      <c r="E11" s="1301"/>
      <c r="F11" s="1301"/>
      <c r="G11" s="1301"/>
      <c r="H11" s="1301"/>
      <c r="I11" s="1301"/>
      <c r="J11" s="1301"/>
      <c r="K11" s="1301"/>
      <c r="L11" s="1301"/>
      <c r="M11" s="1301"/>
      <c r="N11" s="1301"/>
      <c r="O11" s="1301"/>
      <c r="P11" s="540"/>
      <c r="Q11" s="239"/>
      <c r="R11" s="238"/>
      <c r="S11" s="238"/>
      <c r="T11" s="238"/>
      <c r="U11" s="266"/>
      <c r="V11" s="266"/>
      <c r="W11" s="266"/>
      <c r="X11" s="266"/>
    </row>
    <row r="12" spans="1:24" ht="20.25" customHeight="1">
      <c r="A12" s="540"/>
      <c r="B12" s="1301"/>
      <c r="C12" s="1301"/>
      <c r="D12" s="1301"/>
      <c r="E12" s="1301"/>
      <c r="F12" s="1301"/>
      <c r="G12" s="1301"/>
      <c r="H12" s="1301"/>
      <c r="I12" s="1301"/>
      <c r="J12" s="1301"/>
      <c r="K12" s="1301"/>
      <c r="L12" s="1301"/>
      <c r="M12" s="1301"/>
      <c r="N12" s="1301"/>
      <c r="O12" s="1301"/>
      <c r="P12" s="540"/>
      <c r="Q12" s="267"/>
      <c r="R12" s="267"/>
      <c r="S12" s="267"/>
      <c r="T12" s="267"/>
      <c r="U12" s="267"/>
      <c r="V12" s="267"/>
      <c r="W12" s="267"/>
      <c r="X12" s="267"/>
    </row>
    <row r="13" spans="1:24" ht="18" customHeight="1">
      <c r="A13" s="94"/>
      <c r="B13" s="1301"/>
      <c r="C13" s="1301"/>
      <c r="D13" s="1301"/>
      <c r="E13" s="1301"/>
      <c r="F13" s="1301"/>
      <c r="G13" s="1301"/>
      <c r="H13" s="1301"/>
      <c r="I13" s="1301"/>
      <c r="J13" s="1301"/>
      <c r="K13" s="1301"/>
      <c r="L13" s="1301"/>
      <c r="M13" s="1301"/>
      <c r="N13" s="1301"/>
      <c r="O13" s="1301"/>
      <c r="P13" s="94"/>
      <c r="Q13" s="238"/>
      <c r="R13" s="238"/>
      <c r="S13" s="238"/>
      <c r="T13" s="238"/>
      <c r="U13" s="266"/>
      <c r="V13" s="266"/>
      <c r="W13" s="266"/>
      <c r="X13" s="266"/>
    </row>
    <row r="14" spans="1:24" ht="20.25" customHeight="1">
      <c r="A14" s="537"/>
      <c r="B14" s="1301"/>
      <c r="C14" s="1301"/>
      <c r="D14" s="1301"/>
      <c r="E14" s="1301"/>
      <c r="F14" s="1301"/>
      <c r="G14" s="1301"/>
      <c r="H14" s="1301"/>
      <c r="I14" s="1301"/>
      <c r="J14" s="1301"/>
      <c r="K14" s="1301"/>
      <c r="L14" s="1301"/>
      <c r="M14" s="1301"/>
      <c r="N14" s="1301"/>
      <c r="O14" s="1301"/>
      <c r="P14" s="537"/>
      <c r="Q14" s="265"/>
      <c r="R14" s="265"/>
      <c r="S14" s="265"/>
      <c r="T14" s="265"/>
      <c r="U14" s="265"/>
      <c r="V14" s="265"/>
      <c r="W14" s="265"/>
      <c r="X14" s="265"/>
    </row>
    <row r="15" spans="1:24" ht="18" customHeight="1">
      <c r="A15" s="94"/>
      <c r="B15" s="1301"/>
      <c r="C15" s="1301"/>
      <c r="D15" s="1301"/>
      <c r="E15" s="1301"/>
      <c r="F15" s="1301"/>
      <c r="G15" s="1301"/>
      <c r="H15" s="1301"/>
      <c r="I15" s="1301"/>
      <c r="J15" s="1301"/>
      <c r="K15" s="1301"/>
      <c r="L15" s="1301"/>
      <c r="M15" s="1301"/>
      <c r="N15" s="1301"/>
      <c r="O15" s="1301"/>
      <c r="P15" s="94"/>
      <c r="Q15" s="238"/>
      <c r="R15" s="238"/>
      <c r="S15" s="238"/>
      <c r="T15" s="238"/>
      <c r="U15" s="266"/>
      <c r="V15" s="266"/>
      <c r="W15" s="266"/>
      <c r="X15" s="266"/>
    </row>
    <row r="16" spans="1:24" ht="20.25" customHeight="1">
      <c r="A16" s="537"/>
      <c r="B16" s="1301"/>
      <c r="C16" s="1301"/>
      <c r="D16" s="1301"/>
      <c r="E16" s="1301"/>
      <c r="F16" s="1301"/>
      <c r="G16" s="1301"/>
      <c r="H16" s="1301"/>
      <c r="I16" s="1301"/>
      <c r="J16" s="1301"/>
      <c r="K16" s="1301"/>
      <c r="L16" s="1301"/>
      <c r="M16" s="1301"/>
      <c r="N16" s="1301"/>
      <c r="O16" s="1301"/>
      <c r="P16" s="537"/>
      <c r="Q16" s="265"/>
      <c r="R16" s="265"/>
      <c r="S16" s="265"/>
      <c r="T16" s="265"/>
      <c r="U16" s="265"/>
      <c r="V16" s="265"/>
      <c r="W16" s="265"/>
      <c r="X16" s="265"/>
    </row>
    <row r="17" spans="1:24" ht="18" customHeight="1">
      <c r="A17" s="94"/>
      <c r="B17" s="1301"/>
      <c r="C17" s="1301"/>
      <c r="D17" s="1301"/>
      <c r="E17" s="1301"/>
      <c r="F17" s="1301"/>
      <c r="G17" s="1301"/>
      <c r="H17" s="1301"/>
      <c r="I17" s="1301"/>
      <c r="J17" s="1301"/>
      <c r="K17" s="1301"/>
      <c r="L17" s="1301"/>
      <c r="M17" s="1301"/>
      <c r="N17" s="1301"/>
      <c r="O17" s="1301"/>
      <c r="P17" s="94"/>
      <c r="Q17" s="238"/>
      <c r="R17" s="238"/>
      <c r="S17" s="238"/>
      <c r="T17" s="238"/>
      <c r="U17" s="266"/>
      <c r="V17" s="266"/>
      <c r="W17" s="266"/>
      <c r="X17" s="266"/>
    </row>
    <row r="18" spans="1:24" ht="20.25" customHeight="1">
      <c r="A18" s="537"/>
      <c r="B18" s="1301"/>
      <c r="C18" s="1301"/>
      <c r="D18" s="1301"/>
      <c r="E18" s="1301"/>
      <c r="F18" s="1301"/>
      <c r="G18" s="1301"/>
      <c r="H18" s="1301"/>
      <c r="I18" s="1301"/>
      <c r="J18" s="1301"/>
      <c r="K18" s="1301"/>
      <c r="L18" s="1301"/>
      <c r="M18" s="1301"/>
      <c r="N18" s="1301"/>
      <c r="O18" s="1301"/>
      <c r="P18" s="537"/>
      <c r="Q18" s="265"/>
      <c r="R18" s="265"/>
      <c r="S18" s="265"/>
      <c r="T18" s="265"/>
      <c r="U18" s="265"/>
      <c r="V18" s="265"/>
      <c r="W18" s="265"/>
      <c r="X18" s="265"/>
    </row>
    <row r="19" spans="1:24" ht="18" customHeight="1">
      <c r="A19" s="94"/>
      <c r="B19" s="1301"/>
      <c r="C19" s="1301"/>
      <c r="D19" s="1301"/>
      <c r="E19" s="1301"/>
      <c r="F19" s="1301"/>
      <c r="G19" s="1301"/>
      <c r="H19" s="1301"/>
      <c r="I19" s="1301"/>
      <c r="J19" s="1301"/>
      <c r="K19" s="1301"/>
      <c r="L19" s="1301"/>
      <c r="M19" s="1301"/>
      <c r="N19" s="1301"/>
      <c r="O19" s="1301"/>
      <c r="P19" s="94"/>
      <c r="Q19" s="238"/>
      <c r="R19" s="238"/>
      <c r="S19" s="238"/>
      <c r="T19" s="238"/>
      <c r="U19" s="266"/>
      <c r="V19" s="266"/>
      <c r="W19" s="266"/>
      <c r="X19" s="266"/>
    </row>
    <row r="20" spans="1:24" ht="20.25" customHeight="1">
      <c r="A20" s="537"/>
      <c r="B20" s="1301"/>
      <c r="C20" s="1301"/>
      <c r="D20" s="1301"/>
      <c r="E20" s="1301"/>
      <c r="F20" s="1301"/>
      <c r="G20" s="1301"/>
      <c r="H20" s="1301"/>
      <c r="I20" s="1301"/>
      <c r="J20" s="1301"/>
      <c r="K20" s="1301"/>
      <c r="L20" s="1301"/>
      <c r="M20" s="1301"/>
      <c r="N20" s="1301"/>
      <c r="O20" s="1301"/>
      <c r="P20" s="537"/>
      <c r="Q20" s="265"/>
      <c r="R20" s="265"/>
      <c r="S20" s="265"/>
      <c r="T20" s="265"/>
      <c r="U20" s="265"/>
      <c r="V20" s="265"/>
      <c r="W20" s="265"/>
      <c r="X20" s="265"/>
    </row>
    <row r="21" spans="1:24" ht="18" customHeight="1">
      <c r="A21" s="94"/>
      <c r="B21" s="1301"/>
      <c r="C21" s="1301"/>
      <c r="D21" s="1301"/>
      <c r="E21" s="1301"/>
      <c r="F21" s="1301"/>
      <c r="G21" s="1301"/>
      <c r="H21" s="1301"/>
      <c r="I21" s="1301"/>
      <c r="J21" s="1301"/>
      <c r="K21" s="1301"/>
      <c r="L21" s="1301"/>
      <c r="M21" s="1301"/>
      <c r="N21" s="1301"/>
      <c r="O21" s="1301"/>
      <c r="P21" s="94"/>
      <c r="Q21" s="238"/>
      <c r="R21" s="238"/>
      <c r="S21" s="238"/>
      <c r="T21" s="238"/>
      <c r="U21" s="266"/>
      <c r="V21" s="266"/>
      <c r="W21" s="266"/>
      <c r="X21" s="266"/>
    </row>
    <row r="22" spans="1:24" ht="20.25" customHeight="1">
      <c r="A22" s="537"/>
      <c r="B22" s="1301"/>
      <c r="C22" s="1301"/>
      <c r="D22" s="1301"/>
      <c r="E22" s="1301"/>
      <c r="F22" s="1301"/>
      <c r="G22" s="1301"/>
      <c r="H22" s="1301"/>
      <c r="I22" s="1301"/>
      <c r="J22" s="1301"/>
      <c r="K22" s="1301"/>
      <c r="L22" s="1301"/>
      <c r="M22" s="1301"/>
      <c r="N22" s="1301"/>
      <c r="O22" s="1301"/>
      <c r="P22" s="537"/>
      <c r="Q22" s="265"/>
      <c r="R22" s="265"/>
      <c r="S22" s="265"/>
      <c r="T22" s="265"/>
      <c r="U22" s="265"/>
      <c r="V22" s="265"/>
      <c r="W22" s="265"/>
      <c r="X22" s="265"/>
    </row>
    <row r="23" spans="1:24" ht="18" customHeight="1">
      <c r="A23" s="94"/>
      <c r="B23" s="1301"/>
      <c r="C23" s="1301"/>
      <c r="D23" s="1301"/>
      <c r="E23" s="1301"/>
      <c r="F23" s="1301"/>
      <c r="G23" s="1301"/>
      <c r="H23" s="1301"/>
      <c r="I23" s="1301"/>
      <c r="J23" s="1301"/>
      <c r="K23" s="1301"/>
      <c r="L23" s="1301"/>
      <c r="M23" s="1301"/>
      <c r="N23" s="1301"/>
      <c r="O23" s="1301"/>
      <c r="P23" s="94"/>
      <c r="Q23" s="238"/>
      <c r="R23" s="238"/>
      <c r="S23" s="238"/>
      <c r="T23" s="238"/>
      <c r="U23" s="266"/>
      <c r="V23" s="266"/>
      <c r="W23" s="266"/>
      <c r="X23" s="266"/>
    </row>
    <row r="24" spans="1:24" ht="20.25" customHeight="1">
      <c r="A24" s="537"/>
      <c r="B24" s="1301"/>
      <c r="C24" s="1301"/>
      <c r="D24" s="1301"/>
      <c r="E24" s="1301"/>
      <c r="F24" s="1301"/>
      <c r="G24" s="1301"/>
      <c r="H24" s="1301"/>
      <c r="I24" s="1301"/>
      <c r="J24" s="1301"/>
      <c r="K24" s="1301"/>
      <c r="L24" s="1301"/>
      <c r="M24" s="1301"/>
      <c r="N24" s="1301"/>
      <c r="O24" s="1301"/>
      <c r="P24" s="537"/>
      <c r="Q24" s="265"/>
      <c r="R24" s="265"/>
      <c r="S24" s="265"/>
      <c r="T24" s="265"/>
      <c r="U24" s="265"/>
      <c r="V24" s="265"/>
      <c r="W24" s="265"/>
      <c r="X24" s="265"/>
    </row>
    <row r="25" spans="1:24" ht="18" customHeight="1">
      <c r="A25" s="94"/>
      <c r="B25" s="1301"/>
      <c r="C25" s="1301"/>
      <c r="D25" s="1301"/>
      <c r="E25" s="1301"/>
      <c r="F25" s="1301"/>
      <c r="G25" s="1301"/>
      <c r="H25" s="1301"/>
      <c r="I25" s="1301"/>
      <c r="J25" s="1301"/>
      <c r="K25" s="1301"/>
      <c r="L25" s="1301"/>
      <c r="M25" s="1301"/>
      <c r="N25" s="1301"/>
      <c r="O25" s="1301"/>
      <c r="P25" s="94"/>
      <c r="Q25" s="238"/>
      <c r="R25" s="238"/>
      <c r="S25" s="238"/>
      <c r="T25" s="238"/>
      <c r="U25" s="266"/>
      <c r="V25" s="266"/>
      <c r="W25" s="266"/>
      <c r="X25" s="266"/>
    </row>
    <row r="26" spans="1:24" ht="20.25" customHeight="1">
      <c r="A26" s="537"/>
      <c r="B26" s="1301"/>
      <c r="C26" s="1301"/>
      <c r="D26" s="1301"/>
      <c r="E26" s="1301"/>
      <c r="F26" s="1301"/>
      <c r="G26" s="1301"/>
      <c r="H26" s="1301"/>
      <c r="I26" s="1301"/>
      <c r="J26" s="1301"/>
      <c r="K26" s="1301"/>
      <c r="L26" s="1301"/>
      <c r="M26" s="1301"/>
      <c r="N26" s="1301"/>
      <c r="O26" s="1301"/>
      <c r="P26" s="537"/>
      <c r="Q26" s="265"/>
      <c r="R26" s="265"/>
      <c r="S26" s="265"/>
      <c r="T26" s="265"/>
      <c r="U26" s="265"/>
      <c r="V26" s="265"/>
      <c r="W26" s="265"/>
      <c r="X26" s="265"/>
    </row>
    <row r="27" spans="1:24" ht="18" customHeight="1">
      <c r="A27" s="94"/>
      <c r="B27" s="1301"/>
      <c r="C27" s="1301"/>
      <c r="D27" s="1301"/>
      <c r="E27" s="1301"/>
      <c r="F27" s="1301"/>
      <c r="G27" s="1301"/>
      <c r="H27" s="1301"/>
      <c r="I27" s="1301"/>
      <c r="J27" s="1301"/>
      <c r="K27" s="1301"/>
      <c r="L27" s="1301"/>
      <c r="M27" s="1301"/>
      <c r="N27" s="1301"/>
      <c r="O27" s="1301"/>
      <c r="P27" s="94"/>
      <c r="Q27" s="238"/>
      <c r="R27" s="238"/>
      <c r="S27" s="238"/>
      <c r="T27" s="238"/>
      <c r="U27" s="266"/>
      <c r="V27" s="266"/>
      <c r="W27" s="266"/>
      <c r="X27" s="266"/>
    </row>
    <row r="28" spans="1:24" ht="20.25" customHeight="1">
      <c r="A28" s="537"/>
      <c r="B28" s="1301"/>
      <c r="C28" s="1301"/>
      <c r="D28" s="1301"/>
      <c r="E28" s="1301"/>
      <c r="F28" s="1301"/>
      <c r="G28" s="1301"/>
      <c r="H28" s="1301"/>
      <c r="I28" s="1301"/>
      <c r="J28" s="1301"/>
      <c r="K28" s="1301"/>
      <c r="L28" s="1301"/>
      <c r="M28" s="1301"/>
      <c r="N28" s="1301"/>
      <c r="O28" s="1301"/>
      <c r="P28" s="537"/>
      <c r="Q28" s="265"/>
      <c r="R28" s="265"/>
      <c r="S28" s="265"/>
      <c r="T28" s="265"/>
      <c r="U28" s="265"/>
      <c r="V28" s="265"/>
      <c r="W28" s="265"/>
      <c r="X28" s="265"/>
    </row>
    <row r="29" spans="1:24" ht="18" customHeight="1">
      <c r="A29" s="94"/>
      <c r="B29" s="1301"/>
      <c r="C29" s="1301"/>
      <c r="D29" s="1301"/>
      <c r="E29" s="1301"/>
      <c r="F29" s="1301"/>
      <c r="G29" s="1301"/>
      <c r="H29" s="1301"/>
      <c r="I29" s="1301"/>
      <c r="J29" s="1301"/>
      <c r="K29" s="1301"/>
      <c r="L29" s="1301"/>
      <c r="M29" s="1301"/>
      <c r="N29" s="1301"/>
      <c r="O29" s="1301"/>
      <c r="P29" s="94"/>
      <c r="Q29" s="238"/>
      <c r="R29" s="238"/>
      <c r="S29" s="238"/>
      <c r="T29" s="238"/>
      <c r="U29" s="1294"/>
      <c r="V29" s="1294"/>
      <c r="W29" s="1294"/>
      <c r="X29" s="1294"/>
    </row>
    <row r="30" spans="1:24" ht="20.25" customHeight="1">
      <c r="A30" s="537"/>
      <c r="B30" s="1301"/>
      <c r="C30" s="1301"/>
      <c r="D30" s="1301"/>
      <c r="E30" s="1301"/>
      <c r="F30" s="1301"/>
      <c r="G30" s="1301"/>
      <c r="H30" s="1301"/>
      <c r="I30" s="1301"/>
      <c r="J30" s="1301"/>
      <c r="K30" s="1301"/>
      <c r="L30" s="1301"/>
      <c r="M30" s="1301"/>
      <c r="N30" s="1301"/>
      <c r="O30" s="1301"/>
      <c r="P30" s="537"/>
      <c r="Q30" s="265"/>
      <c r="R30" s="265"/>
      <c r="S30" s="265"/>
      <c r="T30" s="265"/>
      <c r="U30" s="265"/>
      <c r="V30" s="265"/>
      <c r="W30" s="265"/>
      <c r="X30" s="265"/>
    </row>
    <row r="31" spans="1:24" ht="18" customHeight="1">
      <c r="A31" s="94"/>
      <c r="B31" s="1301"/>
      <c r="C31" s="1301"/>
      <c r="D31" s="1301"/>
      <c r="E31" s="1301"/>
      <c r="F31" s="1301"/>
      <c r="G31" s="1301"/>
      <c r="H31" s="1301"/>
      <c r="I31" s="1301"/>
      <c r="J31" s="1301"/>
      <c r="K31" s="1301"/>
      <c r="L31" s="1301"/>
      <c r="M31" s="1301"/>
      <c r="N31" s="1301"/>
      <c r="O31" s="1301"/>
      <c r="P31" s="94"/>
      <c r="Q31" s="238"/>
      <c r="R31" s="238"/>
      <c r="S31" s="238"/>
      <c r="T31" s="238"/>
      <c r="U31" s="1294"/>
      <c r="V31" s="1294"/>
      <c r="W31" s="1294"/>
      <c r="X31" s="1294"/>
    </row>
    <row r="32" spans="1:24" ht="20.25" customHeight="1">
      <c r="A32" s="537"/>
      <c r="B32" s="1301"/>
      <c r="C32" s="1301"/>
      <c r="D32" s="1301"/>
      <c r="E32" s="1301"/>
      <c r="F32" s="1301"/>
      <c r="G32" s="1301"/>
      <c r="H32" s="1301"/>
      <c r="I32" s="1301"/>
      <c r="J32" s="1301"/>
      <c r="K32" s="1301"/>
      <c r="L32" s="1301"/>
      <c r="M32" s="1301"/>
      <c r="N32" s="1301"/>
      <c r="O32" s="1301"/>
      <c r="P32" s="537"/>
      <c r="Q32" s="265"/>
      <c r="R32" s="265"/>
      <c r="S32" s="265"/>
      <c r="T32" s="265"/>
      <c r="U32" s="265"/>
      <c r="V32" s="265"/>
      <c r="W32" s="265"/>
      <c r="X32" s="265"/>
    </row>
    <row r="33" spans="1:24" ht="18" customHeight="1">
      <c r="A33" s="541"/>
      <c r="B33" s="1301"/>
      <c r="C33" s="1301"/>
      <c r="D33" s="1301"/>
      <c r="E33" s="1301"/>
      <c r="F33" s="1301"/>
      <c r="G33" s="1301"/>
      <c r="H33" s="1301"/>
      <c r="I33" s="1301"/>
      <c r="J33" s="1301"/>
      <c r="K33" s="1301"/>
      <c r="L33" s="1301"/>
      <c r="M33" s="1301"/>
      <c r="N33" s="1301"/>
      <c r="O33" s="1301"/>
      <c r="P33" s="542"/>
      <c r="Q33" s="238"/>
      <c r="R33" s="238"/>
      <c r="S33" s="238"/>
      <c r="T33" s="238"/>
      <c r="U33" s="1294"/>
      <c r="V33" s="1294"/>
      <c r="W33" s="1294"/>
      <c r="X33" s="1294"/>
    </row>
    <row r="34" spans="1:24" ht="20.25" customHeight="1">
      <c r="A34" s="537"/>
      <c r="B34" s="1301"/>
      <c r="C34" s="1301"/>
      <c r="D34" s="1301"/>
      <c r="E34" s="1301"/>
      <c r="F34" s="1301"/>
      <c r="G34" s="1301"/>
      <c r="H34" s="1301"/>
      <c r="I34" s="1301"/>
      <c r="J34" s="1301"/>
      <c r="K34" s="1301"/>
      <c r="L34" s="1301"/>
      <c r="M34" s="1301"/>
      <c r="N34" s="1301"/>
      <c r="O34" s="1301"/>
      <c r="P34" s="537"/>
      <c r="Q34" s="265"/>
      <c r="R34" s="265"/>
      <c r="S34" s="265"/>
      <c r="T34" s="265"/>
      <c r="U34" s="265"/>
      <c r="V34" s="265"/>
      <c r="W34" s="265"/>
      <c r="X34" s="265"/>
    </row>
    <row r="35" spans="1:24" ht="18" customHeight="1">
      <c r="A35" s="94"/>
      <c r="B35" s="1301"/>
      <c r="C35" s="1301"/>
      <c r="D35" s="1301"/>
      <c r="E35" s="1301"/>
      <c r="F35" s="1301"/>
      <c r="G35" s="1301"/>
      <c r="H35" s="1301"/>
      <c r="I35" s="1301"/>
      <c r="J35" s="1301"/>
      <c r="K35" s="1301"/>
      <c r="L35" s="1301"/>
      <c r="M35" s="1301"/>
      <c r="N35" s="1301"/>
      <c r="O35" s="1301"/>
      <c r="P35" s="94"/>
      <c r="Q35" s="238"/>
      <c r="R35" s="238"/>
      <c r="S35" s="238"/>
      <c r="T35" s="238"/>
      <c r="U35" s="1294"/>
      <c r="V35" s="1294"/>
      <c r="W35" s="1294"/>
      <c r="X35" s="1294"/>
    </row>
    <row r="36" spans="1:24" ht="20.25" customHeight="1">
      <c r="A36" s="537"/>
      <c r="B36" s="1301"/>
      <c r="C36" s="1301"/>
      <c r="D36" s="1301"/>
      <c r="E36" s="1301"/>
      <c r="F36" s="1301"/>
      <c r="G36" s="1301"/>
      <c r="H36" s="1301"/>
      <c r="I36" s="1301"/>
      <c r="J36" s="1301"/>
      <c r="K36" s="1301"/>
      <c r="L36" s="1301"/>
      <c r="M36" s="1301"/>
      <c r="N36" s="1301"/>
      <c r="O36" s="1301"/>
      <c r="P36" s="537"/>
      <c r="Q36" s="265"/>
      <c r="R36" s="265"/>
      <c r="S36" s="265"/>
      <c r="T36" s="265"/>
      <c r="U36" s="265"/>
      <c r="V36" s="265"/>
      <c r="W36" s="265"/>
      <c r="X36" s="265"/>
    </row>
    <row r="37" spans="1:24" ht="18" customHeight="1">
      <c r="A37" s="94"/>
      <c r="B37" s="1301"/>
      <c r="C37" s="1301"/>
      <c r="D37" s="1301"/>
      <c r="E37" s="1301"/>
      <c r="F37" s="1301"/>
      <c r="G37" s="1301"/>
      <c r="H37" s="1301"/>
      <c r="I37" s="1301"/>
      <c r="J37" s="1301"/>
      <c r="K37" s="1301"/>
      <c r="L37" s="1301"/>
      <c r="M37" s="1301"/>
      <c r="N37" s="1301"/>
      <c r="O37" s="1301"/>
      <c r="P37" s="94"/>
      <c r="Q37" s="238"/>
      <c r="R37" s="238"/>
      <c r="S37" s="238"/>
      <c r="T37" s="238"/>
      <c r="U37" s="266"/>
      <c r="V37" s="266"/>
      <c r="W37" s="266"/>
      <c r="X37" s="266"/>
    </row>
    <row r="38" spans="1:24" ht="20.25" customHeight="1">
      <c r="A38" s="537"/>
      <c r="B38" s="1301"/>
      <c r="C38" s="1301"/>
      <c r="D38" s="1301"/>
      <c r="E38" s="1301"/>
      <c r="F38" s="1301"/>
      <c r="G38" s="1301"/>
      <c r="H38" s="1301"/>
      <c r="I38" s="1301"/>
      <c r="J38" s="1301"/>
      <c r="K38" s="1301"/>
      <c r="L38" s="1301"/>
      <c r="M38" s="1301"/>
      <c r="N38" s="1301"/>
      <c r="O38" s="1301"/>
      <c r="P38" s="537"/>
      <c r="Q38" s="265"/>
      <c r="R38" s="265"/>
      <c r="S38" s="265"/>
      <c r="T38" s="265"/>
      <c r="U38" s="265"/>
      <c r="V38" s="265"/>
      <c r="W38" s="265"/>
      <c r="X38" s="265"/>
    </row>
    <row r="39" spans="1:24" ht="18" customHeight="1">
      <c r="A39" s="94"/>
      <c r="B39" s="1301"/>
      <c r="C39" s="1301"/>
      <c r="D39" s="1301"/>
      <c r="E39" s="1301"/>
      <c r="F39" s="1301"/>
      <c r="G39" s="1301"/>
      <c r="H39" s="1301"/>
      <c r="I39" s="1301"/>
      <c r="J39" s="1301"/>
      <c r="K39" s="1301"/>
      <c r="L39" s="1301"/>
      <c r="M39" s="1301"/>
      <c r="N39" s="1301"/>
      <c r="O39" s="1301"/>
      <c r="P39" s="94"/>
      <c r="Q39" s="238"/>
      <c r="R39" s="238"/>
      <c r="S39" s="238"/>
      <c r="T39" s="238"/>
      <c r="U39" s="1294"/>
      <c r="V39" s="1294"/>
      <c r="W39" s="1294"/>
      <c r="X39" s="1294"/>
    </row>
    <row r="40" spans="1:24" ht="20.25" customHeight="1">
      <c r="A40" s="537"/>
      <c r="B40" s="537"/>
      <c r="C40" s="537"/>
      <c r="D40" s="537"/>
      <c r="E40" s="537"/>
      <c r="F40" s="537"/>
      <c r="G40" s="537"/>
      <c r="H40" s="537"/>
      <c r="I40" s="537"/>
      <c r="J40" s="537"/>
      <c r="K40" s="537"/>
      <c r="L40" s="537"/>
      <c r="M40" s="537"/>
      <c r="N40" s="537"/>
      <c r="O40" s="537"/>
      <c r="P40" s="537"/>
      <c r="Q40" s="265"/>
      <c r="R40" s="265"/>
      <c r="S40" s="265"/>
      <c r="T40" s="265"/>
      <c r="U40" s="265"/>
      <c r="V40" s="265"/>
      <c r="W40" s="265"/>
      <c r="X40" s="265"/>
    </row>
    <row r="41" spans="1:24" ht="18" customHeight="1">
      <c r="A41" s="1302" t="s">
        <v>414</v>
      </c>
      <c r="B41" s="1302"/>
      <c r="C41" s="1302"/>
      <c r="D41" s="1302"/>
      <c r="E41" s="1302"/>
      <c r="F41" s="1302"/>
      <c r="G41" s="1302"/>
      <c r="H41" s="1302"/>
      <c r="I41" s="1302"/>
      <c r="J41" s="1302"/>
      <c r="K41" s="1302"/>
      <c r="L41" s="1302"/>
      <c r="M41" s="1302"/>
      <c r="N41" s="1302"/>
      <c r="O41" s="1302"/>
      <c r="P41" s="1302"/>
      <c r="Q41" s="238"/>
      <c r="R41" s="238"/>
      <c r="S41" s="238"/>
      <c r="T41" s="238"/>
      <c r="U41" s="266"/>
      <c r="V41" s="266"/>
      <c r="W41" s="266"/>
      <c r="X41" s="266"/>
    </row>
    <row r="42" spans="1:24" ht="20.25" customHeight="1">
      <c r="A42" s="537"/>
      <c r="B42" s="537"/>
      <c r="C42" s="537"/>
      <c r="D42" s="537"/>
      <c r="E42" s="537"/>
      <c r="F42" s="537"/>
      <c r="G42" s="537"/>
      <c r="H42" s="537"/>
      <c r="I42" s="537"/>
      <c r="J42" s="537"/>
      <c r="K42" s="537"/>
      <c r="L42" s="537"/>
      <c r="M42" s="537"/>
      <c r="N42" s="537"/>
      <c r="O42" s="537"/>
      <c r="P42" s="382" t="str">
        <f>様式7!$F$4</f>
        <v>○○○○○○○○○○○ＥＳＣＯ事業</v>
      </c>
      <c r="Q42" s="265"/>
      <c r="R42" s="265"/>
      <c r="S42" s="265"/>
      <c r="T42" s="265"/>
      <c r="U42" s="265"/>
      <c r="V42" s="265"/>
      <c r="W42" s="265"/>
      <c r="X42" s="265"/>
    </row>
    <row r="43" spans="1:24" ht="18" customHeight="1">
      <c r="A43" s="238"/>
      <c r="B43" s="238"/>
      <c r="C43" s="238"/>
      <c r="D43" s="238"/>
      <c r="E43" s="238"/>
      <c r="F43" s="238"/>
      <c r="G43" s="238"/>
      <c r="H43" s="238"/>
      <c r="I43" s="238"/>
      <c r="J43" s="238"/>
      <c r="K43" s="238"/>
      <c r="L43" s="238"/>
      <c r="M43" s="238"/>
      <c r="N43" s="238"/>
      <c r="O43" s="238"/>
      <c r="P43" s="238"/>
      <c r="Q43" s="238"/>
      <c r="R43" s="238"/>
      <c r="S43" s="238"/>
      <c r="T43" s="238"/>
      <c r="U43" s="1294"/>
      <c r="V43" s="1294"/>
      <c r="W43" s="1294"/>
      <c r="X43" s="1294"/>
    </row>
    <row r="44" spans="1:24" ht="20.25" customHeight="1">
      <c r="A44" s="1295"/>
      <c r="B44" s="1295"/>
      <c r="C44" s="1295"/>
      <c r="D44" s="1295"/>
      <c r="E44" s="1295"/>
      <c r="F44" s="1295"/>
      <c r="G44" s="1295"/>
      <c r="H44" s="1295"/>
      <c r="I44" s="1295"/>
      <c r="J44" s="1295"/>
      <c r="K44" s="1295"/>
      <c r="L44" s="1295"/>
      <c r="M44" s="1295"/>
      <c r="N44" s="1295"/>
      <c r="O44" s="1295"/>
      <c r="P44" s="1295"/>
      <c r="Q44" s="1295"/>
      <c r="R44" s="1295"/>
      <c r="S44" s="1295"/>
      <c r="T44" s="1295"/>
      <c r="U44" s="1295"/>
      <c r="V44" s="1295"/>
      <c r="W44" s="1295"/>
      <c r="X44" s="1295"/>
    </row>
    <row r="45" spans="1:24" ht="18" customHeight="1">
      <c r="A45" s="238"/>
      <c r="B45" s="238"/>
      <c r="C45" s="238"/>
      <c r="D45" s="238"/>
      <c r="E45" s="238"/>
      <c r="F45" s="238"/>
      <c r="G45" s="238"/>
      <c r="H45" s="238"/>
      <c r="I45" s="238"/>
      <c r="J45" s="238"/>
      <c r="K45" s="238"/>
      <c r="L45" s="238"/>
      <c r="M45" s="238"/>
      <c r="N45" s="238"/>
      <c r="O45" s="238"/>
      <c r="P45" s="238"/>
      <c r="Q45" s="238"/>
      <c r="R45" s="238"/>
      <c r="S45" s="238"/>
      <c r="T45" s="238"/>
      <c r="U45" s="1294"/>
      <c r="V45" s="1294"/>
      <c r="W45" s="1294"/>
      <c r="X45" s="1294"/>
    </row>
    <row r="46" spans="1:24" ht="20.25" customHeight="1">
      <c r="A46" s="1295"/>
      <c r="B46" s="1295"/>
      <c r="C46" s="1295"/>
      <c r="D46" s="1295"/>
      <c r="E46" s="1295"/>
      <c r="F46" s="1295"/>
      <c r="G46" s="1295"/>
      <c r="H46" s="1295"/>
      <c r="I46" s="1295"/>
      <c r="J46" s="1295"/>
      <c r="K46" s="1295"/>
      <c r="L46" s="1295"/>
      <c r="M46" s="1295"/>
      <c r="N46" s="1295"/>
      <c r="O46" s="1295"/>
      <c r="P46" s="1295"/>
      <c r="Q46" s="1295"/>
      <c r="R46" s="1295"/>
      <c r="S46" s="1295"/>
      <c r="T46" s="1295"/>
      <c r="U46" s="1295"/>
      <c r="V46" s="1295"/>
      <c r="W46" s="1295"/>
      <c r="X46" s="1295"/>
    </row>
    <row r="47" spans="1:24" ht="18" customHeight="1">
      <c r="A47" s="238"/>
      <c r="B47" s="238"/>
      <c r="C47" s="238"/>
      <c r="D47" s="238"/>
      <c r="E47" s="238"/>
      <c r="F47" s="238"/>
      <c r="G47" s="238"/>
      <c r="H47" s="238"/>
      <c r="I47" s="238"/>
      <c r="J47" s="238"/>
      <c r="K47" s="238"/>
      <c r="L47" s="238"/>
      <c r="M47" s="238"/>
      <c r="N47" s="238"/>
      <c r="O47" s="238"/>
      <c r="P47" s="238"/>
      <c r="Q47" s="238"/>
      <c r="R47" s="238"/>
      <c r="S47" s="238"/>
      <c r="T47" s="238"/>
      <c r="U47" s="1294"/>
      <c r="V47" s="1294"/>
      <c r="W47" s="1294"/>
      <c r="X47" s="1294"/>
    </row>
    <row r="48" spans="1:24" ht="20.25" customHeight="1">
      <c r="A48" s="1295"/>
      <c r="B48" s="1295"/>
      <c r="C48" s="1295"/>
      <c r="D48" s="1295"/>
      <c r="E48" s="1295"/>
      <c r="F48" s="1295"/>
      <c r="G48" s="1295"/>
      <c r="H48" s="1295"/>
      <c r="I48" s="1295"/>
      <c r="J48" s="1295"/>
      <c r="K48" s="1295"/>
      <c r="L48" s="1295"/>
      <c r="M48" s="1295"/>
      <c r="N48" s="1295"/>
      <c r="O48" s="1295"/>
      <c r="P48" s="1295"/>
      <c r="Q48" s="1295"/>
      <c r="R48" s="1295"/>
      <c r="S48" s="1295"/>
      <c r="T48" s="1295"/>
      <c r="U48" s="1295"/>
      <c r="V48" s="1295"/>
      <c r="W48" s="1295"/>
      <c r="X48" s="1295"/>
    </row>
    <row r="49" spans="1:24" ht="14.4">
      <c r="A49" s="208"/>
      <c r="B49" s="208"/>
      <c r="C49" s="208"/>
      <c r="D49" s="208"/>
      <c r="E49" s="208"/>
      <c r="F49" s="208"/>
      <c r="G49" s="208"/>
      <c r="H49" s="208"/>
      <c r="I49" s="208"/>
      <c r="J49" s="208"/>
      <c r="K49" s="208"/>
      <c r="L49" s="208"/>
      <c r="M49" s="208"/>
      <c r="N49" s="208"/>
      <c r="O49" s="208"/>
      <c r="P49" s="208"/>
      <c r="Q49" s="208"/>
      <c r="R49" s="208"/>
      <c r="S49" s="210"/>
      <c r="T49" s="210"/>
      <c r="U49" s="210"/>
      <c r="V49" s="210"/>
      <c r="W49" s="210"/>
      <c r="X49" s="210"/>
    </row>
    <row r="50" spans="1:24" ht="14.4">
      <c r="A50" s="208"/>
      <c r="B50" s="208"/>
      <c r="C50" s="208"/>
      <c r="D50" s="208"/>
      <c r="E50" s="208"/>
      <c r="F50" s="208"/>
      <c r="G50" s="208"/>
      <c r="H50" s="208"/>
      <c r="I50" s="208"/>
      <c r="J50" s="208"/>
      <c r="K50" s="208"/>
      <c r="L50" s="208"/>
      <c r="M50" s="208"/>
      <c r="N50" s="208"/>
      <c r="O50" s="208"/>
      <c r="P50" s="208"/>
      <c r="Q50" s="208"/>
      <c r="R50" s="208"/>
      <c r="S50" s="210"/>
      <c r="T50" s="210"/>
      <c r="U50" s="210"/>
      <c r="V50" s="210"/>
      <c r="W50" s="210"/>
      <c r="X50" s="210"/>
    </row>
    <row r="51" spans="1:24">
      <c r="A51" s="211"/>
      <c r="B51" s="211"/>
      <c r="C51" s="211"/>
      <c r="D51" s="211"/>
      <c r="E51" s="211"/>
      <c r="F51" s="211"/>
      <c r="G51" s="211"/>
      <c r="H51" s="211"/>
      <c r="I51" s="211"/>
      <c r="J51" s="211"/>
      <c r="K51" s="211"/>
      <c r="L51" s="211"/>
      <c r="M51" s="211"/>
      <c r="N51" s="211"/>
      <c r="O51" s="211"/>
      <c r="P51" s="211"/>
      <c r="Q51" s="211"/>
      <c r="R51" s="211"/>
      <c r="S51" s="211"/>
      <c r="T51" s="211"/>
      <c r="U51" s="211"/>
      <c r="V51" s="211"/>
      <c r="W51" s="211"/>
      <c r="X51" s="211"/>
    </row>
    <row r="52" spans="1:24">
      <c r="A52" s="211"/>
      <c r="B52" s="211"/>
      <c r="C52" s="211"/>
      <c r="D52" s="211"/>
      <c r="E52" s="211"/>
      <c r="F52" s="211"/>
      <c r="G52" s="211"/>
      <c r="H52" s="211"/>
      <c r="I52" s="211"/>
      <c r="J52" s="211"/>
      <c r="K52" s="211"/>
      <c r="L52" s="211"/>
      <c r="M52" s="211"/>
      <c r="N52" s="211"/>
      <c r="O52" s="211"/>
      <c r="P52" s="211"/>
      <c r="Q52" s="211"/>
      <c r="R52" s="211"/>
      <c r="S52" s="211"/>
      <c r="T52" s="211"/>
      <c r="U52" s="211"/>
      <c r="V52" s="211"/>
      <c r="W52" s="211"/>
      <c r="X52" s="211"/>
    </row>
    <row r="53" spans="1:24">
      <c r="A53" s="211"/>
      <c r="B53" s="211"/>
      <c r="C53" s="211"/>
      <c r="D53" s="211"/>
      <c r="E53" s="211"/>
      <c r="F53" s="211"/>
      <c r="G53" s="211"/>
      <c r="H53" s="211"/>
      <c r="I53" s="211"/>
      <c r="J53" s="211"/>
      <c r="K53" s="211"/>
      <c r="L53" s="211"/>
      <c r="M53" s="211"/>
      <c r="N53" s="211"/>
      <c r="O53" s="211"/>
      <c r="P53" s="211"/>
      <c r="Q53" s="211"/>
      <c r="R53" s="211"/>
      <c r="S53" s="211"/>
      <c r="T53" s="211"/>
      <c r="U53" s="211"/>
      <c r="V53" s="211"/>
      <c r="W53" s="211"/>
      <c r="X53" s="211"/>
    </row>
    <row r="54" spans="1:24">
      <c r="A54" s="211"/>
      <c r="B54" s="211"/>
      <c r="C54" s="211"/>
      <c r="D54" s="211"/>
      <c r="E54" s="211"/>
      <c r="F54" s="211"/>
      <c r="G54" s="211"/>
      <c r="H54" s="211"/>
      <c r="I54" s="211"/>
      <c r="J54" s="211"/>
      <c r="K54" s="211"/>
      <c r="L54" s="211"/>
      <c r="M54" s="211"/>
      <c r="N54" s="211"/>
      <c r="O54" s="211"/>
      <c r="P54" s="211"/>
      <c r="Q54" s="211"/>
      <c r="R54" s="211"/>
      <c r="S54" s="211"/>
      <c r="T54" s="211"/>
      <c r="U54" s="211"/>
      <c r="V54" s="211"/>
      <c r="W54" s="211"/>
      <c r="X54" s="211"/>
    </row>
    <row r="55" spans="1:24">
      <c r="A55" s="211"/>
      <c r="B55" s="211"/>
      <c r="C55" s="211"/>
      <c r="D55" s="211"/>
      <c r="E55" s="211"/>
      <c r="F55" s="211"/>
      <c r="G55" s="211"/>
      <c r="H55" s="211"/>
      <c r="I55" s="211"/>
      <c r="J55" s="211"/>
      <c r="K55" s="211"/>
      <c r="L55" s="211"/>
      <c r="M55" s="211"/>
      <c r="N55" s="211"/>
      <c r="O55" s="211"/>
      <c r="P55" s="211"/>
      <c r="Q55" s="211"/>
      <c r="R55" s="211"/>
      <c r="S55" s="211"/>
      <c r="T55" s="211"/>
      <c r="U55" s="211"/>
      <c r="V55" s="211"/>
      <c r="W55" s="211"/>
      <c r="X55" s="211"/>
    </row>
    <row r="56" spans="1:24">
      <c r="A56" s="211"/>
      <c r="B56" s="211"/>
      <c r="C56" s="211"/>
      <c r="D56" s="211"/>
      <c r="E56" s="211"/>
      <c r="F56" s="211"/>
      <c r="G56" s="211"/>
      <c r="H56" s="211"/>
      <c r="I56" s="211"/>
      <c r="J56" s="211"/>
      <c r="K56" s="211"/>
      <c r="L56" s="211"/>
      <c r="M56" s="211"/>
      <c r="N56" s="211"/>
      <c r="O56" s="211"/>
      <c r="P56" s="211"/>
      <c r="Q56" s="211"/>
      <c r="R56" s="211"/>
      <c r="S56" s="211"/>
      <c r="T56" s="211"/>
      <c r="U56" s="211"/>
      <c r="V56" s="211"/>
      <c r="W56" s="211"/>
      <c r="X56" s="211"/>
    </row>
    <row r="57" spans="1:24">
      <c r="A57" s="211"/>
      <c r="B57" s="211"/>
      <c r="C57" s="211"/>
      <c r="D57" s="211"/>
      <c r="E57" s="211"/>
      <c r="F57" s="211"/>
      <c r="G57" s="211"/>
      <c r="H57" s="211"/>
      <c r="I57" s="211"/>
      <c r="J57" s="211"/>
      <c r="K57" s="211"/>
      <c r="L57" s="211"/>
      <c r="M57" s="211"/>
      <c r="N57" s="211"/>
      <c r="O57" s="211"/>
      <c r="P57" s="211"/>
      <c r="Q57" s="211"/>
      <c r="R57" s="211"/>
      <c r="S57" s="211"/>
      <c r="T57" s="211"/>
      <c r="U57" s="211"/>
      <c r="V57" s="211"/>
      <c r="W57" s="211"/>
      <c r="X57" s="211"/>
    </row>
    <row r="58" spans="1:24">
      <c r="A58" s="211"/>
      <c r="B58" s="211"/>
      <c r="C58" s="211"/>
      <c r="D58" s="211"/>
      <c r="E58" s="211"/>
      <c r="F58" s="211"/>
      <c r="G58" s="211"/>
      <c r="H58" s="211"/>
      <c r="I58" s="211"/>
      <c r="J58" s="211"/>
      <c r="K58" s="211"/>
      <c r="L58" s="211"/>
      <c r="M58" s="211"/>
      <c r="N58" s="211"/>
      <c r="O58" s="211"/>
      <c r="P58" s="211"/>
      <c r="Q58" s="211"/>
      <c r="R58" s="211"/>
      <c r="S58" s="211"/>
      <c r="T58" s="211"/>
      <c r="U58" s="211"/>
      <c r="V58" s="211"/>
      <c r="W58" s="211"/>
      <c r="X58" s="211"/>
    </row>
  </sheetData>
  <mergeCells count="15">
    <mergeCell ref="U47:X47"/>
    <mergeCell ref="A48:X48"/>
    <mergeCell ref="U35:X35"/>
    <mergeCell ref="U39:X39"/>
    <mergeCell ref="U43:X43"/>
    <mergeCell ref="A44:X44"/>
    <mergeCell ref="U45:X45"/>
    <mergeCell ref="A46:X46"/>
    <mergeCell ref="A41:P41"/>
    <mergeCell ref="U1:X1"/>
    <mergeCell ref="U33:X33"/>
    <mergeCell ref="U29:X29"/>
    <mergeCell ref="U31:X31"/>
    <mergeCell ref="O1:P1"/>
    <mergeCell ref="B4:O39"/>
  </mergeCells>
  <phoneticPr fontId="6"/>
  <pageMargins left="0.7" right="0.7" top="0.75" bottom="0.75" header="0.3" footer="0.3"/>
  <pageSetup paperSize="9" scale="98" orientation="portrait" r:id="rId1"/>
  <headerFooter alignWithMargins="0"/>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A498C-A580-42F6-99D9-BB37591E885B}">
  <sheetPr>
    <tabColor rgb="FFFFFF00"/>
    <pageSetUpPr fitToPage="1"/>
  </sheetPr>
  <dimension ref="B1:BR36"/>
  <sheetViews>
    <sheetView topLeftCell="AO1" zoomScaleNormal="100" zoomScaleSheetLayoutView="25" workbookViewId="0">
      <selection activeCell="AJ46" sqref="AJ46"/>
    </sheetView>
  </sheetViews>
  <sheetFormatPr defaultRowHeight="13.2"/>
  <cols>
    <col min="1" max="1" width="1.44140625" style="1222" customWidth="1"/>
    <col min="2" max="2" width="8.88671875" style="1222"/>
    <col min="3" max="3" width="33" style="1222" customWidth="1"/>
    <col min="4" max="4" width="17.77734375" style="1222" customWidth="1"/>
    <col min="5" max="11" width="14.109375" style="1222" customWidth="1"/>
    <col min="12" max="12" width="17.77734375" style="1222" customWidth="1"/>
    <col min="13" max="19" width="14.109375" style="1222" customWidth="1"/>
    <col min="20" max="20" width="17.77734375" style="1222" customWidth="1"/>
    <col min="21" max="27" width="14.109375" style="1222" customWidth="1"/>
    <col min="28" max="37" width="16.77734375" style="1222" customWidth="1"/>
    <col min="38" max="70" width="14.109375" style="1222" customWidth="1"/>
    <col min="71" max="16384" width="8.88671875" style="1222"/>
  </cols>
  <sheetData>
    <row r="1" spans="2:70" ht="30" customHeight="1" thickBot="1">
      <c r="B1" s="1222" t="s">
        <v>939</v>
      </c>
      <c r="L1" s="1223"/>
      <c r="M1" s="1223"/>
      <c r="N1" s="1223"/>
      <c r="O1" s="1223"/>
      <c r="P1" s="1223"/>
      <c r="Q1" s="1223"/>
      <c r="R1" s="1223"/>
      <c r="S1" s="1223"/>
      <c r="T1" s="1224" t="s">
        <v>931</v>
      </c>
      <c r="U1" s="1224"/>
      <c r="V1" s="1224"/>
      <c r="W1" s="1224"/>
      <c r="X1" s="1224"/>
      <c r="Y1" s="1224"/>
      <c r="Z1" s="1224"/>
      <c r="AA1" s="1224"/>
      <c r="AB1" s="1750" t="s">
        <v>895</v>
      </c>
      <c r="AC1" s="1751"/>
      <c r="AD1" s="1751"/>
      <c r="AE1" s="1751"/>
      <c r="AF1" s="1751"/>
      <c r="AG1" s="1751"/>
      <c r="AH1" s="1751"/>
      <c r="AI1" s="1751"/>
      <c r="AJ1" s="1751"/>
      <c r="AK1" s="1751"/>
      <c r="AL1" s="1744" t="s">
        <v>923</v>
      </c>
      <c r="AM1" s="1745"/>
      <c r="AN1" s="1745"/>
      <c r="AO1" s="1745"/>
      <c r="AP1" s="1745"/>
      <c r="AQ1" s="1745"/>
      <c r="AR1" s="1745"/>
      <c r="AS1" s="1745"/>
      <c r="AT1" s="1745"/>
      <c r="AU1" s="1745"/>
      <c r="AV1" s="1745"/>
      <c r="AW1" s="1745"/>
      <c r="AX1" s="1745"/>
      <c r="AY1" s="1745"/>
      <c r="AZ1" s="1745"/>
      <c r="BA1" s="1745"/>
      <c r="BB1" s="1745"/>
      <c r="BC1" s="1745"/>
      <c r="BD1" s="1745"/>
      <c r="BE1" s="1745"/>
      <c r="BF1" s="1745"/>
      <c r="BG1" s="1745"/>
      <c r="BH1" s="1745"/>
      <c r="BI1" s="1745"/>
      <c r="BJ1" s="1745"/>
      <c r="BK1" s="1745"/>
      <c r="BL1" s="1745"/>
      <c r="BM1" s="1745"/>
      <c r="BN1" s="1745"/>
      <c r="BO1" s="1745"/>
      <c r="BP1" s="1745"/>
      <c r="BQ1" s="1745"/>
      <c r="BR1" s="1746"/>
    </row>
    <row r="2" spans="2:70" ht="13.8" thickBot="1">
      <c r="D2" s="1752" t="s">
        <v>896</v>
      </c>
      <c r="E2" s="1752"/>
      <c r="F2" s="1752"/>
      <c r="G2" s="1752"/>
      <c r="H2" s="1752"/>
      <c r="I2" s="1752"/>
      <c r="J2" s="1752"/>
      <c r="K2" s="1752"/>
      <c r="L2" s="1747" t="s">
        <v>897</v>
      </c>
      <c r="M2" s="1748"/>
      <c r="N2" s="1748"/>
      <c r="O2" s="1748"/>
      <c r="P2" s="1748"/>
      <c r="Q2" s="1748"/>
      <c r="R2" s="1748"/>
      <c r="S2" s="1749"/>
      <c r="T2" s="1753" t="s">
        <v>898</v>
      </c>
      <c r="U2" s="1753"/>
      <c r="V2" s="1753"/>
      <c r="W2" s="1753"/>
      <c r="X2" s="1753"/>
      <c r="Y2" s="1753"/>
      <c r="Z2" s="1753"/>
      <c r="AA2" s="1753"/>
      <c r="AB2" s="1754" t="s">
        <v>899</v>
      </c>
      <c r="AC2" s="1755"/>
      <c r="AD2" s="1754" t="s">
        <v>900</v>
      </c>
      <c r="AE2" s="1756"/>
      <c r="AF2" s="1747" t="s">
        <v>901</v>
      </c>
      <c r="AG2" s="1748"/>
      <c r="AH2" s="1748"/>
      <c r="AI2" s="1748"/>
      <c r="AJ2" s="1748"/>
      <c r="AK2" s="1749"/>
      <c r="AL2" s="1744" t="s">
        <v>902</v>
      </c>
      <c r="AM2" s="1745"/>
      <c r="AN2" s="1745"/>
      <c r="AO2" s="1745"/>
      <c r="AP2" s="1745"/>
      <c r="AQ2" s="1746"/>
      <c r="AR2" s="1744" t="s">
        <v>903</v>
      </c>
      <c r="AS2" s="1745"/>
      <c r="AT2" s="1745"/>
      <c r="AU2" s="1745"/>
      <c r="AV2" s="1745"/>
      <c r="AW2" s="1746"/>
      <c r="AX2" s="1744" t="s">
        <v>904</v>
      </c>
      <c r="AY2" s="1745"/>
      <c r="AZ2" s="1745"/>
      <c r="BA2" s="1745"/>
      <c r="BB2" s="1745"/>
      <c r="BC2" s="1746"/>
      <c r="BD2" s="1744" t="s">
        <v>927</v>
      </c>
      <c r="BE2" s="1745"/>
      <c r="BF2" s="1745"/>
      <c r="BG2" s="1745"/>
      <c r="BH2" s="1745"/>
      <c r="BI2" s="1746"/>
      <c r="BJ2" s="1744" t="s">
        <v>922</v>
      </c>
      <c r="BK2" s="1745"/>
      <c r="BL2" s="1745"/>
      <c r="BM2" s="1745"/>
      <c r="BN2" s="1744" t="s">
        <v>924</v>
      </c>
      <c r="BO2" s="1745"/>
      <c r="BP2" s="1745"/>
      <c r="BQ2" s="1745"/>
      <c r="BR2" s="1746"/>
    </row>
    <row r="3" spans="2:70" ht="43.8" customHeight="1">
      <c r="B3" s="1225" t="s">
        <v>905</v>
      </c>
      <c r="C3" s="1225" t="s">
        <v>906</v>
      </c>
      <c r="D3" s="1168" t="s">
        <v>164</v>
      </c>
      <c r="E3" s="1169" t="s">
        <v>165</v>
      </c>
      <c r="F3" s="1169" t="s">
        <v>468</v>
      </c>
      <c r="G3" s="1170" t="s">
        <v>166</v>
      </c>
      <c r="H3" s="1170" t="s">
        <v>907</v>
      </c>
      <c r="I3" s="1169" t="s">
        <v>313</v>
      </c>
      <c r="J3" s="1169" t="s">
        <v>490</v>
      </c>
      <c r="K3" s="1171" t="s">
        <v>467</v>
      </c>
      <c r="L3" s="1208" t="s">
        <v>164</v>
      </c>
      <c r="M3" s="1209" t="s">
        <v>165</v>
      </c>
      <c r="N3" s="1209" t="s">
        <v>468</v>
      </c>
      <c r="O3" s="1207" t="s">
        <v>166</v>
      </c>
      <c r="P3" s="1207" t="s">
        <v>907</v>
      </c>
      <c r="Q3" s="1209" t="s">
        <v>313</v>
      </c>
      <c r="R3" s="1209" t="s">
        <v>490</v>
      </c>
      <c r="S3" s="1200" t="s">
        <v>467</v>
      </c>
      <c r="T3" s="1211" t="s">
        <v>164</v>
      </c>
      <c r="U3" s="1212" t="s">
        <v>165</v>
      </c>
      <c r="V3" s="1212" t="s">
        <v>468</v>
      </c>
      <c r="W3" s="1213" t="s">
        <v>166</v>
      </c>
      <c r="X3" s="1213" t="s">
        <v>907</v>
      </c>
      <c r="Y3" s="1212" t="s">
        <v>313</v>
      </c>
      <c r="Z3" s="1212" t="s">
        <v>490</v>
      </c>
      <c r="AA3" s="1214" t="s">
        <v>467</v>
      </c>
      <c r="AB3" s="1226" t="s">
        <v>940</v>
      </c>
      <c r="AC3" s="1227" t="s">
        <v>908</v>
      </c>
      <c r="AD3" s="1226" t="s">
        <v>940</v>
      </c>
      <c r="AE3" s="1228" t="s">
        <v>908</v>
      </c>
      <c r="AF3" s="1229" t="s">
        <v>940</v>
      </c>
      <c r="AG3" s="1230" t="s">
        <v>908</v>
      </c>
      <c r="AH3" s="1230" t="s">
        <v>928</v>
      </c>
      <c r="AI3" s="1230" t="s">
        <v>929</v>
      </c>
      <c r="AJ3" s="1207" t="s">
        <v>907</v>
      </c>
      <c r="AK3" s="1200" t="s">
        <v>926</v>
      </c>
      <c r="AL3" s="1231" t="s">
        <v>940</v>
      </c>
      <c r="AM3" s="1232" t="s">
        <v>908</v>
      </c>
      <c r="AN3" s="1232" t="s">
        <v>935</v>
      </c>
      <c r="AO3" s="1232" t="s">
        <v>936</v>
      </c>
      <c r="AP3" s="1232" t="s">
        <v>937</v>
      </c>
      <c r="AQ3" s="1233"/>
      <c r="AR3" s="1231" t="s">
        <v>940</v>
      </c>
      <c r="AS3" s="1232" t="s">
        <v>908</v>
      </c>
      <c r="AT3" s="1232" t="s">
        <v>935</v>
      </c>
      <c r="AU3" s="1232" t="s">
        <v>936</v>
      </c>
      <c r="AV3" s="1232" t="s">
        <v>937</v>
      </c>
      <c r="AW3" s="1233"/>
      <c r="AX3" s="1231" t="s">
        <v>940</v>
      </c>
      <c r="AY3" s="1232" t="s">
        <v>908</v>
      </c>
      <c r="AZ3" s="1232" t="s">
        <v>935</v>
      </c>
      <c r="BA3" s="1232" t="s">
        <v>936</v>
      </c>
      <c r="BB3" s="1232" t="s">
        <v>937</v>
      </c>
      <c r="BC3" s="1233"/>
      <c r="BD3" s="1231" t="s">
        <v>940</v>
      </c>
      <c r="BE3" s="1232" t="s">
        <v>908</v>
      </c>
      <c r="BF3" s="1232" t="s">
        <v>935</v>
      </c>
      <c r="BG3" s="1232" t="s">
        <v>936</v>
      </c>
      <c r="BH3" s="1232" t="s">
        <v>937</v>
      </c>
      <c r="BI3" s="1233"/>
      <c r="BJ3" s="1232" t="s">
        <v>908</v>
      </c>
      <c r="BK3" s="1232" t="s">
        <v>935</v>
      </c>
      <c r="BL3" s="1232" t="s">
        <v>936</v>
      </c>
      <c r="BM3" s="1233"/>
      <c r="BN3" s="1221" t="s">
        <v>908</v>
      </c>
      <c r="BO3" s="1232" t="s">
        <v>935</v>
      </c>
      <c r="BP3" s="1232" t="s">
        <v>936</v>
      </c>
      <c r="BQ3" s="1232" t="s">
        <v>937</v>
      </c>
      <c r="BR3" s="1233"/>
    </row>
    <row r="4" spans="2:70" ht="14.4">
      <c r="B4" s="1234"/>
      <c r="C4" s="1234"/>
      <c r="D4" s="1172" t="s">
        <v>169</v>
      </c>
      <c r="E4" s="1173" t="s">
        <v>170</v>
      </c>
      <c r="F4" s="1173" t="s">
        <v>171</v>
      </c>
      <c r="G4" s="1173" t="s">
        <v>172</v>
      </c>
      <c r="H4" s="1173" t="s">
        <v>489</v>
      </c>
      <c r="I4" s="1173" t="s">
        <v>172</v>
      </c>
      <c r="J4" s="1173" t="s">
        <v>543</v>
      </c>
      <c r="K4" s="1174" t="s">
        <v>172</v>
      </c>
      <c r="L4" s="1210" t="s">
        <v>169</v>
      </c>
      <c r="M4" s="1203" t="s">
        <v>170</v>
      </c>
      <c r="N4" s="1203" t="s">
        <v>171</v>
      </c>
      <c r="O4" s="1203" t="s">
        <v>172</v>
      </c>
      <c r="P4" s="1203" t="s">
        <v>489</v>
      </c>
      <c r="Q4" s="1203" t="s">
        <v>172</v>
      </c>
      <c r="R4" s="1203" t="s">
        <v>543</v>
      </c>
      <c r="S4" s="1202" t="s">
        <v>172</v>
      </c>
      <c r="T4" s="1204" t="s">
        <v>169</v>
      </c>
      <c r="U4" s="1205" t="s">
        <v>170</v>
      </c>
      <c r="V4" s="1205" t="s">
        <v>171</v>
      </c>
      <c r="W4" s="1205" t="s">
        <v>172</v>
      </c>
      <c r="X4" s="1205" t="s">
        <v>489</v>
      </c>
      <c r="Y4" s="1205" t="s">
        <v>172</v>
      </c>
      <c r="Z4" s="1205" t="s">
        <v>543</v>
      </c>
      <c r="AA4" s="1206" t="s">
        <v>172</v>
      </c>
      <c r="AB4" s="1235" t="s">
        <v>943</v>
      </c>
      <c r="AC4" s="1236" t="s">
        <v>932</v>
      </c>
      <c r="AD4" s="1235" t="s">
        <v>943</v>
      </c>
      <c r="AE4" s="1237" t="s">
        <v>932</v>
      </c>
      <c r="AF4" s="1238" t="s">
        <v>943</v>
      </c>
      <c r="AG4" s="1201" t="s">
        <v>932</v>
      </c>
      <c r="AH4" s="1201" t="s">
        <v>930</v>
      </c>
      <c r="AI4" s="1201" t="s">
        <v>930</v>
      </c>
      <c r="AJ4" s="1203" t="s">
        <v>489</v>
      </c>
      <c r="AK4" s="1202" t="s">
        <v>925</v>
      </c>
      <c r="AL4" s="1204" t="s">
        <v>944</v>
      </c>
      <c r="AM4" s="1205" t="s">
        <v>932</v>
      </c>
      <c r="AN4" s="1205" t="s">
        <v>933</v>
      </c>
      <c r="AO4" s="1205" t="s">
        <v>933</v>
      </c>
      <c r="AP4" s="1205" t="s">
        <v>934</v>
      </c>
      <c r="AQ4" s="1206"/>
      <c r="AR4" s="1204" t="s">
        <v>944</v>
      </c>
      <c r="AS4" s="1205" t="s">
        <v>932</v>
      </c>
      <c r="AT4" s="1205" t="s">
        <v>933</v>
      </c>
      <c r="AU4" s="1205" t="s">
        <v>933</v>
      </c>
      <c r="AV4" s="1205" t="s">
        <v>934</v>
      </c>
      <c r="AW4" s="1206"/>
      <c r="AX4" s="1204" t="s">
        <v>944</v>
      </c>
      <c r="AY4" s="1205" t="s">
        <v>932</v>
      </c>
      <c r="AZ4" s="1205" t="s">
        <v>933</v>
      </c>
      <c r="BA4" s="1205" t="s">
        <v>933</v>
      </c>
      <c r="BB4" s="1205" t="s">
        <v>934</v>
      </c>
      <c r="BC4" s="1206"/>
      <c r="BD4" s="1204" t="s">
        <v>941</v>
      </c>
      <c r="BE4" s="1205" t="s">
        <v>942</v>
      </c>
      <c r="BF4" s="1205" t="s">
        <v>942</v>
      </c>
      <c r="BG4" s="1205" t="s">
        <v>942</v>
      </c>
      <c r="BH4" s="1205" t="s">
        <v>942</v>
      </c>
      <c r="BI4" s="1206"/>
      <c r="BJ4" s="1205" t="s">
        <v>945</v>
      </c>
      <c r="BK4" s="1205" t="s">
        <v>946</v>
      </c>
      <c r="BL4" s="1205" t="s">
        <v>946</v>
      </c>
      <c r="BM4" s="1206"/>
      <c r="BN4" s="1239" t="s">
        <v>938</v>
      </c>
      <c r="BO4" s="1205" t="s">
        <v>938</v>
      </c>
      <c r="BP4" s="1205" t="s">
        <v>938</v>
      </c>
      <c r="BQ4" s="1205" t="s">
        <v>938</v>
      </c>
      <c r="BR4" s="1206"/>
    </row>
    <row r="5" spans="2:70" ht="14.4">
      <c r="B5" s="1234">
        <v>1</v>
      </c>
      <c r="C5" s="1175" t="s">
        <v>947</v>
      </c>
      <c r="D5" s="1240">
        <f t="shared" ref="D5:D34" si="0">SUM(L5,T5)</f>
        <v>0</v>
      </c>
      <c r="E5" s="1241">
        <f t="shared" ref="E5:E34" si="1">SUM(M5,U5)</f>
        <v>0</v>
      </c>
      <c r="F5" s="1242" t="e">
        <f>D5/E5</f>
        <v>#DIV/0!</v>
      </c>
      <c r="G5" s="1243" t="e">
        <f>SUM(O5,W5)</f>
        <v>#DIV/0!</v>
      </c>
      <c r="H5" s="1241">
        <f t="shared" ref="H5:H34" si="2">SUM(P5,X5)</f>
        <v>0</v>
      </c>
      <c r="I5" s="1244" t="e">
        <f t="shared" ref="I5:I34" si="3">SUM(Q5,Y5)</f>
        <v>#DIV/0!</v>
      </c>
      <c r="J5" s="1241">
        <f t="shared" ref="J5:J34" si="4">SUM(R5,Z5)</f>
        <v>0</v>
      </c>
      <c r="K5" s="1245" t="e">
        <f t="shared" ref="K5:K34" si="5">SUM(S5,AA5)</f>
        <v>#DIV/0!</v>
      </c>
      <c r="L5" s="1246"/>
      <c r="M5" s="1241">
        <f t="shared" ref="M5:M34" si="6">AH5+AI5</f>
        <v>0</v>
      </c>
      <c r="N5" s="1244" t="e">
        <f>L5/M5</f>
        <v>#DIV/0!</v>
      </c>
      <c r="O5" s="1244" t="e">
        <f>M5/ベースライン!D4*100</f>
        <v>#DIV/0!</v>
      </c>
      <c r="P5" s="1241">
        <f>AJ5</f>
        <v>0</v>
      </c>
      <c r="Q5" s="1244" t="e">
        <f>P5/ベースライン!E4*100</f>
        <v>#DIV/0!</v>
      </c>
      <c r="R5" s="1241">
        <f>AK5</f>
        <v>0</v>
      </c>
      <c r="S5" s="1245" t="e">
        <f>R5/ベースライン!F4*100</f>
        <v>#DIV/0!</v>
      </c>
      <c r="T5" s="1247"/>
      <c r="U5" s="1241">
        <f>SUM(BD5:BI5)</f>
        <v>0</v>
      </c>
      <c r="V5" s="1244" t="e">
        <f>T5/U5</f>
        <v>#DIV/0!</v>
      </c>
      <c r="W5" s="1244" t="e">
        <f>U5/ベースライン!D4*100</f>
        <v>#DIV/0!</v>
      </c>
      <c r="X5" s="1241">
        <f>SUM(BJ5:BM5)</f>
        <v>0</v>
      </c>
      <c r="Y5" s="1244" t="e">
        <f>X5/ベースライン!E4*100</f>
        <v>#DIV/0!</v>
      </c>
      <c r="Z5" s="1241">
        <f>SUM(BN5:BR5)</f>
        <v>0</v>
      </c>
      <c r="AA5" s="1245" t="e">
        <f>Z5/ベースライン!F4*100</f>
        <v>#DIV/0!</v>
      </c>
      <c r="AB5" s="1246"/>
      <c r="AC5" s="1248"/>
      <c r="AD5" s="1246"/>
      <c r="AE5" s="1249"/>
      <c r="AF5" s="1250">
        <f>AB5-AD5</f>
        <v>0</v>
      </c>
      <c r="AG5" s="1241">
        <f>AC5-AE5</f>
        <v>0</v>
      </c>
      <c r="AH5" s="1241">
        <f>AF5*ベースライン!H4*同時点灯率!$B$3*12</f>
        <v>0</v>
      </c>
      <c r="AI5" s="1241">
        <f>AG5*ベースライン!I4</f>
        <v>0</v>
      </c>
      <c r="AJ5" s="1241">
        <f>AG5*換算係数!$D$4</f>
        <v>0</v>
      </c>
      <c r="AK5" s="1251">
        <f>AG5*換算係数!$F$4</f>
        <v>0</v>
      </c>
      <c r="AL5" s="1247"/>
      <c r="AM5" s="1252"/>
      <c r="AN5" s="1252"/>
      <c r="AO5" s="1252"/>
      <c r="AP5" s="1252"/>
      <c r="AQ5" s="1253"/>
      <c r="AR5" s="1247"/>
      <c r="AS5" s="1252"/>
      <c r="AT5" s="1252"/>
      <c r="AU5" s="1252"/>
      <c r="AV5" s="1252"/>
      <c r="AW5" s="1253"/>
      <c r="AX5" s="1240">
        <f t="shared" ref="AX5:BC5" si="7">AL5-AR5</f>
        <v>0</v>
      </c>
      <c r="AY5" s="1241">
        <f t="shared" si="7"/>
        <v>0</v>
      </c>
      <c r="AZ5" s="1241">
        <f t="shared" si="7"/>
        <v>0</v>
      </c>
      <c r="BA5" s="1241">
        <f t="shared" si="7"/>
        <v>0</v>
      </c>
      <c r="BB5" s="1241">
        <f t="shared" si="7"/>
        <v>0</v>
      </c>
      <c r="BC5" s="1251">
        <f t="shared" si="7"/>
        <v>0</v>
      </c>
      <c r="BD5" s="1240">
        <f>AX5*ベースライン!H4*同時点灯率!$B$3*12</f>
        <v>0</v>
      </c>
      <c r="BE5" s="1241">
        <f>AY5*ベースライン!I4</f>
        <v>0</v>
      </c>
      <c r="BF5" s="1241">
        <f>AZ5*ベースライン!J4</f>
        <v>0</v>
      </c>
      <c r="BG5" s="1241">
        <f>BA5*ベースライン!K4</f>
        <v>0</v>
      </c>
      <c r="BH5" s="1241">
        <f>BB5*ベースライン!L4</f>
        <v>0</v>
      </c>
      <c r="BI5" s="1251"/>
      <c r="BJ5" s="1241">
        <f>AY5*換算係数!$D$4</f>
        <v>0</v>
      </c>
      <c r="BK5" s="1241">
        <f>AZ5*換算係数!$D$6/換算係数!$E$11</f>
        <v>0</v>
      </c>
      <c r="BL5" s="1241">
        <f>BA5*換算係数!$D$6/換算係数!$E$11</f>
        <v>0</v>
      </c>
      <c r="BM5" s="1251"/>
      <c r="BN5" s="1250">
        <f>AY5*換算係数!$F$4</f>
        <v>0</v>
      </c>
      <c r="BO5" s="1241">
        <f>AZ5*換算係数!$F$6/換算係数!$E$11</f>
        <v>0</v>
      </c>
      <c r="BP5" s="1241">
        <f>BA5*換算係数!$F$6/換算係数!$E$11</f>
        <v>0</v>
      </c>
      <c r="BQ5" s="1241">
        <f>BB5*換算係数!$F$10*1000</f>
        <v>0</v>
      </c>
      <c r="BR5" s="1251"/>
    </row>
    <row r="6" spans="2:70" ht="14.4">
      <c r="B6" s="1234">
        <v>2</v>
      </c>
      <c r="C6" s="1176" t="s">
        <v>948</v>
      </c>
      <c r="D6" s="1240">
        <f t="shared" si="0"/>
        <v>0</v>
      </c>
      <c r="E6" s="1241">
        <f t="shared" si="1"/>
        <v>0</v>
      </c>
      <c r="F6" s="1244" t="e">
        <f t="shared" ref="F6:F36" si="8">D6/E6</f>
        <v>#DIV/0!</v>
      </c>
      <c r="G6" s="1244" t="e">
        <f t="shared" ref="G6:G34" si="9">SUM(O6,W6)</f>
        <v>#DIV/0!</v>
      </c>
      <c r="H6" s="1241">
        <f t="shared" si="2"/>
        <v>0</v>
      </c>
      <c r="I6" s="1244" t="e">
        <f t="shared" si="3"/>
        <v>#DIV/0!</v>
      </c>
      <c r="J6" s="1241">
        <f t="shared" si="4"/>
        <v>0</v>
      </c>
      <c r="K6" s="1245" t="e">
        <f t="shared" si="5"/>
        <v>#DIV/0!</v>
      </c>
      <c r="L6" s="1246"/>
      <c r="M6" s="1241">
        <f t="shared" si="6"/>
        <v>0</v>
      </c>
      <c r="N6" s="1244" t="e">
        <f t="shared" ref="N6:N34" si="10">L6/M6</f>
        <v>#DIV/0!</v>
      </c>
      <c r="O6" s="1244" t="e">
        <f>M6/ベースライン!D5*100</f>
        <v>#DIV/0!</v>
      </c>
      <c r="P6" s="1241">
        <f t="shared" ref="P6:P34" si="11">AJ6</f>
        <v>0</v>
      </c>
      <c r="Q6" s="1244" t="e">
        <f>P6/ベースライン!E5*100</f>
        <v>#DIV/0!</v>
      </c>
      <c r="R6" s="1241">
        <f t="shared" ref="R6:R34" si="12">AK6</f>
        <v>0</v>
      </c>
      <c r="S6" s="1245" t="e">
        <f>R6/ベースライン!F5*100</f>
        <v>#DIV/0!</v>
      </c>
      <c r="T6" s="1247"/>
      <c r="U6" s="1241">
        <f t="shared" ref="U6:U34" si="13">SUM(BD6:BI6)</f>
        <v>0</v>
      </c>
      <c r="V6" s="1244" t="e">
        <f t="shared" ref="V6:V34" si="14">T6/U6</f>
        <v>#DIV/0!</v>
      </c>
      <c r="W6" s="1244" t="e">
        <f>U6/ベースライン!D5*100</f>
        <v>#DIV/0!</v>
      </c>
      <c r="X6" s="1241">
        <f t="shared" ref="X6:X34" si="15">SUM(BJ6:BM6)</f>
        <v>0</v>
      </c>
      <c r="Y6" s="1244" t="e">
        <f>X6/ベースライン!E5*100</f>
        <v>#DIV/0!</v>
      </c>
      <c r="Z6" s="1241">
        <f t="shared" ref="Z6:Z34" si="16">SUM(BN6:BR6)</f>
        <v>0</v>
      </c>
      <c r="AA6" s="1245" t="e">
        <f>Z6/ベースライン!F5*100</f>
        <v>#DIV/0!</v>
      </c>
      <c r="AB6" s="1246"/>
      <c r="AC6" s="1248"/>
      <c r="AD6" s="1246"/>
      <c r="AE6" s="1249"/>
      <c r="AF6" s="1250">
        <f t="shared" ref="AF6:AG34" si="17">AB6-AD6</f>
        <v>0</v>
      </c>
      <c r="AG6" s="1241">
        <f t="shared" si="17"/>
        <v>0</v>
      </c>
      <c r="AH6" s="1241">
        <f>AF6*ベースライン!H5*同時点灯率!$B$3*12</f>
        <v>0</v>
      </c>
      <c r="AI6" s="1241">
        <f>AG6*ベースライン!I5</f>
        <v>0</v>
      </c>
      <c r="AJ6" s="1241">
        <f>AG6*換算係数!$D$4</f>
        <v>0</v>
      </c>
      <c r="AK6" s="1251">
        <f>AG6*換算係数!$F$4</f>
        <v>0</v>
      </c>
      <c r="AL6" s="1247"/>
      <c r="AM6" s="1252"/>
      <c r="AN6" s="1252"/>
      <c r="AO6" s="1252"/>
      <c r="AP6" s="1252"/>
      <c r="AQ6" s="1253"/>
      <c r="AR6" s="1247"/>
      <c r="AS6" s="1252"/>
      <c r="AT6" s="1252"/>
      <c r="AU6" s="1252"/>
      <c r="AV6" s="1252"/>
      <c r="AW6" s="1253"/>
      <c r="AX6" s="1240">
        <f t="shared" ref="AX6:BC34" si="18">AL6-AR6</f>
        <v>0</v>
      </c>
      <c r="AY6" s="1241">
        <f t="shared" ref="AY6:BC20" si="19">AM6-AS6</f>
        <v>0</v>
      </c>
      <c r="AZ6" s="1241">
        <f t="shared" si="19"/>
        <v>0</v>
      </c>
      <c r="BA6" s="1241">
        <f t="shared" si="19"/>
        <v>0</v>
      </c>
      <c r="BB6" s="1241">
        <f t="shared" si="19"/>
        <v>0</v>
      </c>
      <c r="BC6" s="1251">
        <f t="shared" si="19"/>
        <v>0</v>
      </c>
      <c r="BD6" s="1240">
        <f>AX6*ベースライン!H5*同時点灯率!$B$3*12</f>
        <v>0</v>
      </c>
      <c r="BE6" s="1241">
        <f>AY6*ベースライン!I5</f>
        <v>0</v>
      </c>
      <c r="BF6" s="1241">
        <f>AZ6*ベースライン!J5</f>
        <v>0</v>
      </c>
      <c r="BG6" s="1241">
        <f>BA6*ベースライン!K5</f>
        <v>0</v>
      </c>
      <c r="BH6" s="1241">
        <f>BB6*ベースライン!L5</f>
        <v>0</v>
      </c>
      <c r="BI6" s="1251"/>
      <c r="BJ6" s="1241">
        <f>AY6*換算係数!$D$4</f>
        <v>0</v>
      </c>
      <c r="BK6" s="1241">
        <f>AZ6*換算係数!$D$6/換算係数!$E$11</f>
        <v>0</v>
      </c>
      <c r="BL6" s="1241">
        <f>BA6*換算係数!$D$6/換算係数!$E$11</f>
        <v>0</v>
      </c>
      <c r="BM6" s="1251"/>
      <c r="BN6" s="1250">
        <f>AY6*換算係数!$F$4</f>
        <v>0</v>
      </c>
      <c r="BO6" s="1241">
        <f>AZ6*換算係数!$F$6/換算係数!$E$11</f>
        <v>0</v>
      </c>
      <c r="BP6" s="1241">
        <f>BA6*換算係数!$F$6/換算係数!$E$11</f>
        <v>0</v>
      </c>
      <c r="BQ6" s="1241">
        <f>BB6*換算係数!$F$10*1000</f>
        <v>0</v>
      </c>
      <c r="BR6" s="1251"/>
    </row>
    <row r="7" spans="2:70" ht="14.4">
      <c r="B7" s="1234">
        <v>3</v>
      </c>
      <c r="C7" s="1176" t="s">
        <v>949</v>
      </c>
      <c r="D7" s="1240">
        <f t="shared" si="0"/>
        <v>0</v>
      </c>
      <c r="E7" s="1241">
        <f t="shared" si="1"/>
        <v>0</v>
      </c>
      <c r="F7" s="1244" t="e">
        <f t="shared" si="8"/>
        <v>#DIV/0!</v>
      </c>
      <c r="G7" s="1244" t="e">
        <f t="shared" si="9"/>
        <v>#DIV/0!</v>
      </c>
      <c r="H7" s="1241">
        <f t="shared" si="2"/>
        <v>0</v>
      </c>
      <c r="I7" s="1244" t="e">
        <f t="shared" si="3"/>
        <v>#DIV/0!</v>
      </c>
      <c r="J7" s="1241">
        <f t="shared" si="4"/>
        <v>0</v>
      </c>
      <c r="K7" s="1245" t="e">
        <f t="shared" si="5"/>
        <v>#DIV/0!</v>
      </c>
      <c r="L7" s="1246"/>
      <c r="M7" s="1241">
        <f t="shared" si="6"/>
        <v>0</v>
      </c>
      <c r="N7" s="1244" t="e">
        <f t="shared" si="10"/>
        <v>#DIV/0!</v>
      </c>
      <c r="O7" s="1244" t="e">
        <f>M7/ベースライン!D6*100</f>
        <v>#DIV/0!</v>
      </c>
      <c r="P7" s="1241">
        <f t="shared" si="11"/>
        <v>0</v>
      </c>
      <c r="Q7" s="1244" t="e">
        <f>P7/ベースライン!E6*100</f>
        <v>#DIV/0!</v>
      </c>
      <c r="R7" s="1241">
        <f t="shared" si="12"/>
        <v>0</v>
      </c>
      <c r="S7" s="1245" t="e">
        <f>R7/ベースライン!F6*100</f>
        <v>#DIV/0!</v>
      </c>
      <c r="T7" s="1247"/>
      <c r="U7" s="1241">
        <f t="shared" si="13"/>
        <v>0</v>
      </c>
      <c r="V7" s="1244" t="e">
        <f t="shared" si="14"/>
        <v>#DIV/0!</v>
      </c>
      <c r="W7" s="1244" t="e">
        <f>U7/ベースライン!D6*100</f>
        <v>#DIV/0!</v>
      </c>
      <c r="X7" s="1241">
        <f t="shared" si="15"/>
        <v>0</v>
      </c>
      <c r="Y7" s="1244" t="e">
        <f>X7/ベースライン!E6*100</f>
        <v>#DIV/0!</v>
      </c>
      <c r="Z7" s="1241">
        <f t="shared" si="16"/>
        <v>0</v>
      </c>
      <c r="AA7" s="1245" t="e">
        <f>Z7/ベースライン!F6*100</f>
        <v>#DIV/0!</v>
      </c>
      <c r="AB7" s="1246"/>
      <c r="AC7" s="1248"/>
      <c r="AD7" s="1246"/>
      <c r="AE7" s="1249"/>
      <c r="AF7" s="1250">
        <f t="shared" si="17"/>
        <v>0</v>
      </c>
      <c r="AG7" s="1241">
        <f t="shared" si="17"/>
        <v>0</v>
      </c>
      <c r="AH7" s="1241">
        <f>AF7*ベースライン!H6*同時点灯率!$B$3*12</f>
        <v>0</v>
      </c>
      <c r="AI7" s="1241">
        <f>AG7*ベースライン!I6</f>
        <v>0</v>
      </c>
      <c r="AJ7" s="1241">
        <f>AG7*換算係数!$D$4</f>
        <v>0</v>
      </c>
      <c r="AK7" s="1251">
        <f>AG7*換算係数!$F$4</f>
        <v>0</v>
      </c>
      <c r="AL7" s="1247"/>
      <c r="AM7" s="1252"/>
      <c r="AN7" s="1252"/>
      <c r="AO7" s="1252"/>
      <c r="AP7" s="1252"/>
      <c r="AQ7" s="1253"/>
      <c r="AR7" s="1247"/>
      <c r="AS7" s="1252"/>
      <c r="AT7" s="1252"/>
      <c r="AU7" s="1252"/>
      <c r="AV7" s="1252"/>
      <c r="AW7" s="1253"/>
      <c r="AX7" s="1240">
        <f t="shared" si="18"/>
        <v>0</v>
      </c>
      <c r="AY7" s="1241">
        <f t="shared" si="19"/>
        <v>0</v>
      </c>
      <c r="AZ7" s="1241">
        <f t="shared" si="19"/>
        <v>0</v>
      </c>
      <c r="BA7" s="1241">
        <f t="shared" si="19"/>
        <v>0</v>
      </c>
      <c r="BB7" s="1241">
        <f t="shared" si="19"/>
        <v>0</v>
      </c>
      <c r="BC7" s="1251">
        <f t="shared" si="19"/>
        <v>0</v>
      </c>
      <c r="BD7" s="1240">
        <f>AX7*ベースライン!H6*同時点灯率!$B$3*12</f>
        <v>0</v>
      </c>
      <c r="BE7" s="1241">
        <f>AY7*ベースライン!I6</f>
        <v>0</v>
      </c>
      <c r="BF7" s="1241">
        <f>AZ7*ベースライン!J6</f>
        <v>0</v>
      </c>
      <c r="BG7" s="1241">
        <f>BA7*ベースライン!K6</f>
        <v>0</v>
      </c>
      <c r="BH7" s="1241">
        <f>BB7*ベースライン!L6</f>
        <v>0</v>
      </c>
      <c r="BI7" s="1251"/>
      <c r="BJ7" s="1241">
        <f>AY7*換算係数!$D$4</f>
        <v>0</v>
      </c>
      <c r="BK7" s="1241">
        <f>AZ7*換算係数!$D$6/換算係数!$E$11</f>
        <v>0</v>
      </c>
      <c r="BL7" s="1241">
        <f>BA7*換算係数!$D$6/換算係数!$E$11</f>
        <v>0</v>
      </c>
      <c r="BM7" s="1251"/>
      <c r="BN7" s="1250">
        <f>AY7*換算係数!$F$4</f>
        <v>0</v>
      </c>
      <c r="BO7" s="1241">
        <f>AZ7*換算係数!$F$6/換算係数!$E$11</f>
        <v>0</v>
      </c>
      <c r="BP7" s="1241">
        <f>BA7*換算係数!$F$6/換算係数!$E$11</f>
        <v>0</v>
      </c>
      <c r="BQ7" s="1241">
        <f>BB7*換算係数!$F$10*1000</f>
        <v>0</v>
      </c>
      <c r="BR7" s="1251"/>
    </row>
    <row r="8" spans="2:70" ht="14.4">
      <c r="B8" s="1234">
        <v>4</v>
      </c>
      <c r="C8" s="1176" t="s">
        <v>950</v>
      </c>
      <c r="D8" s="1240">
        <f t="shared" si="0"/>
        <v>0</v>
      </c>
      <c r="E8" s="1241">
        <f t="shared" si="1"/>
        <v>0</v>
      </c>
      <c r="F8" s="1244" t="e">
        <f t="shared" si="8"/>
        <v>#DIV/0!</v>
      </c>
      <c r="G8" s="1244" t="e">
        <f t="shared" si="9"/>
        <v>#DIV/0!</v>
      </c>
      <c r="H8" s="1241">
        <f t="shared" si="2"/>
        <v>0</v>
      </c>
      <c r="I8" s="1244" t="e">
        <f t="shared" si="3"/>
        <v>#DIV/0!</v>
      </c>
      <c r="J8" s="1241">
        <f t="shared" si="4"/>
        <v>0</v>
      </c>
      <c r="K8" s="1245" t="e">
        <f t="shared" si="5"/>
        <v>#DIV/0!</v>
      </c>
      <c r="L8" s="1246"/>
      <c r="M8" s="1241">
        <f t="shared" si="6"/>
        <v>0</v>
      </c>
      <c r="N8" s="1244" t="e">
        <f t="shared" si="10"/>
        <v>#DIV/0!</v>
      </c>
      <c r="O8" s="1244" t="e">
        <f>M8/ベースライン!D7*100</f>
        <v>#DIV/0!</v>
      </c>
      <c r="P8" s="1241">
        <f t="shared" si="11"/>
        <v>0</v>
      </c>
      <c r="Q8" s="1244" t="e">
        <f>P8/ベースライン!E7*100</f>
        <v>#DIV/0!</v>
      </c>
      <c r="R8" s="1241">
        <f t="shared" si="12"/>
        <v>0</v>
      </c>
      <c r="S8" s="1245" t="e">
        <f>R8/ベースライン!F7*100</f>
        <v>#DIV/0!</v>
      </c>
      <c r="T8" s="1247"/>
      <c r="U8" s="1241">
        <f t="shared" si="13"/>
        <v>0</v>
      </c>
      <c r="V8" s="1244" t="e">
        <f t="shared" si="14"/>
        <v>#DIV/0!</v>
      </c>
      <c r="W8" s="1244" t="e">
        <f>U8/ベースライン!D7*100</f>
        <v>#DIV/0!</v>
      </c>
      <c r="X8" s="1241">
        <f t="shared" si="15"/>
        <v>0</v>
      </c>
      <c r="Y8" s="1244" t="e">
        <f>X8/ベースライン!E7*100</f>
        <v>#DIV/0!</v>
      </c>
      <c r="Z8" s="1241">
        <f t="shared" si="16"/>
        <v>0</v>
      </c>
      <c r="AA8" s="1245" t="e">
        <f>Z8/ベースライン!F7*100</f>
        <v>#DIV/0!</v>
      </c>
      <c r="AB8" s="1246"/>
      <c r="AC8" s="1248"/>
      <c r="AD8" s="1246"/>
      <c r="AE8" s="1249"/>
      <c r="AF8" s="1250">
        <f t="shared" si="17"/>
        <v>0</v>
      </c>
      <c r="AG8" s="1241">
        <f t="shared" si="17"/>
        <v>0</v>
      </c>
      <c r="AH8" s="1241">
        <f>AF8*ベースライン!H7*同時点灯率!$B$3*12</f>
        <v>0</v>
      </c>
      <c r="AI8" s="1241">
        <f>AG8*ベースライン!I7</f>
        <v>0</v>
      </c>
      <c r="AJ8" s="1241">
        <f>AG8*換算係数!$D$4</f>
        <v>0</v>
      </c>
      <c r="AK8" s="1251">
        <f>AG8*換算係数!$F$4</f>
        <v>0</v>
      </c>
      <c r="AL8" s="1247"/>
      <c r="AM8" s="1252"/>
      <c r="AN8" s="1252"/>
      <c r="AO8" s="1252"/>
      <c r="AP8" s="1252"/>
      <c r="AQ8" s="1253"/>
      <c r="AR8" s="1247"/>
      <c r="AS8" s="1252"/>
      <c r="AT8" s="1252"/>
      <c r="AU8" s="1252"/>
      <c r="AV8" s="1252"/>
      <c r="AW8" s="1253"/>
      <c r="AX8" s="1240">
        <f t="shared" si="18"/>
        <v>0</v>
      </c>
      <c r="AY8" s="1241">
        <f t="shared" si="19"/>
        <v>0</v>
      </c>
      <c r="AZ8" s="1241">
        <f t="shared" si="19"/>
        <v>0</v>
      </c>
      <c r="BA8" s="1241">
        <f t="shared" si="19"/>
        <v>0</v>
      </c>
      <c r="BB8" s="1241">
        <f t="shared" si="19"/>
        <v>0</v>
      </c>
      <c r="BC8" s="1251">
        <f t="shared" si="19"/>
        <v>0</v>
      </c>
      <c r="BD8" s="1240">
        <f>AX8*ベースライン!H7*同時点灯率!$B$3*12</f>
        <v>0</v>
      </c>
      <c r="BE8" s="1241">
        <f>AY8*ベースライン!I7</f>
        <v>0</v>
      </c>
      <c r="BF8" s="1241">
        <f>AZ8*ベースライン!J7</f>
        <v>0</v>
      </c>
      <c r="BG8" s="1241">
        <f>BA8*ベースライン!K7</f>
        <v>0</v>
      </c>
      <c r="BH8" s="1241">
        <f>BB8*ベースライン!L7</f>
        <v>0</v>
      </c>
      <c r="BI8" s="1251"/>
      <c r="BJ8" s="1241">
        <f>AY8*換算係数!$D$4</f>
        <v>0</v>
      </c>
      <c r="BK8" s="1241">
        <f>AZ8*換算係数!$D$6/換算係数!$E$11</f>
        <v>0</v>
      </c>
      <c r="BL8" s="1241">
        <f>BA8*換算係数!$D$6/換算係数!$E$11</f>
        <v>0</v>
      </c>
      <c r="BM8" s="1251"/>
      <c r="BN8" s="1250">
        <f>AY8*換算係数!$F$4</f>
        <v>0</v>
      </c>
      <c r="BO8" s="1241">
        <f>AZ8*換算係数!$F$6/換算係数!$E$11</f>
        <v>0</v>
      </c>
      <c r="BP8" s="1241">
        <f>BA8*換算係数!$F$6/換算係数!$E$11</f>
        <v>0</v>
      </c>
      <c r="BQ8" s="1241">
        <f>BB8*換算係数!$F$10*1000</f>
        <v>0</v>
      </c>
      <c r="BR8" s="1251"/>
    </row>
    <row r="9" spans="2:70" ht="14.4">
      <c r="B9" s="1234">
        <v>5</v>
      </c>
      <c r="C9" s="1176" t="s">
        <v>951</v>
      </c>
      <c r="D9" s="1240">
        <f t="shared" si="0"/>
        <v>0</v>
      </c>
      <c r="E9" s="1241">
        <f t="shared" si="1"/>
        <v>0</v>
      </c>
      <c r="F9" s="1244" t="e">
        <f t="shared" si="8"/>
        <v>#DIV/0!</v>
      </c>
      <c r="G9" s="1244" t="e">
        <f t="shared" si="9"/>
        <v>#DIV/0!</v>
      </c>
      <c r="H9" s="1241">
        <f t="shared" si="2"/>
        <v>0</v>
      </c>
      <c r="I9" s="1244" t="e">
        <f t="shared" si="3"/>
        <v>#DIV/0!</v>
      </c>
      <c r="J9" s="1241">
        <f t="shared" si="4"/>
        <v>0</v>
      </c>
      <c r="K9" s="1245" t="e">
        <f t="shared" si="5"/>
        <v>#DIV/0!</v>
      </c>
      <c r="L9" s="1246"/>
      <c r="M9" s="1241">
        <f t="shared" si="6"/>
        <v>0</v>
      </c>
      <c r="N9" s="1244" t="e">
        <f t="shared" si="10"/>
        <v>#DIV/0!</v>
      </c>
      <c r="O9" s="1244" t="e">
        <f>M9/ベースライン!D8*100</f>
        <v>#DIV/0!</v>
      </c>
      <c r="P9" s="1241">
        <f t="shared" si="11"/>
        <v>0</v>
      </c>
      <c r="Q9" s="1244" t="e">
        <f>P9/ベースライン!E8*100</f>
        <v>#DIV/0!</v>
      </c>
      <c r="R9" s="1241">
        <f t="shared" si="12"/>
        <v>0</v>
      </c>
      <c r="S9" s="1245" t="e">
        <f>R9/ベースライン!F8*100</f>
        <v>#DIV/0!</v>
      </c>
      <c r="T9" s="1247"/>
      <c r="U9" s="1241">
        <f t="shared" si="13"/>
        <v>0</v>
      </c>
      <c r="V9" s="1244" t="e">
        <f t="shared" si="14"/>
        <v>#DIV/0!</v>
      </c>
      <c r="W9" s="1244" t="e">
        <f>U9/ベースライン!D8*100</f>
        <v>#DIV/0!</v>
      </c>
      <c r="X9" s="1241">
        <f t="shared" si="15"/>
        <v>0</v>
      </c>
      <c r="Y9" s="1244" t="e">
        <f>X9/ベースライン!E8*100</f>
        <v>#DIV/0!</v>
      </c>
      <c r="Z9" s="1241">
        <f t="shared" si="16"/>
        <v>0</v>
      </c>
      <c r="AA9" s="1245" t="e">
        <f>Z9/ベースライン!F8*100</f>
        <v>#DIV/0!</v>
      </c>
      <c r="AB9" s="1246"/>
      <c r="AC9" s="1248"/>
      <c r="AD9" s="1246"/>
      <c r="AE9" s="1249"/>
      <c r="AF9" s="1250">
        <f t="shared" si="17"/>
        <v>0</v>
      </c>
      <c r="AG9" s="1241">
        <f t="shared" si="17"/>
        <v>0</v>
      </c>
      <c r="AH9" s="1241">
        <f>AF9*ベースライン!H8*同時点灯率!$B$3*12</f>
        <v>0</v>
      </c>
      <c r="AI9" s="1241">
        <f>AG9*ベースライン!I8</f>
        <v>0</v>
      </c>
      <c r="AJ9" s="1241">
        <f>AG9*換算係数!$D$4</f>
        <v>0</v>
      </c>
      <c r="AK9" s="1251">
        <f>AG9*換算係数!$F$4</f>
        <v>0</v>
      </c>
      <c r="AL9" s="1247"/>
      <c r="AM9" s="1252"/>
      <c r="AN9" s="1252"/>
      <c r="AO9" s="1252"/>
      <c r="AP9" s="1252"/>
      <c r="AQ9" s="1253"/>
      <c r="AR9" s="1247"/>
      <c r="AS9" s="1252"/>
      <c r="AT9" s="1252"/>
      <c r="AU9" s="1252"/>
      <c r="AV9" s="1252"/>
      <c r="AW9" s="1253"/>
      <c r="AX9" s="1240">
        <f t="shared" si="18"/>
        <v>0</v>
      </c>
      <c r="AY9" s="1241">
        <f t="shared" si="19"/>
        <v>0</v>
      </c>
      <c r="AZ9" s="1241">
        <f t="shared" si="19"/>
        <v>0</v>
      </c>
      <c r="BA9" s="1241">
        <f t="shared" si="19"/>
        <v>0</v>
      </c>
      <c r="BB9" s="1241">
        <f t="shared" si="19"/>
        <v>0</v>
      </c>
      <c r="BC9" s="1251">
        <f t="shared" si="19"/>
        <v>0</v>
      </c>
      <c r="BD9" s="1240">
        <f>AX9*ベースライン!H8*同時点灯率!$B$3*12</f>
        <v>0</v>
      </c>
      <c r="BE9" s="1241">
        <f>AY9*ベースライン!I8</f>
        <v>0</v>
      </c>
      <c r="BF9" s="1241">
        <f>AZ9*ベースライン!J8</f>
        <v>0</v>
      </c>
      <c r="BG9" s="1241">
        <f>BA9*ベースライン!K8</f>
        <v>0</v>
      </c>
      <c r="BH9" s="1241">
        <f>BB9*ベースライン!L8</f>
        <v>0</v>
      </c>
      <c r="BI9" s="1251"/>
      <c r="BJ9" s="1241">
        <f>AY9*換算係数!$D$4</f>
        <v>0</v>
      </c>
      <c r="BK9" s="1241">
        <f>AZ9*換算係数!$D$6/換算係数!$E$11</f>
        <v>0</v>
      </c>
      <c r="BL9" s="1241">
        <f>BA9*換算係数!$D$6/換算係数!$E$11</f>
        <v>0</v>
      </c>
      <c r="BM9" s="1251"/>
      <c r="BN9" s="1250">
        <f>AY9*換算係数!$F$4</f>
        <v>0</v>
      </c>
      <c r="BO9" s="1241">
        <f>AZ9*換算係数!$F$6/換算係数!$E$11</f>
        <v>0</v>
      </c>
      <c r="BP9" s="1241">
        <f>BA9*換算係数!$F$6/換算係数!$E$11</f>
        <v>0</v>
      </c>
      <c r="BQ9" s="1241">
        <f>BB9*換算係数!$F$10*1000</f>
        <v>0</v>
      </c>
      <c r="BR9" s="1251"/>
    </row>
    <row r="10" spans="2:70" ht="14.4">
      <c r="B10" s="1234">
        <v>6</v>
      </c>
      <c r="C10" s="1176" t="s">
        <v>952</v>
      </c>
      <c r="D10" s="1240">
        <f t="shared" si="0"/>
        <v>0</v>
      </c>
      <c r="E10" s="1241">
        <f t="shared" si="1"/>
        <v>0</v>
      </c>
      <c r="F10" s="1244" t="e">
        <f t="shared" si="8"/>
        <v>#DIV/0!</v>
      </c>
      <c r="G10" s="1244" t="e">
        <f t="shared" si="9"/>
        <v>#DIV/0!</v>
      </c>
      <c r="H10" s="1241">
        <f t="shared" si="2"/>
        <v>0</v>
      </c>
      <c r="I10" s="1244" t="e">
        <f t="shared" si="3"/>
        <v>#DIV/0!</v>
      </c>
      <c r="J10" s="1241">
        <f t="shared" si="4"/>
        <v>0</v>
      </c>
      <c r="K10" s="1245" t="e">
        <f t="shared" si="5"/>
        <v>#DIV/0!</v>
      </c>
      <c r="L10" s="1246"/>
      <c r="M10" s="1241">
        <f t="shared" si="6"/>
        <v>0</v>
      </c>
      <c r="N10" s="1244" t="e">
        <f t="shared" si="10"/>
        <v>#DIV/0!</v>
      </c>
      <c r="O10" s="1244" t="e">
        <f>M10/ベースライン!D9*100</f>
        <v>#DIV/0!</v>
      </c>
      <c r="P10" s="1241">
        <f t="shared" si="11"/>
        <v>0</v>
      </c>
      <c r="Q10" s="1244" t="e">
        <f>P10/ベースライン!E9*100</f>
        <v>#DIV/0!</v>
      </c>
      <c r="R10" s="1241">
        <f t="shared" si="12"/>
        <v>0</v>
      </c>
      <c r="S10" s="1245" t="e">
        <f>R10/ベースライン!F9*100</f>
        <v>#DIV/0!</v>
      </c>
      <c r="T10" s="1247"/>
      <c r="U10" s="1241">
        <f t="shared" si="13"/>
        <v>0</v>
      </c>
      <c r="V10" s="1244" t="e">
        <f t="shared" si="14"/>
        <v>#DIV/0!</v>
      </c>
      <c r="W10" s="1244" t="e">
        <f>U10/ベースライン!D9*100</f>
        <v>#DIV/0!</v>
      </c>
      <c r="X10" s="1241">
        <f t="shared" si="15"/>
        <v>0</v>
      </c>
      <c r="Y10" s="1244" t="e">
        <f>X10/ベースライン!E9*100</f>
        <v>#DIV/0!</v>
      </c>
      <c r="Z10" s="1241">
        <f t="shared" si="16"/>
        <v>0</v>
      </c>
      <c r="AA10" s="1245" t="e">
        <f>Z10/ベースライン!F9*100</f>
        <v>#DIV/0!</v>
      </c>
      <c r="AB10" s="1246"/>
      <c r="AC10" s="1248"/>
      <c r="AD10" s="1246"/>
      <c r="AE10" s="1249"/>
      <c r="AF10" s="1250">
        <f t="shared" si="17"/>
        <v>0</v>
      </c>
      <c r="AG10" s="1241">
        <f t="shared" si="17"/>
        <v>0</v>
      </c>
      <c r="AH10" s="1241">
        <f>AF10*ベースライン!H9*同時点灯率!$B$3*12</f>
        <v>0</v>
      </c>
      <c r="AI10" s="1241">
        <f>AG10*ベースライン!I9</f>
        <v>0</v>
      </c>
      <c r="AJ10" s="1241">
        <f>AG10*換算係数!$D$4</f>
        <v>0</v>
      </c>
      <c r="AK10" s="1251">
        <f>AG10*換算係数!$F$4</f>
        <v>0</v>
      </c>
      <c r="AL10" s="1247"/>
      <c r="AM10" s="1252"/>
      <c r="AN10" s="1252"/>
      <c r="AO10" s="1252"/>
      <c r="AP10" s="1252"/>
      <c r="AQ10" s="1253"/>
      <c r="AR10" s="1247"/>
      <c r="AS10" s="1252"/>
      <c r="AT10" s="1252"/>
      <c r="AU10" s="1252"/>
      <c r="AV10" s="1252"/>
      <c r="AW10" s="1253"/>
      <c r="AX10" s="1240">
        <f t="shared" si="18"/>
        <v>0</v>
      </c>
      <c r="AY10" s="1241">
        <f t="shared" si="19"/>
        <v>0</v>
      </c>
      <c r="AZ10" s="1241">
        <f t="shared" si="19"/>
        <v>0</v>
      </c>
      <c r="BA10" s="1241">
        <f t="shared" si="19"/>
        <v>0</v>
      </c>
      <c r="BB10" s="1241">
        <f t="shared" si="19"/>
        <v>0</v>
      </c>
      <c r="BC10" s="1251">
        <f t="shared" si="19"/>
        <v>0</v>
      </c>
      <c r="BD10" s="1240">
        <f>AX10*ベースライン!H9*同時点灯率!$B$3*12</f>
        <v>0</v>
      </c>
      <c r="BE10" s="1241">
        <f>AY10*ベースライン!I9</f>
        <v>0</v>
      </c>
      <c r="BF10" s="1241">
        <f>AZ10*ベースライン!J9</f>
        <v>0</v>
      </c>
      <c r="BG10" s="1241">
        <f>BA10*ベースライン!K9</f>
        <v>0</v>
      </c>
      <c r="BH10" s="1241">
        <f>BB10*ベースライン!L9</f>
        <v>0</v>
      </c>
      <c r="BI10" s="1251"/>
      <c r="BJ10" s="1241">
        <f>AY10*換算係数!$D$4</f>
        <v>0</v>
      </c>
      <c r="BK10" s="1241">
        <f>AZ10*換算係数!$D$6/換算係数!$E$11</f>
        <v>0</v>
      </c>
      <c r="BL10" s="1241">
        <f>BA10*換算係数!$D$6/換算係数!$E$11</f>
        <v>0</v>
      </c>
      <c r="BM10" s="1251"/>
      <c r="BN10" s="1250">
        <f>AY10*換算係数!$F$4</f>
        <v>0</v>
      </c>
      <c r="BO10" s="1241">
        <f>AZ10*換算係数!$F$6/換算係数!$E$11</f>
        <v>0</v>
      </c>
      <c r="BP10" s="1241">
        <f>BA10*換算係数!$F$6/換算係数!$E$11</f>
        <v>0</v>
      </c>
      <c r="BQ10" s="1241">
        <f>BB10*換算係数!$F$10*1000</f>
        <v>0</v>
      </c>
      <c r="BR10" s="1251"/>
    </row>
    <row r="11" spans="2:70" ht="14.4">
      <c r="B11" s="1234">
        <v>7</v>
      </c>
      <c r="C11" s="1176" t="s">
        <v>953</v>
      </c>
      <c r="D11" s="1240">
        <f t="shared" si="0"/>
        <v>0</v>
      </c>
      <c r="E11" s="1241">
        <f t="shared" si="1"/>
        <v>0</v>
      </c>
      <c r="F11" s="1244" t="e">
        <f t="shared" si="8"/>
        <v>#DIV/0!</v>
      </c>
      <c r="G11" s="1244" t="e">
        <f t="shared" si="9"/>
        <v>#DIV/0!</v>
      </c>
      <c r="H11" s="1241">
        <f t="shared" si="2"/>
        <v>0</v>
      </c>
      <c r="I11" s="1244" t="e">
        <f t="shared" si="3"/>
        <v>#DIV/0!</v>
      </c>
      <c r="J11" s="1241">
        <f t="shared" si="4"/>
        <v>0</v>
      </c>
      <c r="K11" s="1245" t="e">
        <f t="shared" si="5"/>
        <v>#DIV/0!</v>
      </c>
      <c r="L11" s="1246"/>
      <c r="M11" s="1241">
        <f t="shared" si="6"/>
        <v>0</v>
      </c>
      <c r="N11" s="1244" t="e">
        <f t="shared" si="10"/>
        <v>#DIV/0!</v>
      </c>
      <c r="O11" s="1244" t="e">
        <f>M11/ベースライン!D10*100</f>
        <v>#DIV/0!</v>
      </c>
      <c r="P11" s="1241">
        <f t="shared" si="11"/>
        <v>0</v>
      </c>
      <c r="Q11" s="1244" t="e">
        <f>P11/ベースライン!E10*100</f>
        <v>#DIV/0!</v>
      </c>
      <c r="R11" s="1241">
        <f t="shared" si="12"/>
        <v>0</v>
      </c>
      <c r="S11" s="1245" t="e">
        <f>R11/ベースライン!F10*100</f>
        <v>#DIV/0!</v>
      </c>
      <c r="T11" s="1247"/>
      <c r="U11" s="1241">
        <f t="shared" si="13"/>
        <v>0</v>
      </c>
      <c r="V11" s="1244" t="e">
        <f t="shared" si="14"/>
        <v>#DIV/0!</v>
      </c>
      <c r="W11" s="1244" t="e">
        <f>U11/ベースライン!D10*100</f>
        <v>#DIV/0!</v>
      </c>
      <c r="X11" s="1241">
        <f t="shared" si="15"/>
        <v>0</v>
      </c>
      <c r="Y11" s="1244" t="e">
        <f>X11/ベースライン!E10*100</f>
        <v>#DIV/0!</v>
      </c>
      <c r="Z11" s="1241">
        <f t="shared" si="16"/>
        <v>0</v>
      </c>
      <c r="AA11" s="1245" t="e">
        <f>Z11/ベースライン!F10*100</f>
        <v>#DIV/0!</v>
      </c>
      <c r="AB11" s="1246"/>
      <c r="AC11" s="1248"/>
      <c r="AD11" s="1246"/>
      <c r="AE11" s="1249"/>
      <c r="AF11" s="1250">
        <f t="shared" si="17"/>
        <v>0</v>
      </c>
      <c r="AG11" s="1241">
        <f t="shared" si="17"/>
        <v>0</v>
      </c>
      <c r="AH11" s="1241">
        <f>AF11*ベースライン!H10*同時点灯率!$B$3*12</f>
        <v>0</v>
      </c>
      <c r="AI11" s="1241">
        <f>AG11*ベースライン!I10</f>
        <v>0</v>
      </c>
      <c r="AJ11" s="1241">
        <f>AG11*換算係数!$D$4</f>
        <v>0</v>
      </c>
      <c r="AK11" s="1251">
        <f>AG11*換算係数!$F$4</f>
        <v>0</v>
      </c>
      <c r="AL11" s="1247"/>
      <c r="AM11" s="1252"/>
      <c r="AN11" s="1252"/>
      <c r="AO11" s="1252"/>
      <c r="AP11" s="1252"/>
      <c r="AQ11" s="1253"/>
      <c r="AR11" s="1247"/>
      <c r="AS11" s="1252"/>
      <c r="AT11" s="1252"/>
      <c r="AU11" s="1252"/>
      <c r="AV11" s="1252"/>
      <c r="AW11" s="1253"/>
      <c r="AX11" s="1240">
        <f t="shared" si="18"/>
        <v>0</v>
      </c>
      <c r="AY11" s="1241">
        <f t="shared" si="19"/>
        <v>0</v>
      </c>
      <c r="AZ11" s="1241">
        <f t="shared" si="19"/>
        <v>0</v>
      </c>
      <c r="BA11" s="1241">
        <f t="shared" si="19"/>
        <v>0</v>
      </c>
      <c r="BB11" s="1241">
        <f t="shared" si="19"/>
        <v>0</v>
      </c>
      <c r="BC11" s="1251">
        <f t="shared" si="19"/>
        <v>0</v>
      </c>
      <c r="BD11" s="1240">
        <f>AX11*ベースライン!H10*同時点灯率!$B$3*12</f>
        <v>0</v>
      </c>
      <c r="BE11" s="1241">
        <f>AY11*ベースライン!I10</f>
        <v>0</v>
      </c>
      <c r="BF11" s="1241">
        <f>AZ11*ベースライン!J10</f>
        <v>0</v>
      </c>
      <c r="BG11" s="1241">
        <f>BA11*ベースライン!K10</f>
        <v>0</v>
      </c>
      <c r="BH11" s="1241">
        <f>BB11*ベースライン!L10</f>
        <v>0</v>
      </c>
      <c r="BI11" s="1251"/>
      <c r="BJ11" s="1241">
        <f>AY11*換算係数!$D$4</f>
        <v>0</v>
      </c>
      <c r="BK11" s="1241">
        <f>AZ11*換算係数!$D$6/換算係数!$E$11</f>
        <v>0</v>
      </c>
      <c r="BL11" s="1241">
        <f>BA11*換算係数!$D$6/換算係数!$E$11</f>
        <v>0</v>
      </c>
      <c r="BM11" s="1251"/>
      <c r="BN11" s="1250">
        <f>AY11*換算係数!$F$4</f>
        <v>0</v>
      </c>
      <c r="BO11" s="1241">
        <f>AZ11*換算係数!$F$6/換算係数!$E$11</f>
        <v>0</v>
      </c>
      <c r="BP11" s="1241">
        <f>BA11*換算係数!$F$6/換算係数!$E$11</f>
        <v>0</v>
      </c>
      <c r="BQ11" s="1241">
        <f>BB11*換算係数!$F$10*1000</f>
        <v>0</v>
      </c>
      <c r="BR11" s="1251"/>
    </row>
    <row r="12" spans="2:70" ht="14.4">
      <c r="B12" s="1234">
        <v>8</v>
      </c>
      <c r="C12" s="1176" t="s">
        <v>954</v>
      </c>
      <c r="D12" s="1240">
        <f t="shared" si="0"/>
        <v>0</v>
      </c>
      <c r="E12" s="1241">
        <f t="shared" si="1"/>
        <v>0</v>
      </c>
      <c r="F12" s="1244" t="e">
        <f t="shared" si="8"/>
        <v>#DIV/0!</v>
      </c>
      <c r="G12" s="1244" t="e">
        <f t="shared" si="9"/>
        <v>#DIV/0!</v>
      </c>
      <c r="H12" s="1241">
        <f t="shared" si="2"/>
        <v>0</v>
      </c>
      <c r="I12" s="1244" t="e">
        <f t="shared" si="3"/>
        <v>#DIV/0!</v>
      </c>
      <c r="J12" s="1241">
        <f t="shared" si="4"/>
        <v>0</v>
      </c>
      <c r="K12" s="1245" t="e">
        <f t="shared" si="5"/>
        <v>#DIV/0!</v>
      </c>
      <c r="L12" s="1246"/>
      <c r="M12" s="1241">
        <f t="shared" si="6"/>
        <v>0</v>
      </c>
      <c r="N12" s="1244" t="e">
        <f t="shared" si="10"/>
        <v>#DIV/0!</v>
      </c>
      <c r="O12" s="1244" t="e">
        <f>M12/ベースライン!D11*100</f>
        <v>#DIV/0!</v>
      </c>
      <c r="P12" s="1241">
        <f t="shared" si="11"/>
        <v>0</v>
      </c>
      <c r="Q12" s="1244" t="e">
        <f>P12/ベースライン!E11*100</f>
        <v>#DIV/0!</v>
      </c>
      <c r="R12" s="1241">
        <f t="shared" si="12"/>
        <v>0</v>
      </c>
      <c r="S12" s="1245" t="e">
        <f>R12/ベースライン!F11*100</f>
        <v>#DIV/0!</v>
      </c>
      <c r="T12" s="1247"/>
      <c r="U12" s="1241">
        <f t="shared" si="13"/>
        <v>0</v>
      </c>
      <c r="V12" s="1244" t="e">
        <f t="shared" si="14"/>
        <v>#DIV/0!</v>
      </c>
      <c r="W12" s="1244" t="e">
        <f>U12/ベースライン!D11*100</f>
        <v>#DIV/0!</v>
      </c>
      <c r="X12" s="1241">
        <f t="shared" si="15"/>
        <v>0</v>
      </c>
      <c r="Y12" s="1244" t="e">
        <f>X12/ベースライン!E11*100</f>
        <v>#DIV/0!</v>
      </c>
      <c r="Z12" s="1241">
        <f t="shared" si="16"/>
        <v>0</v>
      </c>
      <c r="AA12" s="1245" t="e">
        <f>Z12/ベースライン!F11*100</f>
        <v>#DIV/0!</v>
      </c>
      <c r="AB12" s="1246"/>
      <c r="AC12" s="1248"/>
      <c r="AD12" s="1246"/>
      <c r="AE12" s="1249"/>
      <c r="AF12" s="1250">
        <f t="shared" si="17"/>
        <v>0</v>
      </c>
      <c r="AG12" s="1241">
        <f t="shared" si="17"/>
        <v>0</v>
      </c>
      <c r="AH12" s="1241">
        <f>AF12*ベースライン!H11*同時点灯率!$B$3*12</f>
        <v>0</v>
      </c>
      <c r="AI12" s="1241">
        <f>AG12*ベースライン!I11</f>
        <v>0</v>
      </c>
      <c r="AJ12" s="1241">
        <f>AG12*換算係数!$D$4</f>
        <v>0</v>
      </c>
      <c r="AK12" s="1251">
        <f>AG12*換算係数!$F$4</f>
        <v>0</v>
      </c>
      <c r="AL12" s="1247"/>
      <c r="AM12" s="1252"/>
      <c r="AN12" s="1252"/>
      <c r="AO12" s="1252"/>
      <c r="AP12" s="1252"/>
      <c r="AQ12" s="1253"/>
      <c r="AR12" s="1247"/>
      <c r="AS12" s="1252"/>
      <c r="AT12" s="1252"/>
      <c r="AU12" s="1252"/>
      <c r="AV12" s="1252"/>
      <c r="AW12" s="1253"/>
      <c r="AX12" s="1240">
        <f t="shared" si="18"/>
        <v>0</v>
      </c>
      <c r="AY12" s="1241">
        <f t="shared" si="19"/>
        <v>0</v>
      </c>
      <c r="AZ12" s="1241">
        <f t="shared" si="19"/>
        <v>0</v>
      </c>
      <c r="BA12" s="1241">
        <f t="shared" si="19"/>
        <v>0</v>
      </c>
      <c r="BB12" s="1241">
        <f t="shared" si="19"/>
        <v>0</v>
      </c>
      <c r="BC12" s="1251">
        <f t="shared" si="19"/>
        <v>0</v>
      </c>
      <c r="BD12" s="1240">
        <f>AX12*ベースライン!H11*同時点灯率!$B$3*12</f>
        <v>0</v>
      </c>
      <c r="BE12" s="1241">
        <f>AY12*ベースライン!I11</f>
        <v>0</v>
      </c>
      <c r="BF12" s="1241">
        <f>AZ12*ベースライン!J11</f>
        <v>0</v>
      </c>
      <c r="BG12" s="1241">
        <f>BA12*ベースライン!K11</f>
        <v>0</v>
      </c>
      <c r="BH12" s="1241">
        <f>BB12*ベースライン!L11</f>
        <v>0</v>
      </c>
      <c r="BI12" s="1251"/>
      <c r="BJ12" s="1241">
        <f>AY12*換算係数!$D$4</f>
        <v>0</v>
      </c>
      <c r="BK12" s="1241">
        <f>AZ12*換算係数!$D$6/換算係数!$E$11</f>
        <v>0</v>
      </c>
      <c r="BL12" s="1241">
        <f>BA12*換算係数!$D$6/換算係数!$E$11</f>
        <v>0</v>
      </c>
      <c r="BM12" s="1251"/>
      <c r="BN12" s="1250">
        <f>AY12*換算係数!$F$4</f>
        <v>0</v>
      </c>
      <c r="BO12" s="1241">
        <f>AZ12*換算係数!$F$6/換算係数!$E$11</f>
        <v>0</v>
      </c>
      <c r="BP12" s="1241">
        <f>BA12*換算係数!$F$6/換算係数!$E$11</f>
        <v>0</v>
      </c>
      <c r="BQ12" s="1241">
        <f>BB12*換算係数!$F$10*1000</f>
        <v>0</v>
      </c>
      <c r="BR12" s="1251"/>
    </row>
    <row r="13" spans="2:70" ht="14.4">
      <c r="B13" s="1234">
        <v>9</v>
      </c>
      <c r="C13" s="1176" t="s">
        <v>955</v>
      </c>
      <c r="D13" s="1240">
        <f t="shared" si="0"/>
        <v>0</v>
      </c>
      <c r="E13" s="1241">
        <f t="shared" si="1"/>
        <v>0</v>
      </c>
      <c r="F13" s="1244" t="e">
        <f t="shared" si="8"/>
        <v>#DIV/0!</v>
      </c>
      <c r="G13" s="1244" t="e">
        <f t="shared" si="9"/>
        <v>#DIV/0!</v>
      </c>
      <c r="H13" s="1241">
        <f t="shared" si="2"/>
        <v>0</v>
      </c>
      <c r="I13" s="1244" t="e">
        <f t="shared" si="3"/>
        <v>#DIV/0!</v>
      </c>
      <c r="J13" s="1241">
        <f t="shared" si="4"/>
        <v>0</v>
      </c>
      <c r="K13" s="1245" t="e">
        <f t="shared" si="5"/>
        <v>#DIV/0!</v>
      </c>
      <c r="L13" s="1246"/>
      <c r="M13" s="1241">
        <f t="shared" si="6"/>
        <v>0</v>
      </c>
      <c r="N13" s="1244" t="e">
        <f t="shared" si="10"/>
        <v>#DIV/0!</v>
      </c>
      <c r="O13" s="1244" t="e">
        <f>M13/ベースライン!D12*100</f>
        <v>#DIV/0!</v>
      </c>
      <c r="P13" s="1241">
        <f t="shared" si="11"/>
        <v>0</v>
      </c>
      <c r="Q13" s="1244" t="e">
        <f>P13/ベースライン!E12*100</f>
        <v>#DIV/0!</v>
      </c>
      <c r="R13" s="1241">
        <f t="shared" si="12"/>
        <v>0</v>
      </c>
      <c r="S13" s="1245" t="e">
        <f>R13/ベースライン!F12*100</f>
        <v>#DIV/0!</v>
      </c>
      <c r="T13" s="1247"/>
      <c r="U13" s="1241">
        <f t="shared" si="13"/>
        <v>0</v>
      </c>
      <c r="V13" s="1244" t="e">
        <f t="shared" si="14"/>
        <v>#DIV/0!</v>
      </c>
      <c r="W13" s="1244" t="e">
        <f>U13/ベースライン!D12*100</f>
        <v>#DIV/0!</v>
      </c>
      <c r="X13" s="1241">
        <f t="shared" si="15"/>
        <v>0</v>
      </c>
      <c r="Y13" s="1244" t="e">
        <f>X13/ベースライン!E12*100</f>
        <v>#DIV/0!</v>
      </c>
      <c r="Z13" s="1241">
        <f t="shared" si="16"/>
        <v>0</v>
      </c>
      <c r="AA13" s="1245" t="e">
        <f>Z13/ベースライン!F12*100</f>
        <v>#DIV/0!</v>
      </c>
      <c r="AB13" s="1246"/>
      <c r="AC13" s="1248"/>
      <c r="AD13" s="1246"/>
      <c r="AE13" s="1249"/>
      <c r="AF13" s="1250">
        <f t="shared" si="17"/>
        <v>0</v>
      </c>
      <c r="AG13" s="1241">
        <f t="shared" si="17"/>
        <v>0</v>
      </c>
      <c r="AH13" s="1241">
        <f>AF13*ベースライン!H12*同時点灯率!$B$3*12</f>
        <v>0</v>
      </c>
      <c r="AI13" s="1241">
        <f>AG13*ベースライン!I12</f>
        <v>0</v>
      </c>
      <c r="AJ13" s="1241">
        <f>AG13*換算係数!$D$4</f>
        <v>0</v>
      </c>
      <c r="AK13" s="1251">
        <f>AG13*換算係数!$F$4</f>
        <v>0</v>
      </c>
      <c r="AL13" s="1247"/>
      <c r="AM13" s="1252"/>
      <c r="AN13" s="1252"/>
      <c r="AO13" s="1252"/>
      <c r="AP13" s="1252"/>
      <c r="AQ13" s="1253"/>
      <c r="AR13" s="1247"/>
      <c r="AS13" s="1252"/>
      <c r="AT13" s="1252"/>
      <c r="AU13" s="1252"/>
      <c r="AV13" s="1252"/>
      <c r="AW13" s="1253"/>
      <c r="AX13" s="1240">
        <f t="shared" si="18"/>
        <v>0</v>
      </c>
      <c r="AY13" s="1241">
        <f t="shared" si="19"/>
        <v>0</v>
      </c>
      <c r="AZ13" s="1241">
        <f t="shared" si="19"/>
        <v>0</v>
      </c>
      <c r="BA13" s="1241">
        <f t="shared" si="19"/>
        <v>0</v>
      </c>
      <c r="BB13" s="1241">
        <f t="shared" si="19"/>
        <v>0</v>
      </c>
      <c r="BC13" s="1251">
        <f t="shared" si="19"/>
        <v>0</v>
      </c>
      <c r="BD13" s="1240">
        <f>AX13*ベースライン!H12*同時点灯率!$B$3*12</f>
        <v>0</v>
      </c>
      <c r="BE13" s="1241">
        <f>AY13*ベースライン!I12</f>
        <v>0</v>
      </c>
      <c r="BF13" s="1241">
        <f>AZ13*ベースライン!J12</f>
        <v>0</v>
      </c>
      <c r="BG13" s="1241">
        <f>BA13*ベースライン!K12</f>
        <v>0</v>
      </c>
      <c r="BH13" s="1241">
        <f>BB13*ベースライン!L12</f>
        <v>0</v>
      </c>
      <c r="BI13" s="1251"/>
      <c r="BJ13" s="1241">
        <f>AY13*換算係数!$D$4</f>
        <v>0</v>
      </c>
      <c r="BK13" s="1241">
        <f>AZ13*換算係数!$D$6/換算係数!$E$11</f>
        <v>0</v>
      </c>
      <c r="BL13" s="1241">
        <f>BA13*換算係数!$D$6/換算係数!$E$11</f>
        <v>0</v>
      </c>
      <c r="BM13" s="1251"/>
      <c r="BN13" s="1250">
        <f>AY13*換算係数!$F$4</f>
        <v>0</v>
      </c>
      <c r="BO13" s="1241">
        <f>AZ13*換算係数!$F$6/換算係数!$E$11</f>
        <v>0</v>
      </c>
      <c r="BP13" s="1241">
        <f>BA13*換算係数!$F$6/換算係数!$E$11</f>
        <v>0</v>
      </c>
      <c r="BQ13" s="1241">
        <f>BB13*換算係数!$F$10*1000</f>
        <v>0</v>
      </c>
      <c r="BR13" s="1251"/>
    </row>
    <row r="14" spans="2:70" ht="14.4">
      <c r="B14" s="1234">
        <v>10</v>
      </c>
      <c r="C14" s="1176" t="s">
        <v>956</v>
      </c>
      <c r="D14" s="1240">
        <f t="shared" si="0"/>
        <v>0</v>
      </c>
      <c r="E14" s="1241">
        <f t="shared" si="1"/>
        <v>0</v>
      </c>
      <c r="F14" s="1244" t="e">
        <f t="shared" si="8"/>
        <v>#DIV/0!</v>
      </c>
      <c r="G14" s="1244" t="e">
        <f t="shared" si="9"/>
        <v>#DIV/0!</v>
      </c>
      <c r="H14" s="1241">
        <f t="shared" si="2"/>
        <v>0</v>
      </c>
      <c r="I14" s="1244" t="e">
        <f t="shared" si="3"/>
        <v>#DIV/0!</v>
      </c>
      <c r="J14" s="1241">
        <f t="shared" si="4"/>
        <v>0</v>
      </c>
      <c r="K14" s="1245" t="e">
        <f t="shared" si="5"/>
        <v>#DIV/0!</v>
      </c>
      <c r="L14" s="1246"/>
      <c r="M14" s="1241">
        <f t="shared" si="6"/>
        <v>0</v>
      </c>
      <c r="N14" s="1244" t="e">
        <f t="shared" si="10"/>
        <v>#DIV/0!</v>
      </c>
      <c r="O14" s="1244" t="e">
        <f>M14/ベースライン!D13*100</f>
        <v>#DIV/0!</v>
      </c>
      <c r="P14" s="1241">
        <f t="shared" si="11"/>
        <v>0</v>
      </c>
      <c r="Q14" s="1244" t="e">
        <f>P14/ベースライン!E13*100</f>
        <v>#DIV/0!</v>
      </c>
      <c r="R14" s="1241">
        <f t="shared" si="12"/>
        <v>0</v>
      </c>
      <c r="S14" s="1245" t="e">
        <f>R14/ベースライン!F13*100</f>
        <v>#DIV/0!</v>
      </c>
      <c r="T14" s="1247"/>
      <c r="U14" s="1241">
        <f t="shared" si="13"/>
        <v>0</v>
      </c>
      <c r="V14" s="1244" t="e">
        <f t="shared" si="14"/>
        <v>#DIV/0!</v>
      </c>
      <c r="W14" s="1244" t="e">
        <f>U14/ベースライン!D13*100</f>
        <v>#DIV/0!</v>
      </c>
      <c r="X14" s="1241">
        <f t="shared" si="15"/>
        <v>0</v>
      </c>
      <c r="Y14" s="1244" t="e">
        <f>X14/ベースライン!E13*100</f>
        <v>#DIV/0!</v>
      </c>
      <c r="Z14" s="1241">
        <f t="shared" si="16"/>
        <v>0</v>
      </c>
      <c r="AA14" s="1245" t="e">
        <f>Z14/ベースライン!F13*100</f>
        <v>#DIV/0!</v>
      </c>
      <c r="AB14" s="1246"/>
      <c r="AC14" s="1248"/>
      <c r="AD14" s="1246"/>
      <c r="AE14" s="1249"/>
      <c r="AF14" s="1250">
        <f t="shared" si="17"/>
        <v>0</v>
      </c>
      <c r="AG14" s="1241">
        <f t="shared" si="17"/>
        <v>0</v>
      </c>
      <c r="AH14" s="1241">
        <f>AF14*ベースライン!H13*同時点灯率!$B$3*12</f>
        <v>0</v>
      </c>
      <c r="AI14" s="1241">
        <f>AG14*ベースライン!I13</f>
        <v>0</v>
      </c>
      <c r="AJ14" s="1241">
        <f>AG14*換算係数!$D$4</f>
        <v>0</v>
      </c>
      <c r="AK14" s="1251">
        <f>AG14*換算係数!$F$4</f>
        <v>0</v>
      </c>
      <c r="AL14" s="1247"/>
      <c r="AM14" s="1252"/>
      <c r="AN14" s="1252"/>
      <c r="AO14" s="1252"/>
      <c r="AP14" s="1252"/>
      <c r="AQ14" s="1253"/>
      <c r="AR14" s="1247"/>
      <c r="AS14" s="1252"/>
      <c r="AT14" s="1252"/>
      <c r="AU14" s="1252"/>
      <c r="AV14" s="1252"/>
      <c r="AW14" s="1253"/>
      <c r="AX14" s="1240">
        <f t="shared" si="18"/>
        <v>0</v>
      </c>
      <c r="AY14" s="1241">
        <f t="shared" si="19"/>
        <v>0</v>
      </c>
      <c r="AZ14" s="1241">
        <f t="shared" si="19"/>
        <v>0</v>
      </c>
      <c r="BA14" s="1241">
        <f t="shared" si="19"/>
        <v>0</v>
      </c>
      <c r="BB14" s="1241">
        <f t="shared" si="19"/>
        <v>0</v>
      </c>
      <c r="BC14" s="1251">
        <f t="shared" si="19"/>
        <v>0</v>
      </c>
      <c r="BD14" s="1240">
        <f>AX14*ベースライン!H13*同時点灯率!$B$3*12</f>
        <v>0</v>
      </c>
      <c r="BE14" s="1241">
        <f>AY14*ベースライン!I13</f>
        <v>0</v>
      </c>
      <c r="BF14" s="1241">
        <f>AZ14*ベースライン!J13</f>
        <v>0</v>
      </c>
      <c r="BG14" s="1241">
        <f>BA14*ベースライン!K13</f>
        <v>0</v>
      </c>
      <c r="BH14" s="1241">
        <f>BB14*ベースライン!L13</f>
        <v>0</v>
      </c>
      <c r="BI14" s="1251"/>
      <c r="BJ14" s="1241">
        <f>AY14*換算係数!$D$4</f>
        <v>0</v>
      </c>
      <c r="BK14" s="1241">
        <f>AZ14*換算係数!$D$6/換算係数!$E$11</f>
        <v>0</v>
      </c>
      <c r="BL14" s="1241">
        <f>BA14*換算係数!$D$6/換算係数!$E$11</f>
        <v>0</v>
      </c>
      <c r="BM14" s="1251"/>
      <c r="BN14" s="1250">
        <f>AY14*換算係数!$F$4</f>
        <v>0</v>
      </c>
      <c r="BO14" s="1241">
        <f>AZ14*換算係数!$F$6/換算係数!$E$11</f>
        <v>0</v>
      </c>
      <c r="BP14" s="1241">
        <f>BA14*換算係数!$F$6/換算係数!$E$11</f>
        <v>0</v>
      </c>
      <c r="BQ14" s="1241">
        <f>BB14*換算係数!$F$10*1000</f>
        <v>0</v>
      </c>
      <c r="BR14" s="1251"/>
    </row>
    <row r="15" spans="2:70" ht="14.4">
      <c r="B15" s="1234">
        <v>11</v>
      </c>
      <c r="C15" s="1176" t="s">
        <v>957</v>
      </c>
      <c r="D15" s="1240">
        <f t="shared" si="0"/>
        <v>0</v>
      </c>
      <c r="E15" s="1241">
        <f t="shared" si="1"/>
        <v>0</v>
      </c>
      <c r="F15" s="1244" t="e">
        <f t="shared" si="8"/>
        <v>#DIV/0!</v>
      </c>
      <c r="G15" s="1244" t="e">
        <f t="shared" si="9"/>
        <v>#DIV/0!</v>
      </c>
      <c r="H15" s="1241">
        <f t="shared" si="2"/>
        <v>0</v>
      </c>
      <c r="I15" s="1244" t="e">
        <f t="shared" si="3"/>
        <v>#DIV/0!</v>
      </c>
      <c r="J15" s="1241">
        <f t="shared" si="4"/>
        <v>0</v>
      </c>
      <c r="K15" s="1245" t="e">
        <f t="shared" si="5"/>
        <v>#DIV/0!</v>
      </c>
      <c r="L15" s="1246"/>
      <c r="M15" s="1241">
        <f t="shared" si="6"/>
        <v>0</v>
      </c>
      <c r="N15" s="1244" t="e">
        <f t="shared" si="10"/>
        <v>#DIV/0!</v>
      </c>
      <c r="O15" s="1244" t="e">
        <f>M15/ベースライン!D14*100</f>
        <v>#DIV/0!</v>
      </c>
      <c r="P15" s="1241">
        <f t="shared" si="11"/>
        <v>0</v>
      </c>
      <c r="Q15" s="1244" t="e">
        <f>P15/ベースライン!E14*100</f>
        <v>#DIV/0!</v>
      </c>
      <c r="R15" s="1241">
        <f t="shared" si="12"/>
        <v>0</v>
      </c>
      <c r="S15" s="1245" t="e">
        <f>R15/ベースライン!F14*100</f>
        <v>#DIV/0!</v>
      </c>
      <c r="T15" s="1247"/>
      <c r="U15" s="1241">
        <f t="shared" si="13"/>
        <v>0</v>
      </c>
      <c r="V15" s="1244" t="e">
        <f t="shared" si="14"/>
        <v>#DIV/0!</v>
      </c>
      <c r="W15" s="1244" t="e">
        <f>U15/ベースライン!D14*100</f>
        <v>#DIV/0!</v>
      </c>
      <c r="X15" s="1241">
        <f t="shared" si="15"/>
        <v>0</v>
      </c>
      <c r="Y15" s="1244" t="e">
        <f>X15/ベースライン!E14*100</f>
        <v>#DIV/0!</v>
      </c>
      <c r="Z15" s="1241">
        <f t="shared" si="16"/>
        <v>0</v>
      </c>
      <c r="AA15" s="1245" t="e">
        <f>Z15/ベースライン!F14*100</f>
        <v>#DIV/0!</v>
      </c>
      <c r="AB15" s="1246"/>
      <c r="AC15" s="1248"/>
      <c r="AD15" s="1246"/>
      <c r="AE15" s="1249"/>
      <c r="AF15" s="1250">
        <f t="shared" si="17"/>
        <v>0</v>
      </c>
      <c r="AG15" s="1241">
        <f t="shared" si="17"/>
        <v>0</v>
      </c>
      <c r="AH15" s="1241">
        <f>AF15*ベースライン!H14*同時点灯率!$B$3*12</f>
        <v>0</v>
      </c>
      <c r="AI15" s="1241">
        <f>AG15*ベースライン!I14</f>
        <v>0</v>
      </c>
      <c r="AJ15" s="1241">
        <f>AG15*換算係数!$D$4</f>
        <v>0</v>
      </c>
      <c r="AK15" s="1251">
        <f>AG15*換算係数!$F$4</f>
        <v>0</v>
      </c>
      <c r="AL15" s="1247"/>
      <c r="AM15" s="1252"/>
      <c r="AN15" s="1252"/>
      <c r="AO15" s="1252"/>
      <c r="AP15" s="1252"/>
      <c r="AQ15" s="1253"/>
      <c r="AR15" s="1247"/>
      <c r="AS15" s="1252"/>
      <c r="AT15" s="1252"/>
      <c r="AU15" s="1252"/>
      <c r="AV15" s="1252"/>
      <c r="AW15" s="1253"/>
      <c r="AX15" s="1240">
        <f t="shared" si="18"/>
        <v>0</v>
      </c>
      <c r="AY15" s="1241">
        <f t="shared" si="19"/>
        <v>0</v>
      </c>
      <c r="AZ15" s="1241">
        <f t="shared" si="19"/>
        <v>0</v>
      </c>
      <c r="BA15" s="1241">
        <f t="shared" si="19"/>
        <v>0</v>
      </c>
      <c r="BB15" s="1241">
        <f t="shared" si="19"/>
        <v>0</v>
      </c>
      <c r="BC15" s="1251">
        <f t="shared" si="19"/>
        <v>0</v>
      </c>
      <c r="BD15" s="1240">
        <f>AX15*ベースライン!H14*同時点灯率!$B$3*12</f>
        <v>0</v>
      </c>
      <c r="BE15" s="1241">
        <f>AY15*ベースライン!I14</f>
        <v>0</v>
      </c>
      <c r="BF15" s="1241">
        <f>AZ15*ベースライン!J14</f>
        <v>0</v>
      </c>
      <c r="BG15" s="1241">
        <f>BA15*ベースライン!K14</f>
        <v>0</v>
      </c>
      <c r="BH15" s="1241">
        <f>BB15*ベースライン!L14</f>
        <v>0</v>
      </c>
      <c r="BI15" s="1251"/>
      <c r="BJ15" s="1241">
        <f>AY15*換算係数!$D$4</f>
        <v>0</v>
      </c>
      <c r="BK15" s="1241">
        <f>AZ15*換算係数!$D$6/換算係数!$E$11</f>
        <v>0</v>
      </c>
      <c r="BL15" s="1241">
        <f>BA15*換算係数!$D$6/換算係数!$E$11</f>
        <v>0</v>
      </c>
      <c r="BM15" s="1251"/>
      <c r="BN15" s="1250">
        <f>AY15*換算係数!$F$4</f>
        <v>0</v>
      </c>
      <c r="BO15" s="1241">
        <f>AZ15*換算係数!$F$6/換算係数!$E$11</f>
        <v>0</v>
      </c>
      <c r="BP15" s="1241">
        <f>BA15*換算係数!$F$6/換算係数!$E$11</f>
        <v>0</v>
      </c>
      <c r="BQ15" s="1241">
        <f>BB15*換算係数!$F$10*1000</f>
        <v>0</v>
      </c>
      <c r="BR15" s="1251"/>
    </row>
    <row r="16" spans="2:70" ht="14.4">
      <c r="B16" s="1234">
        <v>12</v>
      </c>
      <c r="C16" s="1176" t="s">
        <v>958</v>
      </c>
      <c r="D16" s="1240">
        <f t="shared" si="0"/>
        <v>0</v>
      </c>
      <c r="E16" s="1241">
        <f t="shared" si="1"/>
        <v>0</v>
      </c>
      <c r="F16" s="1244" t="e">
        <f t="shared" si="8"/>
        <v>#DIV/0!</v>
      </c>
      <c r="G16" s="1244" t="e">
        <f t="shared" si="9"/>
        <v>#DIV/0!</v>
      </c>
      <c r="H16" s="1241">
        <f t="shared" si="2"/>
        <v>0</v>
      </c>
      <c r="I16" s="1244" t="e">
        <f t="shared" si="3"/>
        <v>#DIV/0!</v>
      </c>
      <c r="J16" s="1241">
        <f t="shared" si="4"/>
        <v>0</v>
      </c>
      <c r="K16" s="1245" t="e">
        <f t="shared" si="5"/>
        <v>#DIV/0!</v>
      </c>
      <c r="L16" s="1246"/>
      <c r="M16" s="1241">
        <f t="shared" si="6"/>
        <v>0</v>
      </c>
      <c r="N16" s="1244" t="e">
        <f t="shared" si="10"/>
        <v>#DIV/0!</v>
      </c>
      <c r="O16" s="1244" t="e">
        <f>M16/ベースライン!D15*100</f>
        <v>#DIV/0!</v>
      </c>
      <c r="P16" s="1241">
        <f t="shared" si="11"/>
        <v>0</v>
      </c>
      <c r="Q16" s="1244" t="e">
        <f>P16/ベースライン!E15*100</f>
        <v>#DIV/0!</v>
      </c>
      <c r="R16" s="1241">
        <f t="shared" si="12"/>
        <v>0</v>
      </c>
      <c r="S16" s="1245" t="e">
        <f>R16/ベースライン!F15*100</f>
        <v>#DIV/0!</v>
      </c>
      <c r="T16" s="1247"/>
      <c r="U16" s="1241">
        <f t="shared" si="13"/>
        <v>0</v>
      </c>
      <c r="V16" s="1244" t="e">
        <f t="shared" si="14"/>
        <v>#DIV/0!</v>
      </c>
      <c r="W16" s="1244" t="e">
        <f>U16/ベースライン!D15*100</f>
        <v>#DIV/0!</v>
      </c>
      <c r="X16" s="1241">
        <f t="shared" si="15"/>
        <v>0</v>
      </c>
      <c r="Y16" s="1244" t="e">
        <f>X16/ベースライン!E15*100</f>
        <v>#DIV/0!</v>
      </c>
      <c r="Z16" s="1241">
        <f t="shared" si="16"/>
        <v>0</v>
      </c>
      <c r="AA16" s="1245" t="e">
        <f>Z16/ベースライン!F15*100</f>
        <v>#DIV/0!</v>
      </c>
      <c r="AB16" s="1246"/>
      <c r="AC16" s="1248"/>
      <c r="AD16" s="1246"/>
      <c r="AE16" s="1249"/>
      <c r="AF16" s="1250">
        <f t="shared" si="17"/>
        <v>0</v>
      </c>
      <c r="AG16" s="1241">
        <f t="shared" si="17"/>
        <v>0</v>
      </c>
      <c r="AH16" s="1241">
        <f>AF16*ベースライン!H15*同時点灯率!$B$3*12</f>
        <v>0</v>
      </c>
      <c r="AI16" s="1241">
        <f>AG16*ベースライン!I15</f>
        <v>0</v>
      </c>
      <c r="AJ16" s="1241">
        <f>AG16*換算係数!$D$4</f>
        <v>0</v>
      </c>
      <c r="AK16" s="1251">
        <f>AG16*換算係数!$F$4</f>
        <v>0</v>
      </c>
      <c r="AL16" s="1247"/>
      <c r="AM16" s="1252"/>
      <c r="AN16" s="1252"/>
      <c r="AO16" s="1252"/>
      <c r="AP16" s="1252"/>
      <c r="AQ16" s="1253"/>
      <c r="AR16" s="1247"/>
      <c r="AS16" s="1252"/>
      <c r="AT16" s="1252"/>
      <c r="AU16" s="1252"/>
      <c r="AV16" s="1252"/>
      <c r="AW16" s="1253"/>
      <c r="AX16" s="1240">
        <f t="shared" si="18"/>
        <v>0</v>
      </c>
      <c r="AY16" s="1241">
        <f t="shared" si="19"/>
        <v>0</v>
      </c>
      <c r="AZ16" s="1241">
        <f t="shared" si="19"/>
        <v>0</v>
      </c>
      <c r="BA16" s="1241">
        <f t="shared" si="19"/>
        <v>0</v>
      </c>
      <c r="BB16" s="1241">
        <f t="shared" si="19"/>
        <v>0</v>
      </c>
      <c r="BC16" s="1251">
        <f t="shared" si="19"/>
        <v>0</v>
      </c>
      <c r="BD16" s="1240">
        <f>AX16*ベースライン!H15*同時点灯率!$B$3*12</f>
        <v>0</v>
      </c>
      <c r="BE16" s="1241">
        <f>AY16*ベースライン!I15</f>
        <v>0</v>
      </c>
      <c r="BF16" s="1241">
        <f>AZ16*ベースライン!J15</f>
        <v>0</v>
      </c>
      <c r="BG16" s="1241">
        <f>BA16*ベースライン!K15</f>
        <v>0</v>
      </c>
      <c r="BH16" s="1241">
        <f>BB16*ベースライン!L15</f>
        <v>0</v>
      </c>
      <c r="BI16" s="1251"/>
      <c r="BJ16" s="1241">
        <f>AY16*換算係数!$D$4</f>
        <v>0</v>
      </c>
      <c r="BK16" s="1241">
        <f>AZ16*換算係数!$D$6/換算係数!$E$11</f>
        <v>0</v>
      </c>
      <c r="BL16" s="1241">
        <f>BA16*換算係数!$D$6/換算係数!$E$11</f>
        <v>0</v>
      </c>
      <c r="BM16" s="1251"/>
      <c r="BN16" s="1250">
        <f>AY16*換算係数!$F$4</f>
        <v>0</v>
      </c>
      <c r="BO16" s="1241">
        <f>AZ16*換算係数!$F$6/換算係数!$E$11</f>
        <v>0</v>
      </c>
      <c r="BP16" s="1241">
        <f>BA16*換算係数!$F$6/換算係数!$E$11</f>
        <v>0</v>
      </c>
      <c r="BQ16" s="1241">
        <f>BB16*換算係数!$F$10*1000</f>
        <v>0</v>
      </c>
      <c r="BR16" s="1251"/>
    </row>
    <row r="17" spans="2:70" ht="14.4">
      <c r="B17" s="1234">
        <v>13</v>
      </c>
      <c r="C17" s="1176" t="s">
        <v>959</v>
      </c>
      <c r="D17" s="1240">
        <f t="shared" si="0"/>
        <v>0</v>
      </c>
      <c r="E17" s="1241">
        <f t="shared" si="1"/>
        <v>0</v>
      </c>
      <c r="F17" s="1244" t="e">
        <f t="shared" si="8"/>
        <v>#DIV/0!</v>
      </c>
      <c r="G17" s="1244" t="e">
        <f t="shared" si="9"/>
        <v>#DIV/0!</v>
      </c>
      <c r="H17" s="1241">
        <f t="shared" si="2"/>
        <v>0</v>
      </c>
      <c r="I17" s="1244" t="e">
        <f t="shared" si="3"/>
        <v>#DIV/0!</v>
      </c>
      <c r="J17" s="1241">
        <f t="shared" si="4"/>
        <v>0</v>
      </c>
      <c r="K17" s="1245" t="e">
        <f t="shared" si="5"/>
        <v>#DIV/0!</v>
      </c>
      <c r="L17" s="1246"/>
      <c r="M17" s="1241">
        <f t="shared" si="6"/>
        <v>0</v>
      </c>
      <c r="N17" s="1244" t="e">
        <f t="shared" si="10"/>
        <v>#DIV/0!</v>
      </c>
      <c r="O17" s="1244" t="e">
        <f>M17/ベースライン!D16*100</f>
        <v>#DIV/0!</v>
      </c>
      <c r="P17" s="1241">
        <f t="shared" si="11"/>
        <v>0</v>
      </c>
      <c r="Q17" s="1244" t="e">
        <f>P17/ベースライン!E16*100</f>
        <v>#DIV/0!</v>
      </c>
      <c r="R17" s="1241">
        <f t="shared" si="12"/>
        <v>0</v>
      </c>
      <c r="S17" s="1245" t="e">
        <f>R17/ベースライン!F16*100</f>
        <v>#DIV/0!</v>
      </c>
      <c r="T17" s="1247"/>
      <c r="U17" s="1241">
        <f t="shared" si="13"/>
        <v>0</v>
      </c>
      <c r="V17" s="1244" t="e">
        <f t="shared" si="14"/>
        <v>#DIV/0!</v>
      </c>
      <c r="W17" s="1244" t="e">
        <f>U17/ベースライン!D16*100</f>
        <v>#DIV/0!</v>
      </c>
      <c r="X17" s="1241">
        <f t="shared" si="15"/>
        <v>0</v>
      </c>
      <c r="Y17" s="1244" t="e">
        <f>X17/ベースライン!E16*100</f>
        <v>#DIV/0!</v>
      </c>
      <c r="Z17" s="1241">
        <f t="shared" si="16"/>
        <v>0</v>
      </c>
      <c r="AA17" s="1245" t="e">
        <f>Z17/ベースライン!F16*100</f>
        <v>#DIV/0!</v>
      </c>
      <c r="AB17" s="1246"/>
      <c r="AC17" s="1248"/>
      <c r="AD17" s="1246"/>
      <c r="AE17" s="1249"/>
      <c r="AF17" s="1250">
        <f t="shared" si="17"/>
        <v>0</v>
      </c>
      <c r="AG17" s="1241">
        <f t="shared" si="17"/>
        <v>0</v>
      </c>
      <c r="AH17" s="1241">
        <f>AF17*ベースライン!H16*同時点灯率!$B$3*12</f>
        <v>0</v>
      </c>
      <c r="AI17" s="1241">
        <f>AG17*ベースライン!I16</f>
        <v>0</v>
      </c>
      <c r="AJ17" s="1241">
        <f>AG17*換算係数!$D$4</f>
        <v>0</v>
      </c>
      <c r="AK17" s="1251">
        <f>AG17*換算係数!$F$4</f>
        <v>0</v>
      </c>
      <c r="AL17" s="1247"/>
      <c r="AM17" s="1252"/>
      <c r="AN17" s="1252"/>
      <c r="AO17" s="1252"/>
      <c r="AP17" s="1252"/>
      <c r="AQ17" s="1253"/>
      <c r="AR17" s="1247"/>
      <c r="AS17" s="1252"/>
      <c r="AT17" s="1252"/>
      <c r="AU17" s="1252"/>
      <c r="AV17" s="1252"/>
      <c r="AW17" s="1253"/>
      <c r="AX17" s="1240">
        <f t="shared" si="18"/>
        <v>0</v>
      </c>
      <c r="AY17" s="1241">
        <f t="shared" si="19"/>
        <v>0</v>
      </c>
      <c r="AZ17" s="1241">
        <f t="shared" si="19"/>
        <v>0</v>
      </c>
      <c r="BA17" s="1241">
        <f t="shared" si="19"/>
        <v>0</v>
      </c>
      <c r="BB17" s="1241">
        <f t="shared" si="19"/>
        <v>0</v>
      </c>
      <c r="BC17" s="1251">
        <f t="shared" si="19"/>
        <v>0</v>
      </c>
      <c r="BD17" s="1240">
        <f>AX17*ベースライン!H16*同時点灯率!$B$3*12</f>
        <v>0</v>
      </c>
      <c r="BE17" s="1241">
        <f>AY17*ベースライン!I16</f>
        <v>0</v>
      </c>
      <c r="BF17" s="1241">
        <f>AZ17*ベースライン!J16</f>
        <v>0</v>
      </c>
      <c r="BG17" s="1241">
        <f>BA17*ベースライン!K16</f>
        <v>0</v>
      </c>
      <c r="BH17" s="1241">
        <f>BB17*ベースライン!L16</f>
        <v>0</v>
      </c>
      <c r="BI17" s="1251"/>
      <c r="BJ17" s="1241">
        <f>AY17*換算係数!$D$4</f>
        <v>0</v>
      </c>
      <c r="BK17" s="1241">
        <f>AZ17*換算係数!$D$6/換算係数!$E$11</f>
        <v>0</v>
      </c>
      <c r="BL17" s="1241">
        <f>BA17*換算係数!$D$6/換算係数!$E$11</f>
        <v>0</v>
      </c>
      <c r="BM17" s="1251"/>
      <c r="BN17" s="1250">
        <f>AY17*換算係数!$F$4</f>
        <v>0</v>
      </c>
      <c r="BO17" s="1241">
        <f>AZ17*換算係数!$F$6/換算係数!$E$11</f>
        <v>0</v>
      </c>
      <c r="BP17" s="1241">
        <f>BA17*換算係数!$F$6/換算係数!$E$11</f>
        <v>0</v>
      </c>
      <c r="BQ17" s="1241">
        <f>BB17*換算係数!$F$10*1000</f>
        <v>0</v>
      </c>
      <c r="BR17" s="1251"/>
    </row>
    <row r="18" spans="2:70" ht="14.4">
      <c r="B18" s="1234">
        <v>14</v>
      </c>
      <c r="C18" s="1176" t="s">
        <v>960</v>
      </c>
      <c r="D18" s="1240">
        <f t="shared" si="0"/>
        <v>0</v>
      </c>
      <c r="E18" s="1241">
        <f t="shared" si="1"/>
        <v>0</v>
      </c>
      <c r="F18" s="1244" t="e">
        <f t="shared" si="8"/>
        <v>#DIV/0!</v>
      </c>
      <c r="G18" s="1244" t="e">
        <f t="shared" si="9"/>
        <v>#DIV/0!</v>
      </c>
      <c r="H18" s="1241">
        <f t="shared" si="2"/>
        <v>0</v>
      </c>
      <c r="I18" s="1244" t="e">
        <f t="shared" si="3"/>
        <v>#DIV/0!</v>
      </c>
      <c r="J18" s="1241">
        <f t="shared" si="4"/>
        <v>0</v>
      </c>
      <c r="K18" s="1245" t="e">
        <f t="shared" si="5"/>
        <v>#DIV/0!</v>
      </c>
      <c r="L18" s="1246"/>
      <c r="M18" s="1241">
        <f t="shared" si="6"/>
        <v>0</v>
      </c>
      <c r="N18" s="1244" t="e">
        <f t="shared" si="10"/>
        <v>#DIV/0!</v>
      </c>
      <c r="O18" s="1244" t="e">
        <f>M18/ベースライン!D17*100</f>
        <v>#DIV/0!</v>
      </c>
      <c r="P18" s="1241">
        <f t="shared" si="11"/>
        <v>0</v>
      </c>
      <c r="Q18" s="1244" t="e">
        <f>P18/ベースライン!E17*100</f>
        <v>#DIV/0!</v>
      </c>
      <c r="R18" s="1241">
        <f t="shared" si="12"/>
        <v>0</v>
      </c>
      <c r="S18" s="1245" t="e">
        <f>R18/ベースライン!F17*100</f>
        <v>#DIV/0!</v>
      </c>
      <c r="T18" s="1247"/>
      <c r="U18" s="1241">
        <f t="shared" si="13"/>
        <v>0</v>
      </c>
      <c r="V18" s="1244" t="e">
        <f t="shared" si="14"/>
        <v>#DIV/0!</v>
      </c>
      <c r="W18" s="1244" t="e">
        <f>U18/ベースライン!D17*100</f>
        <v>#DIV/0!</v>
      </c>
      <c r="X18" s="1241">
        <f t="shared" si="15"/>
        <v>0</v>
      </c>
      <c r="Y18" s="1244" t="e">
        <f>X18/ベースライン!E17*100</f>
        <v>#DIV/0!</v>
      </c>
      <c r="Z18" s="1241">
        <f t="shared" si="16"/>
        <v>0</v>
      </c>
      <c r="AA18" s="1245" t="e">
        <f>Z18/ベースライン!F17*100</f>
        <v>#DIV/0!</v>
      </c>
      <c r="AB18" s="1246"/>
      <c r="AC18" s="1248"/>
      <c r="AD18" s="1246"/>
      <c r="AE18" s="1249"/>
      <c r="AF18" s="1250">
        <f t="shared" si="17"/>
        <v>0</v>
      </c>
      <c r="AG18" s="1241">
        <f t="shared" si="17"/>
        <v>0</v>
      </c>
      <c r="AH18" s="1241">
        <f>AF18*ベースライン!H17*同時点灯率!$B$3*12</f>
        <v>0</v>
      </c>
      <c r="AI18" s="1241">
        <f>AG18*ベースライン!I17</f>
        <v>0</v>
      </c>
      <c r="AJ18" s="1241">
        <f>AG18*換算係数!$D$4</f>
        <v>0</v>
      </c>
      <c r="AK18" s="1251">
        <f>AG18*換算係数!$F$4</f>
        <v>0</v>
      </c>
      <c r="AL18" s="1247"/>
      <c r="AM18" s="1252"/>
      <c r="AN18" s="1252"/>
      <c r="AO18" s="1252"/>
      <c r="AP18" s="1252"/>
      <c r="AQ18" s="1253"/>
      <c r="AR18" s="1247"/>
      <c r="AS18" s="1252"/>
      <c r="AT18" s="1252"/>
      <c r="AU18" s="1252"/>
      <c r="AV18" s="1252"/>
      <c r="AW18" s="1253"/>
      <c r="AX18" s="1240">
        <f t="shared" si="18"/>
        <v>0</v>
      </c>
      <c r="AY18" s="1241">
        <f t="shared" si="19"/>
        <v>0</v>
      </c>
      <c r="AZ18" s="1241">
        <f t="shared" si="19"/>
        <v>0</v>
      </c>
      <c r="BA18" s="1241">
        <f t="shared" si="19"/>
        <v>0</v>
      </c>
      <c r="BB18" s="1241">
        <f t="shared" si="19"/>
        <v>0</v>
      </c>
      <c r="BC18" s="1251">
        <f t="shared" si="19"/>
        <v>0</v>
      </c>
      <c r="BD18" s="1240">
        <f>AX18*ベースライン!H17*同時点灯率!$B$3*12</f>
        <v>0</v>
      </c>
      <c r="BE18" s="1241">
        <f>AY18*ベースライン!I17</f>
        <v>0</v>
      </c>
      <c r="BF18" s="1241">
        <f>AZ18*ベースライン!J17</f>
        <v>0</v>
      </c>
      <c r="BG18" s="1241">
        <f>BA18*ベースライン!K17</f>
        <v>0</v>
      </c>
      <c r="BH18" s="1241">
        <f>BB18*ベースライン!L17</f>
        <v>0</v>
      </c>
      <c r="BI18" s="1251"/>
      <c r="BJ18" s="1241">
        <f>AY18*換算係数!$D$4</f>
        <v>0</v>
      </c>
      <c r="BK18" s="1241">
        <f>AZ18*換算係数!$D$6/換算係数!$E$11</f>
        <v>0</v>
      </c>
      <c r="BL18" s="1241">
        <f>BA18*換算係数!$D$6/換算係数!$E$11</f>
        <v>0</v>
      </c>
      <c r="BM18" s="1251"/>
      <c r="BN18" s="1250">
        <f>AY18*換算係数!$F$4</f>
        <v>0</v>
      </c>
      <c r="BO18" s="1241">
        <f>AZ18*換算係数!$F$6/換算係数!$E$11</f>
        <v>0</v>
      </c>
      <c r="BP18" s="1241">
        <f>BA18*換算係数!$F$6/換算係数!$E$11</f>
        <v>0</v>
      </c>
      <c r="BQ18" s="1241">
        <f>BB18*換算係数!$F$10*1000</f>
        <v>0</v>
      </c>
      <c r="BR18" s="1251"/>
    </row>
    <row r="19" spans="2:70" ht="14.4">
      <c r="B19" s="1234">
        <v>15</v>
      </c>
      <c r="C19" s="1176" t="s">
        <v>961</v>
      </c>
      <c r="D19" s="1240">
        <f t="shared" si="0"/>
        <v>0</v>
      </c>
      <c r="E19" s="1241">
        <f t="shared" si="1"/>
        <v>0</v>
      </c>
      <c r="F19" s="1244" t="e">
        <f t="shared" si="8"/>
        <v>#DIV/0!</v>
      </c>
      <c r="G19" s="1244" t="e">
        <f t="shared" si="9"/>
        <v>#DIV/0!</v>
      </c>
      <c r="H19" s="1241">
        <f t="shared" si="2"/>
        <v>0</v>
      </c>
      <c r="I19" s="1244" t="e">
        <f t="shared" si="3"/>
        <v>#DIV/0!</v>
      </c>
      <c r="J19" s="1241">
        <f t="shared" si="4"/>
        <v>0</v>
      </c>
      <c r="K19" s="1245" t="e">
        <f t="shared" si="5"/>
        <v>#DIV/0!</v>
      </c>
      <c r="L19" s="1246"/>
      <c r="M19" s="1241">
        <f t="shared" si="6"/>
        <v>0</v>
      </c>
      <c r="N19" s="1244" t="e">
        <f t="shared" si="10"/>
        <v>#DIV/0!</v>
      </c>
      <c r="O19" s="1244" t="e">
        <f>M19/ベースライン!D18*100</f>
        <v>#DIV/0!</v>
      </c>
      <c r="P19" s="1241">
        <f t="shared" si="11"/>
        <v>0</v>
      </c>
      <c r="Q19" s="1244" t="e">
        <f>P19/ベースライン!E18*100</f>
        <v>#DIV/0!</v>
      </c>
      <c r="R19" s="1241">
        <f t="shared" si="12"/>
        <v>0</v>
      </c>
      <c r="S19" s="1245" t="e">
        <f>R19/ベースライン!F18*100</f>
        <v>#DIV/0!</v>
      </c>
      <c r="T19" s="1247"/>
      <c r="U19" s="1241">
        <f t="shared" si="13"/>
        <v>0</v>
      </c>
      <c r="V19" s="1244" t="e">
        <f t="shared" si="14"/>
        <v>#DIV/0!</v>
      </c>
      <c r="W19" s="1244" t="e">
        <f>U19/ベースライン!D18*100</f>
        <v>#DIV/0!</v>
      </c>
      <c r="X19" s="1241">
        <f t="shared" si="15"/>
        <v>0</v>
      </c>
      <c r="Y19" s="1244" t="e">
        <f>X19/ベースライン!E18*100</f>
        <v>#DIV/0!</v>
      </c>
      <c r="Z19" s="1241">
        <f t="shared" si="16"/>
        <v>0</v>
      </c>
      <c r="AA19" s="1245" t="e">
        <f>Z19/ベースライン!F18*100</f>
        <v>#DIV/0!</v>
      </c>
      <c r="AB19" s="1246"/>
      <c r="AC19" s="1248"/>
      <c r="AD19" s="1246"/>
      <c r="AE19" s="1249"/>
      <c r="AF19" s="1250">
        <f t="shared" si="17"/>
        <v>0</v>
      </c>
      <c r="AG19" s="1241">
        <f t="shared" si="17"/>
        <v>0</v>
      </c>
      <c r="AH19" s="1241">
        <f>AF19*ベースライン!H18*同時点灯率!$B$3*12</f>
        <v>0</v>
      </c>
      <c r="AI19" s="1241">
        <f>AG19*ベースライン!I18</f>
        <v>0</v>
      </c>
      <c r="AJ19" s="1241">
        <f>AG19*換算係数!$D$4</f>
        <v>0</v>
      </c>
      <c r="AK19" s="1251">
        <f>AG19*換算係数!$F$4</f>
        <v>0</v>
      </c>
      <c r="AL19" s="1247"/>
      <c r="AM19" s="1252"/>
      <c r="AN19" s="1252"/>
      <c r="AO19" s="1252"/>
      <c r="AP19" s="1252"/>
      <c r="AQ19" s="1253"/>
      <c r="AR19" s="1247"/>
      <c r="AS19" s="1252"/>
      <c r="AT19" s="1252"/>
      <c r="AU19" s="1252"/>
      <c r="AV19" s="1252"/>
      <c r="AW19" s="1253"/>
      <c r="AX19" s="1240">
        <f t="shared" si="18"/>
        <v>0</v>
      </c>
      <c r="AY19" s="1241">
        <f t="shared" si="19"/>
        <v>0</v>
      </c>
      <c r="AZ19" s="1241">
        <f t="shared" si="19"/>
        <v>0</v>
      </c>
      <c r="BA19" s="1241">
        <f t="shared" si="19"/>
        <v>0</v>
      </c>
      <c r="BB19" s="1241">
        <f t="shared" si="19"/>
        <v>0</v>
      </c>
      <c r="BC19" s="1251">
        <f t="shared" si="19"/>
        <v>0</v>
      </c>
      <c r="BD19" s="1240">
        <f>AX19*ベースライン!H18*同時点灯率!$B$3*12</f>
        <v>0</v>
      </c>
      <c r="BE19" s="1241">
        <f>AY19*ベースライン!I18</f>
        <v>0</v>
      </c>
      <c r="BF19" s="1241">
        <f>AZ19*ベースライン!J18</f>
        <v>0</v>
      </c>
      <c r="BG19" s="1241">
        <f>BA19*ベースライン!K18</f>
        <v>0</v>
      </c>
      <c r="BH19" s="1241">
        <f>BB19*ベースライン!L18</f>
        <v>0</v>
      </c>
      <c r="BI19" s="1251"/>
      <c r="BJ19" s="1241">
        <f>AY19*換算係数!$D$4</f>
        <v>0</v>
      </c>
      <c r="BK19" s="1241">
        <f>AZ19*換算係数!$D$6/換算係数!$E$11</f>
        <v>0</v>
      </c>
      <c r="BL19" s="1241">
        <f>BA19*換算係数!$D$6/換算係数!$E$11</f>
        <v>0</v>
      </c>
      <c r="BM19" s="1251"/>
      <c r="BN19" s="1250">
        <f>AY19*換算係数!$F$4</f>
        <v>0</v>
      </c>
      <c r="BO19" s="1241">
        <f>AZ19*換算係数!$F$6/換算係数!$E$11</f>
        <v>0</v>
      </c>
      <c r="BP19" s="1241">
        <f>BA19*換算係数!$F$6/換算係数!$E$11</f>
        <v>0</v>
      </c>
      <c r="BQ19" s="1241">
        <f>BB19*換算係数!$F$10*1000</f>
        <v>0</v>
      </c>
      <c r="BR19" s="1251"/>
    </row>
    <row r="20" spans="2:70" ht="14.4">
      <c r="B20" s="1234">
        <v>16</v>
      </c>
      <c r="C20" s="1176" t="s">
        <v>962</v>
      </c>
      <c r="D20" s="1240">
        <f t="shared" si="0"/>
        <v>0</v>
      </c>
      <c r="E20" s="1241">
        <f t="shared" si="1"/>
        <v>0</v>
      </c>
      <c r="F20" s="1244" t="e">
        <f t="shared" si="8"/>
        <v>#DIV/0!</v>
      </c>
      <c r="G20" s="1244" t="e">
        <f t="shared" si="9"/>
        <v>#DIV/0!</v>
      </c>
      <c r="H20" s="1241">
        <f t="shared" si="2"/>
        <v>0</v>
      </c>
      <c r="I20" s="1244" t="e">
        <f t="shared" si="3"/>
        <v>#DIV/0!</v>
      </c>
      <c r="J20" s="1241">
        <f t="shared" si="4"/>
        <v>0</v>
      </c>
      <c r="K20" s="1245" t="e">
        <f t="shared" si="5"/>
        <v>#DIV/0!</v>
      </c>
      <c r="L20" s="1246"/>
      <c r="M20" s="1241">
        <f t="shared" si="6"/>
        <v>0</v>
      </c>
      <c r="N20" s="1244" t="e">
        <f t="shared" si="10"/>
        <v>#DIV/0!</v>
      </c>
      <c r="O20" s="1244" t="e">
        <f>M20/ベースライン!D19*100</f>
        <v>#DIV/0!</v>
      </c>
      <c r="P20" s="1241">
        <f t="shared" si="11"/>
        <v>0</v>
      </c>
      <c r="Q20" s="1244" t="e">
        <f>P20/ベースライン!E19*100</f>
        <v>#DIV/0!</v>
      </c>
      <c r="R20" s="1241">
        <f t="shared" si="12"/>
        <v>0</v>
      </c>
      <c r="S20" s="1245" t="e">
        <f>R20/ベースライン!F19*100</f>
        <v>#DIV/0!</v>
      </c>
      <c r="T20" s="1247"/>
      <c r="U20" s="1241">
        <f t="shared" si="13"/>
        <v>0</v>
      </c>
      <c r="V20" s="1244" t="e">
        <f t="shared" si="14"/>
        <v>#DIV/0!</v>
      </c>
      <c r="W20" s="1244" t="e">
        <f>U20/ベースライン!D19*100</f>
        <v>#DIV/0!</v>
      </c>
      <c r="X20" s="1241">
        <f t="shared" si="15"/>
        <v>0</v>
      </c>
      <c r="Y20" s="1244" t="e">
        <f>X20/ベースライン!E19*100</f>
        <v>#DIV/0!</v>
      </c>
      <c r="Z20" s="1241">
        <f t="shared" si="16"/>
        <v>0</v>
      </c>
      <c r="AA20" s="1245" t="e">
        <f>Z20/ベースライン!F19*100</f>
        <v>#DIV/0!</v>
      </c>
      <c r="AB20" s="1246"/>
      <c r="AC20" s="1248"/>
      <c r="AD20" s="1246"/>
      <c r="AE20" s="1249"/>
      <c r="AF20" s="1250">
        <f t="shared" si="17"/>
        <v>0</v>
      </c>
      <c r="AG20" s="1241">
        <f t="shared" si="17"/>
        <v>0</v>
      </c>
      <c r="AH20" s="1241">
        <f>AF20*ベースライン!H19*同時点灯率!$B$3*12</f>
        <v>0</v>
      </c>
      <c r="AI20" s="1241">
        <f>AG20*ベースライン!I19</f>
        <v>0</v>
      </c>
      <c r="AJ20" s="1241">
        <f>AG20*換算係数!$D$4</f>
        <v>0</v>
      </c>
      <c r="AK20" s="1251">
        <f>AG20*換算係数!$F$4</f>
        <v>0</v>
      </c>
      <c r="AL20" s="1247"/>
      <c r="AM20" s="1252"/>
      <c r="AN20" s="1252"/>
      <c r="AO20" s="1252"/>
      <c r="AP20" s="1252"/>
      <c r="AQ20" s="1253"/>
      <c r="AR20" s="1247"/>
      <c r="AS20" s="1252"/>
      <c r="AT20" s="1252"/>
      <c r="AU20" s="1252"/>
      <c r="AV20" s="1252"/>
      <c r="AW20" s="1253"/>
      <c r="AX20" s="1240">
        <f t="shared" si="18"/>
        <v>0</v>
      </c>
      <c r="AY20" s="1241">
        <f t="shared" si="19"/>
        <v>0</v>
      </c>
      <c r="AZ20" s="1241">
        <f t="shared" si="19"/>
        <v>0</v>
      </c>
      <c r="BA20" s="1241">
        <f t="shared" si="19"/>
        <v>0</v>
      </c>
      <c r="BB20" s="1241">
        <f t="shared" si="19"/>
        <v>0</v>
      </c>
      <c r="BC20" s="1251">
        <f t="shared" si="19"/>
        <v>0</v>
      </c>
      <c r="BD20" s="1240">
        <f>AX20*ベースライン!H19*同時点灯率!$B$3*12</f>
        <v>0</v>
      </c>
      <c r="BE20" s="1241">
        <f>AY20*ベースライン!I19</f>
        <v>0</v>
      </c>
      <c r="BF20" s="1241">
        <f>AZ20*ベースライン!J19</f>
        <v>0</v>
      </c>
      <c r="BG20" s="1241">
        <f>BA20*ベースライン!K19</f>
        <v>0</v>
      </c>
      <c r="BH20" s="1241">
        <f>BB20*ベースライン!L19</f>
        <v>0</v>
      </c>
      <c r="BI20" s="1251"/>
      <c r="BJ20" s="1241">
        <f>AY20*換算係数!$D$4</f>
        <v>0</v>
      </c>
      <c r="BK20" s="1241">
        <f>AZ20*換算係数!$D$6/換算係数!$E$11</f>
        <v>0</v>
      </c>
      <c r="BL20" s="1241">
        <f>BA20*換算係数!$D$6/換算係数!$E$11</f>
        <v>0</v>
      </c>
      <c r="BM20" s="1251"/>
      <c r="BN20" s="1250">
        <f>AY20*換算係数!$F$4</f>
        <v>0</v>
      </c>
      <c r="BO20" s="1241">
        <f>AZ20*換算係数!$F$6/換算係数!$E$11</f>
        <v>0</v>
      </c>
      <c r="BP20" s="1241">
        <f>BA20*換算係数!$F$6/換算係数!$E$11</f>
        <v>0</v>
      </c>
      <c r="BQ20" s="1241">
        <f>BB20*換算係数!$F$10*1000</f>
        <v>0</v>
      </c>
      <c r="BR20" s="1251"/>
    </row>
    <row r="21" spans="2:70" ht="14.4">
      <c r="B21" s="1234">
        <v>17</v>
      </c>
      <c r="C21" s="1176" t="s">
        <v>963</v>
      </c>
      <c r="D21" s="1240">
        <f t="shared" si="0"/>
        <v>0</v>
      </c>
      <c r="E21" s="1241">
        <f t="shared" si="1"/>
        <v>0</v>
      </c>
      <c r="F21" s="1244" t="e">
        <f t="shared" si="8"/>
        <v>#DIV/0!</v>
      </c>
      <c r="G21" s="1244" t="e">
        <f t="shared" si="9"/>
        <v>#DIV/0!</v>
      </c>
      <c r="H21" s="1241">
        <f t="shared" si="2"/>
        <v>0</v>
      </c>
      <c r="I21" s="1244" t="e">
        <f t="shared" si="3"/>
        <v>#DIV/0!</v>
      </c>
      <c r="J21" s="1241">
        <f t="shared" si="4"/>
        <v>0</v>
      </c>
      <c r="K21" s="1245" t="e">
        <f t="shared" si="5"/>
        <v>#DIV/0!</v>
      </c>
      <c r="L21" s="1246"/>
      <c r="M21" s="1241">
        <f t="shared" si="6"/>
        <v>0</v>
      </c>
      <c r="N21" s="1244" t="e">
        <f t="shared" si="10"/>
        <v>#DIV/0!</v>
      </c>
      <c r="O21" s="1244" t="e">
        <f>M21/ベースライン!D20*100</f>
        <v>#DIV/0!</v>
      </c>
      <c r="P21" s="1241">
        <f t="shared" si="11"/>
        <v>0</v>
      </c>
      <c r="Q21" s="1244" t="e">
        <f>P21/ベースライン!E20*100</f>
        <v>#DIV/0!</v>
      </c>
      <c r="R21" s="1241">
        <f t="shared" si="12"/>
        <v>0</v>
      </c>
      <c r="S21" s="1245" t="e">
        <f>R21/ベースライン!F20*100</f>
        <v>#DIV/0!</v>
      </c>
      <c r="T21" s="1247"/>
      <c r="U21" s="1241">
        <f t="shared" si="13"/>
        <v>0</v>
      </c>
      <c r="V21" s="1244" t="e">
        <f t="shared" si="14"/>
        <v>#DIV/0!</v>
      </c>
      <c r="W21" s="1244" t="e">
        <f>U21/ベースライン!D20*100</f>
        <v>#DIV/0!</v>
      </c>
      <c r="X21" s="1241">
        <f t="shared" si="15"/>
        <v>0</v>
      </c>
      <c r="Y21" s="1244" t="e">
        <f>X21/ベースライン!E20*100</f>
        <v>#DIV/0!</v>
      </c>
      <c r="Z21" s="1241">
        <f t="shared" si="16"/>
        <v>0</v>
      </c>
      <c r="AA21" s="1245" t="e">
        <f>Z21/ベースライン!F20*100</f>
        <v>#DIV/0!</v>
      </c>
      <c r="AB21" s="1246"/>
      <c r="AC21" s="1248"/>
      <c r="AD21" s="1246"/>
      <c r="AE21" s="1249"/>
      <c r="AF21" s="1250">
        <f t="shared" si="17"/>
        <v>0</v>
      </c>
      <c r="AG21" s="1241">
        <f t="shared" si="17"/>
        <v>0</v>
      </c>
      <c r="AH21" s="1241">
        <f>AF21*ベースライン!H20*同時点灯率!$B$3*12</f>
        <v>0</v>
      </c>
      <c r="AI21" s="1241">
        <f>AG21*ベースライン!I20</f>
        <v>0</v>
      </c>
      <c r="AJ21" s="1241">
        <f>AG21*換算係数!$D$4</f>
        <v>0</v>
      </c>
      <c r="AK21" s="1251">
        <f>AG21*換算係数!$F$4</f>
        <v>0</v>
      </c>
      <c r="AL21" s="1247"/>
      <c r="AM21" s="1252"/>
      <c r="AN21" s="1252"/>
      <c r="AO21" s="1252"/>
      <c r="AP21" s="1252"/>
      <c r="AQ21" s="1253"/>
      <c r="AR21" s="1247"/>
      <c r="AS21" s="1252"/>
      <c r="AT21" s="1252"/>
      <c r="AU21" s="1252"/>
      <c r="AV21" s="1252"/>
      <c r="AW21" s="1253"/>
      <c r="AX21" s="1240">
        <f t="shared" si="18"/>
        <v>0</v>
      </c>
      <c r="AY21" s="1241">
        <f t="shared" si="18"/>
        <v>0</v>
      </c>
      <c r="AZ21" s="1241">
        <f t="shared" si="18"/>
        <v>0</v>
      </c>
      <c r="BA21" s="1241">
        <f t="shared" si="18"/>
        <v>0</v>
      </c>
      <c r="BB21" s="1241">
        <f t="shared" si="18"/>
        <v>0</v>
      </c>
      <c r="BC21" s="1251">
        <f t="shared" si="18"/>
        <v>0</v>
      </c>
      <c r="BD21" s="1240">
        <f>AX21*ベースライン!H20*同時点灯率!$B$3*12</f>
        <v>0</v>
      </c>
      <c r="BE21" s="1241">
        <f>AY21*ベースライン!I20</f>
        <v>0</v>
      </c>
      <c r="BF21" s="1241">
        <f>AZ21*ベースライン!J20</f>
        <v>0</v>
      </c>
      <c r="BG21" s="1241">
        <f>BA21*ベースライン!K20</f>
        <v>0</v>
      </c>
      <c r="BH21" s="1241">
        <f>BB21*ベースライン!L20</f>
        <v>0</v>
      </c>
      <c r="BI21" s="1251"/>
      <c r="BJ21" s="1241">
        <f>AY21*換算係数!$D$4</f>
        <v>0</v>
      </c>
      <c r="BK21" s="1241">
        <f>AZ21*換算係数!$D$6/換算係数!$E$11</f>
        <v>0</v>
      </c>
      <c r="BL21" s="1241">
        <f>BA21*換算係数!$D$6/換算係数!$E$11</f>
        <v>0</v>
      </c>
      <c r="BM21" s="1251"/>
      <c r="BN21" s="1250">
        <f>AY21*換算係数!$F$4</f>
        <v>0</v>
      </c>
      <c r="BO21" s="1241">
        <f>AZ21*換算係数!$F$6/換算係数!$E$11</f>
        <v>0</v>
      </c>
      <c r="BP21" s="1241">
        <f>BA21*換算係数!$F$6/換算係数!$E$11</f>
        <v>0</v>
      </c>
      <c r="BQ21" s="1241">
        <f>BB21*換算係数!$F$10*1000</f>
        <v>0</v>
      </c>
      <c r="BR21" s="1251"/>
    </row>
    <row r="22" spans="2:70" ht="14.4">
      <c r="B22" s="1234">
        <v>18</v>
      </c>
      <c r="C22" s="1176" t="s">
        <v>964</v>
      </c>
      <c r="D22" s="1240">
        <f t="shared" si="0"/>
        <v>0</v>
      </c>
      <c r="E22" s="1241">
        <f t="shared" si="1"/>
        <v>0</v>
      </c>
      <c r="F22" s="1244" t="e">
        <f t="shared" si="8"/>
        <v>#DIV/0!</v>
      </c>
      <c r="G22" s="1244" t="e">
        <f t="shared" si="9"/>
        <v>#DIV/0!</v>
      </c>
      <c r="H22" s="1241">
        <f t="shared" si="2"/>
        <v>0</v>
      </c>
      <c r="I22" s="1244" t="e">
        <f t="shared" si="3"/>
        <v>#DIV/0!</v>
      </c>
      <c r="J22" s="1241">
        <f t="shared" si="4"/>
        <v>0</v>
      </c>
      <c r="K22" s="1245" t="e">
        <f t="shared" si="5"/>
        <v>#DIV/0!</v>
      </c>
      <c r="L22" s="1246"/>
      <c r="M22" s="1241">
        <f t="shared" si="6"/>
        <v>0</v>
      </c>
      <c r="N22" s="1244" t="e">
        <f t="shared" si="10"/>
        <v>#DIV/0!</v>
      </c>
      <c r="O22" s="1244" t="e">
        <f>M22/ベースライン!D21*100</f>
        <v>#DIV/0!</v>
      </c>
      <c r="P22" s="1241">
        <f t="shared" si="11"/>
        <v>0</v>
      </c>
      <c r="Q22" s="1244" t="e">
        <f>P22/ベースライン!E21*100</f>
        <v>#DIV/0!</v>
      </c>
      <c r="R22" s="1241">
        <f t="shared" si="12"/>
        <v>0</v>
      </c>
      <c r="S22" s="1245" t="e">
        <f>R22/ベースライン!F21*100</f>
        <v>#DIV/0!</v>
      </c>
      <c r="T22" s="1247"/>
      <c r="U22" s="1241">
        <f t="shared" si="13"/>
        <v>0</v>
      </c>
      <c r="V22" s="1244" t="e">
        <f t="shared" si="14"/>
        <v>#DIV/0!</v>
      </c>
      <c r="W22" s="1244" t="e">
        <f>U22/ベースライン!D21*100</f>
        <v>#DIV/0!</v>
      </c>
      <c r="X22" s="1241">
        <f t="shared" si="15"/>
        <v>0</v>
      </c>
      <c r="Y22" s="1244" t="e">
        <f>X22/ベースライン!E21*100</f>
        <v>#DIV/0!</v>
      </c>
      <c r="Z22" s="1241">
        <f t="shared" si="16"/>
        <v>0</v>
      </c>
      <c r="AA22" s="1245" t="e">
        <f>Z22/ベースライン!F21*100</f>
        <v>#DIV/0!</v>
      </c>
      <c r="AB22" s="1246"/>
      <c r="AC22" s="1248"/>
      <c r="AD22" s="1246"/>
      <c r="AE22" s="1249"/>
      <c r="AF22" s="1250">
        <f t="shared" si="17"/>
        <v>0</v>
      </c>
      <c r="AG22" s="1241">
        <f t="shared" si="17"/>
        <v>0</v>
      </c>
      <c r="AH22" s="1241">
        <f>AF22*ベースライン!H21*同時点灯率!$B$3*12</f>
        <v>0</v>
      </c>
      <c r="AI22" s="1241">
        <f>AG22*ベースライン!I21</f>
        <v>0</v>
      </c>
      <c r="AJ22" s="1241">
        <f>AG22*換算係数!$D$4</f>
        <v>0</v>
      </c>
      <c r="AK22" s="1251">
        <f>AG22*換算係数!$F$4</f>
        <v>0</v>
      </c>
      <c r="AL22" s="1247"/>
      <c r="AM22" s="1252"/>
      <c r="AN22" s="1252"/>
      <c r="AO22" s="1252"/>
      <c r="AP22" s="1252"/>
      <c r="AQ22" s="1253"/>
      <c r="AR22" s="1247"/>
      <c r="AS22" s="1252"/>
      <c r="AT22" s="1252"/>
      <c r="AU22" s="1252"/>
      <c r="AV22" s="1252"/>
      <c r="AW22" s="1253"/>
      <c r="AX22" s="1240">
        <f t="shared" si="18"/>
        <v>0</v>
      </c>
      <c r="AY22" s="1241">
        <f t="shared" si="18"/>
        <v>0</v>
      </c>
      <c r="AZ22" s="1241">
        <f t="shared" si="18"/>
        <v>0</v>
      </c>
      <c r="BA22" s="1241">
        <f t="shared" si="18"/>
        <v>0</v>
      </c>
      <c r="BB22" s="1241">
        <f t="shared" si="18"/>
        <v>0</v>
      </c>
      <c r="BC22" s="1251">
        <f t="shared" si="18"/>
        <v>0</v>
      </c>
      <c r="BD22" s="1240">
        <f>AX22*ベースライン!H21*同時点灯率!$B$3*12</f>
        <v>0</v>
      </c>
      <c r="BE22" s="1241">
        <f>AY22*ベースライン!I21</f>
        <v>0</v>
      </c>
      <c r="BF22" s="1241">
        <f>AZ22*ベースライン!J21</f>
        <v>0</v>
      </c>
      <c r="BG22" s="1241">
        <f>BA22*ベースライン!K21</f>
        <v>0</v>
      </c>
      <c r="BH22" s="1241">
        <f>BB22*ベースライン!L21</f>
        <v>0</v>
      </c>
      <c r="BI22" s="1251"/>
      <c r="BJ22" s="1241">
        <f>AY22*換算係数!$D$4</f>
        <v>0</v>
      </c>
      <c r="BK22" s="1241">
        <f>AZ22*換算係数!$D$6/換算係数!$E$11</f>
        <v>0</v>
      </c>
      <c r="BL22" s="1241">
        <f>BA22*換算係数!$D$6/換算係数!$E$11</f>
        <v>0</v>
      </c>
      <c r="BM22" s="1251"/>
      <c r="BN22" s="1250">
        <f>AY22*換算係数!$F$4</f>
        <v>0</v>
      </c>
      <c r="BO22" s="1241">
        <f>AZ22*換算係数!$F$6/換算係数!$E$11</f>
        <v>0</v>
      </c>
      <c r="BP22" s="1241">
        <f>BA22*換算係数!$F$6/換算係数!$E$11</f>
        <v>0</v>
      </c>
      <c r="BQ22" s="1241">
        <f>BB22*換算係数!$F$10*1000</f>
        <v>0</v>
      </c>
      <c r="BR22" s="1251"/>
    </row>
    <row r="23" spans="2:70" ht="14.4">
      <c r="B23" s="1234">
        <v>19</v>
      </c>
      <c r="C23" s="1176" t="s">
        <v>965</v>
      </c>
      <c r="D23" s="1240">
        <f t="shared" si="0"/>
        <v>0</v>
      </c>
      <c r="E23" s="1241">
        <f t="shared" si="1"/>
        <v>0</v>
      </c>
      <c r="F23" s="1244" t="e">
        <f t="shared" si="8"/>
        <v>#DIV/0!</v>
      </c>
      <c r="G23" s="1244" t="e">
        <f t="shared" si="9"/>
        <v>#DIV/0!</v>
      </c>
      <c r="H23" s="1241">
        <f t="shared" si="2"/>
        <v>0</v>
      </c>
      <c r="I23" s="1244" t="e">
        <f t="shared" si="3"/>
        <v>#DIV/0!</v>
      </c>
      <c r="J23" s="1241">
        <f t="shared" si="4"/>
        <v>0</v>
      </c>
      <c r="K23" s="1245" t="e">
        <f t="shared" si="5"/>
        <v>#DIV/0!</v>
      </c>
      <c r="L23" s="1246"/>
      <c r="M23" s="1241">
        <f t="shared" si="6"/>
        <v>0</v>
      </c>
      <c r="N23" s="1244" t="e">
        <f t="shared" si="10"/>
        <v>#DIV/0!</v>
      </c>
      <c r="O23" s="1244" t="e">
        <f>M23/ベースライン!D22*100</f>
        <v>#DIV/0!</v>
      </c>
      <c r="P23" s="1241">
        <f t="shared" si="11"/>
        <v>0</v>
      </c>
      <c r="Q23" s="1244" t="e">
        <f>P23/ベースライン!E22*100</f>
        <v>#DIV/0!</v>
      </c>
      <c r="R23" s="1241">
        <f t="shared" si="12"/>
        <v>0</v>
      </c>
      <c r="S23" s="1245" t="e">
        <f>R23/ベースライン!F22*100</f>
        <v>#DIV/0!</v>
      </c>
      <c r="T23" s="1247"/>
      <c r="U23" s="1241">
        <f t="shared" si="13"/>
        <v>0</v>
      </c>
      <c r="V23" s="1244" t="e">
        <f t="shared" si="14"/>
        <v>#DIV/0!</v>
      </c>
      <c r="W23" s="1244" t="e">
        <f>U23/ベースライン!D22*100</f>
        <v>#DIV/0!</v>
      </c>
      <c r="X23" s="1241">
        <f t="shared" si="15"/>
        <v>0</v>
      </c>
      <c r="Y23" s="1244" t="e">
        <f>X23/ベースライン!E22*100</f>
        <v>#DIV/0!</v>
      </c>
      <c r="Z23" s="1241">
        <f t="shared" si="16"/>
        <v>0</v>
      </c>
      <c r="AA23" s="1245" t="e">
        <f>Z23/ベースライン!F22*100</f>
        <v>#DIV/0!</v>
      </c>
      <c r="AB23" s="1246"/>
      <c r="AC23" s="1248"/>
      <c r="AD23" s="1246"/>
      <c r="AE23" s="1249"/>
      <c r="AF23" s="1250">
        <f t="shared" si="17"/>
        <v>0</v>
      </c>
      <c r="AG23" s="1241">
        <f t="shared" si="17"/>
        <v>0</v>
      </c>
      <c r="AH23" s="1241">
        <f>AF23*ベースライン!H22*同時点灯率!$B$3*12</f>
        <v>0</v>
      </c>
      <c r="AI23" s="1241">
        <f>AG23*ベースライン!I22</f>
        <v>0</v>
      </c>
      <c r="AJ23" s="1241">
        <f>AG23*換算係数!$D$4</f>
        <v>0</v>
      </c>
      <c r="AK23" s="1251">
        <f>AG23*換算係数!$F$4</f>
        <v>0</v>
      </c>
      <c r="AL23" s="1247"/>
      <c r="AM23" s="1252"/>
      <c r="AN23" s="1252"/>
      <c r="AO23" s="1252"/>
      <c r="AP23" s="1252"/>
      <c r="AQ23" s="1253"/>
      <c r="AR23" s="1247"/>
      <c r="AS23" s="1252"/>
      <c r="AT23" s="1252"/>
      <c r="AU23" s="1252"/>
      <c r="AV23" s="1252"/>
      <c r="AW23" s="1253"/>
      <c r="AX23" s="1240">
        <f t="shared" si="18"/>
        <v>0</v>
      </c>
      <c r="AY23" s="1241">
        <f t="shared" si="18"/>
        <v>0</v>
      </c>
      <c r="AZ23" s="1241">
        <f t="shared" si="18"/>
        <v>0</v>
      </c>
      <c r="BA23" s="1241">
        <f t="shared" si="18"/>
        <v>0</v>
      </c>
      <c r="BB23" s="1241">
        <f t="shared" si="18"/>
        <v>0</v>
      </c>
      <c r="BC23" s="1251">
        <f t="shared" si="18"/>
        <v>0</v>
      </c>
      <c r="BD23" s="1240">
        <f>AX23*ベースライン!H22*同時点灯率!$B$3*12</f>
        <v>0</v>
      </c>
      <c r="BE23" s="1241">
        <f>AY23*ベースライン!I22</f>
        <v>0</v>
      </c>
      <c r="BF23" s="1241">
        <f>AZ23*ベースライン!J22</f>
        <v>0</v>
      </c>
      <c r="BG23" s="1241">
        <f>BA23*ベースライン!K22</f>
        <v>0</v>
      </c>
      <c r="BH23" s="1241">
        <f>BB23*ベースライン!L22</f>
        <v>0</v>
      </c>
      <c r="BI23" s="1251"/>
      <c r="BJ23" s="1241">
        <f>AY23*換算係数!$D$4</f>
        <v>0</v>
      </c>
      <c r="BK23" s="1241">
        <f>AZ23*換算係数!$D$6/換算係数!$E$11</f>
        <v>0</v>
      </c>
      <c r="BL23" s="1241">
        <f>BA23*換算係数!$D$6/換算係数!$E$11</f>
        <v>0</v>
      </c>
      <c r="BM23" s="1251"/>
      <c r="BN23" s="1250">
        <f>AY23*換算係数!$F$4</f>
        <v>0</v>
      </c>
      <c r="BO23" s="1241">
        <f>AZ23*換算係数!$F$6/換算係数!$E$11</f>
        <v>0</v>
      </c>
      <c r="BP23" s="1241">
        <f>BA23*換算係数!$F$6/換算係数!$E$11</f>
        <v>0</v>
      </c>
      <c r="BQ23" s="1241">
        <f>BB23*換算係数!$F$10*1000</f>
        <v>0</v>
      </c>
      <c r="BR23" s="1251"/>
    </row>
    <row r="24" spans="2:70" ht="14.4">
      <c r="B24" s="1234">
        <v>20</v>
      </c>
      <c r="C24" s="1176" t="s">
        <v>966</v>
      </c>
      <c r="D24" s="1240">
        <f t="shared" si="0"/>
        <v>0</v>
      </c>
      <c r="E24" s="1241">
        <f t="shared" si="1"/>
        <v>0</v>
      </c>
      <c r="F24" s="1244" t="e">
        <f t="shared" si="8"/>
        <v>#DIV/0!</v>
      </c>
      <c r="G24" s="1244" t="e">
        <f t="shared" si="9"/>
        <v>#DIV/0!</v>
      </c>
      <c r="H24" s="1241">
        <f t="shared" si="2"/>
        <v>0</v>
      </c>
      <c r="I24" s="1244" t="e">
        <f t="shared" si="3"/>
        <v>#DIV/0!</v>
      </c>
      <c r="J24" s="1241">
        <f t="shared" si="4"/>
        <v>0</v>
      </c>
      <c r="K24" s="1245" t="e">
        <f t="shared" si="5"/>
        <v>#DIV/0!</v>
      </c>
      <c r="L24" s="1246"/>
      <c r="M24" s="1241">
        <f t="shared" si="6"/>
        <v>0</v>
      </c>
      <c r="N24" s="1244" t="e">
        <f t="shared" si="10"/>
        <v>#DIV/0!</v>
      </c>
      <c r="O24" s="1244" t="e">
        <f>M24/ベースライン!D23*100</f>
        <v>#DIV/0!</v>
      </c>
      <c r="P24" s="1241">
        <f t="shared" si="11"/>
        <v>0</v>
      </c>
      <c r="Q24" s="1244" t="e">
        <f>P24/ベースライン!E23*100</f>
        <v>#DIV/0!</v>
      </c>
      <c r="R24" s="1241">
        <f t="shared" si="12"/>
        <v>0</v>
      </c>
      <c r="S24" s="1245" t="e">
        <f>R24/ベースライン!F23*100</f>
        <v>#DIV/0!</v>
      </c>
      <c r="T24" s="1247"/>
      <c r="U24" s="1241">
        <f t="shared" si="13"/>
        <v>0</v>
      </c>
      <c r="V24" s="1244" t="e">
        <f t="shared" si="14"/>
        <v>#DIV/0!</v>
      </c>
      <c r="W24" s="1244" t="e">
        <f>U24/ベースライン!D23*100</f>
        <v>#DIV/0!</v>
      </c>
      <c r="X24" s="1241">
        <f t="shared" si="15"/>
        <v>0</v>
      </c>
      <c r="Y24" s="1244" t="e">
        <f>X24/ベースライン!E23*100</f>
        <v>#DIV/0!</v>
      </c>
      <c r="Z24" s="1241">
        <f t="shared" si="16"/>
        <v>0</v>
      </c>
      <c r="AA24" s="1245" t="e">
        <f>Z24/ベースライン!F23*100</f>
        <v>#DIV/0!</v>
      </c>
      <c r="AB24" s="1246"/>
      <c r="AC24" s="1248"/>
      <c r="AD24" s="1246"/>
      <c r="AE24" s="1249"/>
      <c r="AF24" s="1250">
        <f t="shared" si="17"/>
        <v>0</v>
      </c>
      <c r="AG24" s="1241">
        <f t="shared" si="17"/>
        <v>0</v>
      </c>
      <c r="AH24" s="1241">
        <f>AF24*ベースライン!H23*同時点灯率!$B$3*12</f>
        <v>0</v>
      </c>
      <c r="AI24" s="1241">
        <f>AG24*ベースライン!I23</f>
        <v>0</v>
      </c>
      <c r="AJ24" s="1241">
        <f>AG24*換算係数!$D$4</f>
        <v>0</v>
      </c>
      <c r="AK24" s="1251">
        <f>AG24*換算係数!$F$4</f>
        <v>0</v>
      </c>
      <c r="AL24" s="1247"/>
      <c r="AM24" s="1252"/>
      <c r="AN24" s="1252"/>
      <c r="AO24" s="1252"/>
      <c r="AP24" s="1252"/>
      <c r="AQ24" s="1253"/>
      <c r="AR24" s="1247"/>
      <c r="AS24" s="1252"/>
      <c r="AT24" s="1252"/>
      <c r="AU24" s="1252"/>
      <c r="AV24" s="1252"/>
      <c r="AW24" s="1253"/>
      <c r="AX24" s="1240">
        <f t="shared" si="18"/>
        <v>0</v>
      </c>
      <c r="AY24" s="1241">
        <f t="shared" si="18"/>
        <v>0</v>
      </c>
      <c r="AZ24" s="1241">
        <f t="shared" si="18"/>
        <v>0</v>
      </c>
      <c r="BA24" s="1241">
        <f t="shared" si="18"/>
        <v>0</v>
      </c>
      <c r="BB24" s="1241">
        <f t="shared" si="18"/>
        <v>0</v>
      </c>
      <c r="BC24" s="1251">
        <f t="shared" si="18"/>
        <v>0</v>
      </c>
      <c r="BD24" s="1240">
        <f>AX24*ベースライン!H23*同時点灯率!$B$3*12</f>
        <v>0</v>
      </c>
      <c r="BE24" s="1241">
        <f>AY24*ベースライン!I23</f>
        <v>0</v>
      </c>
      <c r="BF24" s="1241">
        <f>AZ24*ベースライン!J23</f>
        <v>0</v>
      </c>
      <c r="BG24" s="1241">
        <f>BA24*ベースライン!K23</f>
        <v>0</v>
      </c>
      <c r="BH24" s="1241">
        <f>BB24*ベースライン!L23</f>
        <v>0</v>
      </c>
      <c r="BI24" s="1251"/>
      <c r="BJ24" s="1241">
        <f>AY24*換算係数!$D$4</f>
        <v>0</v>
      </c>
      <c r="BK24" s="1241">
        <f>AZ24*換算係数!$D$6/換算係数!$E$11</f>
        <v>0</v>
      </c>
      <c r="BL24" s="1241">
        <f>BA24*換算係数!$D$6/換算係数!$E$11</f>
        <v>0</v>
      </c>
      <c r="BM24" s="1251"/>
      <c r="BN24" s="1250">
        <f>AY24*換算係数!$F$4</f>
        <v>0</v>
      </c>
      <c r="BO24" s="1241">
        <f>AZ24*換算係数!$F$6/換算係数!$E$11</f>
        <v>0</v>
      </c>
      <c r="BP24" s="1241">
        <f>BA24*換算係数!$F$6/換算係数!$E$11</f>
        <v>0</v>
      </c>
      <c r="BQ24" s="1241">
        <f>BB24*換算係数!$F$10*1000</f>
        <v>0</v>
      </c>
      <c r="BR24" s="1251"/>
    </row>
    <row r="25" spans="2:70" ht="14.4">
      <c r="B25" s="1234">
        <v>21</v>
      </c>
      <c r="C25" s="1176" t="s">
        <v>967</v>
      </c>
      <c r="D25" s="1240">
        <f t="shared" si="0"/>
        <v>0</v>
      </c>
      <c r="E25" s="1241">
        <f t="shared" si="1"/>
        <v>0</v>
      </c>
      <c r="F25" s="1244" t="e">
        <f t="shared" si="8"/>
        <v>#DIV/0!</v>
      </c>
      <c r="G25" s="1244" t="e">
        <f t="shared" si="9"/>
        <v>#DIV/0!</v>
      </c>
      <c r="H25" s="1241">
        <f t="shared" si="2"/>
        <v>0</v>
      </c>
      <c r="I25" s="1244" t="e">
        <f t="shared" si="3"/>
        <v>#DIV/0!</v>
      </c>
      <c r="J25" s="1241">
        <f t="shared" si="4"/>
        <v>0</v>
      </c>
      <c r="K25" s="1245" t="e">
        <f t="shared" si="5"/>
        <v>#DIV/0!</v>
      </c>
      <c r="L25" s="1246"/>
      <c r="M25" s="1241">
        <f t="shared" si="6"/>
        <v>0</v>
      </c>
      <c r="N25" s="1244" t="e">
        <f t="shared" si="10"/>
        <v>#DIV/0!</v>
      </c>
      <c r="O25" s="1244" t="e">
        <f>M25/ベースライン!D24*100</f>
        <v>#DIV/0!</v>
      </c>
      <c r="P25" s="1241">
        <f t="shared" si="11"/>
        <v>0</v>
      </c>
      <c r="Q25" s="1244" t="e">
        <f>P25/ベースライン!E24*100</f>
        <v>#DIV/0!</v>
      </c>
      <c r="R25" s="1241">
        <f t="shared" si="12"/>
        <v>0</v>
      </c>
      <c r="S25" s="1245" t="e">
        <f>R25/ベースライン!F24*100</f>
        <v>#DIV/0!</v>
      </c>
      <c r="T25" s="1247"/>
      <c r="U25" s="1241">
        <f t="shared" si="13"/>
        <v>0</v>
      </c>
      <c r="V25" s="1244" t="e">
        <f t="shared" si="14"/>
        <v>#DIV/0!</v>
      </c>
      <c r="W25" s="1244" t="e">
        <f>U25/ベースライン!D24*100</f>
        <v>#DIV/0!</v>
      </c>
      <c r="X25" s="1241">
        <f t="shared" si="15"/>
        <v>0</v>
      </c>
      <c r="Y25" s="1244" t="e">
        <f>X25/ベースライン!E24*100</f>
        <v>#DIV/0!</v>
      </c>
      <c r="Z25" s="1241">
        <f t="shared" si="16"/>
        <v>0</v>
      </c>
      <c r="AA25" s="1245" t="e">
        <f>Z25/ベースライン!F24*100</f>
        <v>#DIV/0!</v>
      </c>
      <c r="AB25" s="1246"/>
      <c r="AC25" s="1248"/>
      <c r="AD25" s="1246"/>
      <c r="AE25" s="1249"/>
      <c r="AF25" s="1250">
        <f t="shared" si="17"/>
        <v>0</v>
      </c>
      <c r="AG25" s="1241">
        <f t="shared" si="17"/>
        <v>0</v>
      </c>
      <c r="AH25" s="1241">
        <f>AF25*ベースライン!H24*同時点灯率!$B$3*12</f>
        <v>0</v>
      </c>
      <c r="AI25" s="1241">
        <f>AG25*ベースライン!I24</f>
        <v>0</v>
      </c>
      <c r="AJ25" s="1241">
        <f>AG25*換算係数!$D$4</f>
        <v>0</v>
      </c>
      <c r="AK25" s="1251">
        <f>AG25*換算係数!$F$4</f>
        <v>0</v>
      </c>
      <c r="AL25" s="1247"/>
      <c r="AM25" s="1252"/>
      <c r="AN25" s="1252"/>
      <c r="AO25" s="1252"/>
      <c r="AP25" s="1252"/>
      <c r="AQ25" s="1253"/>
      <c r="AR25" s="1247"/>
      <c r="AS25" s="1252"/>
      <c r="AT25" s="1252"/>
      <c r="AU25" s="1252"/>
      <c r="AV25" s="1252"/>
      <c r="AW25" s="1253"/>
      <c r="AX25" s="1240">
        <f t="shared" si="18"/>
        <v>0</v>
      </c>
      <c r="AY25" s="1241">
        <f t="shared" si="18"/>
        <v>0</v>
      </c>
      <c r="AZ25" s="1241">
        <f t="shared" si="18"/>
        <v>0</v>
      </c>
      <c r="BA25" s="1241">
        <f t="shared" si="18"/>
        <v>0</v>
      </c>
      <c r="BB25" s="1241">
        <f t="shared" si="18"/>
        <v>0</v>
      </c>
      <c r="BC25" s="1251">
        <f t="shared" si="18"/>
        <v>0</v>
      </c>
      <c r="BD25" s="1240">
        <f>AX25*ベースライン!H24*同時点灯率!$B$3*12</f>
        <v>0</v>
      </c>
      <c r="BE25" s="1241">
        <f>AY25*ベースライン!I24</f>
        <v>0</v>
      </c>
      <c r="BF25" s="1241">
        <f>AZ25*ベースライン!J24</f>
        <v>0</v>
      </c>
      <c r="BG25" s="1241">
        <f>BA25*ベースライン!K24</f>
        <v>0</v>
      </c>
      <c r="BH25" s="1241">
        <f>BB25*ベースライン!L24</f>
        <v>0</v>
      </c>
      <c r="BI25" s="1251"/>
      <c r="BJ25" s="1241">
        <f>AY25*換算係数!$D$4</f>
        <v>0</v>
      </c>
      <c r="BK25" s="1241">
        <f>AZ25*換算係数!$D$6/換算係数!$E$11</f>
        <v>0</v>
      </c>
      <c r="BL25" s="1241">
        <f>BA25*換算係数!$D$6/換算係数!$E$11</f>
        <v>0</v>
      </c>
      <c r="BM25" s="1251"/>
      <c r="BN25" s="1250">
        <f>AY25*換算係数!$F$4</f>
        <v>0</v>
      </c>
      <c r="BO25" s="1241">
        <f>AZ25*換算係数!$F$6/換算係数!$E$11</f>
        <v>0</v>
      </c>
      <c r="BP25" s="1241">
        <f>BA25*換算係数!$F$6/換算係数!$E$11</f>
        <v>0</v>
      </c>
      <c r="BQ25" s="1241">
        <f>BB25*換算係数!$F$10*1000</f>
        <v>0</v>
      </c>
      <c r="BR25" s="1251"/>
    </row>
    <row r="26" spans="2:70" ht="14.4">
      <c r="B26" s="1234">
        <v>22</v>
      </c>
      <c r="C26" s="1176" t="s">
        <v>968</v>
      </c>
      <c r="D26" s="1240">
        <f t="shared" si="0"/>
        <v>0</v>
      </c>
      <c r="E26" s="1241">
        <f t="shared" si="1"/>
        <v>0</v>
      </c>
      <c r="F26" s="1244" t="e">
        <f t="shared" si="8"/>
        <v>#DIV/0!</v>
      </c>
      <c r="G26" s="1244" t="e">
        <f t="shared" si="9"/>
        <v>#DIV/0!</v>
      </c>
      <c r="H26" s="1241">
        <f t="shared" si="2"/>
        <v>0</v>
      </c>
      <c r="I26" s="1244" t="e">
        <f t="shared" si="3"/>
        <v>#DIV/0!</v>
      </c>
      <c r="J26" s="1241">
        <f t="shared" si="4"/>
        <v>0</v>
      </c>
      <c r="K26" s="1245" t="e">
        <f t="shared" si="5"/>
        <v>#DIV/0!</v>
      </c>
      <c r="L26" s="1246"/>
      <c r="M26" s="1241">
        <f t="shared" si="6"/>
        <v>0</v>
      </c>
      <c r="N26" s="1244" t="e">
        <f t="shared" si="10"/>
        <v>#DIV/0!</v>
      </c>
      <c r="O26" s="1244" t="e">
        <f>M26/ベースライン!D25*100</f>
        <v>#DIV/0!</v>
      </c>
      <c r="P26" s="1241">
        <f t="shared" si="11"/>
        <v>0</v>
      </c>
      <c r="Q26" s="1244" t="e">
        <f>P26/ベースライン!E25*100</f>
        <v>#DIV/0!</v>
      </c>
      <c r="R26" s="1241">
        <f t="shared" si="12"/>
        <v>0</v>
      </c>
      <c r="S26" s="1245" t="e">
        <f>R26/ベースライン!F25*100</f>
        <v>#DIV/0!</v>
      </c>
      <c r="T26" s="1247"/>
      <c r="U26" s="1241">
        <f t="shared" si="13"/>
        <v>0</v>
      </c>
      <c r="V26" s="1244" t="e">
        <f t="shared" si="14"/>
        <v>#DIV/0!</v>
      </c>
      <c r="W26" s="1244" t="e">
        <f>U26/ベースライン!D25*100</f>
        <v>#DIV/0!</v>
      </c>
      <c r="X26" s="1241">
        <f t="shared" si="15"/>
        <v>0</v>
      </c>
      <c r="Y26" s="1244" t="e">
        <f>X26/ベースライン!E25*100</f>
        <v>#DIV/0!</v>
      </c>
      <c r="Z26" s="1241">
        <f t="shared" si="16"/>
        <v>0</v>
      </c>
      <c r="AA26" s="1245" t="e">
        <f>Z26/ベースライン!F25*100</f>
        <v>#DIV/0!</v>
      </c>
      <c r="AB26" s="1246"/>
      <c r="AC26" s="1248"/>
      <c r="AD26" s="1246"/>
      <c r="AE26" s="1249"/>
      <c r="AF26" s="1250">
        <f t="shared" si="17"/>
        <v>0</v>
      </c>
      <c r="AG26" s="1241">
        <f t="shared" si="17"/>
        <v>0</v>
      </c>
      <c r="AH26" s="1241">
        <f>AF26*ベースライン!H25*同時点灯率!$B$3*12</f>
        <v>0</v>
      </c>
      <c r="AI26" s="1241">
        <f>AG26*ベースライン!I25</f>
        <v>0</v>
      </c>
      <c r="AJ26" s="1241">
        <f>AG26*換算係数!$D$4</f>
        <v>0</v>
      </c>
      <c r="AK26" s="1251">
        <f>AG26*換算係数!$F$4</f>
        <v>0</v>
      </c>
      <c r="AL26" s="1247"/>
      <c r="AM26" s="1252"/>
      <c r="AN26" s="1252"/>
      <c r="AO26" s="1252"/>
      <c r="AP26" s="1252"/>
      <c r="AQ26" s="1253"/>
      <c r="AR26" s="1247"/>
      <c r="AS26" s="1252"/>
      <c r="AT26" s="1252"/>
      <c r="AU26" s="1252"/>
      <c r="AV26" s="1252"/>
      <c r="AW26" s="1253"/>
      <c r="AX26" s="1240">
        <f t="shared" si="18"/>
        <v>0</v>
      </c>
      <c r="AY26" s="1241">
        <f t="shared" si="18"/>
        <v>0</v>
      </c>
      <c r="AZ26" s="1241">
        <f t="shared" si="18"/>
        <v>0</v>
      </c>
      <c r="BA26" s="1241">
        <f t="shared" si="18"/>
        <v>0</v>
      </c>
      <c r="BB26" s="1241">
        <f t="shared" si="18"/>
        <v>0</v>
      </c>
      <c r="BC26" s="1251">
        <f t="shared" si="18"/>
        <v>0</v>
      </c>
      <c r="BD26" s="1240">
        <f>AX26*ベースライン!H25*同時点灯率!$B$3*12</f>
        <v>0</v>
      </c>
      <c r="BE26" s="1241">
        <f>AY26*ベースライン!I25</f>
        <v>0</v>
      </c>
      <c r="BF26" s="1241">
        <f>AZ26*ベースライン!J25</f>
        <v>0</v>
      </c>
      <c r="BG26" s="1241">
        <f>BA26*ベースライン!K25</f>
        <v>0</v>
      </c>
      <c r="BH26" s="1241">
        <f>BB26*ベースライン!L25</f>
        <v>0</v>
      </c>
      <c r="BI26" s="1251"/>
      <c r="BJ26" s="1241">
        <f>AY26*換算係数!$D$4</f>
        <v>0</v>
      </c>
      <c r="BK26" s="1241">
        <f>AZ26*換算係数!$D$6/換算係数!$E$11</f>
        <v>0</v>
      </c>
      <c r="BL26" s="1241">
        <f>BA26*換算係数!$D$6/換算係数!$E$11</f>
        <v>0</v>
      </c>
      <c r="BM26" s="1251"/>
      <c r="BN26" s="1250">
        <f>AY26*換算係数!$F$4</f>
        <v>0</v>
      </c>
      <c r="BO26" s="1241">
        <f>AZ26*換算係数!$F$6/換算係数!$E$11</f>
        <v>0</v>
      </c>
      <c r="BP26" s="1241">
        <f>BA26*換算係数!$F$6/換算係数!$E$11</f>
        <v>0</v>
      </c>
      <c r="BQ26" s="1241">
        <f>BB26*換算係数!$F$10*1000</f>
        <v>0</v>
      </c>
      <c r="BR26" s="1251"/>
    </row>
    <row r="27" spans="2:70" ht="14.4">
      <c r="B27" s="1234">
        <v>23</v>
      </c>
      <c r="C27" s="1176" t="s">
        <v>969</v>
      </c>
      <c r="D27" s="1240">
        <f t="shared" si="0"/>
        <v>0</v>
      </c>
      <c r="E27" s="1241">
        <f t="shared" si="1"/>
        <v>0</v>
      </c>
      <c r="F27" s="1244" t="e">
        <f t="shared" si="8"/>
        <v>#DIV/0!</v>
      </c>
      <c r="G27" s="1244" t="e">
        <f t="shared" si="9"/>
        <v>#DIV/0!</v>
      </c>
      <c r="H27" s="1241">
        <f t="shared" si="2"/>
        <v>0</v>
      </c>
      <c r="I27" s="1244" t="e">
        <f t="shared" si="3"/>
        <v>#DIV/0!</v>
      </c>
      <c r="J27" s="1241">
        <f t="shared" si="4"/>
        <v>0</v>
      </c>
      <c r="K27" s="1245" t="e">
        <f t="shared" si="5"/>
        <v>#DIV/0!</v>
      </c>
      <c r="L27" s="1246"/>
      <c r="M27" s="1241">
        <f t="shared" si="6"/>
        <v>0</v>
      </c>
      <c r="N27" s="1244" t="e">
        <f t="shared" si="10"/>
        <v>#DIV/0!</v>
      </c>
      <c r="O27" s="1244" t="e">
        <f>M27/ベースライン!D26*100</f>
        <v>#DIV/0!</v>
      </c>
      <c r="P27" s="1241">
        <f t="shared" si="11"/>
        <v>0</v>
      </c>
      <c r="Q27" s="1244" t="e">
        <f>P27/ベースライン!E26*100</f>
        <v>#DIV/0!</v>
      </c>
      <c r="R27" s="1241">
        <f t="shared" si="12"/>
        <v>0</v>
      </c>
      <c r="S27" s="1245" t="e">
        <f>R27/ベースライン!F26*100</f>
        <v>#DIV/0!</v>
      </c>
      <c r="T27" s="1247"/>
      <c r="U27" s="1241">
        <f t="shared" si="13"/>
        <v>0</v>
      </c>
      <c r="V27" s="1244" t="e">
        <f t="shared" si="14"/>
        <v>#DIV/0!</v>
      </c>
      <c r="W27" s="1244" t="e">
        <f>U27/ベースライン!D26*100</f>
        <v>#DIV/0!</v>
      </c>
      <c r="X27" s="1241">
        <f t="shared" si="15"/>
        <v>0</v>
      </c>
      <c r="Y27" s="1244" t="e">
        <f>X27/ベースライン!E26*100</f>
        <v>#DIV/0!</v>
      </c>
      <c r="Z27" s="1241">
        <f t="shared" si="16"/>
        <v>0</v>
      </c>
      <c r="AA27" s="1245" t="e">
        <f>Z27/ベースライン!F26*100</f>
        <v>#DIV/0!</v>
      </c>
      <c r="AB27" s="1246"/>
      <c r="AC27" s="1248"/>
      <c r="AD27" s="1246"/>
      <c r="AE27" s="1249"/>
      <c r="AF27" s="1250">
        <f t="shared" si="17"/>
        <v>0</v>
      </c>
      <c r="AG27" s="1241">
        <f t="shared" si="17"/>
        <v>0</v>
      </c>
      <c r="AH27" s="1241">
        <f>AF27*ベースライン!H26*同時点灯率!$B$3*12</f>
        <v>0</v>
      </c>
      <c r="AI27" s="1241">
        <f>AG27*ベースライン!I26</f>
        <v>0</v>
      </c>
      <c r="AJ27" s="1241">
        <f>AG27*換算係数!$D$4</f>
        <v>0</v>
      </c>
      <c r="AK27" s="1251">
        <f>AG27*換算係数!$F$4</f>
        <v>0</v>
      </c>
      <c r="AL27" s="1247"/>
      <c r="AM27" s="1252"/>
      <c r="AN27" s="1252"/>
      <c r="AO27" s="1252"/>
      <c r="AP27" s="1252"/>
      <c r="AQ27" s="1253"/>
      <c r="AR27" s="1247"/>
      <c r="AS27" s="1252"/>
      <c r="AT27" s="1252"/>
      <c r="AU27" s="1252"/>
      <c r="AV27" s="1252"/>
      <c r="AW27" s="1253"/>
      <c r="AX27" s="1240">
        <f t="shared" si="18"/>
        <v>0</v>
      </c>
      <c r="AY27" s="1241">
        <f t="shared" si="18"/>
        <v>0</v>
      </c>
      <c r="AZ27" s="1241">
        <f t="shared" si="18"/>
        <v>0</v>
      </c>
      <c r="BA27" s="1241">
        <f t="shared" si="18"/>
        <v>0</v>
      </c>
      <c r="BB27" s="1241">
        <f t="shared" si="18"/>
        <v>0</v>
      </c>
      <c r="BC27" s="1251">
        <f t="shared" si="18"/>
        <v>0</v>
      </c>
      <c r="BD27" s="1240">
        <f>AX27*ベースライン!H26*同時点灯率!$B$3*12</f>
        <v>0</v>
      </c>
      <c r="BE27" s="1241">
        <f>AY27*ベースライン!I26</f>
        <v>0</v>
      </c>
      <c r="BF27" s="1241">
        <f>AZ27*ベースライン!J26</f>
        <v>0</v>
      </c>
      <c r="BG27" s="1241">
        <f>BA27*ベースライン!K26</f>
        <v>0</v>
      </c>
      <c r="BH27" s="1241">
        <f>BB27*ベースライン!L26</f>
        <v>0</v>
      </c>
      <c r="BI27" s="1251"/>
      <c r="BJ27" s="1241">
        <f>AY27*換算係数!$D$4</f>
        <v>0</v>
      </c>
      <c r="BK27" s="1241">
        <f>AZ27*換算係数!$D$6/換算係数!$E$11</f>
        <v>0</v>
      </c>
      <c r="BL27" s="1241">
        <f>BA27*換算係数!$D$6/換算係数!$E$11</f>
        <v>0</v>
      </c>
      <c r="BM27" s="1251"/>
      <c r="BN27" s="1250">
        <f>AY27*換算係数!$F$4</f>
        <v>0</v>
      </c>
      <c r="BO27" s="1241">
        <f>AZ27*換算係数!$F$6/換算係数!$E$11</f>
        <v>0</v>
      </c>
      <c r="BP27" s="1241">
        <f>BA27*換算係数!$F$6/換算係数!$E$11</f>
        <v>0</v>
      </c>
      <c r="BQ27" s="1241">
        <f>BB27*換算係数!$F$10*1000</f>
        <v>0</v>
      </c>
      <c r="BR27" s="1251"/>
    </row>
    <row r="28" spans="2:70" ht="14.4">
      <c r="B28" s="1234">
        <v>24</v>
      </c>
      <c r="C28" s="1176" t="s">
        <v>970</v>
      </c>
      <c r="D28" s="1240">
        <f t="shared" si="0"/>
        <v>0</v>
      </c>
      <c r="E28" s="1241">
        <f t="shared" si="1"/>
        <v>0</v>
      </c>
      <c r="F28" s="1244" t="e">
        <f t="shared" si="8"/>
        <v>#DIV/0!</v>
      </c>
      <c r="G28" s="1244" t="e">
        <f t="shared" si="9"/>
        <v>#DIV/0!</v>
      </c>
      <c r="H28" s="1241">
        <f t="shared" si="2"/>
        <v>0</v>
      </c>
      <c r="I28" s="1244" t="e">
        <f t="shared" si="3"/>
        <v>#DIV/0!</v>
      </c>
      <c r="J28" s="1241">
        <f t="shared" si="4"/>
        <v>0</v>
      </c>
      <c r="K28" s="1245" t="e">
        <f t="shared" si="5"/>
        <v>#DIV/0!</v>
      </c>
      <c r="L28" s="1246"/>
      <c r="M28" s="1241">
        <f t="shared" si="6"/>
        <v>0</v>
      </c>
      <c r="N28" s="1244" t="e">
        <f t="shared" si="10"/>
        <v>#DIV/0!</v>
      </c>
      <c r="O28" s="1244" t="e">
        <f>M28/ベースライン!D27*100</f>
        <v>#DIV/0!</v>
      </c>
      <c r="P28" s="1241">
        <f t="shared" si="11"/>
        <v>0</v>
      </c>
      <c r="Q28" s="1244" t="e">
        <f>P28/ベースライン!E27*100</f>
        <v>#DIV/0!</v>
      </c>
      <c r="R28" s="1241">
        <f t="shared" si="12"/>
        <v>0</v>
      </c>
      <c r="S28" s="1245" t="e">
        <f>R28/ベースライン!F27*100</f>
        <v>#DIV/0!</v>
      </c>
      <c r="T28" s="1247"/>
      <c r="U28" s="1241">
        <f t="shared" si="13"/>
        <v>0</v>
      </c>
      <c r="V28" s="1244" t="e">
        <f t="shared" si="14"/>
        <v>#DIV/0!</v>
      </c>
      <c r="W28" s="1244" t="e">
        <f>U28/ベースライン!D27*100</f>
        <v>#DIV/0!</v>
      </c>
      <c r="X28" s="1241">
        <f t="shared" si="15"/>
        <v>0</v>
      </c>
      <c r="Y28" s="1244" t="e">
        <f>X28/ベースライン!E27*100</f>
        <v>#DIV/0!</v>
      </c>
      <c r="Z28" s="1241">
        <f t="shared" si="16"/>
        <v>0</v>
      </c>
      <c r="AA28" s="1245" t="e">
        <f>Z28/ベースライン!F27*100</f>
        <v>#DIV/0!</v>
      </c>
      <c r="AB28" s="1246"/>
      <c r="AC28" s="1248"/>
      <c r="AD28" s="1246"/>
      <c r="AE28" s="1249"/>
      <c r="AF28" s="1250">
        <f t="shared" si="17"/>
        <v>0</v>
      </c>
      <c r="AG28" s="1241">
        <f t="shared" si="17"/>
        <v>0</v>
      </c>
      <c r="AH28" s="1241">
        <f>AF28*ベースライン!H27*同時点灯率!$B$3*12</f>
        <v>0</v>
      </c>
      <c r="AI28" s="1241">
        <f>AG28*ベースライン!I27</f>
        <v>0</v>
      </c>
      <c r="AJ28" s="1241">
        <f>AG28*換算係数!$D$4</f>
        <v>0</v>
      </c>
      <c r="AK28" s="1251">
        <f>AG28*換算係数!$F$4</f>
        <v>0</v>
      </c>
      <c r="AL28" s="1247"/>
      <c r="AM28" s="1252"/>
      <c r="AN28" s="1252"/>
      <c r="AO28" s="1252"/>
      <c r="AP28" s="1252"/>
      <c r="AQ28" s="1253"/>
      <c r="AR28" s="1247"/>
      <c r="AS28" s="1252"/>
      <c r="AT28" s="1252"/>
      <c r="AU28" s="1252"/>
      <c r="AV28" s="1252"/>
      <c r="AW28" s="1253"/>
      <c r="AX28" s="1240">
        <f t="shared" si="18"/>
        <v>0</v>
      </c>
      <c r="AY28" s="1241">
        <f t="shared" si="18"/>
        <v>0</v>
      </c>
      <c r="AZ28" s="1241">
        <f t="shared" si="18"/>
        <v>0</v>
      </c>
      <c r="BA28" s="1241">
        <f t="shared" si="18"/>
        <v>0</v>
      </c>
      <c r="BB28" s="1241">
        <f t="shared" si="18"/>
        <v>0</v>
      </c>
      <c r="BC28" s="1251">
        <f t="shared" si="18"/>
        <v>0</v>
      </c>
      <c r="BD28" s="1240">
        <f>AX28*ベースライン!H27*同時点灯率!$B$3*12</f>
        <v>0</v>
      </c>
      <c r="BE28" s="1241">
        <f>AY28*ベースライン!I27</f>
        <v>0</v>
      </c>
      <c r="BF28" s="1241">
        <f>AZ28*ベースライン!J27</f>
        <v>0</v>
      </c>
      <c r="BG28" s="1241">
        <f>BA28*ベースライン!K27</f>
        <v>0</v>
      </c>
      <c r="BH28" s="1241">
        <f>BB28*ベースライン!L27</f>
        <v>0</v>
      </c>
      <c r="BI28" s="1251"/>
      <c r="BJ28" s="1241">
        <f>AY28*換算係数!$D$4</f>
        <v>0</v>
      </c>
      <c r="BK28" s="1241">
        <f>AZ28*換算係数!$D$6/換算係数!$E$11</f>
        <v>0</v>
      </c>
      <c r="BL28" s="1241">
        <f>BA28*換算係数!$D$6/換算係数!$E$11</f>
        <v>0</v>
      </c>
      <c r="BM28" s="1251"/>
      <c r="BN28" s="1250">
        <f>AY28*換算係数!$F$4</f>
        <v>0</v>
      </c>
      <c r="BO28" s="1241">
        <f>AZ28*換算係数!$F$6/換算係数!$E$11</f>
        <v>0</v>
      </c>
      <c r="BP28" s="1241">
        <f>BA28*換算係数!$F$6/換算係数!$E$11</f>
        <v>0</v>
      </c>
      <c r="BQ28" s="1241">
        <f>BB28*換算係数!$F$10*1000</f>
        <v>0</v>
      </c>
      <c r="BR28" s="1251"/>
    </row>
    <row r="29" spans="2:70" ht="14.4">
      <c r="B29" s="1234">
        <v>25</v>
      </c>
      <c r="C29" s="1176" t="s">
        <v>971</v>
      </c>
      <c r="D29" s="1240">
        <f t="shared" si="0"/>
        <v>0</v>
      </c>
      <c r="E29" s="1241">
        <f t="shared" si="1"/>
        <v>0</v>
      </c>
      <c r="F29" s="1244" t="e">
        <f t="shared" si="8"/>
        <v>#DIV/0!</v>
      </c>
      <c r="G29" s="1244" t="e">
        <f t="shared" si="9"/>
        <v>#DIV/0!</v>
      </c>
      <c r="H29" s="1241">
        <f t="shared" si="2"/>
        <v>0</v>
      </c>
      <c r="I29" s="1244" t="e">
        <f t="shared" si="3"/>
        <v>#DIV/0!</v>
      </c>
      <c r="J29" s="1241">
        <f t="shared" si="4"/>
        <v>0</v>
      </c>
      <c r="K29" s="1245" t="e">
        <f t="shared" si="5"/>
        <v>#DIV/0!</v>
      </c>
      <c r="L29" s="1246"/>
      <c r="M29" s="1241">
        <f t="shared" si="6"/>
        <v>0</v>
      </c>
      <c r="N29" s="1244" t="e">
        <f t="shared" si="10"/>
        <v>#DIV/0!</v>
      </c>
      <c r="O29" s="1244" t="e">
        <f>M29/ベースライン!D28*100</f>
        <v>#DIV/0!</v>
      </c>
      <c r="P29" s="1241">
        <f t="shared" si="11"/>
        <v>0</v>
      </c>
      <c r="Q29" s="1244" t="e">
        <f>P29/ベースライン!E28*100</f>
        <v>#DIV/0!</v>
      </c>
      <c r="R29" s="1241">
        <f t="shared" si="12"/>
        <v>0</v>
      </c>
      <c r="S29" s="1245" t="e">
        <f>R29/ベースライン!F28*100</f>
        <v>#DIV/0!</v>
      </c>
      <c r="T29" s="1247"/>
      <c r="U29" s="1241">
        <f t="shared" si="13"/>
        <v>0</v>
      </c>
      <c r="V29" s="1244" t="e">
        <f t="shared" si="14"/>
        <v>#DIV/0!</v>
      </c>
      <c r="W29" s="1244" t="e">
        <f>U29/ベースライン!D28*100</f>
        <v>#DIV/0!</v>
      </c>
      <c r="X29" s="1241">
        <f t="shared" si="15"/>
        <v>0</v>
      </c>
      <c r="Y29" s="1244" t="e">
        <f>X29/ベースライン!E28*100</f>
        <v>#DIV/0!</v>
      </c>
      <c r="Z29" s="1241">
        <f t="shared" si="16"/>
        <v>0</v>
      </c>
      <c r="AA29" s="1245" t="e">
        <f>Z29/ベースライン!F28*100</f>
        <v>#DIV/0!</v>
      </c>
      <c r="AB29" s="1246"/>
      <c r="AC29" s="1248"/>
      <c r="AD29" s="1246"/>
      <c r="AE29" s="1249"/>
      <c r="AF29" s="1250">
        <f t="shared" si="17"/>
        <v>0</v>
      </c>
      <c r="AG29" s="1241">
        <f t="shared" si="17"/>
        <v>0</v>
      </c>
      <c r="AH29" s="1241">
        <f>AF29*ベースライン!H28*同時点灯率!$B$3*12</f>
        <v>0</v>
      </c>
      <c r="AI29" s="1241">
        <f>AG29*ベースライン!I28</f>
        <v>0</v>
      </c>
      <c r="AJ29" s="1241">
        <f>AG29*換算係数!$D$4</f>
        <v>0</v>
      </c>
      <c r="AK29" s="1251">
        <f>AG29*換算係数!$F$4</f>
        <v>0</v>
      </c>
      <c r="AL29" s="1247"/>
      <c r="AM29" s="1252"/>
      <c r="AN29" s="1252"/>
      <c r="AO29" s="1252"/>
      <c r="AP29" s="1252"/>
      <c r="AQ29" s="1253"/>
      <c r="AR29" s="1247"/>
      <c r="AS29" s="1252"/>
      <c r="AT29" s="1252"/>
      <c r="AU29" s="1252"/>
      <c r="AV29" s="1252"/>
      <c r="AW29" s="1253"/>
      <c r="AX29" s="1240">
        <f t="shared" si="18"/>
        <v>0</v>
      </c>
      <c r="AY29" s="1241">
        <f t="shared" si="18"/>
        <v>0</v>
      </c>
      <c r="AZ29" s="1241">
        <f t="shared" si="18"/>
        <v>0</v>
      </c>
      <c r="BA29" s="1241">
        <f t="shared" si="18"/>
        <v>0</v>
      </c>
      <c r="BB29" s="1241">
        <f t="shared" si="18"/>
        <v>0</v>
      </c>
      <c r="BC29" s="1251">
        <f t="shared" si="18"/>
        <v>0</v>
      </c>
      <c r="BD29" s="1240">
        <f>AX29*ベースライン!H28*同時点灯率!$B$3*12</f>
        <v>0</v>
      </c>
      <c r="BE29" s="1241">
        <f>AY29*ベースライン!I28</f>
        <v>0</v>
      </c>
      <c r="BF29" s="1241">
        <f>AZ29*ベースライン!J28</f>
        <v>0</v>
      </c>
      <c r="BG29" s="1241">
        <f>BA29*ベースライン!K28</f>
        <v>0</v>
      </c>
      <c r="BH29" s="1241">
        <f>BB29*ベースライン!L28</f>
        <v>0</v>
      </c>
      <c r="BI29" s="1251"/>
      <c r="BJ29" s="1241">
        <f>AY29*換算係数!$D$4</f>
        <v>0</v>
      </c>
      <c r="BK29" s="1241">
        <f>AZ29*換算係数!$D$6/換算係数!$E$11</f>
        <v>0</v>
      </c>
      <c r="BL29" s="1241">
        <f>BA29*換算係数!$D$6/換算係数!$E$11</f>
        <v>0</v>
      </c>
      <c r="BM29" s="1251"/>
      <c r="BN29" s="1250">
        <f>AY29*換算係数!$F$4</f>
        <v>0</v>
      </c>
      <c r="BO29" s="1241">
        <f>AZ29*換算係数!$F$6/換算係数!$E$11</f>
        <v>0</v>
      </c>
      <c r="BP29" s="1241">
        <f>BA29*換算係数!$F$6/換算係数!$E$11</f>
        <v>0</v>
      </c>
      <c r="BQ29" s="1241">
        <f>BB29*換算係数!$F$10*1000</f>
        <v>0</v>
      </c>
      <c r="BR29" s="1251"/>
    </row>
    <row r="30" spans="2:70" ht="14.4">
      <c r="B30" s="1234">
        <v>26</v>
      </c>
      <c r="C30" s="1176" t="s">
        <v>972</v>
      </c>
      <c r="D30" s="1240">
        <f t="shared" si="0"/>
        <v>0</v>
      </c>
      <c r="E30" s="1241">
        <f t="shared" si="1"/>
        <v>0</v>
      </c>
      <c r="F30" s="1244" t="e">
        <f t="shared" si="8"/>
        <v>#DIV/0!</v>
      </c>
      <c r="G30" s="1244" t="e">
        <f t="shared" si="9"/>
        <v>#DIV/0!</v>
      </c>
      <c r="H30" s="1241">
        <f t="shared" si="2"/>
        <v>0</v>
      </c>
      <c r="I30" s="1244" t="e">
        <f t="shared" si="3"/>
        <v>#DIV/0!</v>
      </c>
      <c r="J30" s="1241">
        <f t="shared" si="4"/>
        <v>0</v>
      </c>
      <c r="K30" s="1245" t="e">
        <f t="shared" si="5"/>
        <v>#DIV/0!</v>
      </c>
      <c r="L30" s="1246"/>
      <c r="M30" s="1241">
        <f t="shared" si="6"/>
        <v>0</v>
      </c>
      <c r="N30" s="1244" t="e">
        <f t="shared" si="10"/>
        <v>#DIV/0!</v>
      </c>
      <c r="O30" s="1244" t="e">
        <f>M30/ベースライン!D29*100</f>
        <v>#DIV/0!</v>
      </c>
      <c r="P30" s="1241">
        <f t="shared" si="11"/>
        <v>0</v>
      </c>
      <c r="Q30" s="1244" t="e">
        <f>P30/ベースライン!E29*100</f>
        <v>#DIV/0!</v>
      </c>
      <c r="R30" s="1241">
        <f t="shared" si="12"/>
        <v>0</v>
      </c>
      <c r="S30" s="1245" t="e">
        <f>R30/ベースライン!F29*100</f>
        <v>#DIV/0!</v>
      </c>
      <c r="T30" s="1247"/>
      <c r="U30" s="1241">
        <f t="shared" si="13"/>
        <v>0</v>
      </c>
      <c r="V30" s="1244" t="e">
        <f t="shared" si="14"/>
        <v>#DIV/0!</v>
      </c>
      <c r="W30" s="1244" t="e">
        <f>U30/ベースライン!D29*100</f>
        <v>#DIV/0!</v>
      </c>
      <c r="X30" s="1241">
        <f t="shared" si="15"/>
        <v>0</v>
      </c>
      <c r="Y30" s="1244" t="e">
        <f>X30/ベースライン!E29*100</f>
        <v>#DIV/0!</v>
      </c>
      <c r="Z30" s="1241">
        <f t="shared" si="16"/>
        <v>0</v>
      </c>
      <c r="AA30" s="1245" t="e">
        <f>Z30/ベースライン!F29*100</f>
        <v>#DIV/0!</v>
      </c>
      <c r="AB30" s="1246"/>
      <c r="AC30" s="1248"/>
      <c r="AD30" s="1246"/>
      <c r="AE30" s="1249"/>
      <c r="AF30" s="1250">
        <f t="shared" si="17"/>
        <v>0</v>
      </c>
      <c r="AG30" s="1241">
        <f t="shared" si="17"/>
        <v>0</v>
      </c>
      <c r="AH30" s="1241">
        <f>AF30*ベースライン!H29*同時点灯率!$B$3*12</f>
        <v>0</v>
      </c>
      <c r="AI30" s="1241">
        <f>AG30*ベースライン!I29</f>
        <v>0</v>
      </c>
      <c r="AJ30" s="1241">
        <f>AG30*換算係数!$D$4</f>
        <v>0</v>
      </c>
      <c r="AK30" s="1251">
        <f>AG30*換算係数!$F$4</f>
        <v>0</v>
      </c>
      <c r="AL30" s="1247"/>
      <c r="AM30" s="1252"/>
      <c r="AN30" s="1252"/>
      <c r="AO30" s="1252"/>
      <c r="AP30" s="1252"/>
      <c r="AQ30" s="1253"/>
      <c r="AR30" s="1247"/>
      <c r="AS30" s="1252"/>
      <c r="AT30" s="1252"/>
      <c r="AU30" s="1252"/>
      <c r="AV30" s="1252"/>
      <c r="AW30" s="1253"/>
      <c r="AX30" s="1240">
        <f t="shared" si="18"/>
        <v>0</v>
      </c>
      <c r="AY30" s="1241">
        <f t="shared" si="18"/>
        <v>0</v>
      </c>
      <c r="AZ30" s="1241">
        <f t="shared" si="18"/>
        <v>0</v>
      </c>
      <c r="BA30" s="1241">
        <f t="shared" si="18"/>
        <v>0</v>
      </c>
      <c r="BB30" s="1241">
        <f t="shared" si="18"/>
        <v>0</v>
      </c>
      <c r="BC30" s="1251">
        <f t="shared" si="18"/>
        <v>0</v>
      </c>
      <c r="BD30" s="1240">
        <f>AX30*ベースライン!H29*同時点灯率!$B$3*12</f>
        <v>0</v>
      </c>
      <c r="BE30" s="1241">
        <f>AY30*ベースライン!I29</f>
        <v>0</v>
      </c>
      <c r="BF30" s="1241">
        <f>AZ30*ベースライン!J29</f>
        <v>0</v>
      </c>
      <c r="BG30" s="1241">
        <f>BA30*ベースライン!K29</f>
        <v>0</v>
      </c>
      <c r="BH30" s="1241">
        <f>BB30*ベースライン!L29</f>
        <v>0</v>
      </c>
      <c r="BI30" s="1251"/>
      <c r="BJ30" s="1241">
        <f>AY30*換算係数!$D$4</f>
        <v>0</v>
      </c>
      <c r="BK30" s="1241">
        <f>AZ30*換算係数!$D$6/換算係数!$E$11</f>
        <v>0</v>
      </c>
      <c r="BL30" s="1241">
        <f>BA30*換算係数!$D$6/換算係数!$E$11</f>
        <v>0</v>
      </c>
      <c r="BM30" s="1251"/>
      <c r="BN30" s="1250">
        <f>AY30*換算係数!$F$4</f>
        <v>0</v>
      </c>
      <c r="BO30" s="1241">
        <f>AZ30*換算係数!$F$6/換算係数!$E$11</f>
        <v>0</v>
      </c>
      <c r="BP30" s="1241">
        <f>BA30*換算係数!$F$6/換算係数!$E$11</f>
        <v>0</v>
      </c>
      <c r="BQ30" s="1241">
        <f>BB30*換算係数!$F$10*1000</f>
        <v>0</v>
      </c>
      <c r="BR30" s="1251"/>
    </row>
    <row r="31" spans="2:70" ht="14.4">
      <c r="B31" s="1234">
        <v>27</v>
      </c>
      <c r="C31" s="1176" t="s">
        <v>973</v>
      </c>
      <c r="D31" s="1240">
        <f t="shared" si="0"/>
        <v>0</v>
      </c>
      <c r="E31" s="1241">
        <f t="shared" si="1"/>
        <v>0</v>
      </c>
      <c r="F31" s="1244" t="e">
        <f t="shared" si="8"/>
        <v>#DIV/0!</v>
      </c>
      <c r="G31" s="1244" t="e">
        <f t="shared" si="9"/>
        <v>#DIV/0!</v>
      </c>
      <c r="H31" s="1241">
        <f t="shared" si="2"/>
        <v>0</v>
      </c>
      <c r="I31" s="1244" t="e">
        <f t="shared" si="3"/>
        <v>#DIV/0!</v>
      </c>
      <c r="J31" s="1241">
        <f t="shared" si="4"/>
        <v>0</v>
      </c>
      <c r="K31" s="1245" t="e">
        <f t="shared" si="5"/>
        <v>#DIV/0!</v>
      </c>
      <c r="L31" s="1246"/>
      <c r="M31" s="1241">
        <f t="shared" si="6"/>
        <v>0</v>
      </c>
      <c r="N31" s="1244" t="e">
        <f t="shared" si="10"/>
        <v>#DIV/0!</v>
      </c>
      <c r="O31" s="1244" t="e">
        <f>M31/ベースライン!D30*100</f>
        <v>#DIV/0!</v>
      </c>
      <c r="P31" s="1241">
        <f t="shared" si="11"/>
        <v>0</v>
      </c>
      <c r="Q31" s="1244" t="e">
        <f>P31/ベースライン!E30*100</f>
        <v>#DIV/0!</v>
      </c>
      <c r="R31" s="1241">
        <f t="shared" si="12"/>
        <v>0</v>
      </c>
      <c r="S31" s="1245" t="e">
        <f>R31/ベースライン!F30*100</f>
        <v>#DIV/0!</v>
      </c>
      <c r="T31" s="1247"/>
      <c r="U31" s="1241">
        <f t="shared" si="13"/>
        <v>0</v>
      </c>
      <c r="V31" s="1244" t="e">
        <f t="shared" si="14"/>
        <v>#DIV/0!</v>
      </c>
      <c r="W31" s="1244" t="e">
        <f>U31/ベースライン!D30*100</f>
        <v>#DIV/0!</v>
      </c>
      <c r="X31" s="1241">
        <f t="shared" si="15"/>
        <v>0</v>
      </c>
      <c r="Y31" s="1244" t="e">
        <f>X31/ベースライン!E30*100</f>
        <v>#DIV/0!</v>
      </c>
      <c r="Z31" s="1241">
        <f t="shared" si="16"/>
        <v>0</v>
      </c>
      <c r="AA31" s="1245" t="e">
        <f>Z31/ベースライン!F30*100</f>
        <v>#DIV/0!</v>
      </c>
      <c r="AB31" s="1246"/>
      <c r="AC31" s="1248"/>
      <c r="AD31" s="1246"/>
      <c r="AE31" s="1249"/>
      <c r="AF31" s="1250">
        <f t="shared" si="17"/>
        <v>0</v>
      </c>
      <c r="AG31" s="1241">
        <f t="shared" si="17"/>
        <v>0</v>
      </c>
      <c r="AH31" s="1241">
        <f>AF31*ベースライン!H30*同時点灯率!$B$3*12</f>
        <v>0</v>
      </c>
      <c r="AI31" s="1241">
        <f>AG31*ベースライン!I30</f>
        <v>0</v>
      </c>
      <c r="AJ31" s="1241">
        <f>AG31*換算係数!$D$4</f>
        <v>0</v>
      </c>
      <c r="AK31" s="1251">
        <f>AG31*換算係数!$F$4</f>
        <v>0</v>
      </c>
      <c r="AL31" s="1247"/>
      <c r="AM31" s="1252"/>
      <c r="AN31" s="1252"/>
      <c r="AO31" s="1252"/>
      <c r="AP31" s="1252"/>
      <c r="AQ31" s="1253"/>
      <c r="AR31" s="1247"/>
      <c r="AS31" s="1252"/>
      <c r="AT31" s="1252"/>
      <c r="AU31" s="1252"/>
      <c r="AV31" s="1252"/>
      <c r="AW31" s="1253"/>
      <c r="AX31" s="1240">
        <f t="shared" si="18"/>
        <v>0</v>
      </c>
      <c r="AY31" s="1241">
        <f t="shared" si="18"/>
        <v>0</v>
      </c>
      <c r="AZ31" s="1241">
        <f t="shared" si="18"/>
        <v>0</v>
      </c>
      <c r="BA31" s="1241">
        <f t="shared" si="18"/>
        <v>0</v>
      </c>
      <c r="BB31" s="1241">
        <f t="shared" si="18"/>
        <v>0</v>
      </c>
      <c r="BC31" s="1251">
        <f t="shared" si="18"/>
        <v>0</v>
      </c>
      <c r="BD31" s="1240">
        <f>AX31*ベースライン!H30*同時点灯率!$B$3*12</f>
        <v>0</v>
      </c>
      <c r="BE31" s="1241">
        <f>AY31*ベースライン!I30</f>
        <v>0</v>
      </c>
      <c r="BF31" s="1241">
        <f>AZ31*ベースライン!J30</f>
        <v>0</v>
      </c>
      <c r="BG31" s="1241">
        <f>BA31*ベースライン!K30</f>
        <v>0</v>
      </c>
      <c r="BH31" s="1241">
        <f>BB31*ベースライン!L30</f>
        <v>0</v>
      </c>
      <c r="BI31" s="1251"/>
      <c r="BJ31" s="1241">
        <f>AY31*換算係数!$D$4</f>
        <v>0</v>
      </c>
      <c r="BK31" s="1241">
        <f>AZ31*換算係数!$D$6/換算係数!$E$11</f>
        <v>0</v>
      </c>
      <c r="BL31" s="1241">
        <f>BA31*換算係数!$D$6/換算係数!$E$11</f>
        <v>0</v>
      </c>
      <c r="BM31" s="1251"/>
      <c r="BN31" s="1250">
        <f>AY31*換算係数!$F$4</f>
        <v>0</v>
      </c>
      <c r="BO31" s="1241">
        <f>AZ31*換算係数!$F$6/換算係数!$E$11</f>
        <v>0</v>
      </c>
      <c r="BP31" s="1241">
        <f>BA31*換算係数!$F$6/換算係数!$E$11</f>
        <v>0</v>
      </c>
      <c r="BQ31" s="1241">
        <f>BB31*換算係数!$F$10*1000</f>
        <v>0</v>
      </c>
      <c r="BR31" s="1251"/>
    </row>
    <row r="32" spans="2:70" ht="14.4">
      <c r="B32" s="1234">
        <v>28</v>
      </c>
      <c r="C32" s="1175" t="s">
        <v>974</v>
      </c>
      <c r="D32" s="1240">
        <f t="shared" si="0"/>
        <v>0</v>
      </c>
      <c r="E32" s="1241">
        <f t="shared" si="1"/>
        <v>0</v>
      </c>
      <c r="F32" s="1244" t="e">
        <f t="shared" si="8"/>
        <v>#DIV/0!</v>
      </c>
      <c r="G32" s="1244" t="e">
        <f t="shared" si="9"/>
        <v>#DIV/0!</v>
      </c>
      <c r="H32" s="1241">
        <f t="shared" si="2"/>
        <v>0</v>
      </c>
      <c r="I32" s="1244" t="e">
        <f t="shared" si="3"/>
        <v>#DIV/0!</v>
      </c>
      <c r="J32" s="1241">
        <f t="shared" si="4"/>
        <v>0</v>
      </c>
      <c r="K32" s="1245" t="e">
        <f t="shared" si="5"/>
        <v>#DIV/0!</v>
      </c>
      <c r="L32" s="1246"/>
      <c r="M32" s="1241">
        <f t="shared" si="6"/>
        <v>0</v>
      </c>
      <c r="N32" s="1244" t="e">
        <f t="shared" si="10"/>
        <v>#DIV/0!</v>
      </c>
      <c r="O32" s="1244" t="e">
        <f>M32/ベースライン!D31*100</f>
        <v>#DIV/0!</v>
      </c>
      <c r="P32" s="1241">
        <f t="shared" si="11"/>
        <v>0</v>
      </c>
      <c r="Q32" s="1244" t="e">
        <f>P32/ベースライン!E31*100</f>
        <v>#DIV/0!</v>
      </c>
      <c r="R32" s="1241">
        <f t="shared" si="12"/>
        <v>0</v>
      </c>
      <c r="S32" s="1245" t="e">
        <f>R32/ベースライン!F31*100</f>
        <v>#DIV/0!</v>
      </c>
      <c r="T32" s="1247"/>
      <c r="U32" s="1241">
        <f t="shared" si="13"/>
        <v>0</v>
      </c>
      <c r="V32" s="1244" t="e">
        <f t="shared" si="14"/>
        <v>#DIV/0!</v>
      </c>
      <c r="W32" s="1244" t="e">
        <f>U32/ベースライン!D31*100</f>
        <v>#DIV/0!</v>
      </c>
      <c r="X32" s="1241">
        <f t="shared" si="15"/>
        <v>0</v>
      </c>
      <c r="Y32" s="1244" t="e">
        <f>X32/ベースライン!E31*100</f>
        <v>#DIV/0!</v>
      </c>
      <c r="Z32" s="1241">
        <f t="shared" si="16"/>
        <v>0</v>
      </c>
      <c r="AA32" s="1245" t="e">
        <f>Z32/ベースライン!F31*100</f>
        <v>#DIV/0!</v>
      </c>
      <c r="AB32" s="1246"/>
      <c r="AC32" s="1248"/>
      <c r="AD32" s="1246"/>
      <c r="AE32" s="1249"/>
      <c r="AF32" s="1250">
        <f t="shared" si="17"/>
        <v>0</v>
      </c>
      <c r="AG32" s="1241">
        <f t="shared" si="17"/>
        <v>0</v>
      </c>
      <c r="AH32" s="1241">
        <f>AF32*ベースライン!H31*同時点灯率!$B$3*12</f>
        <v>0</v>
      </c>
      <c r="AI32" s="1241">
        <f>AG32*ベースライン!I31</f>
        <v>0</v>
      </c>
      <c r="AJ32" s="1241">
        <f>AG32*換算係数!$D$4</f>
        <v>0</v>
      </c>
      <c r="AK32" s="1251">
        <f>AG32*換算係数!$F$4</f>
        <v>0</v>
      </c>
      <c r="AL32" s="1247"/>
      <c r="AM32" s="1252"/>
      <c r="AN32" s="1252"/>
      <c r="AO32" s="1252"/>
      <c r="AP32" s="1252"/>
      <c r="AQ32" s="1253"/>
      <c r="AR32" s="1247"/>
      <c r="AS32" s="1252"/>
      <c r="AT32" s="1252"/>
      <c r="AU32" s="1252"/>
      <c r="AV32" s="1252"/>
      <c r="AW32" s="1253"/>
      <c r="AX32" s="1240">
        <f t="shared" si="18"/>
        <v>0</v>
      </c>
      <c r="AY32" s="1241">
        <f t="shared" si="18"/>
        <v>0</v>
      </c>
      <c r="AZ32" s="1241">
        <f t="shared" si="18"/>
        <v>0</v>
      </c>
      <c r="BA32" s="1241">
        <f t="shared" si="18"/>
        <v>0</v>
      </c>
      <c r="BB32" s="1241">
        <f t="shared" si="18"/>
        <v>0</v>
      </c>
      <c r="BC32" s="1251">
        <f t="shared" si="18"/>
        <v>0</v>
      </c>
      <c r="BD32" s="1240">
        <f>AX32*ベースライン!H31*同時点灯率!$B$3*12</f>
        <v>0</v>
      </c>
      <c r="BE32" s="1241">
        <f>AY32*ベースライン!I31</f>
        <v>0</v>
      </c>
      <c r="BF32" s="1241">
        <f>AZ32*ベースライン!J31</f>
        <v>0</v>
      </c>
      <c r="BG32" s="1241">
        <f>BA32*ベースライン!K31</f>
        <v>0</v>
      </c>
      <c r="BH32" s="1241">
        <f>BB32*ベースライン!L31</f>
        <v>0</v>
      </c>
      <c r="BI32" s="1251"/>
      <c r="BJ32" s="1241">
        <f>AY32*換算係数!$D$4</f>
        <v>0</v>
      </c>
      <c r="BK32" s="1241">
        <f>AZ32*換算係数!$D$6/換算係数!$E$11</f>
        <v>0</v>
      </c>
      <c r="BL32" s="1241">
        <f>BA32*換算係数!$D$6/換算係数!$E$11</f>
        <v>0</v>
      </c>
      <c r="BM32" s="1251"/>
      <c r="BN32" s="1250">
        <f>AY32*換算係数!$F$4</f>
        <v>0</v>
      </c>
      <c r="BO32" s="1241">
        <f>AZ32*換算係数!$F$6/換算係数!$E$11</f>
        <v>0</v>
      </c>
      <c r="BP32" s="1241">
        <f>BA32*換算係数!$F$6/換算係数!$E$11</f>
        <v>0</v>
      </c>
      <c r="BQ32" s="1241">
        <f>BB32*換算係数!$F$10*1000</f>
        <v>0</v>
      </c>
      <c r="BR32" s="1251"/>
    </row>
    <row r="33" spans="2:70" ht="14.4">
      <c r="B33" s="1234">
        <v>29</v>
      </c>
      <c r="C33" s="1175" t="s">
        <v>975</v>
      </c>
      <c r="D33" s="1240">
        <f t="shared" si="0"/>
        <v>0</v>
      </c>
      <c r="E33" s="1241">
        <f t="shared" si="1"/>
        <v>0</v>
      </c>
      <c r="F33" s="1244" t="e">
        <f t="shared" si="8"/>
        <v>#DIV/0!</v>
      </c>
      <c r="G33" s="1244" t="e">
        <f t="shared" si="9"/>
        <v>#DIV/0!</v>
      </c>
      <c r="H33" s="1241">
        <f t="shared" si="2"/>
        <v>0</v>
      </c>
      <c r="I33" s="1244" t="e">
        <f t="shared" si="3"/>
        <v>#DIV/0!</v>
      </c>
      <c r="J33" s="1241">
        <f t="shared" si="4"/>
        <v>0</v>
      </c>
      <c r="K33" s="1245" t="e">
        <f t="shared" si="5"/>
        <v>#DIV/0!</v>
      </c>
      <c r="L33" s="1246"/>
      <c r="M33" s="1241">
        <f t="shared" si="6"/>
        <v>0</v>
      </c>
      <c r="N33" s="1244" t="e">
        <f t="shared" si="10"/>
        <v>#DIV/0!</v>
      </c>
      <c r="O33" s="1244" t="e">
        <f>M33/ベースライン!D32*100</f>
        <v>#DIV/0!</v>
      </c>
      <c r="P33" s="1241">
        <f t="shared" si="11"/>
        <v>0</v>
      </c>
      <c r="Q33" s="1244" t="e">
        <f>P33/ベースライン!E32*100</f>
        <v>#DIV/0!</v>
      </c>
      <c r="R33" s="1241">
        <f t="shared" si="12"/>
        <v>0</v>
      </c>
      <c r="S33" s="1245" t="e">
        <f>R33/ベースライン!F32*100</f>
        <v>#DIV/0!</v>
      </c>
      <c r="T33" s="1247"/>
      <c r="U33" s="1241">
        <f t="shared" si="13"/>
        <v>0</v>
      </c>
      <c r="V33" s="1244" t="e">
        <f t="shared" si="14"/>
        <v>#DIV/0!</v>
      </c>
      <c r="W33" s="1244" t="e">
        <f>U33/ベースライン!D32*100</f>
        <v>#DIV/0!</v>
      </c>
      <c r="X33" s="1241">
        <f t="shared" si="15"/>
        <v>0</v>
      </c>
      <c r="Y33" s="1244" t="e">
        <f>X33/ベースライン!E32*100</f>
        <v>#DIV/0!</v>
      </c>
      <c r="Z33" s="1241">
        <f t="shared" si="16"/>
        <v>0</v>
      </c>
      <c r="AA33" s="1245" t="e">
        <f>Z33/ベースライン!F32*100</f>
        <v>#DIV/0!</v>
      </c>
      <c r="AB33" s="1246"/>
      <c r="AC33" s="1248"/>
      <c r="AD33" s="1246"/>
      <c r="AE33" s="1249"/>
      <c r="AF33" s="1250">
        <f t="shared" si="17"/>
        <v>0</v>
      </c>
      <c r="AG33" s="1241">
        <f t="shared" si="17"/>
        <v>0</v>
      </c>
      <c r="AH33" s="1241">
        <f>AF33*ベースライン!H32*同時点灯率!$B$3*12</f>
        <v>0</v>
      </c>
      <c r="AI33" s="1241">
        <f>AG33*ベースライン!I32</f>
        <v>0</v>
      </c>
      <c r="AJ33" s="1241">
        <f>AG33*換算係数!$D$4</f>
        <v>0</v>
      </c>
      <c r="AK33" s="1251">
        <f>AG33*換算係数!$F$4</f>
        <v>0</v>
      </c>
      <c r="AL33" s="1247"/>
      <c r="AM33" s="1252"/>
      <c r="AN33" s="1252"/>
      <c r="AO33" s="1252"/>
      <c r="AP33" s="1252"/>
      <c r="AQ33" s="1253"/>
      <c r="AR33" s="1247"/>
      <c r="AS33" s="1252"/>
      <c r="AT33" s="1252"/>
      <c r="AU33" s="1252"/>
      <c r="AV33" s="1252"/>
      <c r="AW33" s="1253"/>
      <c r="AX33" s="1240">
        <f t="shared" si="18"/>
        <v>0</v>
      </c>
      <c r="AY33" s="1241">
        <f t="shared" si="18"/>
        <v>0</v>
      </c>
      <c r="AZ33" s="1241">
        <f t="shared" si="18"/>
        <v>0</v>
      </c>
      <c r="BA33" s="1241">
        <f t="shared" si="18"/>
        <v>0</v>
      </c>
      <c r="BB33" s="1241">
        <f t="shared" si="18"/>
        <v>0</v>
      </c>
      <c r="BC33" s="1251">
        <f t="shared" si="18"/>
        <v>0</v>
      </c>
      <c r="BD33" s="1240">
        <f>AX33*ベースライン!H32*同時点灯率!$B$3*12</f>
        <v>0</v>
      </c>
      <c r="BE33" s="1241">
        <f>AY33*ベースライン!I32</f>
        <v>0</v>
      </c>
      <c r="BF33" s="1241">
        <f>AZ33*ベースライン!J32</f>
        <v>0</v>
      </c>
      <c r="BG33" s="1241">
        <f>BA33*ベースライン!K32</f>
        <v>0</v>
      </c>
      <c r="BH33" s="1241">
        <f>BB33*ベースライン!L32</f>
        <v>0</v>
      </c>
      <c r="BI33" s="1251"/>
      <c r="BJ33" s="1241">
        <f>AY33*換算係数!$D$4</f>
        <v>0</v>
      </c>
      <c r="BK33" s="1241">
        <f>AZ33*換算係数!$D$6/換算係数!$E$11</f>
        <v>0</v>
      </c>
      <c r="BL33" s="1241">
        <f>BA33*換算係数!$D$6/換算係数!$E$11</f>
        <v>0</v>
      </c>
      <c r="BM33" s="1251"/>
      <c r="BN33" s="1250">
        <f>AY33*換算係数!$F$4</f>
        <v>0</v>
      </c>
      <c r="BO33" s="1241">
        <f>AZ33*換算係数!$F$6/換算係数!$E$11</f>
        <v>0</v>
      </c>
      <c r="BP33" s="1241">
        <f>BA33*換算係数!$F$6/換算係数!$E$11</f>
        <v>0</v>
      </c>
      <c r="BQ33" s="1241">
        <f>BB33*換算係数!$F$10*1000</f>
        <v>0</v>
      </c>
      <c r="BR33" s="1251"/>
    </row>
    <row r="34" spans="2:70" ht="15" thickBot="1">
      <c r="B34" s="1254">
        <v>30</v>
      </c>
      <c r="C34" s="1177" t="s">
        <v>976</v>
      </c>
      <c r="D34" s="1255">
        <f t="shared" si="0"/>
        <v>0</v>
      </c>
      <c r="E34" s="1256">
        <f t="shared" si="1"/>
        <v>0</v>
      </c>
      <c r="F34" s="1257" t="e">
        <f t="shared" si="8"/>
        <v>#DIV/0!</v>
      </c>
      <c r="G34" s="1257" t="e">
        <f t="shared" si="9"/>
        <v>#DIV/0!</v>
      </c>
      <c r="H34" s="1256">
        <f t="shared" si="2"/>
        <v>0</v>
      </c>
      <c r="I34" s="1257" t="e">
        <f t="shared" si="3"/>
        <v>#DIV/0!</v>
      </c>
      <c r="J34" s="1256">
        <f t="shared" si="4"/>
        <v>0</v>
      </c>
      <c r="K34" s="1258" t="e">
        <f t="shared" si="5"/>
        <v>#DIV/0!</v>
      </c>
      <c r="L34" s="1259"/>
      <c r="M34" s="1256">
        <f t="shared" si="6"/>
        <v>0</v>
      </c>
      <c r="N34" s="1257" t="e">
        <f t="shared" si="10"/>
        <v>#DIV/0!</v>
      </c>
      <c r="O34" s="1257" t="e">
        <f>M34/ベースライン!D33*100</f>
        <v>#DIV/0!</v>
      </c>
      <c r="P34" s="1256">
        <f t="shared" si="11"/>
        <v>0</v>
      </c>
      <c r="Q34" s="1257" t="e">
        <f>P34/ベースライン!E33*100</f>
        <v>#DIV/0!</v>
      </c>
      <c r="R34" s="1256">
        <f t="shared" si="12"/>
        <v>0</v>
      </c>
      <c r="S34" s="1258" t="e">
        <f>R34/ベースライン!F33*100</f>
        <v>#DIV/0!</v>
      </c>
      <c r="T34" s="1260"/>
      <c r="U34" s="1256">
        <f t="shared" si="13"/>
        <v>0</v>
      </c>
      <c r="V34" s="1257" t="e">
        <f t="shared" si="14"/>
        <v>#DIV/0!</v>
      </c>
      <c r="W34" s="1257" t="e">
        <f>U34/ベースライン!D33*100</f>
        <v>#DIV/0!</v>
      </c>
      <c r="X34" s="1256">
        <f t="shared" si="15"/>
        <v>0</v>
      </c>
      <c r="Y34" s="1257" t="e">
        <f>X34/ベースライン!E33*100</f>
        <v>#DIV/0!</v>
      </c>
      <c r="Z34" s="1256">
        <f t="shared" si="16"/>
        <v>0</v>
      </c>
      <c r="AA34" s="1258" t="e">
        <f>Z34/ベースライン!F33*100</f>
        <v>#DIV/0!</v>
      </c>
      <c r="AB34" s="1259"/>
      <c r="AC34" s="1261"/>
      <c r="AD34" s="1259"/>
      <c r="AE34" s="1262"/>
      <c r="AF34" s="1263">
        <f t="shared" si="17"/>
        <v>0</v>
      </c>
      <c r="AG34" s="1256">
        <f t="shared" si="17"/>
        <v>0</v>
      </c>
      <c r="AH34" s="1256">
        <f>AF34*ベースライン!H33*同時点灯率!$B$3*12</f>
        <v>0</v>
      </c>
      <c r="AI34" s="1256">
        <f>AG34*ベースライン!I33</f>
        <v>0</v>
      </c>
      <c r="AJ34" s="1256">
        <f>AG34*換算係数!$D$4</f>
        <v>0</v>
      </c>
      <c r="AK34" s="1264">
        <f>AG34*換算係数!$F$4</f>
        <v>0</v>
      </c>
      <c r="AL34" s="1260"/>
      <c r="AM34" s="1265"/>
      <c r="AN34" s="1265"/>
      <c r="AO34" s="1265"/>
      <c r="AP34" s="1265"/>
      <c r="AQ34" s="1266"/>
      <c r="AR34" s="1260"/>
      <c r="AS34" s="1265"/>
      <c r="AT34" s="1265"/>
      <c r="AU34" s="1265"/>
      <c r="AV34" s="1265"/>
      <c r="AW34" s="1266"/>
      <c r="AX34" s="1255">
        <f t="shared" si="18"/>
        <v>0</v>
      </c>
      <c r="AY34" s="1256">
        <f t="shared" si="18"/>
        <v>0</v>
      </c>
      <c r="AZ34" s="1256">
        <f t="shared" si="18"/>
        <v>0</v>
      </c>
      <c r="BA34" s="1256">
        <f t="shared" si="18"/>
        <v>0</v>
      </c>
      <c r="BB34" s="1256">
        <f t="shared" si="18"/>
        <v>0</v>
      </c>
      <c r="BC34" s="1264">
        <f t="shared" si="18"/>
        <v>0</v>
      </c>
      <c r="BD34" s="1255">
        <f>AX34*ベースライン!H33*同時点灯率!$B$3*12</f>
        <v>0</v>
      </c>
      <c r="BE34" s="1256">
        <f>AY34*ベースライン!I33</f>
        <v>0</v>
      </c>
      <c r="BF34" s="1256">
        <f>AZ34*ベースライン!J33</f>
        <v>0</v>
      </c>
      <c r="BG34" s="1256">
        <f>BA34*ベースライン!K33</f>
        <v>0</v>
      </c>
      <c r="BH34" s="1256">
        <f>BB34*ベースライン!L33</f>
        <v>0</v>
      </c>
      <c r="BI34" s="1264"/>
      <c r="BJ34" s="1256">
        <f>AY34*換算係数!$D$4</f>
        <v>0</v>
      </c>
      <c r="BK34" s="1256">
        <f>AZ34*換算係数!$D$6/換算係数!$E$11</f>
        <v>0</v>
      </c>
      <c r="BL34" s="1256">
        <f>BA34*換算係数!$D$6/換算係数!$E$11</f>
        <v>0</v>
      </c>
      <c r="BM34" s="1264"/>
      <c r="BN34" s="1263">
        <f>AY34*換算係数!$F$4</f>
        <v>0</v>
      </c>
      <c r="BO34" s="1256">
        <f>AZ34*換算係数!$F$6/換算係数!$E$11</f>
        <v>0</v>
      </c>
      <c r="BP34" s="1256">
        <f>BA34*換算係数!$F$6/換算係数!$E$11</f>
        <v>0</v>
      </c>
      <c r="BQ34" s="1256">
        <f>BB34*換算係数!$F$10*1000</f>
        <v>0</v>
      </c>
      <c r="BR34" s="1264"/>
    </row>
    <row r="35" spans="2:70" ht="13.8" thickBot="1"/>
    <row r="36" spans="2:70" ht="13.8" thickBot="1">
      <c r="C36" s="1267" t="s">
        <v>22</v>
      </c>
      <c r="D36" s="1268">
        <f>SUM(D5:D34)</f>
        <v>0</v>
      </c>
      <c r="E36" s="1268">
        <f>SUM(E5:E34)</f>
        <v>0</v>
      </c>
      <c r="F36" s="1269" t="e">
        <f t="shared" si="8"/>
        <v>#DIV/0!</v>
      </c>
      <c r="G36" s="1270" t="e">
        <f>E36/ベースライン!D35</f>
        <v>#DIV/0!</v>
      </c>
      <c r="H36" s="1268">
        <f>SUM(H5:H34)</f>
        <v>0</v>
      </c>
      <c r="I36" s="1271" t="e">
        <f>ROUNDDOWN(H36/ベースライン!E35,3)</f>
        <v>#DIV/0!</v>
      </c>
      <c r="J36" s="1268">
        <f>SUM(J5:J34)</f>
        <v>0</v>
      </c>
      <c r="K36" s="1272" t="e">
        <f>ROUNDDOWN(J36/ベースライン!F35,3)</f>
        <v>#DIV/0!</v>
      </c>
    </row>
  </sheetData>
  <mergeCells count="14">
    <mergeCell ref="D2:K2"/>
    <mergeCell ref="L2:S2"/>
    <mergeCell ref="T2:AA2"/>
    <mergeCell ref="AB2:AC2"/>
    <mergeCell ref="AD2:AE2"/>
    <mergeCell ref="BD2:BI2"/>
    <mergeCell ref="BJ2:BM2"/>
    <mergeCell ref="BN2:BR2"/>
    <mergeCell ref="AF2:AK2"/>
    <mergeCell ref="AB1:AK1"/>
    <mergeCell ref="AL1:BR1"/>
    <mergeCell ref="AL2:AQ2"/>
    <mergeCell ref="AR2:AW2"/>
    <mergeCell ref="AX2:BC2"/>
  </mergeCells>
  <phoneticPr fontId="6"/>
  <pageMargins left="0.7" right="0.7" top="0.75" bottom="0.75" header="0.3" footer="0.3"/>
  <pageSetup paperSize="9" scale="83" orientation="landscape" r:id="rId1"/>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35199-B89C-4716-A7A9-C73458DB1DE8}">
  <sheetPr>
    <tabColor rgb="FFFFFF00"/>
  </sheetPr>
  <dimension ref="B1:L35"/>
  <sheetViews>
    <sheetView zoomScale="70" zoomScaleNormal="70" workbookViewId="0">
      <selection activeCell="E10" sqref="E10"/>
    </sheetView>
  </sheetViews>
  <sheetFormatPr defaultRowHeight="13.2"/>
  <cols>
    <col min="1" max="2" width="8.88671875" style="1167"/>
    <col min="3" max="3" width="32" style="1167" customWidth="1"/>
    <col min="4" max="6" width="27.5546875" style="1167" customWidth="1"/>
    <col min="7" max="7" width="8.88671875" style="1167"/>
    <col min="8" max="12" width="17.21875" style="1167" customWidth="1"/>
    <col min="13" max="16384" width="8.88671875" style="1167"/>
  </cols>
  <sheetData>
    <row r="1" spans="2:12">
      <c r="B1" s="1178" t="s">
        <v>909</v>
      </c>
    </row>
    <row r="2" spans="2:12" ht="13.8" thickBot="1">
      <c r="B2" s="1179" t="s">
        <v>910</v>
      </c>
      <c r="D2" s="1167" t="s">
        <v>911</v>
      </c>
      <c r="H2" s="1167" t="s">
        <v>912</v>
      </c>
    </row>
    <row r="3" spans="2:12" ht="43.8" customHeight="1">
      <c r="B3" s="1180" t="s">
        <v>905</v>
      </c>
      <c r="C3" s="1181" t="s">
        <v>906</v>
      </c>
      <c r="D3" s="1182" t="s">
        <v>471</v>
      </c>
      <c r="E3" s="1183" t="s">
        <v>472</v>
      </c>
      <c r="F3" s="1184" t="s">
        <v>548</v>
      </c>
      <c r="H3" s="1185" t="s">
        <v>913</v>
      </c>
      <c r="I3" s="1185" t="s">
        <v>914</v>
      </c>
      <c r="J3" s="1185" t="s">
        <v>915</v>
      </c>
      <c r="K3" s="1185" t="s">
        <v>916</v>
      </c>
      <c r="L3" s="1186" t="s">
        <v>917</v>
      </c>
    </row>
    <row r="4" spans="2:12" ht="14.4">
      <c r="B4" s="1187">
        <v>1</v>
      </c>
      <c r="C4" s="1278" t="s">
        <v>947</v>
      </c>
      <c r="D4" s="1188"/>
      <c r="E4" s="1188"/>
      <c r="F4" s="1189"/>
      <c r="H4" s="1215"/>
      <c r="I4" s="1215"/>
      <c r="J4" s="1215"/>
      <c r="K4" s="1215"/>
      <c r="L4" s="1216"/>
    </row>
    <row r="5" spans="2:12" ht="14.4">
      <c r="B5" s="1187">
        <v>2</v>
      </c>
      <c r="C5" s="1279" t="s">
        <v>948</v>
      </c>
      <c r="D5" s="1188"/>
      <c r="E5" s="1188"/>
      <c r="F5" s="1189"/>
      <c r="H5" s="1215"/>
      <c r="I5" s="1215"/>
      <c r="J5" s="1215"/>
      <c r="K5" s="1215"/>
      <c r="L5" s="1216"/>
    </row>
    <row r="6" spans="2:12" ht="14.4">
      <c r="B6" s="1187">
        <v>3</v>
      </c>
      <c r="C6" s="1279" t="s">
        <v>949</v>
      </c>
      <c r="D6" s="1188"/>
      <c r="E6" s="1188"/>
      <c r="F6" s="1189"/>
      <c r="H6" s="1215"/>
      <c r="I6" s="1215"/>
      <c r="J6" s="1215"/>
      <c r="K6" s="1215"/>
      <c r="L6" s="1216"/>
    </row>
    <row r="7" spans="2:12" ht="14.4">
      <c r="B7" s="1187">
        <v>4</v>
      </c>
      <c r="C7" s="1279" t="s">
        <v>950</v>
      </c>
      <c r="D7" s="1188"/>
      <c r="E7" s="1188"/>
      <c r="F7" s="1189"/>
      <c r="H7" s="1215"/>
      <c r="I7" s="1215"/>
      <c r="J7" s="1215"/>
      <c r="K7" s="1215"/>
      <c r="L7" s="1216"/>
    </row>
    <row r="8" spans="2:12" ht="14.4">
      <c r="B8" s="1187">
        <v>5</v>
      </c>
      <c r="C8" s="1279" t="s">
        <v>951</v>
      </c>
      <c r="D8" s="1188"/>
      <c r="E8" s="1188"/>
      <c r="F8" s="1189"/>
      <c r="H8" s="1215"/>
      <c r="I8" s="1215"/>
      <c r="J8" s="1215"/>
      <c r="K8" s="1215"/>
      <c r="L8" s="1216"/>
    </row>
    <row r="9" spans="2:12" ht="14.4">
      <c r="B9" s="1187">
        <v>6</v>
      </c>
      <c r="C9" s="1279" t="s">
        <v>952</v>
      </c>
      <c r="D9" s="1188"/>
      <c r="E9" s="1188"/>
      <c r="F9" s="1189"/>
      <c r="H9" s="1215"/>
      <c r="I9" s="1215"/>
      <c r="J9" s="1215"/>
      <c r="K9" s="1215"/>
      <c r="L9" s="1216"/>
    </row>
    <row r="10" spans="2:12" ht="14.4">
      <c r="B10" s="1187">
        <v>7</v>
      </c>
      <c r="C10" s="1279" t="s">
        <v>953</v>
      </c>
      <c r="D10" s="1188"/>
      <c r="E10" s="1188"/>
      <c r="F10" s="1189"/>
      <c r="H10" s="1215"/>
      <c r="I10" s="1215"/>
      <c r="J10" s="1215"/>
      <c r="K10" s="1215"/>
      <c r="L10" s="1216"/>
    </row>
    <row r="11" spans="2:12" ht="14.4">
      <c r="B11" s="1187">
        <v>8</v>
      </c>
      <c r="C11" s="1279" t="s">
        <v>954</v>
      </c>
      <c r="D11" s="1188"/>
      <c r="E11" s="1188"/>
      <c r="F11" s="1189"/>
      <c r="H11" s="1215"/>
      <c r="I11" s="1215"/>
      <c r="J11" s="1215"/>
      <c r="K11" s="1215"/>
      <c r="L11" s="1216"/>
    </row>
    <row r="12" spans="2:12" ht="14.4">
      <c r="B12" s="1187">
        <v>9</v>
      </c>
      <c r="C12" s="1279" t="s">
        <v>955</v>
      </c>
      <c r="D12" s="1188"/>
      <c r="E12" s="1188"/>
      <c r="F12" s="1189"/>
      <c r="H12" s="1215"/>
      <c r="I12" s="1215"/>
      <c r="J12" s="1215"/>
      <c r="K12" s="1215"/>
      <c r="L12" s="1216"/>
    </row>
    <row r="13" spans="2:12" ht="14.4">
      <c r="B13" s="1187">
        <v>10</v>
      </c>
      <c r="C13" s="1279" t="s">
        <v>956</v>
      </c>
      <c r="D13" s="1188"/>
      <c r="E13" s="1188"/>
      <c r="F13" s="1189"/>
      <c r="H13" s="1215"/>
      <c r="I13" s="1215"/>
      <c r="J13" s="1215"/>
      <c r="K13" s="1215"/>
      <c r="L13" s="1216"/>
    </row>
    <row r="14" spans="2:12" ht="14.4">
      <c r="B14" s="1187">
        <v>11</v>
      </c>
      <c r="C14" s="1279" t="s">
        <v>957</v>
      </c>
      <c r="D14" s="1188"/>
      <c r="E14" s="1188"/>
      <c r="F14" s="1189"/>
      <c r="H14" s="1215"/>
      <c r="I14" s="1215"/>
      <c r="J14" s="1215"/>
      <c r="K14" s="1215"/>
      <c r="L14" s="1216"/>
    </row>
    <row r="15" spans="2:12" ht="14.4">
      <c r="B15" s="1187">
        <v>12</v>
      </c>
      <c r="C15" s="1279" t="s">
        <v>958</v>
      </c>
      <c r="D15" s="1188"/>
      <c r="E15" s="1188"/>
      <c r="F15" s="1189"/>
      <c r="H15" s="1215"/>
      <c r="I15" s="1215"/>
      <c r="J15" s="1215"/>
      <c r="K15" s="1215"/>
      <c r="L15" s="1216"/>
    </row>
    <row r="16" spans="2:12" ht="14.4">
      <c r="B16" s="1187">
        <v>13</v>
      </c>
      <c r="C16" s="1279" t="s">
        <v>959</v>
      </c>
      <c r="D16" s="1188"/>
      <c r="E16" s="1188"/>
      <c r="F16" s="1189"/>
      <c r="H16" s="1215"/>
      <c r="I16" s="1215"/>
      <c r="J16" s="1215"/>
      <c r="K16" s="1215"/>
      <c r="L16" s="1216"/>
    </row>
    <row r="17" spans="2:12" ht="14.4">
      <c r="B17" s="1187">
        <v>14</v>
      </c>
      <c r="C17" s="1279" t="s">
        <v>960</v>
      </c>
      <c r="D17" s="1188"/>
      <c r="E17" s="1188"/>
      <c r="F17" s="1189"/>
      <c r="H17" s="1215"/>
      <c r="I17" s="1215"/>
      <c r="J17" s="1215"/>
      <c r="K17" s="1215"/>
      <c r="L17" s="1216"/>
    </row>
    <row r="18" spans="2:12" ht="14.4">
      <c r="B18" s="1187">
        <v>15</v>
      </c>
      <c r="C18" s="1279" t="s">
        <v>961</v>
      </c>
      <c r="D18" s="1188"/>
      <c r="E18" s="1188"/>
      <c r="F18" s="1189"/>
      <c r="H18" s="1215"/>
      <c r="I18" s="1215"/>
      <c r="J18" s="1215"/>
      <c r="K18" s="1215"/>
      <c r="L18" s="1216"/>
    </row>
    <row r="19" spans="2:12" ht="14.4">
      <c r="B19" s="1187">
        <v>16</v>
      </c>
      <c r="C19" s="1279" t="s">
        <v>962</v>
      </c>
      <c r="D19" s="1188"/>
      <c r="E19" s="1188"/>
      <c r="F19" s="1189"/>
      <c r="H19" s="1215"/>
      <c r="I19" s="1215"/>
      <c r="J19" s="1215"/>
      <c r="K19" s="1215"/>
      <c r="L19" s="1216"/>
    </row>
    <row r="20" spans="2:12" ht="14.4">
      <c r="B20" s="1187">
        <v>17</v>
      </c>
      <c r="C20" s="1279" t="s">
        <v>963</v>
      </c>
      <c r="D20" s="1188"/>
      <c r="E20" s="1188"/>
      <c r="F20" s="1189"/>
      <c r="H20" s="1215"/>
      <c r="I20" s="1215"/>
      <c r="J20" s="1215"/>
      <c r="K20" s="1215"/>
      <c r="L20" s="1216"/>
    </row>
    <row r="21" spans="2:12" ht="14.4">
      <c r="B21" s="1187">
        <v>18</v>
      </c>
      <c r="C21" s="1279" t="s">
        <v>964</v>
      </c>
      <c r="D21" s="1188"/>
      <c r="E21" s="1188"/>
      <c r="F21" s="1189"/>
      <c r="H21" s="1215"/>
      <c r="I21" s="1215"/>
      <c r="J21" s="1215"/>
      <c r="K21" s="1215"/>
      <c r="L21" s="1216"/>
    </row>
    <row r="22" spans="2:12" ht="14.4">
      <c r="B22" s="1187">
        <v>19</v>
      </c>
      <c r="C22" s="1279" t="s">
        <v>965</v>
      </c>
      <c r="D22" s="1188"/>
      <c r="E22" s="1188"/>
      <c r="F22" s="1189"/>
      <c r="H22" s="1215"/>
      <c r="I22" s="1215"/>
      <c r="J22" s="1215"/>
      <c r="K22" s="1215"/>
      <c r="L22" s="1216"/>
    </row>
    <row r="23" spans="2:12" ht="14.4">
      <c r="B23" s="1187">
        <v>20</v>
      </c>
      <c r="C23" s="1279" t="s">
        <v>966</v>
      </c>
      <c r="D23" s="1188"/>
      <c r="E23" s="1188"/>
      <c r="F23" s="1189"/>
      <c r="H23" s="1215"/>
      <c r="I23" s="1215"/>
      <c r="J23" s="1215"/>
      <c r="K23" s="1215"/>
      <c r="L23" s="1216"/>
    </row>
    <row r="24" spans="2:12" ht="14.4">
      <c r="B24" s="1187">
        <v>21</v>
      </c>
      <c r="C24" s="1279" t="s">
        <v>967</v>
      </c>
      <c r="D24" s="1188"/>
      <c r="E24" s="1188"/>
      <c r="F24" s="1189"/>
      <c r="H24" s="1215"/>
      <c r="I24" s="1215"/>
      <c r="J24" s="1215"/>
      <c r="K24" s="1215"/>
      <c r="L24" s="1216"/>
    </row>
    <row r="25" spans="2:12" ht="14.4">
      <c r="B25" s="1187">
        <v>22</v>
      </c>
      <c r="C25" s="1279" t="s">
        <v>968</v>
      </c>
      <c r="D25" s="1188"/>
      <c r="E25" s="1188"/>
      <c r="F25" s="1189"/>
      <c r="H25" s="1215"/>
      <c r="I25" s="1215"/>
      <c r="J25" s="1215"/>
      <c r="K25" s="1215"/>
      <c r="L25" s="1216"/>
    </row>
    <row r="26" spans="2:12" ht="14.4">
      <c r="B26" s="1187">
        <v>23</v>
      </c>
      <c r="C26" s="1279" t="s">
        <v>969</v>
      </c>
      <c r="D26" s="1188"/>
      <c r="E26" s="1188"/>
      <c r="F26" s="1189"/>
      <c r="H26" s="1215"/>
      <c r="I26" s="1215"/>
      <c r="J26" s="1215"/>
      <c r="K26" s="1215"/>
      <c r="L26" s="1216"/>
    </row>
    <row r="27" spans="2:12" ht="14.4">
      <c r="B27" s="1187">
        <v>24</v>
      </c>
      <c r="C27" s="1279" t="s">
        <v>970</v>
      </c>
      <c r="D27" s="1188"/>
      <c r="E27" s="1188"/>
      <c r="F27" s="1189"/>
      <c r="H27" s="1215"/>
      <c r="I27" s="1215"/>
      <c r="J27" s="1215"/>
      <c r="K27" s="1215"/>
      <c r="L27" s="1216"/>
    </row>
    <row r="28" spans="2:12" ht="14.4">
      <c r="B28" s="1187">
        <v>25</v>
      </c>
      <c r="C28" s="1279" t="s">
        <v>971</v>
      </c>
      <c r="D28" s="1188"/>
      <c r="E28" s="1188"/>
      <c r="F28" s="1189"/>
      <c r="H28" s="1215"/>
      <c r="I28" s="1215"/>
      <c r="J28" s="1215"/>
      <c r="K28" s="1215"/>
      <c r="L28" s="1216"/>
    </row>
    <row r="29" spans="2:12" ht="14.4">
      <c r="B29" s="1187">
        <v>26</v>
      </c>
      <c r="C29" s="1279" t="s">
        <v>972</v>
      </c>
      <c r="D29" s="1188"/>
      <c r="E29" s="1188"/>
      <c r="F29" s="1189"/>
      <c r="H29" s="1215"/>
      <c r="I29" s="1215"/>
      <c r="J29" s="1215"/>
      <c r="K29" s="1215"/>
      <c r="L29" s="1216"/>
    </row>
    <row r="30" spans="2:12" ht="14.4">
      <c r="B30" s="1187">
        <v>27</v>
      </c>
      <c r="C30" s="1279" t="s">
        <v>973</v>
      </c>
      <c r="D30" s="1190"/>
      <c r="E30" s="1190"/>
      <c r="F30" s="1191"/>
      <c r="H30" s="1217"/>
      <c r="I30" s="1217"/>
      <c r="J30" s="1217"/>
      <c r="K30" s="1217"/>
      <c r="L30" s="1218"/>
    </row>
    <row r="31" spans="2:12" ht="14.4">
      <c r="B31" s="1187">
        <v>28</v>
      </c>
      <c r="C31" s="1278" t="s">
        <v>974</v>
      </c>
      <c r="D31" s="1188"/>
      <c r="E31" s="1188"/>
      <c r="F31" s="1189"/>
      <c r="H31" s="1215"/>
      <c r="I31" s="1215"/>
      <c r="J31" s="1215"/>
      <c r="K31" s="1215"/>
      <c r="L31" s="1216"/>
    </row>
    <row r="32" spans="2:12" ht="14.4">
      <c r="B32" s="1187">
        <v>29</v>
      </c>
      <c r="C32" s="1278" t="s">
        <v>975</v>
      </c>
      <c r="D32" s="1188"/>
      <c r="E32" s="1188"/>
      <c r="F32" s="1189"/>
      <c r="H32" s="1215"/>
      <c r="I32" s="1215"/>
      <c r="J32" s="1215"/>
      <c r="K32" s="1215"/>
      <c r="L32" s="1216"/>
    </row>
    <row r="33" spans="2:12" ht="15" thickBot="1">
      <c r="B33" s="1192">
        <v>30</v>
      </c>
      <c r="C33" s="1280" t="s">
        <v>976</v>
      </c>
      <c r="D33" s="1193"/>
      <c r="E33" s="1193"/>
      <c r="F33" s="1194"/>
      <c r="H33" s="1219"/>
      <c r="I33" s="1219"/>
      <c r="J33" s="1219"/>
      <c r="K33" s="1219"/>
      <c r="L33" s="1220"/>
    </row>
    <row r="34" spans="2:12" ht="13.8" thickBot="1"/>
    <row r="35" spans="2:12" ht="15" thickBot="1">
      <c r="C35" s="1195" t="s">
        <v>918</v>
      </c>
      <c r="D35" s="1196">
        <f>SUM(D4:D33)</f>
        <v>0</v>
      </c>
      <c r="E35" s="1196">
        <f>SUM(E4:E33)</f>
        <v>0</v>
      </c>
      <c r="F35" s="1196">
        <f>SUM(F4:F33)</f>
        <v>0</v>
      </c>
    </row>
  </sheetData>
  <phoneticPr fontId="6"/>
  <pageMargins left="0.7" right="0.7" top="0.75" bottom="0.75" header="0.3" footer="0.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5BCE1-719A-4622-8CFA-3AE2B8C187FE}">
  <sheetPr>
    <tabColor rgb="FFFFFF00"/>
  </sheetPr>
  <dimension ref="B1:H11"/>
  <sheetViews>
    <sheetView zoomScale="145" zoomScaleNormal="145" workbookViewId="0">
      <selection activeCell="F6" sqref="F6"/>
    </sheetView>
  </sheetViews>
  <sheetFormatPr defaultRowHeight="13.2"/>
  <cols>
    <col min="1" max="16384" width="8.88671875" style="1167"/>
  </cols>
  <sheetData>
    <row r="1" spans="2:8">
      <c r="B1" s="1178" t="s">
        <v>909</v>
      </c>
    </row>
    <row r="2" spans="2:8" ht="16.8" thickBot="1">
      <c r="B2" s="1197" t="s">
        <v>459</v>
      </c>
    </row>
    <row r="3" spans="2:8" ht="15" thickBot="1">
      <c r="B3" s="1761" t="s">
        <v>252</v>
      </c>
      <c r="C3" s="1762"/>
      <c r="D3" s="1763" t="s">
        <v>389</v>
      </c>
      <c r="E3" s="1762"/>
      <c r="F3" s="1763" t="s">
        <v>541</v>
      </c>
      <c r="G3" s="1764"/>
      <c r="H3" s="1765"/>
    </row>
    <row r="4" spans="2:8" ht="15" thickTop="1">
      <c r="B4" s="549" t="s">
        <v>460</v>
      </c>
      <c r="C4" s="550"/>
      <c r="D4" s="673">
        <v>8.64</v>
      </c>
      <c r="E4" s="557" t="s">
        <v>253</v>
      </c>
      <c r="F4" s="674">
        <v>0.39600000000000002</v>
      </c>
      <c r="G4" s="634" t="s">
        <v>542</v>
      </c>
      <c r="H4" s="635"/>
    </row>
    <row r="5" spans="2:8" ht="14.4">
      <c r="B5" s="547" t="s">
        <v>461</v>
      </c>
      <c r="C5" s="548"/>
      <c r="D5" s="675">
        <v>8.64</v>
      </c>
      <c r="E5" s="558" t="s">
        <v>253</v>
      </c>
      <c r="F5" s="676">
        <v>0.39600000000000002</v>
      </c>
      <c r="G5" s="639" t="s">
        <v>496</v>
      </c>
      <c r="H5" s="636"/>
    </row>
    <row r="6" spans="2:8" ht="16.8">
      <c r="B6" s="547" t="s">
        <v>462</v>
      </c>
      <c r="C6" s="548"/>
      <c r="D6" s="1198">
        <v>45</v>
      </c>
      <c r="E6" s="558" t="s">
        <v>544</v>
      </c>
      <c r="F6" s="679">
        <v>2.16</v>
      </c>
      <c r="G6" s="1766" t="s">
        <v>545</v>
      </c>
      <c r="H6" s="1767"/>
    </row>
    <row r="7" spans="2:8" ht="16.8">
      <c r="B7" s="1768" t="s">
        <v>463</v>
      </c>
      <c r="C7" s="1769"/>
      <c r="D7" s="1770" t="s">
        <v>416</v>
      </c>
      <c r="E7" s="1771"/>
      <c r="F7" s="680">
        <v>0.187</v>
      </c>
      <c r="G7" s="1766" t="s">
        <v>546</v>
      </c>
      <c r="H7" s="1767"/>
    </row>
    <row r="8" spans="2:8" ht="16.8">
      <c r="B8" s="1768" t="s">
        <v>464</v>
      </c>
      <c r="C8" s="1769"/>
      <c r="D8" s="1770" t="s">
        <v>416</v>
      </c>
      <c r="E8" s="1771"/>
      <c r="F8" s="680">
        <v>0.39200000000000002</v>
      </c>
      <c r="G8" s="1766" t="s">
        <v>546</v>
      </c>
      <c r="H8" s="1767"/>
    </row>
    <row r="9" spans="2:8" ht="14.4">
      <c r="B9" s="1768" t="s">
        <v>465</v>
      </c>
      <c r="C9" s="1769"/>
      <c r="D9" s="681">
        <v>38.9</v>
      </c>
      <c r="E9" s="558" t="s">
        <v>474</v>
      </c>
      <c r="F9" s="679">
        <v>2.75</v>
      </c>
      <c r="G9" s="1766" t="s">
        <v>547</v>
      </c>
      <c r="H9" s="1767"/>
    </row>
    <row r="10" spans="2:8" ht="15" thickBot="1">
      <c r="B10" s="1757" t="s">
        <v>466</v>
      </c>
      <c r="C10" s="1758"/>
      <c r="D10" s="682">
        <v>36.5</v>
      </c>
      <c r="E10" s="559" t="s">
        <v>474</v>
      </c>
      <c r="F10" s="683">
        <v>2.5</v>
      </c>
      <c r="G10" s="1759" t="s">
        <v>547</v>
      </c>
      <c r="H10" s="1760"/>
    </row>
    <row r="11" spans="2:8" ht="14.4">
      <c r="B11" s="1048"/>
      <c r="C11" s="677"/>
      <c r="D11" s="1059" t="s">
        <v>756</v>
      </c>
      <c r="E11" s="1060">
        <v>1.034</v>
      </c>
      <c r="F11" s="677" t="s">
        <v>755</v>
      </c>
      <c r="G11" s="677"/>
      <c r="H11" s="677"/>
    </row>
  </sheetData>
  <mergeCells count="14">
    <mergeCell ref="B10:C10"/>
    <mergeCell ref="G10:H10"/>
    <mergeCell ref="B3:C3"/>
    <mergeCell ref="D3:E3"/>
    <mergeCell ref="F3:H3"/>
    <mergeCell ref="G6:H6"/>
    <mergeCell ref="B7:C7"/>
    <mergeCell ref="D7:E7"/>
    <mergeCell ref="G7:H7"/>
    <mergeCell ref="B8:C8"/>
    <mergeCell ref="D8:E8"/>
    <mergeCell ref="G8:H8"/>
    <mergeCell ref="B9:C9"/>
    <mergeCell ref="G9:H9"/>
  </mergeCells>
  <phoneticPr fontId="6"/>
  <dataValidations count="1">
    <dataValidation type="list" allowBlank="1" showInputMessage="1" showErrorMessage="1" sqref="E11" xr:uid="{326852FB-D862-4C11-AC50-0AE6BE60441C}">
      <formula1>"1.034,1.045"</formula1>
    </dataValidation>
  </dataValidations>
  <pageMargins left="0.7" right="0.7" top="0.75" bottom="0.75" header="0.3" footer="0.3"/>
  <pageSetup paperSize="9" orientation="portrait" r:id="rId1"/>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770C0-C448-4344-B513-EF617BFE2D45}">
  <sheetPr>
    <tabColor rgb="FFFFFF00"/>
  </sheetPr>
  <dimension ref="A1:B5"/>
  <sheetViews>
    <sheetView workbookViewId="0">
      <selection activeCell="D14" sqref="D14"/>
    </sheetView>
  </sheetViews>
  <sheetFormatPr defaultRowHeight="13.2"/>
  <cols>
    <col min="1" max="16384" width="8.88671875" style="1167"/>
  </cols>
  <sheetData>
    <row r="1" spans="1:2">
      <c r="B1" s="1178" t="s">
        <v>909</v>
      </c>
    </row>
    <row r="2" spans="1:2">
      <c r="B2" s="1179" t="s">
        <v>919</v>
      </c>
    </row>
    <row r="3" spans="1:2">
      <c r="A3" s="1167" t="s">
        <v>920</v>
      </c>
      <c r="B3" s="1199">
        <v>0.6</v>
      </c>
    </row>
    <row r="5" spans="1:2">
      <c r="B5" s="1167" t="s">
        <v>921</v>
      </c>
    </row>
  </sheetData>
  <phoneticPr fontId="6"/>
  <pageMargins left="0.7" right="0.7" top="0.75" bottom="0.75" header="0.3" footer="0.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BE86"/>
  <sheetViews>
    <sheetView view="pageBreakPreview" topLeftCell="A49" zoomScale="70" zoomScaleNormal="75" zoomScaleSheetLayoutView="70" zoomScalePageLayoutView="40" workbookViewId="0">
      <selection activeCell="AJ46" sqref="AJ46"/>
    </sheetView>
  </sheetViews>
  <sheetFormatPr defaultColWidth="9" defaultRowHeight="13.2"/>
  <cols>
    <col min="1" max="1" width="8.77734375" style="155" customWidth="1"/>
    <col min="2" max="2" width="20.88671875" style="155" customWidth="1"/>
    <col min="3" max="33" width="9.6640625" style="155" customWidth="1"/>
    <col min="34" max="40" width="9" style="155"/>
    <col min="41" max="41" width="25" style="155" customWidth="1"/>
    <col min="42" max="42" width="20.88671875" style="155" customWidth="1"/>
    <col min="43" max="16384" width="9" style="155"/>
  </cols>
  <sheetData>
    <row r="1" spans="1:51" ht="26.25" customHeight="1">
      <c r="A1" s="1938" t="s">
        <v>785</v>
      </c>
      <c r="B1" s="1938"/>
      <c r="C1" s="1938"/>
      <c r="D1" s="1938"/>
      <c r="E1" s="1938"/>
      <c r="F1" s="1938"/>
      <c r="G1" s="1938"/>
      <c r="H1" s="1938"/>
      <c r="I1" s="1938"/>
      <c r="J1" s="1938"/>
      <c r="K1" s="1938"/>
      <c r="L1" s="1938"/>
      <c r="M1" s="1938"/>
      <c r="N1" s="1938"/>
      <c r="O1" s="1938"/>
      <c r="P1" s="1938"/>
      <c r="Q1" s="1938"/>
      <c r="R1" s="1938"/>
      <c r="S1" s="1938"/>
      <c r="T1" s="1938"/>
      <c r="U1" s="1938"/>
      <c r="V1" s="1938"/>
      <c r="W1" s="1938"/>
      <c r="X1" s="1938"/>
      <c r="Y1" s="1938"/>
      <c r="Z1" s="1938"/>
      <c r="AA1" s="1938"/>
      <c r="AB1" s="1938"/>
      <c r="AC1" s="1938"/>
      <c r="AD1" s="1938"/>
      <c r="AE1" s="1938"/>
      <c r="AH1" s="1898" t="s">
        <v>831</v>
      </c>
      <c r="AI1" s="1899"/>
    </row>
    <row r="2" spans="1:51" ht="24.75" customHeight="1">
      <c r="A2" s="560" t="s">
        <v>753</v>
      </c>
      <c r="B2" s="529"/>
      <c r="C2" s="529"/>
      <c r="D2" s="529"/>
      <c r="E2" s="529"/>
      <c r="F2" s="529"/>
      <c r="G2" s="529"/>
      <c r="H2" s="560"/>
      <c r="I2" s="560"/>
      <c r="J2" s="684"/>
      <c r="K2" s="684"/>
      <c r="L2" s="529"/>
      <c r="M2" s="529"/>
      <c r="N2" s="529"/>
      <c r="O2" s="529"/>
      <c r="P2" s="529"/>
      <c r="Q2" s="529"/>
      <c r="R2" s="529"/>
      <c r="S2" s="529"/>
      <c r="T2" s="530"/>
      <c r="U2" s="530"/>
      <c r="V2" s="530"/>
      <c r="W2" s="530"/>
      <c r="X2" s="665"/>
      <c r="Y2" s="685" t="s">
        <v>485</v>
      </c>
      <c r="AG2" s="530"/>
    </row>
    <row r="3" spans="1:51" ht="23.25" customHeight="1" thickBot="1">
      <c r="A3" s="686" t="s">
        <v>162</v>
      </c>
      <c r="B3" s="686"/>
      <c r="C3" s="686"/>
      <c r="D3" s="686"/>
      <c r="E3" s="686"/>
      <c r="F3" s="686"/>
      <c r="G3" s="532"/>
      <c r="H3" s="532"/>
      <c r="I3" s="359"/>
      <c r="J3" s="359"/>
      <c r="K3" s="359"/>
      <c r="L3" s="359"/>
      <c r="M3" s="359"/>
      <c r="N3" s="359"/>
      <c r="O3" s="359"/>
      <c r="P3" s="359"/>
      <c r="Q3" s="359"/>
      <c r="R3" s="359"/>
      <c r="S3" s="359"/>
      <c r="T3" s="359"/>
      <c r="U3" s="686" t="s">
        <v>459</v>
      </c>
      <c r="V3" s="359"/>
      <c r="W3" s="359"/>
      <c r="X3" s="359"/>
      <c r="Y3" s="359"/>
      <c r="Z3" s="359"/>
      <c r="AA3" s="359"/>
      <c r="AB3" s="359"/>
      <c r="AC3" s="687" t="s">
        <v>752</v>
      </c>
      <c r="AD3" s="686"/>
      <c r="AE3" s="359"/>
      <c r="AF3" s="359"/>
      <c r="AG3" s="359"/>
      <c r="AH3" s="359"/>
      <c r="AN3" s="530"/>
      <c r="AO3" s="530"/>
      <c r="AP3" s="530"/>
      <c r="AQ3" s="530"/>
      <c r="AR3" s="530"/>
    </row>
    <row r="4" spans="1:51" ht="22.5" customHeight="1" thickBot="1">
      <c r="A4" s="1944" t="s">
        <v>163</v>
      </c>
      <c r="B4" s="1945"/>
      <c r="C4" s="1945"/>
      <c r="D4" s="1946"/>
      <c r="E4" s="1923" t="s">
        <v>164</v>
      </c>
      <c r="F4" s="1924"/>
      <c r="G4" s="1923" t="s">
        <v>165</v>
      </c>
      <c r="H4" s="1924"/>
      <c r="I4" s="1927" t="s">
        <v>468</v>
      </c>
      <c r="J4" s="1929" t="s">
        <v>166</v>
      </c>
      <c r="K4" s="1950" t="s">
        <v>529</v>
      </c>
      <c r="L4" s="1951"/>
      <c r="M4" s="1927" t="s">
        <v>313</v>
      </c>
      <c r="N4" s="1923" t="s">
        <v>490</v>
      </c>
      <c r="O4" s="1924"/>
      <c r="P4" s="1931" t="s">
        <v>467</v>
      </c>
      <c r="Q4" s="1061"/>
      <c r="R4" s="624"/>
      <c r="S4" s="624"/>
      <c r="T4" s="624"/>
      <c r="U4" s="1933" t="s">
        <v>252</v>
      </c>
      <c r="V4" s="1934"/>
      <c r="W4" s="1935" t="s">
        <v>389</v>
      </c>
      <c r="X4" s="1934"/>
      <c r="Y4" s="1935" t="s">
        <v>551</v>
      </c>
      <c r="Z4" s="1936"/>
      <c r="AA4" s="1937"/>
      <c r="AB4" s="624"/>
      <c r="AC4" s="1939" t="s">
        <v>780</v>
      </c>
      <c r="AD4" s="1940"/>
      <c r="AE4" s="1940"/>
      <c r="AF4" s="1941"/>
      <c r="AG4" s="1942">
        <f>G17</f>
        <v>0</v>
      </c>
      <c r="AH4" s="1943"/>
      <c r="AI4" s="530"/>
      <c r="AJ4" s="530"/>
      <c r="AL4" s="359"/>
    </row>
    <row r="5" spans="1:51" ht="21.75" customHeight="1" thickTop="1">
      <c r="A5" s="1947"/>
      <c r="B5" s="1948"/>
      <c r="C5" s="1948"/>
      <c r="D5" s="1949"/>
      <c r="E5" s="1925"/>
      <c r="F5" s="1926"/>
      <c r="G5" s="1925"/>
      <c r="H5" s="1926"/>
      <c r="I5" s="1928"/>
      <c r="J5" s="1930"/>
      <c r="K5" s="1952"/>
      <c r="L5" s="1953"/>
      <c r="M5" s="1928"/>
      <c r="N5" s="1925"/>
      <c r="O5" s="1926"/>
      <c r="P5" s="1932"/>
      <c r="Q5" s="1061"/>
      <c r="R5" s="624"/>
      <c r="S5" s="624"/>
      <c r="T5" s="624"/>
      <c r="U5" s="549" t="s">
        <v>460</v>
      </c>
      <c r="V5" s="550"/>
      <c r="W5" s="673"/>
      <c r="X5" s="688" t="s">
        <v>253</v>
      </c>
      <c r="Y5" s="674"/>
      <c r="Z5" s="689" t="s">
        <v>552</v>
      </c>
      <c r="AA5" s="690"/>
      <c r="AB5" s="624"/>
      <c r="AC5" s="1910" t="s">
        <v>781</v>
      </c>
      <c r="AD5" s="1911"/>
      <c r="AE5" s="1911"/>
      <c r="AF5" s="1912"/>
      <c r="AG5" s="1871">
        <f>Y20</f>
        <v>0</v>
      </c>
      <c r="AH5" s="1872"/>
      <c r="AI5" s="530"/>
      <c r="AJ5" s="530"/>
      <c r="AL5" s="359"/>
    </row>
    <row r="6" spans="1:51" ht="24" customHeight="1" thickBot="1">
      <c r="A6" s="691" t="s">
        <v>167</v>
      </c>
      <c r="B6" s="1788" t="s">
        <v>168</v>
      </c>
      <c r="C6" s="1789"/>
      <c r="D6" s="1780"/>
      <c r="E6" s="1779" t="s">
        <v>169</v>
      </c>
      <c r="F6" s="1780"/>
      <c r="G6" s="1779" t="s">
        <v>170</v>
      </c>
      <c r="H6" s="1780"/>
      <c r="I6" s="552" t="s">
        <v>171</v>
      </c>
      <c r="J6" s="552" t="s">
        <v>172</v>
      </c>
      <c r="K6" s="1779" t="s">
        <v>489</v>
      </c>
      <c r="L6" s="1780"/>
      <c r="M6" s="552" t="s">
        <v>172</v>
      </c>
      <c r="N6" s="1779" t="s">
        <v>553</v>
      </c>
      <c r="O6" s="1780"/>
      <c r="P6" s="1062" t="s">
        <v>172</v>
      </c>
      <c r="Q6" s="1047"/>
      <c r="R6" s="625"/>
      <c r="S6" s="625"/>
      <c r="T6" s="625"/>
      <c r="U6" s="547" t="s">
        <v>461</v>
      </c>
      <c r="V6" s="548"/>
      <c r="W6" s="675"/>
      <c r="X6" s="659" t="s">
        <v>253</v>
      </c>
      <c r="Y6" s="676"/>
      <c r="Z6" s="692" t="s">
        <v>496</v>
      </c>
      <c r="AA6" s="693"/>
      <c r="AB6" s="625"/>
      <c r="AC6" s="1910" t="s">
        <v>782</v>
      </c>
      <c r="AD6" s="1911"/>
      <c r="AE6" s="1911"/>
      <c r="AF6" s="1912"/>
      <c r="AG6" s="1871">
        <f>AG4+AG5</f>
        <v>0</v>
      </c>
      <c r="AH6" s="1872"/>
      <c r="AI6" s="530"/>
      <c r="AJ6" s="530"/>
      <c r="AL6" s="359"/>
    </row>
    <row r="7" spans="1:51" ht="24" customHeight="1" thickTop="1">
      <c r="A7" s="694">
        <v>1</v>
      </c>
      <c r="B7" s="1806"/>
      <c r="C7" s="1807"/>
      <c r="D7" s="1808"/>
      <c r="E7" s="1781"/>
      <c r="F7" s="1782"/>
      <c r="G7" s="1809" t="str">
        <f>IF(B7=0,"",AF25)</f>
        <v/>
      </c>
      <c r="H7" s="1810"/>
      <c r="I7" s="666" t="str">
        <f t="shared" ref="I7:I16" si="0">IF(B7=0," ",E7/G7)</f>
        <v xml:space="preserve"> </v>
      </c>
      <c r="J7" s="695" t="str">
        <f t="shared" ref="J7:J16" si="1">IF(B7=0," ",G7/$Y$14*100)</f>
        <v xml:space="preserve"> </v>
      </c>
      <c r="K7" s="1877" t="str">
        <f>IF(B7=0,"",AF27)</f>
        <v/>
      </c>
      <c r="L7" s="1878"/>
      <c r="M7" s="667" t="str">
        <f>IF(B7=0," ",K7/$Y$15*100)</f>
        <v xml:space="preserve"> </v>
      </c>
      <c r="N7" s="1905" t="str">
        <f>IF(B7=0,"",AF28)</f>
        <v/>
      </c>
      <c r="O7" s="1906"/>
      <c r="P7" s="1063" t="str">
        <f t="shared" ref="P7:P16" si="2">IF(B7=0," ",N7/$Y$16*100)</f>
        <v xml:space="preserve"> </v>
      </c>
      <c r="Q7" s="1068"/>
      <c r="R7" s="1069"/>
      <c r="S7" s="1067"/>
      <c r="T7" s="677"/>
      <c r="U7" s="547" t="s">
        <v>462</v>
      </c>
      <c r="V7" s="548"/>
      <c r="W7" s="678"/>
      <c r="X7" s="659" t="s">
        <v>554</v>
      </c>
      <c r="Y7" s="679"/>
      <c r="Z7" s="1850" t="s">
        <v>555</v>
      </c>
      <c r="AA7" s="1851"/>
      <c r="AB7" s="677"/>
      <c r="AC7" s="1910" t="s">
        <v>477</v>
      </c>
      <c r="AD7" s="1911"/>
      <c r="AE7" s="1911"/>
      <c r="AF7" s="1912"/>
      <c r="AG7" s="1873" t="e">
        <f>AG8/AG6*100</f>
        <v>#DIV/0!</v>
      </c>
      <c r="AH7" s="1874"/>
      <c r="AI7" s="696"/>
      <c r="AJ7" s="530"/>
      <c r="AL7" s="359"/>
    </row>
    <row r="8" spans="1:51" ht="24" customHeight="1">
      <c r="A8" s="697">
        <v>2</v>
      </c>
      <c r="B8" s="1774"/>
      <c r="C8" s="1775"/>
      <c r="D8" s="1776"/>
      <c r="E8" s="1777"/>
      <c r="F8" s="1778"/>
      <c r="G8" s="1772" t="str">
        <f>IF(B8=0,"",AF29)</f>
        <v/>
      </c>
      <c r="H8" s="1773"/>
      <c r="I8" s="666" t="str">
        <f t="shared" si="0"/>
        <v xml:space="preserve"> </v>
      </c>
      <c r="J8" s="698" t="str">
        <f t="shared" si="1"/>
        <v xml:space="preserve"> </v>
      </c>
      <c r="K8" s="1793" t="str">
        <f>IF(B8=0,"",AF31)</f>
        <v/>
      </c>
      <c r="L8" s="1794"/>
      <c r="M8" s="668" t="str">
        <f t="shared" ref="M8:M16" si="3">IF(B8=0," ",K8/$Y$15*100)</f>
        <v xml:space="preserve"> </v>
      </c>
      <c r="N8" s="1864" t="str">
        <f>IF(B8=0,"",AF32)</f>
        <v/>
      </c>
      <c r="O8" s="1865"/>
      <c r="P8" s="1064" t="str">
        <f t="shared" si="2"/>
        <v xml:space="preserve"> </v>
      </c>
      <c r="Q8" s="1068"/>
      <c r="R8" s="1069"/>
      <c r="S8" s="1067"/>
      <c r="T8" s="677"/>
      <c r="U8" s="1768" t="s">
        <v>463</v>
      </c>
      <c r="V8" s="1769"/>
      <c r="W8" s="1770" t="s">
        <v>458</v>
      </c>
      <c r="X8" s="1771"/>
      <c r="Y8" s="680"/>
      <c r="Z8" s="1850" t="s">
        <v>556</v>
      </c>
      <c r="AA8" s="1851"/>
      <c r="AB8" s="677"/>
      <c r="AC8" s="1910" t="s">
        <v>657</v>
      </c>
      <c r="AD8" s="1911"/>
      <c r="AE8" s="1911"/>
      <c r="AF8" s="1912"/>
      <c r="AG8" s="1875"/>
      <c r="AH8" s="1876"/>
      <c r="AI8" s="530"/>
      <c r="AJ8" s="530"/>
      <c r="AL8" s="359"/>
    </row>
    <row r="9" spans="1:51" ht="24" customHeight="1" thickBot="1">
      <c r="A9" s="697">
        <v>3</v>
      </c>
      <c r="B9" s="1774"/>
      <c r="C9" s="1775"/>
      <c r="D9" s="1776"/>
      <c r="E9" s="1777"/>
      <c r="F9" s="1778"/>
      <c r="G9" s="1772" t="str">
        <f>IF(B9=0,"",AF33)</f>
        <v/>
      </c>
      <c r="H9" s="1773"/>
      <c r="I9" s="666" t="str">
        <f t="shared" si="0"/>
        <v xml:space="preserve"> </v>
      </c>
      <c r="J9" s="698" t="str">
        <f t="shared" si="1"/>
        <v xml:space="preserve"> </v>
      </c>
      <c r="K9" s="1793" t="str">
        <f>IF(B9=0,"",AF35)</f>
        <v/>
      </c>
      <c r="L9" s="1794"/>
      <c r="M9" s="668" t="str">
        <f t="shared" si="3"/>
        <v xml:space="preserve"> </v>
      </c>
      <c r="N9" s="1864" t="str">
        <f>IF(B9=0,"",AF36)</f>
        <v/>
      </c>
      <c r="O9" s="1865"/>
      <c r="P9" s="1064" t="str">
        <f t="shared" si="2"/>
        <v xml:space="preserve"> </v>
      </c>
      <c r="Q9" s="1068"/>
      <c r="R9" s="1069"/>
      <c r="S9" s="1067"/>
      <c r="T9" s="677"/>
      <c r="U9" s="1768" t="s">
        <v>464</v>
      </c>
      <c r="V9" s="1769"/>
      <c r="W9" s="1770" t="s">
        <v>458</v>
      </c>
      <c r="X9" s="1771"/>
      <c r="Y9" s="680"/>
      <c r="Z9" s="1850" t="s">
        <v>556</v>
      </c>
      <c r="AA9" s="1851"/>
      <c r="AB9" s="677"/>
      <c r="AC9" s="1913" t="s">
        <v>611</v>
      </c>
      <c r="AD9" s="1914"/>
      <c r="AE9" s="1914"/>
      <c r="AF9" s="1915"/>
      <c r="AG9" s="1907" t="e">
        <f>'様式9-7-S'!E14</f>
        <v>#DIV/0!</v>
      </c>
      <c r="AH9" s="1908"/>
      <c r="AI9" s="530"/>
      <c r="AJ9" s="530"/>
      <c r="AL9" s="359"/>
    </row>
    <row r="10" spans="1:51" ht="24" customHeight="1">
      <c r="A10" s="699">
        <v>4</v>
      </c>
      <c r="B10" s="1774"/>
      <c r="C10" s="1775"/>
      <c r="D10" s="1776"/>
      <c r="E10" s="1777"/>
      <c r="F10" s="1778"/>
      <c r="G10" s="1772" t="str">
        <f>IF(B10=0,"",AF37)</f>
        <v/>
      </c>
      <c r="H10" s="1773"/>
      <c r="I10" s="666" t="str">
        <f t="shared" si="0"/>
        <v xml:space="preserve"> </v>
      </c>
      <c r="J10" s="698" t="str">
        <f t="shared" si="1"/>
        <v xml:space="preserve"> </v>
      </c>
      <c r="K10" s="1793" t="str">
        <f>IF(B10=0,"",AF39)</f>
        <v/>
      </c>
      <c r="L10" s="1794"/>
      <c r="M10" s="668" t="str">
        <f t="shared" si="3"/>
        <v xml:space="preserve"> </v>
      </c>
      <c r="N10" s="1864" t="str">
        <f>IF(B10=0,"",AF40)</f>
        <v/>
      </c>
      <c r="O10" s="1865"/>
      <c r="P10" s="1064" t="str">
        <f t="shared" si="2"/>
        <v xml:space="preserve"> </v>
      </c>
      <c r="Q10" s="1068"/>
      <c r="R10" s="1069"/>
      <c r="S10" s="1067"/>
      <c r="T10" s="677"/>
      <c r="U10" s="1768" t="s">
        <v>465</v>
      </c>
      <c r="V10" s="1769"/>
      <c r="W10" s="681"/>
      <c r="X10" s="659" t="s">
        <v>474</v>
      </c>
      <c r="Y10" s="679"/>
      <c r="Z10" s="1850" t="s">
        <v>557</v>
      </c>
      <c r="AA10" s="1851"/>
      <c r="AB10" s="677"/>
      <c r="AC10" s="1916"/>
      <c r="AD10" s="1916"/>
      <c r="AE10" s="1916"/>
      <c r="AF10" s="1916"/>
      <c r="AG10" s="1909"/>
      <c r="AH10" s="1909"/>
      <c r="AI10" s="530"/>
      <c r="AJ10" s="530"/>
      <c r="AL10" s="359"/>
    </row>
    <row r="11" spans="1:51" ht="24" customHeight="1" thickBot="1">
      <c r="A11" s="697">
        <v>5</v>
      </c>
      <c r="B11" s="1774"/>
      <c r="C11" s="1775"/>
      <c r="D11" s="1776"/>
      <c r="E11" s="1777"/>
      <c r="F11" s="1778"/>
      <c r="G11" s="1772" t="str">
        <f>IF(B11=0,"",AF41)</f>
        <v/>
      </c>
      <c r="H11" s="1773"/>
      <c r="I11" s="666" t="str">
        <f t="shared" si="0"/>
        <v xml:space="preserve"> </v>
      </c>
      <c r="J11" s="698" t="str">
        <f t="shared" si="1"/>
        <v xml:space="preserve"> </v>
      </c>
      <c r="K11" s="1793" t="str">
        <f>IF(B11=0,"",AF43)</f>
        <v/>
      </c>
      <c r="L11" s="1794"/>
      <c r="M11" s="668" t="str">
        <f t="shared" si="3"/>
        <v xml:space="preserve"> </v>
      </c>
      <c r="N11" s="1864" t="str">
        <f>IF(B11=0,"",AF44)</f>
        <v/>
      </c>
      <c r="O11" s="1865"/>
      <c r="P11" s="1064" t="str">
        <f t="shared" si="2"/>
        <v xml:space="preserve"> </v>
      </c>
      <c r="Q11" s="1068"/>
      <c r="R11" s="1069"/>
      <c r="S11" s="1067"/>
      <c r="T11" s="677"/>
      <c r="U11" s="1757" t="s">
        <v>466</v>
      </c>
      <c r="V11" s="1758"/>
      <c r="W11" s="682"/>
      <c r="X11" s="660" t="s">
        <v>474</v>
      </c>
      <c r="Y11" s="683"/>
      <c r="Z11" s="1903" t="s">
        <v>557</v>
      </c>
      <c r="AA11" s="1904"/>
      <c r="AB11" s="677"/>
      <c r="AC11" s="545" t="s">
        <v>491</v>
      </c>
      <c r="AL11" s="359"/>
      <c r="AN11" s="529"/>
      <c r="AO11" s="529"/>
      <c r="AP11" s="529"/>
      <c r="AQ11" s="529"/>
      <c r="AR11" s="529"/>
      <c r="AT11" s="530"/>
      <c r="AU11" s="530"/>
      <c r="AV11" s="530"/>
    </row>
    <row r="12" spans="1:51" ht="24" customHeight="1">
      <c r="A12" s="697">
        <v>6</v>
      </c>
      <c r="B12" s="1774"/>
      <c r="C12" s="1775"/>
      <c r="D12" s="1776"/>
      <c r="E12" s="1777"/>
      <c r="F12" s="1778"/>
      <c r="G12" s="1772" t="str">
        <f>IF(B12=0,"",AF45)</f>
        <v/>
      </c>
      <c r="H12" s="1773"/>
      <c r="I12" s="666" t="str">
        <f t="shared" si="0"/>
        <v xml:space="preserve"> </v>
      </c>
      <c r="J12" s="698" t="str">
        <f t="shared" si="1"/>
        <v xml:space="preserve"> </v>
      </c>
      <c r="K12" s="1793" t="str">
        <f>IF(B12=0,"",AF47)</f>
        <v/>
      </c>
      <c r="L12" s="1794"/>
      <c r="M12" s="668" t="str">
        <f t="shared" si="3"/>
        <v xml:space="preserve"> </v>
      </c>
      <c r="N12" s="1864" t="str">
        <f>IF(B12=0,"",AF48)</f>
        <v/>
      </c>
      <c r="O12" s="1865"/>
      <c r="P12" s="1064" t="str">
        <f t="shared" si="2"/>
        <v xml:space="preserve"> </v>
      </c>
      <c r="Q12" s="1068"/>
      <c r="R12" s="1069"/>
      <c r="S12" s="1067"/>
      <c r="T12" s="677"/>
      <c r="U12" s="1048"/>
      <c r="V12" s="677"/>
      <c r="W12" s="1059" t="s">
        <v>756</v>
      </c>
      <c r="X12" s="1060"/>
      <c r="Y12" s="677" t="s">
        <v>755</v>
      </c>
      <c r="Z12" s="677"/>
      <c r="AA12" s="677"/>
      <c r="AB12" s="677"/>
      <c r="AC12" s="545"/>
      <c r="AD12" s="546"/>
      <c r="AE12" s="545"/>
      <c r="AF12" s="546"/>
      <c r="AG12" s="545"/>
      <c r="AH12" s="545"/>
      <c r="AI12" s="530"/>
      <c r="AJ12" s="529"/>
      <c r="AK12" s="529"/>
      <c r="AL12" s="529"/>
      <c r="AM12" s="529"/>
      <c r="AS12" s="530"/>
      <c r="AT12" s="530"/>
      <c r="AU12" s="530"/>
      <c r="AV12" s="530"/>
    </row>
    <row r="13" spans="1:51" ht="24" customHeight="1" thickBot="1">
      <c r="A13" s="697">
        <v>7</v>
      </c>
      <c r="B13" s="1774"/>
      <c r="C13" s="1775"/>
      <c r="D13" s="1776"/>
      <c r="E13" s="1777"/>
      <c r="F13" s="1778"/>
      <c r="G13" s="1772" t="str">
        <f>IF(B13=0,"",AF49)</f>
        <v/>
      </c>
      <c r="H13" s="1773"/>
      <c r="I13" s="666" t="str">
        <f t="shared" si="0"/>
        <v xml:space="preserve"> </v>
      </c>
      <c r="J13" s="698" t="str">
        <f t="shared" si="1"/>
        <v xml:space="preserve"> </v>
      </c>
      <c r="K13" s="1793" t="str">
        <f>IF(B13=0,"",AF51)</f>
        <v/>
      </c>
      <c r="L13" s="1794"/>
      <c r="M13" s="668" t="str">
        <f t="shared" si="3"/>
        <v xml:space="preserve"> </v>
      </c>
      <c r="N13" s="1864" t="str">
        <f>IF(B13=0,"",AF52)</f>
        <v/>
      </c>
      <c r="O13" s="1865"/>
      <c r="P13" s="1064" t="str">
        <f t="shared" si="2"/>
        <v xml:space="preserve"> </v>
      </c>
      <c r="Q13" s="1068"/>
      <c r="R13" s="1069"/>
      <c r="S13" s="1067"/>
      <c r="T13" s="677"/>
      <c r="U13" s="700" t="s">
        <v>492</v>
      </c>
      <c r="V13" s="529"/>
      <c r="W13" s="529"/>
      <c r="X13" s="529"/>
      <c r="Y13" s="529"/>
      <c r="Z13" s="529"/>
      <c r="AA13" s="529"/>
      <c r="AB13" s="529"/>
      <c r="AT13" s="530"/>
      <c r="AU13" s="530"/>
      <c r="AV13" s="530"/>
      <c r="AW13" s="530"/>
    </row>
    <row r="14" spans="1:51" ht="24" customHeight="1">
      <c r="A14" s="697">
        <v>8</v>
      </c>
      <c r="B14" s="1774"/>
      <c r="C14" s="1775"/>
      <c r="D14" s="1776"/>
      <c r="E14" s="1777"/>
      <c r="F14" s="1778"/>
      <c r="G14" s="1772" t="str">
        <f>IF(B14=0,"",AF53)</f>
        <v/>
      </c>
      <c r="H14" s="1773"/>
      <c r="I14" s="666" t="str">
        <f t="shared" si="0"/>
        <v xml:space="preserve"> </v>
      </c>
      <c r="J14" s="698" t="str">
        <f t="shared" si="1"/>
        <v xml:space="preserve"> </v>
      </c>
      <c r="K14" s="1793" t="str">
        <f>IF(B14=0,"",AF55)</f>
        <v/>
      </c>
      <c r="L14" s="1794"/>
      <c r="M14" s="668" t="str">
        <f t="shared" si="3"/>
        <v xml:space="preserve"> </v>
      </c>
      <c r="N14" s="1864" t="str">
        <f>IF(B14=0,"",AF56)</f>
        <v/>
      </c>
      <c r="O14" s="1865"/>
      <c r="P14" s="1064" t="str">
        <f t="shared" si="2"/>
        <v xml:space="preserve"> </v>
      </c>
      <c r="Q14" s="1068"/>
      <c r="R14" s="1069"/>
      <c r="S14" s="1067"/>
      <c r="T14" s="677"/>
      <c r="U14" s="1887" t="s">
        <v>471</v>
      </c>
      <c r="V14" s="1888"/>
      <c r="W14" s="1888"/>
      <c r="X14" s="1889"/>
      <c r="Y14" s="1882"/>
      <c r="Z14" s="1883"/>
      <c r="AA14" s="529"/>
      <c r="AB14" s="529"/>
      <c r="AT14" s="530"/>
      <c r="AU14" s="530"/>
      <c r="AV14" s="530"/>
      <c r="AW14" s="530"/>
    </row>
    <row r="15" spans="1:51" ht="24" customHeight="1">
      <c r="A15" s="701">
        <v>9</v>
      </c>
      <c r="B15" s="1774"/>
      <c r="C15" s="1775"/>
      <c r="D15" s="1776"/>
      <c r="E15" s="1777"/>
      <c r="F15" s="1778"/>
      <c r="G15" s="1772" t="str">
        <f>IF(B15=0,"",AF57)</f>
        <v/>
      </c>
      <c r="H15" s="1773"/>
      <c r="I15" s="666" t="str">
        <f t="shared" si="0"/>
        <v xml:space="preserve"> </v>
      </c>
      <c r="J15" s="698" t="str">
        <f t="shared" si="1"/>
        <v xml:space="preserve"> </v>
      </c>
      <c r="K15" s="1793" t="str">
        <f>IF(B15=0,"",AF59)</f>
        <v/>
      </c>
      <c r="L15" s="1794"/>
      <c r="M15" s="668" t="str">
        <f t="shared" si="3"/>
        <v xml:space="preserve"> </v>
      </c>
      <c r="N15" s="1864" t="str">
        <f>IF(B15=0,"",AF60)</f>
        <v/>
      </c>
      <c r="O15" s="1865"/>
      <c r="P15" s="1064" t="str">
        <f t="shared" si="2"/>
        <v xml:space="preserve"> </v>
      </c>
      <c r="Q15" s="1068"/>
      <c r="R15" s="1069"/>
      <c r="S15" s="1067"/>
      <c r="T15" s="677"/>
      <c r="U15" s="1884" t="s">
        <v>472</v>
      </c>
      <c r="V15" s="1885"/>
      <c r="W15" s="1885"/>
      <c r="X15" s="1886"/>
      <c r="Y15" s="1858"/>
      <c r="Z15" s="1859"/>
      <c r="AA15" s="529"/>
      <c r="AB15" s="529"/>
      <c r="AR15" s="702"/>
      <c r="AT15" s="530"/>
      <c r="AU15" s="530"/>
      <c r="AV15" s="530"/>
      <c r="AW15" s="530"/>
    </row>
    <row r="16" spans="1:51" ht="24" customHeight="1" thickBot="1">
      <c r="A16" s="697">
        <v>10</v>
      </c>
      <c r="B16" s="1797"/>
      <c r="C16" s="1798"/>
      <c r="D16" s="1799"/>
      <c r="E16" s="1854"/>
      <c r="F16" s="1855"/>
      <c r="G16" s="1856" t="str">
        <f>IF(B16=0,"",AF61)</f>
        <v/>
      </c>
      <c r="H16" s="1857"/>
      <c r="I16" s="666" t="str">
        <f t="shared" si="0"/>
        <v xml:space="preserve"> </v>
      </c>
      <c r="J16" s="703" t="str">
        <f t="shared" si="1"/>
        <v xml:space="preserve"> </v>
      </c>
      <c r="K16" s="1793" t="str">
        <f>IF(B16=0,"",AF63)</f>
        <v/>
      </c>
      <c r="L16" s="1794"/>
      <c r="M16" s="669" t="str">
        <f t="shared" si="3"/>
        <v xml:space="preserve"> </v>
      </c>
      <c r="N16" s="1860" t="str">
        <f>IF(B16=0,"",AF64)</f>
        <v/>
      </c>
      <c r="O16" s="1861"/>
      <c r="P16" s="1065" t="str">
        <f t="shared" si="2"/>
        <v xml:space="preserve"> </v>
      </c>
      <c r="Q16" s="1070"/>
      <c r="R16" s="1071"/>
      <c r="S16" s="1067"/>
      <c r="T16" s="677"/>
      <c r="U16" s="1890" t="s">
        <v>558</v>
      </c>
      <c r="V16" s="1891"/>
      <c r="W16" s="1891"/>
      <c r="X16" s="1892"/>
      <c r="Y16" s="1852"/>
      <c r="Z16" s="1853"/>
      <c r="AA16" s="529"/>
      <c r="AB16" s="529"/>
      <c r="AC16" s="529"/>
      <c r="AD16" s="529"/>
      <c r="AE16" s="529"/>
      <c r="AF16" s="545"/>
      <c r="AV16" s="530"/>
      <c r="AW16" s="530"/>
      <c r="AX16" s="530"/>
      <c r="AY16" s="530"/>
    </row>
    <row r="17" spans="1:57" ht="24" customHeight="1" thickTop="1" thickBot="1">
      <c r="A17" s="1790" t="s">
        <v>22</v>
      </c>
      <c r="B17" s="1791"/>
      <c r="C17" s="1791"/>
      <c r="D17" s="1792"/>
      <c r="E17" s="1804">
        <f>SUM(E7:F16)</f>
        <v>0</v>
      </c>
      <c r="F17" s="1805"/>
      <c r="G17" s="1804">
        <f>SUM(G7:H16)</f>
        <v>0</v>
      </c>
      <c r="H17" s="1805"/>
      <c r="I17" s="662" t="e">
        <f>E17/G17</f>
        <v>#DIV/0!</v>
      </c>
      <c r="J17" s="664" t="e">
        <f>ROUNDDOWN(G17/Y14*100,1)</f>
        <v>#DIV/0!</v>
      </c>
      <c r="K17" s="1795">
        <f>SUM(K7:L16)</f>
        <v>0</v>
      </c>
      <c r="L17" s="1796"/>
      <c r="M17" s="663" t="e">
        <f>ROUNDDOWN(AF67/Y15*100,1)</f>
        <v>#DIV/0!</v>
      </c>
      <c r="N17" s="1862">
        <f>SUM(N7:O16)</f>
        <v>0</v>
      </c>
      <c r="O17" s="1863"/>
      <c r="P17" s="1066" t="e">
        <f>ROUNDDOWN(N17/Y16*100,1)</f>
        <v>#DIV/0!</v>
      </c>
      <c r="Q17" s="1068"/>
      <c r="R17" s="1069"/>
      <c r="S17" s="1067"/>
      <c r="T17" s="677"/>
      <c r="U17" s="1893"/>
      <c r="V17" s="1893"/>
      <c r="W17" s="1893"/>
      <c r="X17" s="1893"/>
      <c r="Y17" s="1954"/>
      <c r="Z17" s="1954"/>
      <c r="AA17" s="529"/>
      <c r="AB17" s="529"/>
      <c r="AC17" s="529"/>
      <c r="AD17" s="529"/>
      <c r="AE17" s="529"/>
      <c r="AF17" s="545"/>
      <c r="AV17" s="530"/>
      <c r="AW17" s="530"/>
      <c r="AX17" s="530"/>
      <c r="AY17" s="530"/>
    </row>
    <row r="18" spans="1:57" ht="23.25" customHeight="1">
      <c r="A18" s="560"/>
      <c r="B18" s="926"/>
      <c r="C18" s="926"/>
      <c r="D18" s="926"/>
      <c r="E18" s="926"/>
      <c r="F18" s="926"/>
      <c r="G18" s="926"/>
      <c r="H18" s="926"/>
      <c r="I18" s="926"/>
      <c r="J18" s="926"/>
      <c r="K18" s="926"/>
      <c r="L18" s="926"/>
      <c r="M18" s="926"/>
      <c r="N18" s="926"/>
      <c r="O18" s="926"/>
      <c r="P18" s="926"/>
      <c r="Q18" s="1046"/>
      <c r="R18" s="1046"/>
      <c r="S18" s="1046"/>
      <c r="T18" s="359"/>
      <c r="U18" s="359"/>
      <c r="V18" s="359"/>
      <c r="W18" s="359"/>
      <c r="X18" s="359"/>
      <c r="Y18" s="359"/>
      <c r="Z18" s="359"/>
      <c r="AA18" s="529"/>
      <c r="AT18" s="533"/>
    </row>
    <row r="19" spans="1:57" ht="23.25" customHeight="1" thickBot="1">
      <c r="A19" s="704" t="s">
        <v>754</v>
      </c>
      <c r="B19" s="1045"/>
      <c r="C19" s="1045"/>
      <c r="D19" s="1045"/>
      <c r="E19" s="1847"/>
      <c r="F19" s="1847"/>
      <c r="G19" s="1847"/>
      <c r="H19" s="1847"/>
      <c r="I19" s="1043"/>
      <c r="J19" s="1044"/>
      <c r="K19" s="1847"/>
      <c r="L19" s="1847"/>
      <c r="M19" s="1044"/>
      <c r="N19" s="1847"/>
      <c r="O19" s="1847"/>
      <c r="P19" s="1044"/>
      <c r="Q19" s="1072"/>
      <c r="R19" s="1072"/>
      <c r="S19" s="1044"/>
      <c r="T19" s="359"/>
      <c r="U19" s="560" t="s">
        <v>475</v>
      </c>
      <c r="X19" s="359"/>
      <c r="Y19" s="359"/>
      <c r="Z19" s="359"/>
      <c r="AA19" s="529"/>
      <c r="AT19" s="533"/>
    </row>
    <row r="20" spans="1:57" ht="23.25" customHeight="1" thickBot="1">
      <c r="B20" s="359"/>
      <c r="C20" s="359"/>
      <c r="D20" s="359"/>
      <c r="E20" s="359"/>
      <c r="F20" s="359"/>
      <c r="G20" s="359"/>
      <c r="H20" s="359"/>
      <c r="I20" s="359"/>
      <c r="J20" s="359"/>
      <c r="K20" s="359"/>
      <c r="L20" s="359"/>
      <c r="M20" s="359"/>
      <c r="N20" s="359"/>
      <c r="O20" s="359"/>
      <c r="P20" s="359"/>
      <c r="Q20" s="359"/>
      <c r="R20" s="359"/>
      <c r="S20" s="359"/>
      <c r="T20" s="359"/>
      <c r="U20" s="1894" t="s">
        <v>622</v>
      </c>
      <c r="V20" s="1895"/>
      <c r="W20" s="1895"/>
      <c r="X20" s="1895"/>
      <c r="Y20" s="1896">
        <v>0</v>
      </c>
      <c r="Z20" s="1897"/>
      <c r="AA20" s="529"/>
      <c r="AT20" s="533"/>
    </row>
    <row r="21" spans="1:57" ht="23.25" customHeight="1">
      <c r="A21" s="686"/>
      <c r="B21" s="359"/>
      <c r="C21" s="359"/>
      <c r="D21" s="359"/>
      <c r="E21" s="359"/>
      <c r="F21" s="359"/>
      <c r="G21" s="359"/>
      <c r="H21" s="359"/>
      <c r="I21" s="359"/>
      <c r="J21" s="359"/>
      <c r="K21" s="359"/>
      <c r="L21" s="359"/>
      <c r="M21" s="359"/>
      <c r="N21" s="359"/>
      <c r="O21" s="359"/>
      <c r="P21" s="359"/>
      <c r="Q21" s="359"/>
      <c r="R21" s="359"/>
      <c r="S21" s="359"/>
      <c r="T21" s="359"/>
      <c r="U21" s="545" t="s">
        <v>610</v>
      </c>
      <c r="V21" s="545"/>
      <c r="AA21" s="530"/>
      <c r="AB21" s="530"/>
      <c r="AL21" s="533"/>
    </row>
    <row r="22" spans="1:57" ht="27" customHeight="1" thickBot="1">
      <c r="A22" s="700" t="s">
        <v>173</v>
      </c>
      <c r="B22" s="700"/>
      <c r="C22" s="700"/>
      <c r="D22" s="700"/>
      <c r="E22" s="700"/>
      <c r="F22" s="700"/>
      <c r="G22" s="700"/>
      <c r="H22" s="359"/>
      <c r="I22" s="359"/>
      <c r="J22" s="359"/>
      <c r="K22" s="359"/>
      <c r="L22" s="359"/>
      <c r="M22" s="359"/>
      <c r="N22" s="359"/>
      <c r="O22" s="359"/>
      <c r="P22" s="359"/>
      <c r="Q22" s="359"/>
      <c r="R22" s="359"/>
      <c r="S22" s="359"/>
      <c r="T22" s="359"/>
      <c r="U22" s="359"/>
      <c r="V22" s="359"/>
      <c r="W22" s="359"/>
      <c r="X22" s="359"/>
      <c r="Y22" s="359"/>
      <c r="Z22" s="359"/>
      <c r="AA22" s="359"/>
      <c r="AB22" s="359"/>
      <c r="AC22" s="359"/>
      <c r="AD22" s="359"/>
      <c r="AE22" s="359"/>
      <c r="AF22" s="359"/>
      <c r="AG22" s="359"/>
      <c r="AH22" s="530"/>
      <c r="AI22" s="530"/>
      <c r="AJ22" s="530"/>
      <c r="AK22" s="530"/>
      <c r="AL22" s="530"/>
      <c r="AM22" s="530"/>
      <c r="AN22" s="700" t="s">
        <v>531</v>
      </c>
      <c r="AO22" s="700"/>
      <c r="AP22" s="700"/>
      <c r="AQ22" s="700"/>
      <c r="AR22" s="700"/>
      <c r="AS22" s="700"/>
      <c r="AT22" s="700"/>
      <c r="AU22" s="700"/>
      <c r="AV22" s="359"/>
      <c r="AW22" s="359"/>
      <c r="AX22" s="359"/>
      <c r="AY22" s="359"/>
      <c r="AZ22" s="359"/>
      <c r="BA22" s="359"/>
      <c r="BB22" s="359"/>
      <c r="BC22" s="359"/>
      <c r="BD22" s="359"/>
      <c r="BE22" s="359"/>
    </row>
    <row r="23" spans="1:57" s="359" customFormat="1" ht="14.25" customHeight="1">
      <c r="A23" s="1958" t="s">
        <v>174</v>
      </c>
      <c r="B23" s="1960" t="s">
        <v>175</v>
      </c>
      <c r="C23" s="1961"/>
      <c r="D23" s="1964" t="s">
        <v>176</v>
      </c>
      <c r="E23" s="1965"/>
      <c r="F23" s="1965"/>
      <c r="G23" s="1965"/>
      <c r="H23" s="1965"/>
      <c r="I23" s="1965"/>
      <c r="J23" s="1965"/>
      <c r="K23" s="1965"/>
      <c r="L23" s="1965"/>
      <c r="M23" s="1965"/>
      <c r="N23" s="1965"/>
      <c r="O23" s="1965"/>
      <c r="P23" s="1965"/>
      <c r="Q23" s="1966"/>
      <c r="R23" s="1900" t="s">
        <v>177</v>
      </c>
      <c r="S23" s="1901"/>
      <c r="T23" s="1901"/>
      <c r="U23" s="1901"/>
      <c r="V23" s="1901"/>
      <c r="W23" s="1901"/>
      <c r="X23" s="1901"/>
      <c r="Y23" s="1901"/>
      <c r="Z23" s="1901"/>
      <c r="AA23" s="1901"/>
      <c r="AB23" s="1901"/>
      <c r="AC23" s="1901"/>
      <c r="AD23" s="1901"/>
      <c r="AE23" s="1902"/>
      <c r="AF23" s="1918" t="s">
        <v>178</v>
      </c>
      <c r="AG23" s="1919"/>
      <c r="AH23" s="2003"/>
      <c r="AI23" s="2004"/>
      <c r="AN23" s="1958" t="s">
        <v>174</v>
      </c>
      <c r="AO23" s="1363" t="s">
        <v>533</v>
      </c>
      <c r="AP23" s="1960" t="s">
        <v>175</v>
      </c>
      <c r="AQ23" s="1961"/>
      <c r="AR23" s="1964" t="s">
        <v>532</v>
      </c>
      <c r="AS23" s="1965"/>
      <c r="AT23" s="1965"/>
      <c r="AU23" s="1965"/>
      <c r="AV23" s="1965"/>
      <c r="AW23" s="1965"/>
      <c r="AX23" s="1965"/>
      <c r="AY23" s="1965"/>
      <c r="AZ23" s="1965"/>
      <c r="BA23" s="1965"/>
      <c r="BB23" s="1965"/>
      <c r="BC23" s="1965"/>
      <c r="BD23" s="1965"/>
      <c r="BE23" s="2021"/>
    </row>
    <row r="24" spans="1:57" s="359" customFormat="1" ht="15.75" customHeight="1" thickBot="1">
      <c r="A24" s="1959"/>
      <c r="B24" s="1962"/>
      <c r="C24" s="1963"/>
      <c r="D24" s="1955" t="s">
        <v>456</v>
      </c>
      <c r="E24" s="1956"/>
      <c r="F24" s="1879" t="s">
        <v>457</v>
      </c>
      <c r="G24" s="1880"/>
      <c r="H24" s="1881" t="s">
        <v>473</v>
      </c>
      <c r="I24" s="1881"/>
      <c r="J24" s="1881" t="s">
        <v>469</v>
      </c>
      <c r="K24" s="1881"/>
      <c r="L24" s="1881" t="s">
        <v>470</v>
      </c>
      <c r="M24" s="1881"/>
      <c r="N24" s="1881" t="s">
        <v>180</v>
      </c>
      <c r="O24" s="1881"/>
      <c r="P24" s="1881" t="s">
        <v>22</v>
      </c>
      <c r="Q24" s="1957"/>
      <c r="R24" s="1955" t="s">
        <v>456</v>
      </c>
      <c r="S24" s="1956"/>
      <c r="T24" s="1879" t="s">
        <v>457</v>
      </c>
      <c r="U24" s="1880"/>
      <c r="V24" s="1881" t="s">
        <v>179</v>
      </c>
      <c r="W24" s="1881"/>
      <c r="X24" s="1879" t="s">
        <v>469</v>
      </c>
      <c r="Y24" s="1880"/>
      <c r="Z24" s="1879" t="s">
        <v>470</v>
      </c>
      <c r="AA24" s="1880"/>
      <c r="AB24" s="1881" t="s">
        <v>180</v>
      </c>
      <c r="AC24" s="1881"/>
      <c r="AD24" s="1881" t="s">
        <v>22</v>
      </c>
      <c r="AE24" s="1879"/>
      <c r="AF24" s="1920"/>
      <c r="AG24" s="1921"/>
      <c r="AH24" s="2005"/>
      <c r="AI24" s="2004"/>
      <c r="AN24" s="1959"/>
      <c r="AO24" s="1364"/>
      <c r="AP24" s="1962"/>
      <c r="AQ24" s="1963"/>
      <c r="AR24" s="1955" t="s">
        <v>456</v>
      </c>
      <c r="AS24" s="1956"/>
      <c r="AT24" s="1879" t="s">
        <v>457</v>
      </c>
      <c r="AU24" s="1880"/>
      <c r="AV24" s="1881" t="s">
        <v>179</v>
      </c>
      <c r="AW24" s="1881"/>
      <c r="AX24" s="1881" t="s">
        <v>469</v>
      </c>
      <c r="AY24" s="1881"/>
      <c r="AZ24" s="1881" t="s">
        <v>470</v>
      </c>
      <c r="BA24" s="1881"/>
      <c r="BB24" s="1881" t="s">
        <v>180</v>
      </c>
      <c r="BC24" s="1881"/>
      <c r="BD24" s="1881" t="s">
        <v>22</v>
      </c>
      <c r="BE24" s="2022"/>
    </row>
    <row r="25" spans="1:57" ht="21.9" customHeight="1" thickTop="1">
      <c r="A25" s="1973">
        <v>1</v>
      </c>
      <c r="B25" s="1976" t="s">
        <v>487</v>
      </c>
      <c r="C25" s="1977"/>
      <c r="D25" s="1866"/>
      <c r="E25" s="1867"/>
      <c r="F25" s="1868"/>
      <c r="G25" s="1869"/>
      <c r="H25" s="1870"/>
      <c r="I25" s="1870"/>
      <c r="J25" s="1870"/>
      <c r="K25" s="1870"/>
      <c r="L25" s="1870"/>
      <c r="M25" s="1870"/>
      <c r="N25" s="1846"/>
      <c r="O25" s="1846"/>
      <c r="P25" s="1971">
        <f>SUM(D25:O25)</f>
        <v>0</v>
      </c>
      <c r="Q25" s="1972"/>
      <c r="R25" s="1866"/>
      <c r="S25" s="1867"/>
      <c r="T25" s="1868"/>
      <c r="U25" s="1869"/>
      <c r="V25" s="1870"/>
      <c r="W25" s="1870"/>
      <c r="X25" s="1821"/>
      <c r="Y25" s="1969"/>
      <c r="Z25" s="1970"/>
      <c r="AA25" s="1969"/>
      <c r="AB25" s="1826"/>
      <c r="AC25" s="1826"/>
      <c r="AD25" s="1824">
        <f>SUM(R25:AC25)</f>
        <v>0</v>
      </c>
      <c r="AE25" s="1825"/>
      <c r="AF25" s="1844">
        <f>P25-AD25</f>
        <v>0</v>
      </c>
      <c r="AG25" s="1845"/>
      <c r="AH25" s="2006"/>
      <c r="AI25" s="2007"/>
      <c r="AN25" s="1973">
        <v>1</v>
      </c>
      <c r="AO25" s="2023">
        <f>B7</f>
        <v>0</v>
      </c>
      <c r="AP25" s="1976" t="s">
        <v>487</v>
      </c>
      <c r="AQ25" s="1977"/>
      <c r="AR25" s="2029">
        <f t="shared" ref="AR25:AR64" si="4">D25-R25</f>
        <v>0</v>
      </c>
      <c r="AS25" s="2030"/>
      <c r="AT25" s="2031">
        <f t="shared" ref="AT25:AT64" si="5">F25-T25</f>
        <v>0</v>
      </c>
      <c r="AU25" s="2032"/>
      <c r="AV25" s="1999">
        <f t="shared" ref="AV25:AV64" si="6">H25-V25</f>
        <v>0</v>
      </c>
      <c r="AW25" s="1999"/>
      <c r="AX25" s="1999">
        <f t="shared" ref="AX25:AX64" si="7">J25-X25</f>
        <v>0</v>
      </c>
      <c r="AY25" s="1999"/>
      <c r="AZ25" s="1999">
        <f t="shared" ref="AZ25:AZ64" si="8">L25-Z25</f>
        <v>0</v>
      </c>
      <c r="BA25" s="1999"/>
      <c r="BB25" s="1971">
        <f t="shared" ref="BB25:BB64" si="9">N25-AB25</f>
        <v>0</v>
      </c>
      <c r="BC25" s="1971"/>
      <c r="BD25" s="1971">
        <f>SUM(AR25:BC25)</f>
        <v>0</v>
      </c>
      <c r="BE25" s="2033"/>
    </row>
    <row r="26" spans="1:57" ht="21.9" customHeight="1">
      <c r="A26" s="1784"/>
      <c r="B26" s="1967" t="s">
        <v>783</v>
      </c>
      <c r="C26" s="1968"/>
      <c r="D26" s="1822"/>
      <c r="E26" s="1823"/>
      <c r="F26" s="1829"/>
      <c r="G26" s="1829"/>
      <c r="H26" s="1829"/>
      <c r="I26" s="1829"/>
      <c r="J26" s="1829"/>
      <c r="K26" s="1829"/>
      <c r="L26" s="1829"/>
      <c r="M26" s="1829"/>
      <c r="N26" s="1831"/>
      <c r="O26" s="1831"/>
      <c r="P26" s="1832" t="s">
        <v>455</v>
      </c>
      <c r="Q26" s="1833"/>
      <c r="R26" s="1822"/>
      <c r="S26" s="1823"/>
      <c r="T26" s="1829"/>
      <c r="U26" s="1829"/>
      <c r="V26" s="1829"/>
      <c r="W26" s="1829"/>
      <c r="X26" s="1823"/>
      <c r="Y26" s="1830"/>
      <c r="Z26" s="1823"/>
      <c r="AA26" s="1830"/>
      <c r="AB26" s="1831"/>
      <c r="AC26" s="1831"/>
      <c r="AD26" s="1832" t="s">
        <v>455</v>
      </c>
      <c r="AE26" s="1833"/>
      <c r="AF26" s="1834" t="s">
        <v>455</v>
      </c>
      <c r="AG26" s="1835"/>
      <c r="AH26" s="2008"/>
      <c r="AI26" s="2009"/>
      <c r="AN26" s="1784"/>
      <c r="AO26" s="2019"/>
      <c r="AP26" s="1967" t="s">
        <v>488</v>
      </c>
      <c r="AQ26" s="1968"/>
      <c r="AR26" s="1815">
        <f t="shared" si="4"/>
        <v>0</v>
      </c>
      <c r="AS26" s="1816"/>
      <c r="AT26" s="1838">
        <f t="shared" si="5"/>
        <v>0</v>
      </c>
      <c r="AU26" s="1838"/>
      <c r="AV26" s="1838">
        <f t="shared" si="6"/>
        <v>0</v>
      </c>
      <c r="AW26" s="1838"/>
      <c r="AX26" s="1838">
        <f t="shared" si="7"/>
        <v>0</v>
      </c>
      <c r="AY26" s="1838"/>
      <c r="AZ26" s="1838">
        <f t="shared" si="8"/>
        <v>0</v>
      </c>
      <c r="BA26" s="1838"/>
      <c r="BB26" s="1981">
        <f t="shared" si="9"/>
        <v>0</v>
      </c>
      <c r="BC26" s="1981"/>
      <c r="BD26" s="1832" t="s">
        <v>416</v>
      </c>
      <c r="BE26" s="2016"/>
    </row>
    <row r="27" spans="1:57" ht="21.9" customHeight="1">
      <c r="A27" s="1784"/>
      <c r="B27" s="1836" t="s">
        <v>549</v>
      </c>
      <c r="C27" s="1837"/>
      <c r="D27" s="1815" t="str">
        <f>IF(D26=0," ",D26*$W$5)</f>
        <v xml:space="preserve"> </v>
      </c>
      <c r="E27" s="1816"/>
      <c r="F27" s="1838" t="str">
        <f>IF(F26=0," ",F26*$W$6)</f>
        <v xml:space="preserve"> </v>
      </c>
      <c r="G27" s="1838"/>
      <c r="H27" s="1839" t="str">
        <f>IF(H26=0," ",H26/$X$12*$W$7)</f>
        <v xml:space="preserve"> </v>
      </c>
      <c r="I27" s="1816"/>
      <c r="J27" s="1838" t="str">
        <f>IF(J26=0," ",J26*$W$10*1000)</f>
        <v xml:space="preserve"> </v>
      </c>
      <c r="K27" s="1838"/>
      <c r="L27" s="1838" t="str">
        <f>IF(L26=0," ",L26*$W$11*1000)</f>
        <v xml:space="preserve"> </v>
      </c>
      <c r="M27" s="1838"/>
      <c r="N27" s="1848" t="str">
        <f>IF(N26=0,"",0)</f>
        <v/>
      </c>
      <c r="O27" s="1849"/>
      <c r="P27" s="1838">
        <f>SUM(D27:O27)</f>
        <v>0</v>
      </c>
      <c r="Q27" s="1917"/>
      <c r="R27" s="1815" t="str">
        <f>IF(R26=0," ",R26*$W$5)</f>
        <v xml:space="preserve"> </v>
      </c>
      <c r="S27" s="1816"/>
      <c r="T27" s="1838" t="str">
        <f>IF(T26=0," ",T26*$W$6)</f>
        <v xml:space="preserve"> </v>
      </c>
      <c r="U27" s="1838"/>
      <c r="V27" s="1839" t="str">
        <f>IF(V26=0," ",V26/$X$12*$W$7)</f>
        <v xml:space="preserve"> </v>
      </c>
      <c r="W27" s="1816"/>
      <c r="X27" s="1838" t="str">
        <f>IF(X26=0," ",X26*$W$10*1000)</f>
        <v xml:space="preserve"> </v>
      </c>
      <c r="Y27" s="1838"/>
      <c r="Z27" s="1838" t="str">
        <f>IF(Z26=0," ",Z26*$W$11*1000)</f>
        <v xml:space="preserve"> </v>
      </c>
      <c r="AA27" s="1838"/>
      <c r="AB27" s="1848" t="str">
        <f>IF(AB26=0,"",0)</f>
        <v/>
      </c>
      <c r="AC27" s="1849"/>
      <c r="AD27" s="1838">
        <f>SUM(R27:AC27)</f>
        <v>0</v>
      </c>
      <c r="AE27" s="1917"/>
      <c r="AF27" s="1922">
        <f>P27-AD27</f>
        <v>0</v>
      </c>
      <c r="AG27" s="1816"/>
      <c r="AH27" s="2010"/>
      <c r="AI27" s="2011"/>
      <c r="AN27" s="1784"/>
      <c r="AO27" s="2019"/>
      <c r="AP27" s="1836" t="s">
        <v>559</v>
      </c>
      <c r="AQ27" s="1837"/>
      <c r="AR27" s="1815" t="e">
        <f t="shared" si="4"/>
        <v>#VALUE!</v>
      </c>
      <c r="AS27" s="1816"/>
      <c r="AT27" s="1838" t="e">
        <f t="shared" si="5"/>
        <v>#VALUE!</v>
      </c>
      <c r="AU27" s="1838"/>
      <c r="AV27" s="1839" t="e">
        <f t="shared" si="6"/>
        <v>#VALUE!</v>
      </c>
      <c r="AW27" s="1816"/>
      <c r="AX27" s="1838" t="e">
        <f t="shared" si="7"/>
        <v>#VALUE!</v>
      </c>
      <c r="AY27" s="1838"/>
      <c r="AZ27" s="1838" t="e">
        <f t="shared" si="8"/>
        <v>#VALUE!</v>
      </c>
      <c r="BA27" s="1838"/>
      <c r="BB27" s="1816" t="e">
        <f t="shared" si="9"/>
        <v>#VALUE!</v>
      </c>
      <c r="BC27" s="1839"/>
      <c r="BD27" s="1838" t="e">
        <f>SUM(AR27:BC27)</f>
        <v>#VALUE!</v>
      </c>
      <c r="BE27" s="2024"/>
    </row>
    <row r="28" spans="1:57" ht="21.9" customHeight="1">
      <c r="A28" s="1785"/>
      <c r="B28" s="1974" t="s">
        <v>550</v>
      </c>
      <c r="C28" s="1975"/>
      <c r="D28" s="1802" t="str">
        <f>IF(D26=0," ",D26*$Y$5)</f>
        <v xml:space="preserve"> </v>
      </c>
      <c r="E28" s="1803"/>
      <c r="F28" s="1786" t="str">
        <f>IF(F26=0," ",F26*$Y$5)</f>
        <v xml:space="preserve"> </v>
      </c>
      <c r="G28" s="1787"/>
      <c r="H28" s="1786" t="str">
        <f>IF(H26=0," ",H26/$X$12*$Y$7)</f>
        <v xml:space="preserve"> </v>
      </c>
      <c r="I28" s="1787"/>
      <c r="J28" s="1786" t="str">
        <f>IF(J26=0," ",J26*$Y$10*1000)</f>
        <v xml:space="preserve"> </v>
      </c>
      <c r="K28" s="1787"/>
      <c r="L28" s="1786" t="str">
        <f>IF(L26=0," ",L26*$Y$11*1000)</f>
        <v xml:space="preserve"> </v>
      </c>
      <c r="M28" s="1787"/>
      <c r="N28" s="1786" t="str">
        <f>IF(N26=0,"",N26*($Y$8+$Y$9))</f>
        <v/>
      </c>
      <c r="O28" s="1787"/>
      <c r="P28" s="1786">
        <f>SUM(D28:O28)</f>
        <v>0</v>
      </c>
      <c r="Q28" s="1814"/>
      <c r="R28" s="1802" t="str">
        <f>IF(R26=0," ",R26*$Y$5)</f>
        <v xml:space="preserve"> </v>
      </c>
      <c r="S28" s="1803"/>
      <c r="T28" s="1786" t="str">
        <f>IF(T26=0," ",T26*$Y$5)</f>
        <v xml:space="preserve"> </v>
      </c>
      <c r="U28" s="1787"/>
      <c r="V28" s="1786" t="str">
        <f>IF(V26=0," ",V26/$X$12*$Y$7)</f>
        <v xml:space="preserve"> </v>
      </c>
      <c r="W28" s="1787"/>
      <c r="X28" s="1786" t="str">
        <f>IF(X26=0," ",X26*$Y$10*1000)</f>
        <v xml:space="preserve"> </v>
      </c>
      <c r="Y28" s="1787"/>
      <c r="Z28" s="1786" t="str">
        <f>IF(Z26=0," ",Z26*$Y$11*1000)</f>
        <v xml:space="preserve"> </v>
      </c>
      <c r="AA28" s="1787"/>
      <c r="AB28" s="1786" t="str">
        <f>IF(AB26=0,"",AB26*($Y$8+$Y$9))</f>
        <v/>
      </c>
      <c r="AC28" s="1787"/>
      <c r="AD28" s="1786">
        <f>SUM(R28:AC28)</f>
        <v>0</v>
      </c>
      <c r="AE28" s="1814"/>
      <c r="AF28" s="1827">
        <f>P28-AD28</f>
        <v>0</v>
      </c>
      <c r="AG28" s="1828"/>
      <c r="AH28" s="2008"/>
      <c r="AI28" s="2009"/>
      <c r="AN28" s="1785"/>
      <c r="AO28" s="2020"/>
      <c r="AP28" s="1800" t="s">
        <v>560</v>
      </c>
      <c r="AQ28" s="1801"/>
      <c r="AR28" s="2025" t="e">
        <f t="shared" si="4"/>
        <v>#VALUE!</v>
      </c>
      <c r="AS28" s="2026"/>
      <c r="AT28" s="1828" t="e">
        <f t="shared" si="5"/>
        <v>#VALUE!</v>
      </c>
      <c r="AU28" s="2027"/>
      <c r="AV28" s="1828" t="e">
        <f t="shared" si="6"/>
        <v>#VALUE!</v>
      </c>
      <c r="AW28" s="2027"/>
      <c r="AX28" s="1828" t="e">
        <f t="shared" si="7"/>
        <v>#VALUE!</v>
      </c>
      <c r="AY28" s="2027"/>
      <c r="AZ28" s="1828" t="e">
        <f t="shared" si="8"/>
        <v>#VALUE!</v>
      </c>
      <c r="BA28" s="2027"/>
      <c r="BB28" s="1828" t="e">
        <f t="shared" si="9"/>
        <v>#VALUE!</v>
      </c>
      <c r="BC28" s="2027"/>
      <c r="BD28" s="1828" t="e">
        <f>SUM(AR28:BC28)</f>
        <v>#VALUE!</v>
      </c>
      <c r="BE28" s="2028"/>
    </row>
    <row r="29" spans="1:57" ht="21.9" customHeight="1">
      <c r="A29" s="1783">
        <v>2</v>
      </c>
      <c r="B29" s="1817" t="s">
        <v>487</v>
      </c>
      <c r="C29" s="1818"/>
      <c r="D29" s="1819"/>
      <c r="E29" s="1820"/>
      <c r="F29" s="1821"/>
      <c r="G29" s="1821"/>
      <c r="H29" s="1821"/>
      <c r="I29" s="1821"/>
      <c r="J29" s="1821"/>
      <c r="K29" s="1821"/>
      <c r="L29" s="1821"/>
      <c r="M29" s="1821"/>
      <c r="N29" s="1826"/>
      <c r="O29" s="1826"/>
      <c r="P29" s="1824">
        <f>SUM(D29:O29)</f>
        <v>0</v>
      </c>
      <c r="Q29" s="1825"/>
      <c r="R29" s="1819"/>
      <c r="S29" s="1820"/>
      <c r="T29" s="1821"/>
      <c r="U29" s="1821"/>
      <c r="V29" s="1821"/>
      <c r="W29" s="1821"/>
      <c r="X29" s="1842"/>
      <c r="Y29" s="1843"/>
      <c r="Z29" s="1842"/>
      <c r="AA29" s="1843"/>
      <c r="AB29" s="1826"/>
      <c r="AC29" s="1826"/>
      <c r="AD29" s="1824">
        <f>SUM(R29:AC29)</f>
        <v>0</v>
      </c>
      <c r="AE29" s="1825"/>
      <c r="AF29" s="1844">
        <f>P29-AD29</f>
        <v>0</v>
      </c>
      <c r="AG29" s="1845"/>
      <c r="AH29" s="2006"/>
      <c r="AI29" s="2007"/>
      <c r="AN29" s="1783">
        <v>2</v>
      </c>
      <c r="AO29" s="2018">
        <f>B8</f>
        <v>0</v>
      </c>
      <c r="AP29" s="1840" t="s">
        <v>487</v>
      </c>
      <c r="AQ29" s="1841"/>
      <c r="AR29" s="1980">
        <f t="shared" si="4"/>
        <v>0</v>
      </c>
      <c r="AS29" s="1979"/>
      <c r="AT29" s="1978">
        <f t="shared" si="5"/>
        <v>0</v>
      </c>
      <c r="AU29" s="1978"/>
      <c r="AV29" s="1978">
        <f t="shared" si="6"/>
        <v>0</v>
      </c>
      <c r="AW29" s="1978"/>
      <c r="AX29" s="1978">
        <f t="shared" si="7"/>
        <v>0</v>
      </c>
      <c r="AY29" s="1978"/>
      <c r="AZ29" s="1978">
        <f t="shared" si="8"/>
        <v>0</v>
      </c>
      <c r="BA29" s="1978"/>
      <c r="BB29" s="1824">
        <f t="shared" si="9"/>
        <v>0</v>
      </c>
      <c r="BC29" s="1824"/>
      <c r="BD29" s="1824">
        <f>SUM(AR29:BC29)</f>
        <v>0</v>
      </c>
      <c r="BE29" s="2017"/>
    </row>
    <row r="30" spans="1:57" ht="21.9" customHeight="1">
      <c r="A30" s="1784"/>
      <c r="B30" s="1967" t="s">
        <v>783</v>
      </c>
      <c r="C30" s="1968"/>
      <c r="D30" s="1822"/>
      <c r="E30" s="1823"/>
      <c r="F30" s="1829"/>
      <c r="G30" s="1829"/>
      <c r="H30" s="1829"/>
      <c r="I30" s="1829"/>
      <c r="J30" s="1829"/>
      <c r="K30" s="1829"/>
      <c r="L30" s="1829"/>
      <c r="M30" s="1829"/>
      <c r="N30" s="1831"/>
      <c r="O30" s="1831"/>
      <c r="P30" s="1832" t="s">
        <v>455</v>
      </c>
      <c r="Q30" s="1833"/>
      <c r="R30" s="1822"/>
      <c r="S30" s="1823"/>
      <c r="T30" s="1829"/>
      <c r="U30" s="1829"/>
      <c r="V30" s="1829"/>
      <c r="W30" s="1829"/>
      <c r="X30" s="1823"/>
      <c r="Y30" s="1830"/>
      <c r="Z30" s="1823"/>
      <c r="AA30" s="1830"/>
      <c r="AB30" s="1831"/>
      <c r="AC30" s="1831"/>
      <c r="AD30" s="1832" t="s">
        <v>455</v>
      </c>
      <c r="AE30" s="1833"/>
      <c r="AF30" s="1834" t="s">
        <v>455</v>
      </c>
      <c r="AG30" s="1835"/>
      <c r="AH30" s="2008"/>
      <c r="AI30" s="2009"/>
      <c r="AN30" s="1784"/>
      <c r="AO30" s="2019"/>
      <c r="AP30" s="1967" t="s">
        <v>488</v>
      </c>
      <c r="AQ30" s="1968"/>
      <c r="AR30" s="1815">
        <f t="shared" si="4"/>
        <v>0</v>
      </c>
      <c r="AS30" s="1816"/>
      <c r="AT30" s="1838">
        <f t="shared" si="5"/>
        <v>0</v>
      </c>
      <c r="AU30" s="1838"/>
      <c r="AV30" s="1838">
        <f t="shared" si="6"/>
        <v>0</v>
      </c>
      <c r="AW30" s="1838"/>
      <c r="AX30" s="1838">
        <f t="shared" si="7"/>
        <v>0</v>
      </c>
      <c r="AY30" s="1838"/>
      <c r="AZ30" s="1838">
        <f t="shared" si="8"/>
        <v>0</v>
      </c>
      <c r="BA30" s="1838"/>
      <c r="BB30" s="1981">
        <f t="shared" si="9"/>
        <v>0</v>
      </c>
      <c r="BC30" s="1981"/>
      <c r="BD30" s="1832" t="s">
        <v>416</v>
      </c>
      <c r="BE30" s="2016"/>
    </row>
    <row r="31" spans="1:57" ht="21.9" customHeight="1">
      <c r="A31" s="1784"/>
      <c r="B31" s="1836" t="s">
        <v>549</v>
      </c>
      <c r="C31" s="1837"/>
      <c r="D31" s="1815" t="str">
        <f>IF(D30=0," ",D30*$W$5)</f>
        <v xml:space="preserve"> </v>
      </c>
      <c r="E31" s="1816"/>
      <c r="F31" s="1838" t="str">
        <f>IF(F30=0," ",F30*$W$6)</f>
        <v xml:space="preserve"> </v>
      </c>
      <c r="G31" s="1838"/>
      <c r="H31" s="1839" t="str">
        <f>IF(H30=0," ",H30/$X$12*$W$7)</f>
        <v xml:space="preserve"> </v>
      </c>
      <c r="I31" s="1816"/>
      <c r="J31" s="1838" t="str">
        <f>IF(J30=0," ",J30*$W$10*1000)</f>
        <v xml:space="preserve"> </v>
      </c>
      <c r="K31" s="1838"/>
      <c r="L31" s="1838" t="str">
        <f>IF(L30=0," ",L30*$W$11*1000)</f>
        <v xml:space="preserve"> </v>
      </c>
      <c r="M31" s="1838"/>
      <c r="N31" s="1848" t="str">
        <f>IF(N30=0,"",0)</f>
        <v/>
      </c>
      <c r="O31" s="1849"/>
      <c r="P31" s="1838">
        <f>SUM(D31:O31)</f>
        <v>0</v>
      </c>
      <c r="Q31" s="1917"/>
      <c r="R31" s="1815" t="str">
        <f>IF(R30=0," ",R30*$W$5)</f>
        <v xml:space="preserve"> </v>
      </c>
      <c r="S31" s="1816"/>
      <c r="T31" s="1838" t="str">
        <f>IF(T30=0," ",T30*$W$6)</f>
        <v xml:space="preserve"> </v>
      </c>
      <c r="U31" s="1838"/>
      <c r="V31" s="1839" t="str">
        <f>IF(V30=0," ",V30/$X$12*$W$7)</f>
        <v xml:space="preserve"> </v>
      </c>
      <c r="W31" s="1816"/>
      <c r="X31" s="1838" t="str">
        <f>IF(X30=0," ",X30*$W$10*1000)</f>
        <v xml:space="preserve"> </v>
      </c>
      <c r="Y31" s="1838"/>
      <c r="Z31" s="1838" t="str">
        <f>IF(Z30=0," ",Z30*$W$11*1000)</f>
        <v xml:space="preserve"> </v>
      </c>
      <c r="AA31" s="1838"/>
      <c r="AB31" s="1848" t="str">
        <f>IF(AB30=0,"",0)</f>
        <v/>
      </c>
      <c r="AC31" s="1849"/>
      <c r="AD31" s="1838">
        <f>SUM(R31:AC31)</f>
        <v>0</v>
      </c>
      <c r="AE31" s="1917"/>
      <c r="AF31" s="1922">
        <f>P31-AD31</f>
        <v>0</v>
      </c>
      <c r="AG31" s="1816"/>
      <c r="AH31" s="2010"/>
      <c r="AI31" s="2011"/>
      <c r="AN31" s="1784"/>
      <c r="AO31" s="2019"/>
      <c r="AP31" s="1836" t="s">
        <v>559</v>
      </c>
      <c r="AQ31" s="1837"/>
      <c r="AR31" s="1815" t="e">
        <f t="shared" si="4"/>
        <v>#VALUE!</v>
      </c>
      <c r="AS31" s="1816"/>
      <c r="AT31" s="1838" t="e">
        <f t="shared" si="5"/>
        <v>#VALUE!</v>
      </c>
      <c r="AU31" s="1838"/>
      <c r="AV31" s="1839" t="e">
        <f t="shared" si="6"/>
        <v>#VALUE!</v>
      </c>
      <c r="AW31" s="1816"/>
      <c r="AX31" s="1838" t="e">
        <f t="shared" si="7"/>
        <v>#VALUE!</v>
      </c>
      <c r="AY31" s="1838"/>
      <c r="AZ31" s="1838" t="e">
        <f t="shared" si="8"/>
        <v>#VALUE!</v>
      </c>
      <c r="BA31" s="1838"/>
      <c r="BB31" s="1816" t="e">
        <f t="shared" si="9"/>
        <v>#VALUE!</v>
      </c>
      <c r="BC31" s="1839"/>
      <c r="BD31" s="1838" t="e">
        <f>SUM(AR31:BC31)</f>
        <v>#VALUE!</v>
      </c>
      <c r="BE31" s="2024"/>
    </row>
    <row r="32" spans="1:57" ht="21.9" customHeight="1">
      <c r="A32" s="1785"/>
      <c r="B32" s="1800" t="s">
        <v>550</v>
      </c>
      <c r="C32" s="1801"/>
      <c r="D32" s="1802" t="str">
        <f>IF(D30=0," ",D30*$Y$5)</f>
        <v xml:space="preserve"> </v>
      </c>
      <c r="E32" s="1803"/>
      <c r="F32" s="1786" t="str">
        <f>IF(F30=0," ",F30*$Y$5)</f>
        <v xml:space="preserve"> </v>
      </c>
      <c r="G32" s="1787"/>
      <c r="H32" s="1786" t="str">
        <f>IF(H30=0," ",H30/$X$12*$Y$7)</f>
        <v xml:space="preserve"> </v>
      </c>
      <c r="I32" s="1787"/>
      <c r="J32" s="1786" t="str">
        <f>IF(J30=0," ",J30*$Y$10*1000)</f>
        <v xml:space="preserve"> </v>
      </c>
      <c r="K32" s="1787"/>
      <c r="L32" s="1786" t="str">
        <f>IF(L30=0," ",L30*$Y$11*1000)</f>
        <v xml:space="preserve"> </v>
      </c>
      <c r="M32" s="1787"/>
      <c r="N32" s="1786" t="str">
        <f>IF(N30=0,"",N30*($Y$8+$Y$9))</f>
        <v/>
      </c>
      <c r="O32" s="1787"/>
      <c r="P32" s="1786">
        <f>SUM(D32:O32)</f>
        <v>0</v>
      </c>
      <c r="Q32" s="1814"/>
      <c r="R32" s="1802" t="str">
        <f>IF(R30=0," ",R30*$Y$5)</f>
        <v xml:space="preserve"> </v>
      </c>
      <c r="S32" s="1803"/>
      <c r="T32" s="1786" t="str">
        <f>IF(T30=0," ",T30*$Y$5)</f>
        <v xml:space="preserve"> </v>
      </c>
      <c r="U32" s="1787"/>
      <c r="V32" s="1786" t="str">
        <f>IF(V30=0," ",V30/$X$12*$Y$7)</f>
        <v xml:space="preserve"> </v>
      </c>
      <c r="W32" s="1787"/>
      <c r="X32" s="1786" t="str">
        <f>IF(X30=0," ",X30*$Y$10*1000)</f>
        <v xml:space="preserve"> </v>
      </c>
      <c r="Y32" s="1787"/>
      <c r="Z32" s="1786" t="str">
        <f>IF(Z30=0," ",Z30*$Y$11*1000)</f>
        <v xml:space="preserve"> </v>
      </c>
      <c r="AA32" s="1787"/>
      <c r="AB32" s="1786" t="str">
        <f>IF(AB30=0,"",AB30*($Y$8+$Y$9))</f>
        <v/>
      </c>
      <c r="AC32" s="1787"/>
      <c r="AD32" s="1786">
        <f>SUM(R32:AC32)</f>
        <v>0</v>
      </c>
      <c r="AE32" s="1814"/>
      <c r="AF32" s="1827">
        <f>P32-AD32</f>
        <v>0</v>
      </c>
      <c r="AG32" s="1828"/>
      <c r="AH32" s="2012"/>
      <c r="AI32" s="2013"/>
      <c r="AN32" s="1785"/>
      <c r="AO32" s="2020"/>
      <c r="AP32" s="1800" t="s">
        <v>560</v>
      </c>
      <c r="AQ32" s="1801"/>
      <c r="AR32" s="2025" t="e">
        <f t="shared" si="4"/>
        <v>#VALUE!</v>
      </c>
      <c r="AS32" s="2026"/>
      <c r="AT32" s="1828" t="e">
        <f t="shared" si="5"/>
        <v>#VALUE!</v>
      </c>
      <c r="AU32" s="2027"/>
      <c r="AV32" s="1828" t="e">
        <f t="shared" si="6"/>
        <v>#VALUE!</v>
      </c>
      <c r="AW32" s="2027"/>
      <c r="AX32" s="1828" t="e">
        <f t="shared" si="7"/>
        <v>#VALUE!</v>
      </c>
      <c r="AY32" s="2027"/>
      <c r="AZ32" s="1828" t="e">
        <f t="shared" si="8"/>
        <v>#VALUE!</v>
      </c>
      <c r="BA32" s="2027"/>
      <c r="BB32" s="1828" t="e">
        <f t="shared" si="9"/>
        <v>#VALUE!</v>
      </c>
      <c r="BC32" s="2027"/>
      <c r="BD32" s="1828" t="e">
        <f>SUM(AR32:BC32)</f>
        <v>#VALUE!</v>
      </c>
      <c r="BE32" s="2028"/>
    </row>
    <row r="33" spans="1:57" ht="21.9" customHeight="1">
      <c r="A33" s="1783">
        <v>3</v>
      </c>
      <c r="B33" s="1817" t="s">
        <v>487</v>
      </c>
      <c r="C33" s="1818"/>
      <c r="D33" s="1819"/>
      <c r="E33" s="1820"/>
      <c r="F33" s="1821"/>
      <c r="G33" s="1821"/>
      <c r="H33" s="1821"/>
      <c r="I33" s="1821"/>
      <c r="J33" s="1821"/>
      <c r="K33" s="1821"/>
      <c r="L33" s="1821"/>
      <c r="M33" s="1821"/>
      <c r="N33" s="1826"/>
      <c r="O33" s="1826"/>
      <c r="P33" s="1824">
        <f>SUM(D33:O33)</f>
        <v>0</v>
      </c>
      <c r="Q33" s="1825"/>
      <c r="R33" s="1819"/>
      <c r="S33" s="1820"/>
      <c r="T33" s="1821"/>
      <c r="U33" s="1821"/>
      <c r="V33" s="1821"/>
      <c r="W33" s="1821"/>
      <c r="X33" s="1842"/>
      <c r="Y33" s="1843"/>
      <c r="Z33" s="1842"/>
      <c r="AA33" s="1843"/>
      <c r="AB33" s="1826"/>
      <c r="AC33" s="1826"/>
      <c r="AD33" s="1824">
        <f>SUM(R33:AC33)</f>
        <v>0</v>
      </c>
      <c r="AE33" s="1825"/>
      <c r="AF33" s="1844">
        <f>P33-AD33</f>
        <v>0</v>
      </c>
      <c r="AG33" s="1845"/>
      <c r="AH33" s="2006"/>
      <c r="AI33" s="2007"/>
      <c r="AN33" s="1783">
        <v>3</v>
      </c>
      <c r="AO33" s="2018">
        <f>B9</f>
        <v>0</v>
      </c>
      <c r="AP33" s="1840" t="s">
        <v>487</v>
      </c>
      <c r="AQ33" s="1841"/>
      <c r="AR33" s="1980">
        <f t="shared" si="4"/>
        <v>0</v>
      </c>
      <c r="AS33" s="1979"/>
      <c r="AT33" s="1978">
        <f t="shared" si="5"/>
        <v>0</v>
      </c>
      <c r="AU33" s="1978"/>
      <c r="AV33" s="1978">
        <f t="shared" si="6"/>
        <v>0</v>
      </c>
      <c r="AW33" s="1978"/>
      <c r="AX33" s="1978">
        <f t="shared" si="7"/>
        <v>0</v>
      </c>
      <c r="AY33" s="1978"/>
      <c r="AZ33" s="1978">
        <f t="shared" si="8"/>
        <v>0</v>
      </c>
      <c r="BA33" s="1978"/>
      <c r="BB33" s="1824">
        <f t="shared" si="9"/>
        <v>0</v>
      </c>
      <c r="BC33" s="1824"/>
      <c r="BD33" s="1824">
        <f>SUM(AR33:BC33)</f>
        <v>0</v>
      </c>
      <c r="BE33" s="2017"/>
    </row>
    <row r="34" spans="1:57" ht="21.9" customHeight="1">
      <c r="A34" s="1784"/>
      <c r="B34" s="1967" t="s">
        <v>783</v>
      </c>
      <c r="C34" s="1968"/>
      <c r="D34" s="1822"/>
      <c r="E34" s="1823"/>
      <c r="F34" s="1829"/>
      <c r="G34" s="1829"/>
      <c r="H34" s="1829"/>
      <c r="I34" s="1829"/>
      <c r="J34" s="1829"/>
      <c r="K34" s="1829"/>
      <c r="L34" s="1829"/>
      <c r="M34" s="1829"/>
      <c r="N34" s="1831"/>
      <c r="O34" s="1831"/>
      <c r="P34" s="1832" t="s">
        <v>455</v>
      </c>
      <c r="Q34" s="1833"/>
      <c r="R34" s="1822"/>
      <c r="S34" s="1823"/>
      <c r="T34" s="1829"/>
      <c r="U34" s="1829"/>
      <c r="V34" s="1829"/>
      <c r="W34" s="1829"/>
      <c r="X34" s="1823"/>
      <c r="Y34" s="1830"/>
      <c r="Z34" s="1823"/>
      <c r="AA34" s="1830"/>
      <c r="AB34" s="1831"/>
      <c r="AC34" s="1831"/>
      <c r="AD34" s="1832" t="s">
        <v>455</v>
      </c>
      <c r="AE34" s="1833"/>
      <c r="AF34" s="1834" t="s">
        <v>455</v>
      </c>
      <c r="AG34" s="1835"/>
      <c r="AH34" s="2008"/>
      <c r="AI34" s="2009"/>
      <c r="AN34" s="1784"/>
      <c r="AO34" s="2019"/>
      <c r="AP34" s="1967" t="s">
        <v>488</v>
      </c>
      <c r="AQ34" s="1968"/>
      <c r="AR34" s="1815">
        <f t="shared" si="4"/>
        <v>0</v>
      </c>
      <c r="AS34" s="1816"/>
      <c r="AT34" s="1838">
        <f t="shared" si="5"/>
        <v>0</v>
      </c>
      <c r="AU34" s="1838"/>
      <c r="AV34" s="1838">
        <f t="shared" si="6"/>
        <v>0</v>
      </c>
      <c r="AW34" s="1838"/>
      <c r="AX34" s="1838">
        <f t="shared" si="7"/>
        <v>0</v>
      </c>
      <c r="AY34" s="1838"/>
      <c r="AZ34" s="1838">
        <f t="shared" si="8"/>
        <v>0</v>
      </c>
      <c r="BA34" s="1838"/>
      <c r="BB34" s="1981">
        <f t="shared" si="9"/>
        <v>0</v>
      </c>
      <c r="BC34" s="1981"/>
      <c r="BD34" s="1832" t="s">
        <v>416</v>
      </c>
      <c r="BE34" s="2016"/>
    </row>
    <row r="35" spans="1:57" ht="21.9" customHeight="1">
      <c r="A35" s="1784"/>
      <c r="B35" s="1836" t="s">
        <v>549</v>
      </c>
      <c r="C35" s="1837"/>
      <c r="D35" s="1815" t="str">
        <f>IF(D34=0," ",D34*$W$5)</f>
        <v xml:space="preserve"> </v>
      </c>
      <c r="E35" s="1816"/>
      <c r="F35" s="1838" t="str">
        <f>IF(F34=0," ",F34*$W$6)</f>
        <v xml:space="preserve"> </v>
      </c>
      <c r="G35" s="1838"/>
      <c r="H35" s="1839" t="str">
        <f>IF(H34=0," ",H34/$X$12*$W$7)</f>
        <v xml:space="preserve"> </v>
      </c>
      <c r="I35" s="1816"/>
      <c r="J35" s="1838" t="str">
        <f>IF(J34=0," ",J34*$W$10*1000)</f>
        <v xml:space="preserve"> </v>
      </c>
      <c r="K35" s="1838"/>
      <c r="L35" s="1838" t="str">
        <f>IF(L34=0," ",L34*$W$11*1000)</f>
        <v xml:space="preserve"> </v>
      </c>
      <c r="M35" s="1838"/>
      <c r="N35" s="1848" t="str">
        <f>IF(N34=0,"",0)</f>
        <v/>
      </c>
      <c r="O35" s="1849"/>
      <c r="P35" s="1838">
        <f>SUM(D35:O35)</f>
        <v>0</v>
      </c>
      <c r="Q35" s="1917"/>
      <c r="R35" s="1815" t="str">
        <f>IF(R34=0," ",R34*$W$5)</f>
        <v xml:space="preserve"> </v>
      </c>
      <c r="S35" s="1816"/>
      <c r="T35" s="1838" t="str">
        <f>IF(T34=0," ",T34*$W$6)</f>
        <v xml:space="preserve"> </v>
      </c>
      <c r="U35" s="1838"/>
      <c r="V35" s="1839" t="str">
        <f>IF(V34=0," ",V34/$X$12*$W$7)</f>
        <v xml:space="preserve"> </v>
      </c>
      <c r="W35" s="1816"/>
      <c r="X35" s="1838" t="str">
        <f>IF(X34=0," ",X34*$W$10*1000)</f>
        <v xml:space="preserve"> </v>
      </c>
      <c r="Y35" s="1838"/>
      <c r="Z35" s="1838" t="str">
        <f>IF(Z34=0," ",Z34*$W$11*1000)</f>
        <v xml:space="preserve"> </v>
      </c>
      <c r="AA35" s="1838"/>
      <c r="AB35" s="1848" t="str">
        <f>IF(AB34=0,"",0)</f>
        <v/>
      </c>
      <c r="AC35" s="1849"/>
      <c r="AD35" s="1838">
        <f>SUM(R35:AC35)</f>
        <v>0</v>
      </c>
      <c r="AE35" s="1917"/>
      <c r="AF35" s="1922">
        <f>P35-AD35</f>
        <v>0</v>
      </c>
      <c r="AG35" s="1816"/>
      <c r="AH35" s="2010"/>
      <c r="AI35" s="2011"/>
      <c r="AN35" s="1784"/>
      <c r="AO35" s="2019"/>
      <c r="AP35" s="1836" t="s">
        <v>559</v>
      </c>
      <c r="AQ35" s="1837"/>
      <c r="AR35" s="1815" t="e">
        <f t="shared" si="4"/>
        <v>#VALUE!</v>
      </c>
      <c r="AS35" s="1816"/>
      <c r="AT35" s="1838" t="e">
        <f t="shared" si="5"/>
        <v>#VALUE!</v>
      </c>
      <c r="AU35" s="1838"/>
      <c r="AV35" s="1839" t="e">
        <f t="shared" si="6"/>
        <v>#VALUE!</v>
      </c>
      <c r="AW35" s="1816"/>
      <c r="AX35" s="1838" t="e">
        <f t="shared" si="7"/>
        <v>#VALUE!</v>
      </c>
      <c r="AY35" s="1838"/>
      <c r="AZ35" s="1838" t="e">
        <f t="shared" si="8"/>
        <v>#VALUE!</v>
      </c>
      <c r="BA35" s="1838"/>
      <c r="BB35" s="1816" t="e">
        <f t="shared" si="9"/>
        <v>#VALUE!</v>
      </c>
      <c r="BC35" s="1839"/>
      <c r="BD35" s="1838" t="e">
        <f>SUM(AR35:BC35)</f>
        <v>#VALUE!</v>
      </c>
      <c r="BE35" s="2024"/>
    </row>
    <row r="36" spans="1:57" ht="21.9" customHeight="1">
      <c r="A36" s="1785"/>
      <c r="B36" s="1800" t="s">
        <v>550</v>
      </c>
      <c r="C36" s="1801"/>
      <c r="D36" s="1802" t="str">
        <f>IF(D34=0," ",D34*$Y$5)</f>
        <v xml:space="preserve"> </v>
      </c>
      <c r="E36" s="1803"/>
      <c r="F36" s="1786" t="str">
        <f>IF(F34=0," ",F34*$Y$5)</f>
        <v xml:space="preserve"> </v>
      </c>
      <c r="G36" s="1787"/>
      <c r="H36" s="1786" t="str">
        <f>IF(H34=0," ",H34/$X$12*$Y$7)</f>
        <v xml:space="preserve"> </v>
      </c>
      <c r="I36" s="1787"/>
      <c r="J36" s="1786" t="str">
        <f>IF(J34=0," ",J34*$Y$10*1000)</f>
        <v xml:space="preserve"> </v>
      </c>
      <c r="K36" s="1787"/>
      <c r="L36" s="1786" t="str">
        <f>IF(L34=0," ",L34*$Y$11*1000)</f>
        <v xml:space="preserve"> </v>
      </c>
      <c r="M36" s="1787"/>
      <c r="N36" s="1786" t="str">
        <f>IF(N34=0,"",N34*($Y$8+$Y$9))</f>
        <v/>
      </c>
      <c r="O36" s="1787"/>
      <c r="P36" s="1786">
        <f>SUM(D36:O36)</f>
        <v>0</v>
      </c>
      <c r="Q36" s="1814"/>
      <c r="R36" s="1802" t="str">
        <f>IF(R34=0," ",R34*$Y$5)</f>
        <v xml:space="preserve"> </v>
      </c>
      <c r="S36" s="1803"/>
      <c r="T36" s="1786" t="str">
        <f>IF(T34=0," ",T34*$Y$5)</f>
        <v xml:space="preserve"> </v>
      </c>
      <c r="U36" s="1787"/>
      <c r="V36" s="1786" t="str">
        <f>IF(V34=0," ",V34/$X$12*$Y$7)</f>
        <v xml:space="preserve"> </v>
      </c>
      <c r="W36" s="1787"/>
      <c r="X36" s="1786" t="str">
        <f>IF(X34=0," ",X34*$Y$10*1000)</f>
        <v xml:space="preserve"> </v>
      </c>
      <c r="Y36" s="1787"/>
      <c r="Z36" s="1786" t="str">
        <f>IF(Z34=0," ",Z34*$Y$11*1000)</f>
        <v xml:space="preserve"> </v>
      </c>
      <c r="AA36" s="1787"/>
      <c r="AB36" s="1786" t="str">
        <f>IF(AB34=0,"",AB34*($Y$8+$Y$9))</f>
        <v/>
      </c>
      <c r="AC36" s="1787"/>
      <c r="AD36" s="1786">
        <f>SUM(R36:AC36)</f>
        <v>0</v>
      </c>
      <c r="AE36" s="1814"/>
      <c r="AF36" s="1827">
        <f>P36-AD36</f>
        <v>0</v>
      </c>
      <c r="AG36" s="1828"/>
      <c r="AH36" s="2012"/>
      <c r="AI36" s="2013"/>
      <c r="AN36" s="1785"/>
      <c r="AO36" s="2020"/>
      <c r="AP36" s="1800" t="s">
        <v>560</v>
      </c>
      <c r="AQ36" s="1801"/>
      <c r="AR36" s="2025" t="e">
        <f t="shared" si="4"/>
        <v>#VALUE!</v>
      </c>
      <c r="AS36" s="2026"/>
      <c r="AT36" s="1828" t="e">
        <f t="shared" si="5"/>
        <v>#VALUE!</v>
      </c>
      <c r="AU36" s="2027"/>
      <c r="AV36" s="1828" t="e">
        <f t="shared" si="6"/>
        <v>#VALUE!</v>
      </c>
      <c r="AW36" s="2027"/>
      <c r="AX36" s="1828" t="e">
        <f t="shared" si="7"/>
        <v>#VALUE!</v>
      </c>
      <c r="AY36" s="2027"/>
      <c r="AZ36" s="1828" t="e">
        <f t="shared" si="8"/>
        <v>#VALUE!</v>
      </c>
      <c r="BA36" s="2027"/>
      <c r="BB36" s="1828" t="e">
        <f t="shared" si="9"/>
        <v>#VALUE!</v>
      </c>
      <c r="BC36" s="2027"/>
      <c r="BD36" s="1828" t="e">
        <f>SUM(AR36:BC36)</f>
        <v>#VALUE!</v>
      </c>
      <c r="BE36" s="2028"/>
    </row>
    <row r="37" spans="1:57" ht="21.9" customHeight="1">
      <c r="A37" s="1783">
        <v>4</v>
      </c>
      <c r="B37" s="1840" t="s">
        <v>487</v>
      </c>
      <c r="C37" s="1841"/>
      <c r="D37" s="1819"/>
      <c r="E37" s="1820"/>
      <c r="F37" s="1821"/>
      <c r="G37" s="1821"/>
      <c r="H37" s="1821"/>
      <c r="I37" s="1821"/>
      <c r="J37" s="1821"/>
      <c r="K37" s="1821"/>
      <c r="L37" s="1821"/>
      <c r="M37" s="1821"/>
      <c r="N37" s="1826"/>
      <c r="O37" s="1826"/>
      <c r="P37" s="1824">
        <f>SUM(D37:O37)</f>
        <v>0</v>
      </c>
      <c r="Q37" s="1825"/>
      <c r="R37" s="1819"/>
      <c r="S37" s="1820"/>
      <c r="T37" s="1821"/>
      <c r="U37" s="1821"/>
      <c r="V37" s="1821"/>
      <c r="W37" s="1821"/>
      <c r="X37" s="1842"/>
      <c r="Y37" s="1843"/>
      <c r="Z37" s="1842"/>
      <c r="AA37" s="1843"/>
      <c r="AB37" s="1826"/>
      <c r="AC37" s="1826"/>
      <c r="AD37" s="1824">
        <f>SUM(R37:AC37)</f>
        <v>0</v>
      </c>
      <c r="AE37" s="1825"/>
      <c r="AF37" s="1844">
        <f>P37-AD37</f>
        <v>0</v>
      </c>
      <c r="AG37" s="1845"/>
      <c r="AH37" s="2006"/>
      <c r="AI37" s="2007"/>
      <c r="AN37" s="1783">
        <v>4</v>
      </c>
      <c r="AO37" s="2018">
        <f>B10</f>
        <v>0</v>
      </c>
      <c r="AP37" s="1840" t="s">
        <v>487</v>
      </c>
      <c r="AQ37" s="1841"/>
      <c r="AR37" s="1980">
        <f t="shared" si="4"/>
        <v>0</v>
      </c>
      <c r="AS37" s="1979"/>
      <c r="AT37" s="1978">
        <f t="shared" si="5"/>
        <v>0</v>
      </c>
      <c r="AU37" s="1978"/>
      <c r="AV37" s="1978">
        <f t="shared" si="6"/>
        <v>0</v>
      </c>
      <c r="AW37" s="1978"/>
      <c r="AX37" s="1978">
        <f t="shared" si="7"/>
        <v>0</v>
      </c>
      <c r="AY37" s="1978"/>
      <c r="AZ37" s="1978">
        <f t="shared" si="8"/>
        <v>0</v>
      </c>
      <c r="BA37" s="1978"/>
      <c r="BB37" s="1824">
        <f t="shared" si="9"/>
        <v>0</v>
      </c>
      <c r="BC37" s="1824"/>
      <c r="BD37" s="1824">
        <f>SUM(AR37:BC37)</f>
        <v>0</v>
      </c>
      <c r="BE37" s="2017"/>
    </row>
    <row r="38" spans="1:57" ht="21.9" customHeight="1">
      <c r="A38" s="1784"/>
      <c r="B38" s="1967" t="s">
        <v>783</v>
      </c>
      <c r="C38" s="1968"/>
      <c r="D38" s="1822"/>
      <c r="E38" s="1823"/>
      <c r="F38" s="1829"/>
      <c r="G38" s="1829"/>
      <c r="H38" s="1829"/>
      <c r="I38" s="1829"/>
      <c r="J38" s="1829"/>
      <c r="K38" s="1829"/>
      <c r="L38" s="1829"/>
      <c r="M38" s="1829"/>
      <c r="N38" s="1831"/>
      <c r="O38" s="1831"/>
      <c r="P38" s="1832" t="s">
        <v>455</v>
      </c>
      <c r="Q38" s="1833"/>
      <c r="R38" s="1822"/>
      <c r="S38" s="1823"/>
      <c r="T38" s="1829"/>
      <c r="U38" s="1829"/>
      <c r="V38" s="1829"/>
      <c r="W38" s="1829"/>
      <c r="X38" s="1823"/>
      <c r="Y38" s="1830"/>
      <c r="Z38" s="1823"/>
      <c r="AA38" s="1830"/>
      <c r="AB38" s="1831"/>
      <c r="AC38" s="1831"/>
      <c r="AD38" s="1832" t="s">
        <v>455</v>
      </c>
      <c r="AE38" s="1833"/>
      <c r="AF38" s="1834" t="s">
        <v>455</v>
      </c>
      <c r="AG38" s="1835"/>
      <c r="AH38" s="2008"/>
      <c r="AI38" s="2009"/>
      <c r="AN38" s="1784"/>
      <c r="AO38" s="2019"/>
      <c r="AP38" s="1967" t="s">
        <v>488</v>
      </c>
      <c r="AQ38" s="1968"/>
      <c r="AR38" s="1815">
        <f t="shared" si="4"/>
        <v>0</v>
      </c>
      <c r="AS38" s="1816"/>
      <c r="AT38" s="1838">
        <f t="shared" si="5"/>
        <v>0</v>
      </c>
      <c r="AU38" s="1838"/>
      <c r="AV38" s="1838">
        <f t="shared" si="6"/>
        <v>0</v>
      </c>
      <c r="AW38" s="1838"/>
      <c r="AX38" s="1838">
        <f t="shared" si="7"/>
        <v>0</v>
      </c>
      <c r="AY38" s="1838"/>
      <c r="AZ38" s="1838">
        <f t="shared" si="8"/>
        <v>0</v>
      </c>
      <c r="BA38" s="1838"/>
      <c r="BB38" s="1981">
        <f t="shared" si="9"/>
        <v>0</v>
      </c>
      <c r="BC38" s="1981"/>
      <c r="BD38" s="1832" t="s">
        <v>416</v>
      </c>
      <c r="BE38" s="2016"/>
    </row>
    <row r="39" spans="1:57" ht="21.9" customHeight="1">
      <c r="A39" s="1784"/>
      <c r="B39" s="1836" t="s">
        <v>549</v>
      </c>
      <c r="C39" s="1837"/>
      <c r="D39" s="1815" t="str">
        <f>IF(D38=0," ",D38*$W$5)</f>
        <v xml:space="preserve"> </v>
      </c>
      <c r="E39" s="1816"/>
      <c r="F39" s="1838" t="str">
        <f>IF(F38=0," ",F38*$W$6)</f>
        <v xml:space="preserve"> </v>
      </c>
      <c r="G39" s="1838"/>
      <c r="H39" s="1839" t="str">
        <f>IF(H38=0," ",H38/$X$12*$W$7)</f>
        <v xml:space="preserve"> </v>
      </c>
      <c r="I39" s="1816"/>
      <c r="J39" s="1838" t="str">
        <f>IF(J38=0," ",J38*$W$10*1000)</f>
        <v xml:space="preserve"> </v>
      </c>
      <c r="K39" s="1838"/>
      <c r="L39" s="1838" t="str">
        <f>IF(L38=0," ",L38*$W$11*1000)</f>
        <v xml:space="preserve"> </v>
      </c>
      <c r="M39" s="1838"/>
      <c r="N39" s="1848" t="str">
        <f>IF(N38=0,"",0)</f>
        <v/>
      </c>
      <c r="O39" s="1849"/>
      <c r="P39" s="1838">
        <f>SUM(D39:O39)</f>
        <v>0</v>
      </c>
      <c r="Q39" s="1917"/>
      <c r="R39" s="1815" t="str">
        <f>IF(R38=0," ",R38*$W$5)</f>
        <v xml:space="preserve"> </v>
      </c>
      <c r="S39" s="1816"/>
      <c r="T39" s="1838" t="str">
        <f>IF(T38=0," ",T38*$W$6)</f>
        <v xml:space="preserve"> </v>
      </c>
      <c r="U39" s="1838"/>
      <c r="V39" s="1839" t="str">
        <f>IF(V38=0," ",V38/$X$12*$W$7)</f>
        <v xml:space="preserve"> </v>
      </c>
      <c r="W39" s="1816"/>
      <c r="X39" s="1838" t="str">
        <f>IF(X38=0," ",X38*$W$10*1000)</f>
        <v xml:space="preserve"> </v>
      </c>
      <c r="Y39" s="1838"/>
      <c r="Z39" s="1838" t="str">
        <f>IF(Z38=0," ",Z38*$W$11*1000)</f>
        <v xml:space="preserve"> </v>
      </c>
      <c r="AA39" s="1838"/>
      <c r="AB39" s="1848" t="str">
        <f>IF(AB38=0,"",0)</f>
        <v/>
      </c>
      <c r="AC39" s="1849"/>
      <c r="AD39" s="1838">
        <f>SUM(R39:AC39)</f>
        <v>0</v>
      </c>
      <c r="AE39" s="1917"/>
      <c r="AF39" s="1922">
        <f>P39-AD39</f>
        <v>0</v>
      </c>
      <c r="AG39" s="1816"/>
      <c r="AH39" s="2010"/>
      <c r="AI39" s="2011"/>
      <c r="AN39" s="1784"/>
      <c r="AO39" s="2019"/>
      <c r="AP39" s="1836" t="s">
        <v>559</v>
      </c>
      <c r="AQ39" s="1837"/>
      <c r="AR39" s="1815" t="e">
        <f t="shared" si="4"/>
        <v>#VALUE!</v>
      </c>
      <c r="AS39" s="1816"/>
      <c r="AT39" s="1838" t="e">
        <f t="shared" si="5"/>
        <v>#VALUE!</v>
      </c>
      <c r="AU39" s="1838"/>
      <c r="AV39" s="1839" t="e">
        <f t="shared" si="6"/>
        <v>#VALUE!</v>
      </c>
      <c r="AW39" s="1816"/>
      <c r="AX39" s="1838" t="e">
        <f t="shared" si="7"/>
        <v>#VALUE!</v>
      </c>
      <c r="AY39" s="1838"/>
      <c r="AZ39" s="1838" t="e">
        <f t="shared" si="8"/>
        <v>#VALUE!</v>
      </c>
      <c r="BA39" s="1838"/>
      <c r="BB39" s="1816" t="e">
        <f t="shared" si="9"/>
        <v>#VALUE!</v>
      </c>
      <c r="BC39" s="1839"/>
      <c r="BD39" s="1838" t="e">
        <f>SUM(AR39:BC39)</f>
        <v>#VALUE!</v>
      </c>
      <c r="BE39" s="2024"/>
    </row>
    <row r="40" spans="1:57" ht="21.9" customHeight="1">
      <c r="A40" s="1785"/>
      <c r="B40" s="1974" t="s">
        <v>550</v>
      </c>
      <c r="C40" s="1975"/>
      <c r="D40" s="1802" t="str">
        <f>IF(D38=0," ",D38*$Y$5)</f>
        <v xml:space="preserve"> </v>
      </c>
      <c r="E40" s="1803"/>
      <c r="F40" s="1786" t="str">
        <f>IF(F38=0," ",F38*$Y$5)</f>
        <v xml:space="preserve"> </v>
      </c>
      <c r="G40" s="1787"/>
      <c r="H40" s="1786" t="str">
        <f>IF(H38=0," ",H38/$X$12*$Y$7)</f>
        <v xml:space="preserve"> </v>
      </c>
      <c r="I40" s="1787"/>
      <c r="J40" s="1786" t="str">
        <f>IF(J38=0," ",J38*$Y$10*1000)</f>
        <v xml:space="preserve"> </v>
      </c>
      <c r="K40" s="1787"/>
      <c r="L40" s="1786" t="str">
        <f>IF(L38=0," ",L38*$Y$11*1000)</f>
        <v xml:space="preserve"> </v>
      </c>
      <c r="M40" s="1787"/>
      <c r="N40" s="1786" t="str">
        <f>IF(N38=0,"",N38*($Y$8+$Y$9))</f>
        <v/>
      </c>
      <c r="O40" s="1787"/>
      <c r="P40" s="1786">
        <f>SUM(D40:O40)</f>
        <v>0</v>
      </c>
      <c r="Q40" s="1814"/>
      <c r="R40" s="1802" t="str">
        <f>IF(R38=0," ",R38*$Y$5)</f>
        <v xml:space="preserve"> </v>
      </c>
      <c r="S40" s="1803"/>
      <c r="T40" s="1786" t="str">
        <f>IF(T38=0," ",T38*$Y$5)</f>
        <v xml:space="preserve"> </v>
      </c>
      <c r="U40" s="1787"/>
      <c r="V40" s="1786" t="str">
        <f>IF(V38=0," ",V38/$X$12*$Y$7)</f>
        <v xml:space="preserve"> </v>
      </c>
      <c r="W40" s="1787"/>
      <c r="X40" s="1786" t="str">
        <f>IF(X38=0," ",X38*$Y$10*1000)</f>
        <v xml:space="preserve"> </v>
      </c>
      <c r="Y40" s="1787"/>
      <c r="Z40" s="1786" t="str">
        <f>IF(Z38=0," ",Z38*$Y$11*1000)</f>
        <v xml:space="preserve"> </v>
      </c>
      <c r="AA40" s="1787"/>
      <c r="AB40" s="1786" t="str">
        <f>IF(AB38=0,"",AB38*($Y$8+$Y$9))</f>
        <v/>
      </c>
      <c r="AC40" s="1787"/>
      <c r="AD40" s="1786">
        <f>SUM(R40:AC40)</f>
        <v>0</v>
      </c>
      <c r="AE40" s="1814"/>
      <c r="AF40" s="1827">
        <f>P40-AD40</f>
        <v>0</v>
      </c>
      <c r="AG40" s="1828"/>
      <c r="AH40" s="2012"/>
      <c r="AI40" s="2013"/>
      <c r="AN40" s="1785"/>
      <c r="AO40" s="2020"/>
      <c r="AP40" s="1800" t="s">
        <v>560</v>
      </c>
      <c r="AQ40" s="1801"/>
      <c r="AR40" s="2025" t="e">
        <f t="shared" si="4"/>
        <v>#VALUE!</v>
      </c>
      <c r="AS40" s="2026"/>
      <c r="AT40" s="1828" t="e">
        <f t="shared" si="5"/>
        <v>#VALUE!</v>
      </c>
      <c r="AU40" s="2027"/>
      <c r="AV40" s="1828" t="e">
        <f t="shared" si="6"/>
        <v>#VALUE!</v>
      </c>
      <c r="AW40" s="2027"/>
      <c r="AX40" s="1828" t="e">
        <f t="shared" si="7"/>
        <v>#VALUE!</v>
      </c>
      <c r="AY40" s="2027"/>
      <c r="AZ40" s="1828" t="e">
        <f t="shared" si="8"/>
        <v>#VALUE!</v>
      </c>
      <c r="BA40" s="2027"/>
      <c r="BB40" s="1828" t="e">
        <f t="shared" si="9"/>
        <v>#VALUE!</v>
      </c>
      <c r="BC40" s="2027"/>
      <c r="BD40" s="1828" t="e">
        <f>SUM(AR40:BC40)</f>
        <v>#VALUE!</v>
      </c>
      <c r="BE40" s="2028"/>
    </row>
    <row r="41" spans="1:57" ht="21.9" customHeight="1">
      <c r="A41" s="1783">
        <v>5</v>
      </c>
      <c r="B41" s="1817" t="s">
        <v>487</v>
      </c>
      <c r="C41" s="1818"/>
      <c r="D41" s="1819"/>
      <c r="E41" s="1820"/>
      <c r="F41" s="1821"/>
      <c r="G41" s="1821"/>
      <c r="H41" s="1821"/>
      <c r="I41" s="1821"/>
      <c r="J41" s="1821"/>
      <c r="K41" s="1821"/>
      <c r="L41" s="1821"/>
      <c r="M41" s="1821"/>
      <c r="N41" s="1826"/>
      <c r="O41" s="1826"/>
      <c r="P41" s="1824">
        <f>SUM(D41:O41)</f>
        <v>0</v>
      </c>
      <c r="Q41" s="1825"/>
      <c r="R41" s="1819"/>
      <c r="S41" s="1820"/>
      <c r="T41" s="1821"/>
      <c r="U41" s="1821"/>
      <c r="V41" s="1821"/>
      <c r="W41" s="1821"/>
      <c r="X41" s="1842"/>
      <c r="Y41" s="1843"/>
      <c r="Z41" s="1842"/>
      <c r="AA41" s="1843"/>
      <c r="AB41" s="1826"/>
      <c r="AC41" s="1826"/>
      <c r="AD41" s="1824">
        <f>SUM(R41:AC41)</f>
        <v>0</v>
      </c>
      <c r="AE41" s="1825"/>
      <c r="AF41" s="1844">
        <f>P41-AD41</f>
        <v>0</v>
      </c>
      <c r="AG41" s="1845"/>
      <c r="AH41" s="2006"/>
      <c r="AI41" s="2007"/>
      <c r="AN41" s="1783">
        <v>5</v>
      </c>
      <c r="AO41" s="2018">
        <f>B11</f>
        <v>0</v>
      </c>
      <c r="AP41" s="1840" t="s">
        <v>487</v>
      </c>
      <c r="AQ41" s="1841"/>
      <c r="AR41" s="1980">
        <f t="shared" si="4"/>
        <v>0</v>
      </c>
      <c r="AS41" s="1979"/>
      <c r="AT41" s="1978">
        <f t="shared" si="5"/>
        <v>0</v>
      </c>
      <c r="AU41" s="1978"/>
      <c r="AV41" s="1978">
        <f t="shared" si="6"/>
        <v>0</v>
      </c>
      <c r="AW41" s="1978"/>
      <c r="AX41" s="1978">
        <f t="shared" si="7"/>
        <v>0</v>
      </c>
      <c r="AY41" s="1978"/>
      <c r="AZ41" s="1978">
        <f t="shared" si="8"/>
        <v>0</v>
      </c>
      <c r="BA41" s="1978"/>
      <c r="BB41" s="1824">
        <f t="shared" si="9"/>
        <v>0</v>
      </c>
      <c r="BC41" s="1824"/>
      <c r="BD41" s="1824">
        <f>SUM(AR41:BC41)</f>
        <v>0</v>
      </c>
      <c r="BE41" s="2017"/>
    </row>
    <row r="42" spans="1:57" ht="21.9" customHeight="1">
      <c r="A42" s="1784"/>
      <c r="B42" s="1967" t="s">
        <v>783</v>
      </c>
      <c r="C42" s="1968"/>
      <c r="D42" s="1822"/>
      <c r="E42" s="1823"/>
      <c r="F42" s="1829"/>
      <c r="G42" s="1829"/>
      <c r="H42" s="1829"/>
      <c r="I42" s="1829"/>
      <c r="J42" s="1829"/>
      <c r="K42" s="1829"/>
      <c r="L42" s="1829"/>
      <c r="M42" s="1829"/>
      <c r="N42" s="1831"/>
      <c r="O42" s="1831"/>
      <c r="P42" s="1832" t="s">
        <v>455</v>
      </c>
      <c r="Q42" s="1833"/>
      <c r="R42" s="1822"/>
      <c r="S42" s="1823"/>
      <c r="T42" s="1829"/>
      <c r="U42" s="1829"/>
      <c r="V42" s="1829"/>
      <c r="W42" s="1829"/>
      <c r="X42" s="1823"/>
      <c r="Y42" s="1830"/>
      <c r="Z42" s="1823"/>
      <c r="AA42" s="1830"/>
      <c r="AB42" s="1831"/>
      <c r="AC42" s="1831"/>
      <c r="AD42" s="1832" t="s">
        <v>455</v>
      </c>
      <c r="AE42" s="1833"/>
      <c r="AF42" s="1834" t="s">
        <v>455</v>
      </c>
      <c r="AG42" s="1835"/>
      <c r="AH42" s="2008"/>
      <c r="AI42" s="2009"/>
      <c r="AN42" s="1784"/>
      <c r="AO42" s="2019"/>
      <c r="AP42" s="1967" t="s">
        <v>488</v>
      </c>
      <c r="AQ42" s="1968"/>
      <c r="AR42" s="1815">
        <f t="shared" si="4"/>
        <v>0</v>
      </c>
      <c r="AS42" s="1816"/>
      <c r="AT42" s="1838">
        <f t="shared" si="5"/>
        <v>0</v>
      </c>
      <c r="AU42" s="1838"/>
      <c r="AV42" s="1838">
        <f t="shared" si="6"/>
        <v>0</v>
      </c>
      <c r="AW42" s="1838"/>
      <c r="AX42" s="1838">
        <f t="shared" si="7"/>
        <v>0</v>
      </c>
      <c r="AY42" s="1838"/>
      <c r="AZ42" s="1838">
        <f t="shared" si="8"/>
        <v>0</v>
      </c>
      <c r="BA42" s="1838"/>
      <c r="BB42" s="1981">
        <f t="shared" si="9"/>
        <v>0</v>
      </c>
      <c r="BC42" s="1981"/>
      <c r="BD42" s="1832" t="s">
        <v>416</v>
      </c>
      <c r="BE42" s="2016"/>
    </row>
    <row r="43" spans="1:57" ht="21.9" customHeight="1">
      <c r="A43" s="1784"/>
      <c r="B43" s="1836" t="s">
        <v>549</v>
      </c>
      <c r="C43" s="1837"/>
      <c r="D43" s="1815" t="str">
        <f>IF(D42=0," ",D42*$W$5)</f>
        <v xml:space="preserve"> </v>
      </c>
      <c r="E43" s="1816"/>
      <c r="F43" s="1838" t="str">
        <f>IF(F42=0," ",F42*$W$6)</f>
        <v xml:space="preserve"> </v>
      </c>
      <c r="G43" s="1838"/>
      <c r="H43" s="1839" t="str">
        <f>IF(H42=0," ",H42/$X$12*$W$7)</f>
        <v xml:space="preserve"> </v>
      </c>
      <c r="I43" s="1816"/>
      <c r="J43" s="1838" t="str">
        <f>IF(J42=0," ",J42*$W$10*1000)</f>
        <v xml:space="preserve"> </v>
      </c>
      <c r="K43" s="1838"/>
      <c r="L43" s="1838" t="str">
        <f>IF(L42=0," ",L42*$W$11*1000)</f>
        <v xml:space="preserve"> </v>
      </c>
      <c r="M43" s="1838"/>
      <c r="N43" s="1848" t="str">
        <f>IF(N42=0,"",0)</f>
        <v/>
      </c>
      <c r="O43" s="1849"/>
      <c r="P43" s="1838">
        <f>SUM(D43:O43)</f>
        <v>0</v>
      </c>
      <c r="Q43" s="1917"/>
      <c r="R43" s="1815" t="str">
        <f>IF(R42=0," ",R42*$W$5)</f>
        <v xml:space="preserve"> </v>
      </c>
      <c r="S43" s="1816"/>
      <c r="T43" s="1838" t="str">
        <f>IF(T42=0," ",T42*$W$6)</f>
        <v xml:space="preserve"> </v>
      </c>
      <c r="U43" s="1838"/>
      <c r="V43" s="1839" t="str">
        <f>IF(V42=0," ",V42/$X$12*$W$7)</f>
        <v xml:space="preserve"> </v>
      </c>
      <c r="W43" s="1816"/>
      <c r="X43" s="1838" t="str">
        <f>IF(X42=0," ",X42*$W$10*1000)</f>
        <v xml:space="preserve"> </v>
      </c>
      <c r="Y43" s="1838"/>
      <c r="Z43" s="1838" t="str">
        <f>IF(Z42=0," ",Z42*$W$11*1000)</f>
        <v xml:space="preserve"> </v>
      </c>
      <c r="AA43" s="1838"/>
      <c r="AB43" s="1848" t="str">
        <f>IF(AB42=0,"",0)</f>
        <v/>
      </c>
      <c r="AC43" s="1849"/>
      <c r="AD43" s="1838">
        <f>SUM(R43:AC43)</f>
        <v>0</v>
      </c>
      <c r="AE43" s="1917"/>
      <c r="AF43" s="1922">
        <f>P43-AD43</f>
        <v>0</v>
      </c>
      <c r="AG43" s="1816"/>
      <c r="AH43" s="2010"/>
      <c r="AI43" s="2011"/>
      <c r="AN43" s="1784"/>
      <c r="AO43" s="2019"/>
      <c r="AP43" s="1836" t="s">
        <v>559</v>
      </c>
      <c r="AQ43" s="1837"/>
      <c r="AR43" s="1815" t="e">
        <f t="shared" si="4"/>
        <v>#VALUE!</v>
      </c>
      <c r="AS43" s="1816"/>
      <c r="AT43" s="1838" t="e">
        <f t="shared" si="5"/>
        <v>#VALUE!</v>
      </c>
      <c r="AU43" s="1838"/>
      <c r="AV43" s="1839" t="e">
        <f t="shared" si="6"/>
        <v>#VALUE!</v>
      </c>
      <c r="AW43" s="1816"/>
      <c r="AX43" s="1838" t="e">
        <f t="shared" si="7"/>
        <v>#VALUE!</v>
      </c>
      <c r="AY43" s="1838"/>
      <c r="AZ43" s="1838" t="e">
        <f t="shared" si="8"/>
        <v>#VALUE!</v>
      </c>
      <c r="BA43" s="1838"/>
      <c r="BB43" s="1816" t="e">
        <f t="shared" si="9"/>
        <v>#VALUE!</v>
      </c>
      <c r="BC43" s="1839"/>
      <c r="BD43" s="1838" t="e">
        <f>SUM(AR43:BC43)</f>
        <v>#VALUE!</v>
      </c>
      <c r="BE43" s="2024"/>
    </row>
    <row r="44" spans="1:57" ht="21.9" customHeight="1">
      <c r="A44" s="1785"/>
      <c r="B44" s="1800" t="s">
        <v>550</v>
      </c>
      <c r="C44" s="1801"/>
      <c r="D44" s="1802" t="str">
        <f>IF(D42=0," ",D42*$Y$5)</f>
        <v xml:space="preserve"> </v>
      </c>
      <c r="E44" s="1803"/>
      <c r="F44" s="1786" t="str">
        <f>IF(F42=0," ",F42*$Y$5)</f>
        <v xml:space="preserve"> </v>
      </c>
      <c r="G44" s="1787"/>
      <c r="H44" s="1786" t="str">
        <f>IF(H42=0," ",H42/$X$12*$Y$7)</f>
        <v xml:space="preserve"> </v>
      </c>
      <c r="I44" s="1787"/>
      <c r="J44" s="1786" t="str">
        <f>IF(J42=0," ",J42*$Y$10*1000)</f>
        <v xml:space="preserve"> </v>
      </c>
      <c r="K44" s="1787"/>
      <c r="L44" s="1786" t="str">
        <f>IF(L42=0," ",L42*$Y$11*1000)</f>
        <v xml:space="preserve"> </v>
      </c>
      <c r="M44" s="1787"/>
      <c r="N44" s="1786" t="str">
        <f>IF(N42=0,"",N42*($Y$8+$Y$9))</f>
        <v/>
      </c>
      <c r="O44" s="1787"/>
      <c r="P44" s="1786">
        <f>SUM(D44:O44)</f>
        <v>0</v>
      </c>
      <c r="Q44" s="1814"/>
      <c r="R44" s="1802" t="str">
        <f>IF(R42=0," ",R42*$Y$5)</f>
        <v xml:space="preserve"> </v>
      </c>
      <c r="S44" s="1803"/>
      <c r="T44" s="1786" t="str">
        <f>IF(T42=0," ",T42*$Y$5)</f>
        <v xml:space="preserve"> </v>
      </c>
      <c r="U44" s="1787"/>
      <c r="V44" s="1786" t="str">
        <f>IF(V42=0," ",V42/$X$12*$Y$7)</f>
        <v xml:space="preserve"> </v>
      </c>
      <c r="W44" s="1787"/>
      <c r="X44" s="1786" t="str">
        <f>IF(X42=0," ",X42*$Y$10*1000)</f>
        <v xml:space="preserve"> </v>
      </c>
      <c r="Y44" s="1787"/>
      <c r="Z44" s="1786" t="str">
        <f>IF(Z42=0," ",Z42*$Y$11*1000)</f>
        <v xml:space="preserve"> </v>
      </c>
      <c r="AA44" s="1787"/>
      <c r="AB44" s="1786" t="str">
        <f>IF(AB42=0,"",AB42*($Y$8+$Y$9))</f>
        <v/>
      </c>
      <c r="AC44" s="1787"/>
      <c r="AD44" s="1786">
        <f>SUM(R44:AC44)</f>
        <v>0</v>
      </c>
      <c r="AE44" s="1814"/>
      <c r="AF44" s="1827">
        <f>P44-AD44</f>
        <v>0</v>
      </c>
      <c r="AG44" s="1828"/>
      <c r="AH44" s="2012"/>
      <c r="AI44" s="2013"/>
      <c r="AN44" s="1785"/>
      <c r="AO44" s="2020"/>
      <c r="AP44" s="1800" t="s">
        <v>560</v>
      </c>
      <c r="AQ44" s="1801"/>
      <c r="AR44" s="2025" t="e">
        <f t="shared" si="4"/>
        <v>#VALUE!</v>
      </c>
      <c r="AS44" s="2026"/>
      <c r="AT44" s="1828" t="e">
        <f t="shared" si="5"/>
        <v>#VALUE!</v>
      </c>
      <c r="AU44" s="2027"/>
      <c r="AV44" s="1828" t="e">
        <f t="shared" si="6"/>
        <v>#VALUE!</v>
      </c>
      <c r="AW44" s="2027"/>
      <c r="AX44" s="1828" t="e">
        <f t="shared" si="7"/>
        <v>#VALUE!</v>
      </c>
      <c r="AY44" s="2027"/>
      <c r="AZ44" s="1828" t="e">
        <f t="shared" si="8"/>
        <v>#VALUE!</v>
      </c>
      <c r="BA44" s="2027"/>
      <c r="BB44" s="1828" t="e">
        <f t="shared" si="9"/>
        <v>#VALUE!</v>
      </c>
      <c r="BC44" s="2027"/>
      <c r="BD44" s="1828" t="e">
        <f>SUM(AR44:BC44)</f>
        <v>#VALUE!</v>
      </c>
      <c r="BE44" s="2028"/>
    </row>
    <row r="45" spans="1:57" ht="21.9" customHeight="1">
      <c r="A45" s="1783">
        <v>6</v>
      </c>
      <c r="B45" s="1840" t="s">
        <v>487</v>
      </c>
      <c r="C45" s="1841"/>
      <c r="D45" s="1819"/>
      <c r="E45" s="1820"/>
      <c r="F45" s="1821"/>
      <c r="G45" s="1821"/>
      <c r="H45" s="1821"/>
      <c r="I45" s="1821"/>
      <c r="J45" s="1821"/>
      <c r="K45" s="1821"/>
      <c r="L45" s="1821"/>
      <c r="M45" s="1821"/>
      <c r="N45" s="1826"/>
      <c r="O45" s="1826"/>
      <c r="P45" s="1824">
        <f>SUM(D45:O45)</f>
        <v>0</v>
      </c>
      <c r="Q45" s="1825"/>
      <c r="R45" s="1819"/>
      <c r="S45" s="1820"/>
      <c r="T45" s="1821"/>
      <c r="U45" s="1821"/>
      <c r="V45" s="1821"/>
      <c r="W45" s="1821"/>
      <c r="X45" s="1842"/>
      <c r="Y45" s="1843"/>
      <c r="Z45" s="1842"/>
      <c r="AA45" s="1843"/>
      <c r="AB45" s="1826"/>
      <c r="AC45" s="1826"/>
      <c r="AD45" s="1824">
        <f>SUM(R45:AC45)</f>
        <v>0</v>
      </c>
      <c r="AE45" s="1825"/>
      <c r="AF45" s="1844">
        <f>P45-AD45</f>
        <v>0</v>
      </c>
      <c r="AG45" s="1845"/>
      <c r="AH45" s="2006"/>
      <c r="AI45" s="2007"/>
      <c r="AN45" s="1783">
        <v>6</v>
      </c>
      <c r="AO45" s="2018">
        <f>B12</f>
        <v>0</v>
      </c>
      <c r="AP45" s="1840" t="s">
        <v>487</v>
      </c>
      <c r="AQ45" s="1841"/>
      <c r="AR45" s="1980">
        <f t="shared" si="4"/>
        <v>0</v>
      </c>
      <c r="AS45" s="1979"/>
      <c r="AT45" s="1978">
        <f t="shared" si="5"/>
        <v>0</v>
      </c>
      <c r="AU45" s="1978"/>
      <c r="AV45" s="1978">
        <f t="shared" si="6"/>
        <v>0</v>
      </c>
      <c r="AW45" s="1978"/>
      <c r="AX45" s="1978">
        <f t="shared" si="7"/>
        <v>0</v>
      </c>
      <c r="AY45" s="1978"/>
      <c r="AZ45" s="1978">
        <f t="shared" si="8"/>
        <v>0</v>
      </c>
      <c r="BA45" s="1978"/>
      <c r="BB45" s="1824">
        <f t="shared" si="9"/>
        <v>0</v>
      </c>
      <c r="BC45" s="1824"/>
      <c r="BD45" s="1824">
        <f>SUM(AR45:BC45)</f>
        <v>0</v>
      </c>
      <c r="BE45" s="2017"/>
    </row>
    <row r="46" spans="1:57" ht="21.9" customHeight="1">
      <c r="A46" s="1784"/>
      <c r="B46" s="1967" t="s">
        <v>783</v>
      </c>
      <c r="C46" s="1968"/>
      <c r="D46" s="1822"/>
      <c r="E46" s="1823"/>
      <c r="F46" s="1829"/>
      <c r="G46" s="1829"/>
      <c r="H46" s="1829"/>
      <c r="I46" s="1829"/>
      <c r="J46" s="1829"/>
      <c r="K46" s="1829"/>
      <c r="L46" s="1829"/>
      <c r="M46" s="1829"/>
      <c r="N46" s="1831"/>
      <c r="O46" s="1831"/>
      <c r="P46" s="1832" t="s">
        <v>455</v>
      </c>
      <c r="Q46" s="1833"/>
      <c r="R46" s="1822"/>
      <c r="S46" s="1823"/>
      <c r="T46" s="1829"/>
      <c r="U46" s="1829"/>
      <c r="V46" s="1829"/>
      <c r="W46" s="1829"/>
      <c r="X46" s="1823"/>
      <c r="Y46" s="1830"/>
      <c r="Z46" s="1823"/>
      <c r="AA46" s="1830"/>
      <c r="AB46" s="1831"/>
      <c r="AC46" s="1831"/>
      <c r="AD46" s="1832" t="s">
        <v>455</v>
      </c>
      <c r="AE46" s="1833"/>
      <c r="AF46" s="1834" t="s">
        <v>455</v>
      </c>
      <c r="AG46" s="1835"/>
      <c r="AH46" s="2008"/>
      <c r="AI46" s="2009"/>
      <c r="AN46" s="1784"/>
      <c r="AO46" s="2019"/>
      <c r="AP46" s="1967" t="s">
        <v>488</v>
      </c>
      <c r="AQ46" s="1968"/>
      <c r="AR46" s="1815">
        <f t="shared" si="4"/>
        <v>0</v>
      </c>
      <c r="AS46" s="1816"/>
      <c r="AT46" s="1838">
        <f t="shared" si="5"/>
        <v>0</v>
      </c>
      <c r="AU46" s="1838"/>
      <c r="AV46" s="1838">
        <f t="shared" si="6"/>
        <v>0</v>
      </c>
      <c r="AW46" s="1838"/>
      <c r="AX46" s="1838">
        <f t="shared" si="7"/>
        <v>0</v>
      </c>
      <c r="AY46" s="1838"/>
      <c r="AZ46" s="1838">
        <f t="shared" si="8"/>
        <v>0</v>
      </c>
      <c r="BA46" s="1838"/>
      <c r="BB46" s="1981">
        <f t="shared" si="9"/>
        <v>0</v>
      </c>
      <c r="BC46" s="1981"/>
      <c r="BD46" s="1832" t="s">
        <v>416</v>
      </c>
      <c r="BE46" s="2016"/>
    </row>
    <row r="47" spans="1:57" ht="21.9" customHeight="1">
      <c r="A47" s="1784"/>
      <c r="B47" s="1836" t="s">
        <v>549</v>
      </c>
      <c r="C47" s="1837"/>
      <c r="D47" s="1815" t="str">
        <f>IF(D46=0," ",D46*$W$5)</f>
        <v xml:space="preserve"> </v>
      </c>
      <c r="E47" s="1816"/>
      <c r="F47" s="1838" t="str">
        <f>IF(F46=0," ",F46*$W$6)</f>
        <v xml:space="preserve"> </v>
      </c>
      <c r="G47" s="1838"/>
      <c r="H47" s="1839" t="str">
        <f>IF(H46=0," ",H46/$X$12*$W$7)</f>
        <v xml:space="preserve"> </v>
      </c>
      <c r="I47" s="1816"/>
      <c r="J47" s="1838" t="str">
        <f>IF(J46=0," ",J46*$W$10*1000)</f>
        <v xml:space="preserve"> </v>
      </c>
      <c r="K47" s="1838"/>
      <c r="L47" s="1838" t="str">
        <f>IF(L46=0," ",L46*$W$11*1000)</f>
        <v xml:space="preserve"> </v>
      </c>
      <c r="M47" s="1838"/>
      <c r="N47" s="1848" t="str">
        <f>IF(N46=0,"",0)</f>
        <v/>
      </c>
      <c r="O47" s="1849"/>
      <c r="P47" s="1838">
        <f>SUM(D47:O47)</f>
        <v>0</v>
      </c>
      <c r="Q47" s="1917"/>
      <c r="R47" s="1815" t="str">
        <f>IF(R46=0," ",R46*$W$5)</f>
        <v xml:space="preserve"> </v>
      </c>
      <c r="S47" s="1816"/>
      <c r="T47" s="1838" t="str">
        <f>IF(T46=0," ",T46*$W$6)</f>
        <v xml:space="preserve"> </v>
      </c>
      <c r="U47" s="1838"/>
      <c r="V47" s="1839" t="str">
        <f>IF(V46=0," ",V46/$X$12*$W$7)</f>
        <v xml:space="preserve"> </v>
      </c>
      <c r="W47" s="1816"/>
      <c r="X47" s="1838" t="str">
        <f>IF(X46=0," ",X46*$W$10*1000)</f>
        <v xml:space="preserve"> </v>
      </c>
      <c r="Y47" s="1838"/>
      <c r="Z47" s="1838" t="str">
        <f>IF(Z46=0," ",Z46*$W$11*1000)</f>
        <v xml:space="preserve"> </v>
      </c>
      <c r="AA47" s="1838"/>
      <c r="AB47" s="1848" t="str">
        <f>IF(AB46=0,"",0)</f>
        <v/>
      </c>
      <c r="AC47" s="1849"/>
      <c r="AD47" s="1838">
        <f>SUM(R47:AC47)</f>
        <v>0</v>
      </c>
      <c r="AE47" s="1917"/>
      <c r="AF47" s="1922">
        <f>P47-AD47</f>
        <v>0</v>
      </c>
      <c r="AG47" s="1816"/>
      <c r="AH47" s="2010"/>
      <c r="AI47" s="2011"/>
      <c r="AN47" s="1784"/>
      <c r="AO47" s="2019"/>
      <c r="AP47" s="1836" t="s">
        <v>559</v>
      </c>
      <c r="AQ47" s="1837"/>
      <c r="AR47" s="1815" t="e">
        <f t="shared" si="4"/>
        <v>#VALUE!</v>
      </c>
      <c r="AS47" s="1816"/>
      <c r="AT47" s="1838" t="e">
        <f t="shared" si="5"/>
        <v>#VALUE!</v>
      </c>
      <c r="AU47" s="1838"/>
      <c r="AV47" s="1839" t="e">
        <f t="shared" si="6"/>
        <v>#VALUE!</v>
      </c>
      <c r="AW47" s="1816"/>
      <c r="AX47" s="1838" t="e">
        <f t="shared" si="7"/>
        <v>#VALUE!</v>
      </c>
      <c r="AY47" s="1838"/>
      <c r="AZ47" s="1838" t="e">
        <f t="shared" si="8"/>
        <v>#VALUE!</v>
      </c>
      <c r="BA47" s="1838"/>
      <c r="BB47" s="1816" t="e">
        <f t="shared" si="9"/>
        <v>#VALUE!</v>
      </c>
      <c r="BC47" s="1839"/>
      <c r="BD47" s="1838" t="e">
        <f>SUM(AR47:BC47)</f>
        <v>#VALUE!</v>
      </c>
      <c r="BE47" s="2024"/>
    </row>
    <row r="48" spans="1:57" ht="21.9" customHeight="1">
      <c r="A48" s="1785"/>
      <c r="B48" s="1974" t="s">
        <v>550</v>
      </c>
      <c r="C48" s="1975"/>
      <c r="D48" s="1802" t="str">
        <f>IF(D46=0," ",D46*$Y$5)</f>
        <v xml:space="preserve"> </v>
      </c>
      <c r="E48" s="1803"/>
      <c r="F48" s="1786" t="str">
        <f>IF(F46=0," ",F46*$Y$5)</f>
        <v xml:space="preserve"> </v>
      </c>
      <c r="G48" s="1787"/>
      <c r="H48" s="1786" t="str">
        <f>IF(H46=0," ",H46/$X$12*$Y$7)</f>
        <v xml:space="preserve"> </v>
      </c>
      <c r="I48" s="1787"/>
      <c r="J48" s="1786" t="str">
        <f>IF(J46=0," ",J46*$Y$10*1000)</f>
        <v xml:space="preserve"> </v>
      </c>
      <c r="K48" s="1787"/>
      <c r="L48" s="1786" t="str">
        <f>IF(L46=0," ",L46*$Y$11*1000)</f>
        <v xml:space="preserve"> </v>
      </c>
      <c r="M48" s="1787"/>
      <c r="N48" s="1786" t="str">
        <f>IF(N46=0,"",N46*($Y$8+$Y$9))</f>
        <v/>
      </c>
      <c r="O48" s="1787"/>
      <c r="P48" s="1786">
        <f>SUM(D48:O48)</f>
        <v>0</v>
      </c>
      <c r="Q48" s="1814"/>
      <c r="R48" s="1802" t="str">
        <f>IF(R46=0," ",R46*$Y$5)</f>
        <v xml:space="preserve"> </v>
      </c>
      <c r="S48" s="1803"/>
      <c r="T48" s="1786" t="str">
        <f>IF(T46=0," ",T46*$Y$5)</f>
        <v xml:space="preserve"> </v>
      </c>
      <c r="U48" s="1787"/>
      <c r="V48" s="1786" t="str">
        <f>IF(V46=0," ",V46/$X$12*$Y$7)</f>
        <v xml:space="preserve"> </v>
      </c>
      <c r="W48" s="1787"/>
      <c r="X48" s="1786" t="str">
        <f>IF(X46=0," ",X46*$Y$10*1000)</f>
        <v xml:space="preserve"> </v>
      </c>
      <c r="Y48" s="1787"/>
      <c r="Z48" s="1786" t="str">
        <f>IF(Z46=0," ",Z46*$Y$11*1000)</f>
        <v xml:space="preserve"> </v>
      </c>
      <c r="AA48" s="1787"/>
      <c r="AB48" s="1786" t="str">
        <f>IF(AB46=0,"",AB46*($Y$8+$Y$9))</f>
        <v/>
      </c>
      <c r="AC48" s="1787"/>
      <c r="AD48" s="1786">
        <f>SUM(R48:AC48)</f>
        <v>0</v>
      </c>
      <c r="AE48" s="1814"/>
      <c r="AF48" s="1827">
        <f>P48-AD48</f>
        <v>0</v>
      </c>
      <c r="AG48" s="1828"/>
      <c r="AH48" s="2012"/>
      <c r="AI48" s="2013"/>
      <c r="AN48" s="1785"/>
      <c r="AO48" s="2020"/>
      <c r="AP48" s="1800" t="s">
        <v>560</v>
      </c>
      <c r="AQ48" s="1801"/>
      <c r="AR48" s="2025" t="e">
        <f t="shared" si="4"/>
        <v>#VALUE!</v>
      </c>
      <c r="AS48" s="2026"/>
      <c r="AT48" s="1828" t="e">
        <f t="shared" si="5"/>
        <v>#VALUE!</v>
      </c>
      <c r="AU48" s="2027"/>
      <c r="AV48" s="1828" t="e">
        <f t="shared" si="6"/>
        <v>#VALUE!</v>
      </c>
      <c r="AW48" s="2027"/>
      <c r="AX48" s="1828" t="e">
        <f t="shared" si="7"/>
        <v>#VALUE!</v>
      </c>
      <c r="AY48" s="2027"/>
      <c r="AZ48" s="1828" t="e">
        <f t="shared" si="8"/>
        <v>#VALUE!</v>
      </c>
      <c r="BA48" s="2027"/>
      <c r="BB48" s="1828" t="e">
        <f t="shared" si="9"/>
        <v>#VALUE!</v>
      </c>
      <c r="BC48" s="2027"/>
      <c r="BD48" s="1828" t="e">
        <f>SUM(AR48:BC48)</f>
        <v>#VALUE!</v>
      </c>
      <c r="BE48" s="2028"/>
    </row>
    <row r="49" spans="1:57" ht="21.9" customHeight="1">
      <c r="A49" s="1783">
        <v>7</v>
      </c>
      <c r="B49" s="1817" t="s">
        <v>487</v>
      </c>
      <c r="C49" s="1818"/>
      <c r="D49" s="1819"/>
      <c r="E49" s="1820"/>
      <c r="F49" s="1821"/>
      <c r="G49" s="1821"/>
      <c r="H49" s="1821"/>
      <c r="I49" s="1821"/>
      <c r="J49" s="1821"/>
      <c r="K49" s="1821"/>
      <c r="L49" s="1821"/>
      <c r="M49" s="1821"/>
      <c r="N49" s="1826"/>
      <c r="O49" s="1826"/>
      <c r="P49" s="1824">
        <f>SUM(D49:O49)</f>
        <v>0</v>
      </c>
      <c r="Q49" s="1825"/>
      <c r="R49" s="1819"/>
      <c r="S49" s="1820"/>
      <c r="T49" s="1821"/>
      <c r="U49" s="1821"/>
      <c r="V49" s="1821"/>
      <c r="W49" s="1821"/>
      <c r="X49" s="1842"/>
      <c r="Y49" s="1843"/>
      <c r="Z49" s="1842"/>
      <c r="AA49" s="1843"/>
      <c r="AB49" s="1826"/>
      <c r="AC49" s="1826"/>
      <c r="AD49" s="1824">
        <f>SUM(R49:AC49)</f>
        <v>0</v>
      </c>
      <c r="AE49" s="1825"/>
      <c r="AF49" s="1844">
        <f>P49-AD49</f>
        <v>0</v>
      </c>
      <c r="AG49" s="1845"/>
      <c r="AH49" s="2006"/>
      <c r="AI49" s="2007"/>
      <c r="AN49" s="1783">
        <v>7</v>
      </c>
      <c r="AO49" s="2018">
        <f>B13</f>
        <v>0</v>
      </c>
      <c r="AP49" s="1840" t="s">
        <v>487</v>
      </c>
      <c r="AQ49" s="1841"/>
      <c r="AR49" s="1980">
        <f t="shared" si="4"/>
        <v>0</v>
      </c>
      <c r="AS49" s="1979"/>
      <c r="AT49" s="1978">
        <f t="shared" si="5"/>
        <v>0</v>
      </c>
      <c r="AU49" s="1978"/>
      <c r="AV49" s="1978">
        <f t="shared" si="6"/>
        <v>0</v>
      </c>
      <c r="AW49" s="1978"/>
      <c r="AX49" s="1978">
        <f t="shared" si="7"/>
        <v>0</v>
      </c>
      <c r="AY49" s="1978"/>
      <c r="AZ49" s="1978">
        <f t="shared" si="8"/>
        <v>0</v>
      </c>
      <c r="BA49" s="1978"/>
      <c r="BB49" s="1824">
        <f t="shared" si="9"/>
        <v>0</v>
      </c>
      <c r="BC49" s="1824"/>
      <c r="BD49" s="1824">
        <f>SUM(AR49:BC49)</f>
        <v>0</v>
      </c>
      <c r="BE49" s="2017"/>
    </row>
    <row r="50" spans="1:57" ht="21.9" customHeight="1">
      <c r="A50" s="1784"/>
      <c r="B50" s="1967" t="s">
        <v>783</v>
      </c>
      <c r="C50" s="1968"/>
      <c r="D50" s="1822"/>
      <c r="E50" s="1823"/>
      <c r="F50" s="1829"/>
      <c r="G50" s="1829"/>
      <c r="H50" s="1829"/>
      <c r="I50" s="1829"/>
      <c r="J50" s="1829"/>
      <c r="K50" s="1829"/>
      <c r="L50" s="1829"/>
      <c r="M50" s="1829"/>
      <c r="N50" s="1831"/>
      <c r="O50" s="1831"/>
      <c r="P50" s="1832" t="s">
        <v>455</v>
      </c>
      <c r="Q50" s="1833"/>
      <c r="R50" s="1822"/>
      <c r="S50" s="1823"/>
      <c r="T50" s="1829"/>
      <c r="U50" s="1829"/>
      <c r="V50" s="1829"/>
      <c r="W50" s="1829"/>
      <c r="X50" s="1823"/>
      <c r="Y50" s="1830"/>
      <c r="Z50" s="1823"/>
      <c r="AA50" s="1830"/>
      <c r="AB50" s="1831"/>
      <c r="AC50" s="1831"/>
      <c r="AD50" s="1832" t="s">
        <v>455</v>
      </c>
      <c r="AE50" s="1833"/>
      <c r="AF50" s="1834" t="s">
        <v>455</v>
      </c>
      <c r="AG50" s="1835"/>
      <c r="AH50" s="2008"/>
      <c r="AI50" s="2009"/>
      <c r="AN50" s="1784"/>
      <c r="AO50" s="2019"/>
      <c r="AP50" s="1967" t="s">
        <v>488</v>
      </c>
      <c r="AQ50" s="1968"/>
      <c r="AR50" s="1815">
        <f t="shared" si="4"/>
        <v>0</v>
      </c>
      <c r="AS50" s="1816"/>
      <c r="AT50" s="1838">
        <f t="shared" si="5"/>
        <v>0</v>
      </c>
      <c r="AU50" s="1838"/>
      <c r="AV50" s="1838">
        <f t="shared" si="6"/>
        <v>0</v>
      </c>
      <c r="AW50" s="1838"/>
      <c r="AX50" s="1838">
        <f t="shared" si="7"/>
        <v>0</v>
      </c>
      <c r="AY50" s="1838"/>
      <c r="AZ50" s="1838">
        <f t="shared" si="8"/>
        <v>0</v>
      </c>
      <c r="BA50" s="1838"/>
      <c r="BB50" s="1981">
        <f t="shared" si="9"/>
        <v>0</v>
      </c>
      <c r="BC50" s="1981"/>
      <c r="BD50" s="1832" t="s">
        <v>416</v>
      </c>
      <c r="BE50" s="2016"/>
    </row>
    <row r="51" spans="1:57" ht="21.9" customHeight="1">
      <c r="A51" s="1784"/>
      <c r="B51" s="1836" t="s">
        <v>549</v>
      </c>
      <c r="C51" s="1837"/>
      <c r="D51" s="1815" t="str">
        <f>IF(D50=0," ",D50*$W$5)</f>
        <v xml:space="preserve"> </v>
      </c>
      <c r="E51" s="1816"/>
      <c r="F51" s="1838" t="str">
        <f>IF(F50=0," ",F50*$W$6)</f>
        <v xml:space="preserve"> </v>
      </c>
      <c r="G51" s="1838"/>
      <c r="H51" s="1839" t="str">
        <f>IF(H50=0," ",H50/$X$12*$W$7)</f>
        <v xml:space="preserve"> </v>
      </c>
      <c r="I51" s="1816"/>
      <c r="J51" s="1838" t="str">
        <f>IF(J50=0," ",J50*$W$10*1000)</f>
        <v xml:space="preserve"> </v>
      </c>
      <c r="K51" s="1838"/>
      <c r="L51" s="1838" t="str">
        <f>IF(L50=0," ",L50*$W$11*1000)</f>
        <v xml:space="preserve"> </v>
      </c>
      <c r="M51" s="1838"/>
      <c r="N51" s="1848" t="str">
        <f>IF(N50=0,"",0)</f>
        <v/>
      </c>
      <c r="O51" s="1849"/>
      <c r="P51" s="1838">
        <f>SUM(D51:O51)</f>
        <v>0</v>
      </c>
      <c r="Q51" s="1917"/>
      <c r="R51" s="1815" t="str">
        <f>IF(R50=0," ",R50*$W$5)</f>
        <v xml:space="preserve"> </v>
      </c>
      <c r="S51" s="1816"/>
      <c r="T51" s="1838" t="str">
        <f>IF(T50=0," ",T50*$W$6)</f>
        <v xml:space="preserve"> </v>
      </c>
      <c r="U51" s="1838"/>
      <c r="V51" s="1839" t="str">
        <f>IF(V50=0," ",V50/$X$12*$W$7)</f>
        <v xml:space="preserve"> </v>
      </c>
      <c r="W51" s="1816"/>
      <c r="X51" s="1838" t="str">
        <f>IF(X50=0," ",X50*$W$10*1000)</f>
        <v xml:space="preserve"> </v>
      </c>
      <c r="Y51" s="1838"/>
      <c r="Z51" s="1838" t="str">
        <f>IF(Z50=0," ",Z50*$W$11*1000)</f>
        <v xml:space="preserve"> </v>
      </c>
      <c r="AA51" s="1838"/>
      <c r="AB51" s="1848" t="str">
        <f>IF(AB50=0,"",0)</f>
        <v/>
      </c>
      <c r="AC51" s="1849"/>
      <c r="AD51" s="1838">
        <f>SUM(R51:AC51)</f>
        <v>0</v>
      </c>
      <c r="AE51" s="1917"/>
      <c r="AF51" s="1922">
        <f>P51-AD51</f>
        <v>0</v>
      </c>
      <c r="AG51" s="1816"/>
      <c r="AH51" s="2010"/>
      <c r="AI51" s="2011"/>
      <c r="AN51" s="1784"/>
      <c r="AO51" s="2019"/>
      <c r="AP51" s="1836" t="s">
        <v>559</v>
      </c>
      <c r="AQ51" s="1837"/>
      <c r="AR51" s="1815" t="e">
        <f t="shared" si="4"/>
        <v>#VALUE!</v>
      </c>
      <c r="AS51" s="1816"/>
      <c r="AT51" s="1838" t="e">
        <f t="shared" si="5"/>
        <v>#VALUE!</v>
      </c>
      <c r="AU51" s="1838"/>
      <c r="AV51" s="1839" t="e">
        <f t="shared" si="6"/>
        <v>#VALUE!</v>
      </c>
      <c r="AW51" s="1816"/>
      <c r="AX51" s="1838" t="e">
        <f t="shared" si="7"/>
        <v>#VALUE!</v>
      </c>
      <c r="AY51" s="1838"/>
      <c r="AZ51" s="1838" t="e">
        <f t="shared" si="8"/>
        <v>#VALUE!</v>
      </c>
      <c r="BA51" s="1838"/>
      <c r="BB51" s="1816" t="e">
        <f t="shared" si="9"/>
        <v>#VALUE!</v>
      </c>
      <c r="BC51" s="1839"/>
      <c r="BD51" s="1838" t="e">
        <f>SUM(AR51:BC51)</f>
        <v>#VALUE!</v>
      </c>
      <c r="BE51" s="2024"/>
    </row>
    <row r="52" spans="1:57" ht="21.9" customHeight="1">
      <c r="A52" s="1785"/>
      <c r="B52" s="1800" t="s">
        <v>550</v>
      </c>
      <c r="C52" s="1801"/>
      <c r="D52" s="1802" t="str">
        <f>IF(D50=0," ",D50*$Y$5)</f>
        <v xml:space="preserve"> </v>
      </c>
      <c r="E52" s="1803"/>
      <c r="F52" s="1786" t="str">
        <f>IF(F50=0," ",F50*$Y$5)</f>
        <v xml:space="preserve"> </v>
      </c>
      <c r="G52" s="1787"/>
      <c r="H52" s="1786" t="str">
        <f>IF(H50=0," ",H50/$X$12*$Y$7)</f>
        <v xml:space="preserve"> </v>
      </c>
      <c r="I52" s="1787"/>
      <c r="J52" s="1786" t="str">
        <f>IF(J50=0," ",J50*$Y$10*1000)</f>
        <v xml:space="preserve"> </v>
      </c>
      <c r="K52" s="1787"/>
      <c r="L52" s="1786" t="str">
        <f>IF(L50=0," ",L50*$Y$11*1000)</f>
        <v xml:space="preserve"> </v>
      </c>
      <c r="M52" s="1787"/>
      <c r="N52" s="1786" t="str">
        <f>IF(N50=0,"",N50*($Y$8+$Y$9))</f>
        <v/>
      </c>
      <c r="O52" s="1787"/>
      <c r="P52" s="1786">
        <f>SUM(D52:O52)</f>
        <v>0</v>
      </c>
      <c r="Q52" s="1814"/>
      <c r="R52" s="1802" t="str">
        <f>IF(R50=0," ",R50*$Y$5)</f>
        <v xml:space="preserve"> </v>
      </c>
      <c r="S52" s="1803"/>
      <c r="T52" s="1786" t="str">
        <f>IF(T50=0," ",T50*$Y$5)</f>
        <v xml:space="preserve"> </v>
      </c>
      <c r="U52" s="1787"/>
      <c r="V52" s="1786" t="str">
        <f>IF(V50=0," ",V50/$X$12*$Y$7)</f>
        <v xml:space="preserve"> </v>
      </c>
      <c r="W52" s="1787"/>
      <c r="X52" s="1786" t="str">
        <f>IF(X50=0," ",X50*$Y$10*1000)</f>
        <v xml:space="preserve"> </v>
      </c>
      <c r="Y52" s="1787"/>
      <c r="Z52" s="1786" t="str">
        <f>IF(Z50=0," ",Z50*$Y$11*1000)</f>
        <v xml:space="preserve"> </v>
      </c>
      <c r="AA52" s="1787"/>
      <c r="AB52" s="1786" t="str">
        <f>IF(AB50=0,"",AB50*($Y$8+$Y$9))</f>
        <v/>
      </c>
      <c r="AC52" s="1787"/>
      <c r="AD52" s="1786">
        <f>SUM(R52:AC52)</f>
        <v>0</v>
      </c>
      <c r="AE52" s="1814"/>
      <c r="AF52" s="1827">
        <f>P52-AD52</f>
        <v>0</v>
      </c>
      <c r="AG52" s="1828"/>
      <c r="AH52" s="2012"/>
      <c r="AI52" s="2013"/>
      <c r="AN52" s="1785"/>
      <c r="AO52" s="2020"/>
      <c r="AP52" s="1800" t="s">
        <v>560</v>
      </c>
      <c r="AQ52" s="1801"/>
      <c r="AR52" s="2025" t="e">
        <f t="shared" si="4"/>
        <v>#VALUE!</v>
      </c>
      <c r="AS52" s="2026"/>
      <c r="AT52" s="1828" t="e">
        <f t="shared" si="5"/>
        <v>#VALUE!</v>
      </c>
      <c r="AU52" s="2027"/>
      <c r="AV52" s="1828" t="e">
        <f t="shared" si="6"/>
        <v>#VALUE!</v>
      </c>
      <c r="AW52" s="2027"/>
      <c r="AX52" s="1828" t="e">
        <f t="shared" si="7"/>
        <v>#VALUE!</v>
      </c>
      <c r="AY52" s="2027"/>
      <c r="AZ52" s="1828" t="e">
        <f t="shared" si="8"/>
        <v>#VALUE!</v>
      </c>
      <c r="BA52" s="2027"/>
      <c r="BB52" s="1828" t="e">
        <f t="shared" si="9"/>
        <v>#VALUE!</v>
      </c>
      <c r="BC52" s="2027"/>
      <c r="BD52" s="1828" t="e">
        <f>SUM(AR52:BC52)</f>
        <v>#VALUE!</v>
      </c>
      <c r="BE52" s="2028"/>
    </row>
    <row r="53" spans="1:57" ht="21.9" customHeight="1">
      <c r="A53" s="1783">
        <v>8</v>
      </c>
      <c r="B53" s="1840" t="s">
        <v>487</v>
      </c>
      <c r="C53" s="1841"/>
      <c r="D53" s="1819"/>
      <c r="E53" s="1820"/>
      <c r="F53" s="1821"/>
      <c r="G53" s="1821"/>
      <c r="H53" s="1821"/>
      <c r="I53" s="1821"/>
      <c r="J53" s="1821"/>
      <c r="K53" s="1821"/>
      <c r="L53" s="1821"/>
      <c r="M53" s="1821"/>
      <c r="N53" s="1826"/>
      <c r="O53" s="1826"/>
      <c r="P53" s="1824">
        <f>SUM(D53:O53)</f>
        <v>0</v>
      </c>
      <c r="Q53" s="1825"/>
      <c r="R53" s="1819"/>
      <c r="S53" s="1820"/>
      <c r="T53" s="1821"/>
      <c r="U53" s="1821"/>
      <c r="V53" s="1821"/>
      <c r="W53" s="1821"/>
      <c r="X53" s="1842"/>
      <c r="Y53" s="1843"/>
      <c r="Z53" s="1842"/>
      <c r="AA53" s="1843"/>
      <c r="AB53" s="1826"/>
      <c r="AC53" s="1826"/>
      <c r="AD53" s="1824">
        <f>SUM(R53:AC53)</f>
        <v>0</v>
      </c>
      <c r="AE53" s="1825"/>
      <c r="AF53" s="1844">
        <f>P53-AD53</f>
        <v>0</v>
      </c>
      <c r="AG53" s="1845"/>
      <c r="AH53" s="2006"/>
      <c r="AI53" s="2007"/>
      <c r="AN53" s="1783">
        <v>8</v>
      </c>
      <c r="AO53" s="2018">
        <f>B14</f>
        <v>0</v>
      </c>
      <c r="AP53" s="1840" t="s">
        <v>487</v>
      </c>
      <c r="AQ53" s="1841"/>
      <c r="AR53" s="1980">
        <f t="shared" si="4"/>
        <v>0</v>
      </c>
      <c r="AS53" s="1979"/>
      <c r="AT53" s="1978">
        <f t="shared" si="5"/>
        <v>0</v>
      </c>
      <c r="AU53" s="1978"/>
      <c r="AV53" s="1978">
        <f t="shared" si="6"/>
        <v>0</v>
      </c>
      <c r="AW53" s="1978"/>
      <c r="AX53" s="1978">
        <f t="shared" si="7"/>
        <v>0</v>
      </c>
      <c r="AY53" s="1978"/>
      <c r="AZ53" s="1978">
        <f t="shared" si="8"/>
        <v>0</v>
      </c>
      <c r="BA53" s="1978"/>
      <c r="BB53" s="1824">
        <f t="shared" si="9"/>
        <v>0</v>
      </c>
      <c r="BC53" s="1824"/>
      <c r="BD53" s="1824">
        <f>SUM(AR53:BC53)</f>
        <v>0</v>
      </c>
      <c r="BE53" s="2017"/>
    </row>
    <row r="54" spans="1:57" ht="21.9" customHeight="1">
      <c r="A54" s="1784"/>
      <c r="B54" s="1967" t="s">
        <v>783</v>
      </c>
      <c r="C54" s="1968"/>
      <c r="D54" s="1822"/>
      <c r="E54" s="1823"/>
      <c r="F54" s="1829"/>
      <c r="G54" s="1829"/>
      <c r="H54" s="1829"/>
      <c r="I54" s="1829"/>
      <c r="J54" s="1829"/>
      <c r="K54" s="1829"/>
      <c r="L54" s="1829"/>
      <c r="M54" s="1829"/>
      <c r="N54" s="1831"/>
      <c r="O54" s="1831"/>
      <c r="P54" s="1832" t="s">
        <v>455</v>
      </c>
      <c r="Q54" s="1833"/>
      <c r="R54" s="1822"/>
      <c r="S54" s="1823"/>
      <c r="T54" s="1829"/>
      <c r="U54" s="1829"/>
      <c r="V54" s="1829"/>
      <c r="W54" s="1829"/>
      <c r="X54" s="1823"/>
      <c r="Y54" s="1830"/>
      <c r="Z54" s="1823"/>
      <c r="AA54" s="1830"/>
      <c r="AB54" s="1831"/>
      <c r="AC54" s="1831"/>
      <c r="AD54" s="1832" t="s">
        <v>455</v>
      </c>
      <c r="AE54" s="1833"/>
      <c r="AF54" s="1834" t="s">
        <v>455</v>
      </c>
      <c r="AG54" s="1835"/>
      <c r="AH54" s="2008"/>
      <c r="AI54" s="2009"/>
      <c r="AN54" s="1784"/>
      <c r="AO54" s="2019"/>
      <c r="AP54" s="1967" t="s">
        <v>488</v>
      </c>
      <c r="AQ54" s="1968"/>
      <c r="AR54" s="1815">
        <f t="shared" si="4"/>
        <v>0</v>
      </c>
      <c r="AS54" s="1816"/>
      <c r="AT54" s="1838">
        <f t="shared" si="5"/>
        <v>0</v>
      </c>
      <c r="AU54" s="1838"/>
      <c r="AV54" s="1838">
        <f t="shared" si="6"/>
        <v>0</v>
      </c>
      <c r="AW54" s="1838"/>
      <c r="AX54" s="1838">
        <f t="shared" si="7"/>
        <v>0</v>
      </c>
      <c r="AY54" s="1838"/>
      <c r="AZ54" s="1838">
        <f t="shared" si="8"/>
        <v>0</v>
      </c>
      <c r="BA54" s="1838"/>
      <c r="BB54" s="1981">
        <f t="shared" si="9"/>
        <v>0</v>
      </c>
      <c r="BC54" s="1981"/>
      <c r="BD54" s="1832" t="s">
        <v>416</v>
      </c>
      <c r="BE54" s="2016"/>
    </row>
    <row r="55" spans="1:57" ht="21.9" customHeight="1">
      <c r="A55" s="1784"/>
      <c r="B55" s="1836" t="s">
        <v>549</v>
      </c>
      <c r="C55" s="1837"/>
      <c r="D55" s="1815" t="str">
        <f>IF(D54=0," ",D54*$W$5)</f>
        <v xml:space="preserve"> </v>
      </c>
      <c r="E55" s="1816"/>
      <c r="F55" s="1838" t="str">
        <f>IF(F54=0," ",F54*$W$6)</f>
        <v xml:space="preserve"> </v>
      </c>
      <c r="G55" s="1838"/>
      <c r="H55" s="1839" t="str">
        <f>IF(H54=0," ",H54/$X$12*$W$7)</f>
        <v xml:space="preserve"> </v>
      </c>
      <c r="I55" s="1816"/>
      <c r="J55" s="1838" t="str">
        <f>IF(J54=0," ",J54*$W$10*1000)</f>
        <v xml:space="preserve"> </v>
      </c>
      <c r="K55" s="1838"/>
      <c r="L55" s="1838" t="str">
        <f>IF(L54=0," ",L54*$W$11*1000)</f>
        <v xml:space="preserve"> </v>
      </c>
      <c r="M55" s="1838"/>
      <c r="N55" s="1848" t="str">
        <f>IF(N54=0,"",0)</f>
        <v/>
      </c>
      <c r="O55" s="1849"/>
      <c r="P55" s="1838">
        <f>SUM(D55:O55)</f>
        <v>0</v>
      </c>
      <c r="Q55" s="1917"/>
      <c r="R55" s="1815" t="str">
        <f>IF(R54=0," ",R54*$W$5)</f>
        <v xml:space="preserve"> </v>
      </c>
      <c r="S55" s="1816"/>
      <c r="T55" s="1838" t="str">
        <f>IF(T54=0," ",T54*$W$6)</f>
        <v xml:space="preserve"> </v>
      </c>
      <c r="U55" s="1838"/>
      <c r="V55" s="1839" t="str">
        <f>IF(V54=0," ",V54/$X$12*$W$7)</f>
        <v xml:space="preserve"> </v>
      </c>
      <c r="W55" s="1816"/>
      <c r="X55" s="1838" t="str">
        <f>IF(X54=0," ",X54*$W$10*1000)</f>
        <v xml:space="preserve"> </v>
      </c>
      <c r="Y55" s="1838"/>
      <c r="Z55" s="1838" t="str">
        <f>IF(Z54=0," ",Z54*$W$11*1000)</f>
        <v xml:space="preserve"> </v>
      </c>
      <c r="AA55" s="1838"/>
      <c r="AB55" s="1848" t="str">
        <f>IF(AB54=0,"",0)</f>
        <v/>
      </c>
      <c r="AC55" s="1849"/>
      <c r="AD55" s="1838">
        <f>SUM(R55:AC55)</f>
        <v>0</v>
      </c>
      <c r="AE55" s="1917"/>
      <c r="AF55" s="1922">
        <f>P55-AD55</f>
        <v>0</v>
      </c>
      <c r="AG55" s="1816"/>
      <c r="AH55" s="2010"/>
      <c r="AI55" s="2011"/>
      <c r="AN55" s="1784"/>
      <c r="AO55" s="2019"/>
      <c r="AP55" s="1836" t="s">
        <v>559</v>
      </c>
      <c r="AQ55" s="1837"/>
      <c r="AR55" s="1815" t="e">
        <f t="shared" si="4"/>
        <v>#VALUE!</v>
      </c>
      <c r="AS55" s="1816"/>
      <c r="AT55" s="1838" t="e">
        <f t="shared" si="5"/>
        <v>#VALUE!</v>
      </c>
      <c r="AU55" s="1838"/>
      <c r="AV55" s="1839" t="e">
        <f t="shared" si="6"/>
        <v>#VALUE!</v>
      </c>
      <c r="AW55" s="1816"/>
      <c r="AX55" s="1838" t="e">
        <f t="shared" si="7"/>
        <v>#VALUE!</v>
      </c>
      <c r="AY55" s="1838"/>
      <c r="AZ55" s="1838" t="e">
        <f t="shared" si="8"/>
        <v>#VALUE!</v>
      </c>
      <c r="BA55" s="1838"/>
      <c r="BB55" s="1816" t="e">
        <f t="shared" si="9"/>
        <v>#VALUE!</v>
      </c>
      <c r="BC55" s="1839"/>
      <c r="BD55" s="1838" t="e">
        <f>SUM(AR55:BC55)</f>
        <v>#VALUE!</v>
      </c>
      <c r="BE55" s="2024"/>
    </row>
    <row r="56" spans="1:57" ht="21.9" customHeight="1">
      <c r="A56" s="1785"/>
      <c r="B56" s="1974" t="s">
        <v>550</v>
      </c>
      <c r="C56" s="1975"/>
      <c r="D56" s="1802" t="str">
        <f>IF(D54=0," ",D54*$Y$5)</f>
        <v xml:space="preserve"> </v>
      </c>
      <c r="E56" s="1803"/>
      <c r="F56" s="1786" t="str">
        <f>IF(F54=0," ",F54*$Y$5)</f>
        <v xml:space="preserve"> </v>
      </c>
      <c r="G56" s="1787"/>
      <c r="H56" s="1786" t="str">
        <f>IF(H54=0," ",H54/$X$12*$Y$7)</f>
        <v xml:space="preserve"> </v>
      </c>
      <c r="I56" s="1787"/>
      <c r="J56" s="1786" t="str">
        <f>IF(J54=0," ",J54*$Y$10*1000)</f>
        <v xml:space="preserve"> </v>
      </c>
      <c r="K56" s="1787"/>
      <c r="L56" s="1786" t="str">
        <f>IF(L54=0," ",L54*$Y$11*1000)</f>
        <v xml:space="preserve"> </v>
      </c>
      <c r="M56" s="1787"/>
      <c r="N56" s="1786" t="str">
        <f>IF(N54=0,"",N54*($Y$8+$Y$9))</f>
        <v/>
      </c>
      <c r="O56" s="1787"/>
      <c r="P56" s="1786">
        <f>SUM(D56:O56)</f>
        <v>0</v>
      </c>
      <c r="Q56" s="1814"/>
      <c r="R56" s="1802" t="str">
        <f>IF(R54=0," ",R54*$Y$5)</f>
        <v xml:space="preserve"> </v>
      </c>
      <c r="S56" s="1803"/>
      <c r="T56" s="1786" t="str">
        <f>IF(T54=0," ",T54*$Y$5)</f>
        <v xml:space="preserve"> </v>
      </c>
      <c r="U56" s="1787"/>
      <c r="V56" s="1786" t="str">
        <f>IF(V54=0," ",V54/$X$12*$Y$7)</f>
        <v xml:space="preserve"> </v>
      </c>
      <c r="W56" s="1787"/>
      <c r="X56" s="1786" t="str">
        <f>IF(X54=0," ",X54*$Y$10*1000)</f>
        <v xml:space="preserve"> </v>
      </c>
      <c r="Y56" s="1787"/>
      <c r="Z56" s="1786" t="str">
        <f>IF(Z54=0," ",Z54*$Y$11*1000)</f>
        <v xml:space="preserve"> </v>
      </c>
      <c r="AA56" s="1787"/>
      <c r="AB56" s="1786" t="str">
        <f>IF(AB54=0,"",AB54*($Y$8+$Y$9))</f>
        <v/>
      </c>
      <c r="AC56" s="1787"/>
      <c r="AD56" s="1786">
        <f>SUM(R56:AC56)</f>
        <v>0</v>
      </c>
      <c r="AE56" s="1814"/>
      <c r="AF56" s="1827">
        <f>P56-AD56</f>
        <v>0</v>
      </c>
      <c r="AG56" s="1828"/>
      <c r="AH56" s="2012"/>
      <c r="AI56" s="2013"/>
      <c r="AN56" s="1785"/>
      <c r="AO56" s="2020"/>
      <c r="AP56" s="1800" t="s">
        <v>560</v>
      </c>
      <c r="AQ56" s="1801"/>
      <c r="AR56" s="2025" t="e">
        <f t="shared" si="4"/>
        <v>#VALUE!</v>
      </c>
      <c r="AS56" s="2026"/>
      <c r="AT56" s="1828" t="e">
        <f t="shared" si="5"/>
        <v>#VALUE!</v>
      </c>
      <c r="AU56" s="2027"/>
      <c r="AV56" s="1828" t="e">
        <f t="shared" si="6"/>
        <v>#VALUE!</v>
      </c>
      <c r="AW56" s="2027"/>
      <c r="AX56" s="1828" t="e">
        <f t="shared" si="7"/>
        <v>#VALUE!</v>
      </c>
      <c r="AY56" s="2027"/>
      <c r="AZ56" s="1828" t="e">
        <f t="shared" si="8"/>
        <v>#VALUE!</v>
      </c>
      <c r="BA56" s="2027"/>
      <c r="BB56" s="1828" t="e">
        <f t="shared" si="9"/>
        <v>#VALUE!</v>
      </c>
      <c r="BC56" s="2027"/>
      <c r="BD56" s="1828" t="e">
        <f>SUM(AR56:BC56)</f>
        <v>#VALUE!</v>
      </c>
      <c r="BE56" s="2028"/>
    </row>
    <row r="57" spans="1:57" ht="21.9" customHeight="1">
      <c r="A57" s="1783">
        <v>9</v>
      </c>
      <c r="B57" s="1817" t="s">
        <v>487</v>
      </c>
      <c r="C57" s="1818"/>
      <c r="D57" s="1819"/>
      <c r="E57" s="1820"/>
      <c r="F57" s="1821"/>
      <c r="G57" s="1821"/>
      <c r="H57" s="1821"/>
      <c r="I57" s="1821"/>
      <c r="J57" s="1821"/>
      <c r="K57" s="1821"/>
      <c r="L57" s="1821"/>
      <c r="M57" s="1821"/>
      <c r="N57" s="1826"/>
      <c r="O57" s="1826"/>
      <c r="P57" s="1824">
        <f>SUM(D57:O57)</f>
        <v>0</v>
      </c>
      <c r="Q57" s="1825"/>
      <c r="R57" s="1819"/>
      <c r="S57" s="1820"/>
      <c r="T57" s="1821"/>
      <c r="U57" s="1821"/>
      <c r="V57" s="1821"/>
      <c r="W57" s="1821"/>
      <c r="X57" s="1842"/>
      <c r="Y57" s="1843"/>
      <c r="Z57" s="1842"/>
      <c r="AA57" s="1843"/>
      <c r="AB57" s="1826"/>
      <c r="AC57" s="1826"/>
      <c r="AD57" s="1824">
        <f>SUM(R57:AC57)</f>
        <v>0</v>
      </c>
      <c r="AE57" s="1825"/>
      <c r="AF57" s="1844">
        <f>P57-AD57</f>
        <v>0</v>
      </c>
      <c r="AG57" s="1845"/>
      <c r="AH57" s="2006"/>
      <c r="AI57" s="2007"/>
      <c r="AN57" s="1783">
        <v>9</v>
      </c>
      <c r="AO57" s="2018">
        <f>B15</f>
        <v>0</v>
      </c>
      <c r="AP57" s="1840" t="s">
        <v>487</v>
      </c>
      <c r="AQ57" s="1841"/>
      <c r="AR57" s="1980">
        <f t="shared" si="4"/>
        <v>0</v>
      </c>
      <c r="AS57" s="1979"/>
      <c r="AT57" s="1978">
        <f t="shared" si="5"/>
        <v>0</v>
      </c>
      <c r="AU57" s="1978"/>
      <c r="AV57" s="1978">
        <f t="shared" si="6"/>
        <v>0</v>
      </c>
      <c r="AW57" s="1978"/>
      <c r="AX57" s="1978">
        <f t="shared" si="7"/>
        <v>0</v>
      </c>
      <c r="AY57" s="1978"/>
      <c r="AZ57" s="1978">
        <f t="shared" si="8"/>
        <v>0</v>
      </c>
      <c r="BA57" s="1978"/>
      <c r="BB57" s="1824">
        <f t="shared" si="9"/>
        <v>0</v>
      </c>
      <c r="BC57" s="1824"/>
      <c r="BD57" s="1824">
        <f>SUM(AR57:BC57)</f>
        <v>0</v>
      </c>
      <c r="BE57" s="2017"/>
    </row>
    <row r="58" spans="1:57" ht="21.9" customHeight="1">
      <c r="A58" s="1784"/>
      <c r="B58" s="1967" t="s">
        <v>783</v>
      </c>
      <c r="C58" s="1968"/>
      <c r="D58" s="1822"/>
      <c r="E58" s="1823"/>
      <c r="F58" s="1829"/>
      <c r="G58" s="1829"/>
      <c r="H58" s="1829"/>
      <c r="I58" s="1829"/>
      <c r="J58" s="1829"/>
      <c r="K58" s="1829"/>
      <c r="L58" s="1829"/>
      <c r="M58" s="1829"/>
      <c r="N58" s="1831"/>
      <c r="O58" s="1831"/>
      <c r="P58" s="1832" t="s">
        <v>455</v>
      </c>
      <c r="Q58" s="1833"/>
      <c r="R58" s="1822"/>
      <c r="S58" s="1823"/>
      <c r="T58" s="1829"/>
      <c r="U58" s="1829"/>
      <c r="V58" s="1829"/>
      <c r="W58" s="1829"/>
      <c r="X58" s="1823"/>
      <c r="Y58" s="1830"/>
      <c r="Z58" s="1823"/>
      <c r="AA58" s="1830"/>
      <c r="AB58" s="1831"/>
      <c r="AC58" s="1831"/>
      <c r="AD58" s="1832" t="s">
        <v>455</v>
      </c>
      <c r="AE58" s="1833"/>
      <c r="AF58" s="1834" t="s">
        <v>455</v>
      </c>
      <c r="AG58" s="1835"/>
      <c r="AH58" s="2008"/>
      <c r="AI58" s="2009"/>
      <c r="AN58" s="1784"/>
      <c r="AO58" s="2019"/>
      <c r="AP58" s="1967" t="s">
        <v>488</v>
      </c>
      <c r="AQ58" s="1968"/>
      <c r="AR58" s="1815">
        <f t="shared" si="4"/>
        <v>0</v>
      </c>
      <c r="AS58" s="1816"/>
      <c r="AT58" s="1838">
        <f t="shared" si="5"/>
        <v>0</v>
      </c>
      <c r="AU58" s="1838"/>
      <c r="AV58" s="1838">
        <f t="shared" si="6"/>
        <v>0</v>
      </c>
      <c r="AW58" s="1838"/>
      <c r="AX58" s="1838">
        <f t="shared" si="7"/>
        <v>0</v>
      </c>
      <c r="AY58" s="1838"/>
      <c r="AZ58" s="1838">
        <f t="shared" si="8"/>
        <v>0</v>
      </c>
      <c r="BA58" s="1838"/>
      <c r="BB58" s="1981">
        <f t="shared" si="9"/>
        <v>0</v>
      </c>
      <c r="BC58" s="1981"/>
      <c r="BD58" s="1832" t="s">
        <v>416</v>
      </c>
      <c r="BE58" s="2016"/>
    </row>
    <row r="59" spans="1:57" ht="21.9" customHeight="1">
      <c r="A59" s="1784"/>
      <c r="B59" s="1836" t="s">
        <v>549</v>
      </c>
      <c r="C59" s="1837"/>
      <c r="D59" s="1815" t="str">
        <f>IF(D58=0," ",D58*$W$5)</f>
        <v xml:space="preserve"> </v>
      </c>
      <c r="E59" s="1816"/>
      <c r="F59" s="1838" t="str">
        <f>IF(F58=0," ",F58*$W$6)</f>
        <v xml:space="preserve"> </v>
      </c>
      <c r="G59" s="1838"/>
      <c r="H59" s="1839" t="str">
        <f>IF(H58=0," ",H58/$X$12*$W$7)</f>
        <v xml:space="preserve"> </v>
      </c>
      <c r="I59" s="1816"/>
      <c r="J59" s="1838" t="str">
        <f>IF(J58=0," ",J58*$W$10*1000)</f>
        <v xml:space="preserve"> </v>
      </c>
      <c r="K59" s="1838"/>
      <c r="L59" s="1838" t="str">
        <f>IF(L58=0," ",L58*$W$11*1000)</f>
        <v xml:space="preserve"> </v>
      </c>
      <c r="M59" s="1838"/>
      <c r="N59" s="1848" t="str">
        <f>IF(N58=0,"",0)</f>
        <v/>
      </c>
      <c r="O59" s="1849"/>
      <c r="P59" s="1838">
        <f>SUM(D59:O59)</f>
        <v>0</v>
      </c>
      <c r="Q59" s="1917"/>
      <c r="R59" s="1815" t="str">
        <f>IF(R58=0," ",R58*$W$5)</f>
        <v xml:space="preserve"> </v>
      </c>
      <c r="S59" s="1816"/>
      <c r="T59" s="1838" t="str">
        <f>IF(T58=0," ",T58*$W$6)</f>
        <v xml:space="preserve"> </v>
      </c>
      <c r="U59" s="1838"/>
      <c r="V59" s="1839" t="str">
        <f>IF(V58=0," ",V58/$X$12*$W$7)</f>
        <v xml:space="preserve"> </v>
      </c>
      <c r="W59" s="1816"/>
      <c r="X59" s="1838" t="str">
        <f>IF(X58=0," ",X58*$W$10*1000)</f>
        <v xml:space="preserve"> </v>
      </c>
      <c r="Y59" s="1838"/>
      <c r="Z59" s="1838" t="str">
        <f>IF(Z58=0," ",Z58*$W$11*1000)</f>
        <v xml:space="preserve"> </v>
      </c>
      <c r="AA59" s="1838"/>
      <c r="AB59" s="1848" t="str">
        <f>IF(AB58=0,"",0)</f>
        <v/>
      </c>
      <c r="AC59" s="1849"/>
      <c r="AD59" s="1838">
        <f>SUM(R59:AC59)</f>
        <v>0</v>
      </c>
      <c r="AE59" s="1917"/>
      <c r="AF59" s="1922">
        <f>P59-AD59</f>
        <v>0</v>
      </c>
      <c r="AG59" s="1816"/>
      <c r="AH59" s="2010"/>
      <c r="AI59" s="2011"/>
      <c r="AN59" s="1784"/>
      <c r="AO59" s="2019"/>
      <c r="AP59" s="1836" t="s">
        <v>559</v>
      </c>
      <c r="AQ59" s="1837"/>
      <c r="AR59" s="1815" t="e">
        <f t="shared" si="4"/>
        <v>#VALUE!</v>
      </c>
      <c r="AS59" s="1816"/>
      <c r="AT59" s="1838" t="e">
        <f t="shared" si="5"/>
        <v>#VALUE!</v>
      </c>
      <c r="AU59" s="1838"/>
      <c r="AV59" s="1839" t="e">
        <f t="shared" si="6"/>
        <v>#VALUE!</v>
      </c>
      <c r="AW59" s="1816"/>
      <c r="AX59" s="1838" t="e">
        <f t="shared" si="7"/>
        <v>#VALUE!</v>
      </c>
      <c r="AY59" s="1838"/>
      <c r="AZ59" s="1838" t="e">
        <f t="shared" si="8"/>
        <v>#VALUE!</v>
      </c>
      <c r="BA59" s="1838"/>
      <c r="BB59" s="1816" t="e">
        <f t="shared" si="9"/>
        <v>#VALUE!</v>
      </c>
      <c r="BC59" s="1839"/>
      <c r="BD59" s="1838" t="e">
        <f>SUM(AR59:BC59)</f>
        <v>#VALUE!</v>
      </c>
      <c r="BE59" s="2024"/>
    </row>
    <row r="60" spans="1:57" ht="21.9" customHeight="1">
      <c r="A60" s="1785"/>
      <c r="B60" s="1800" t="s">
        <v>550</v>
      </c>
      <c r="C60" s="1801"/>
      <c r="D60" s="1802" t="str">
        <f>IF(D58=0," ",D58*$Y$5)</f>
        <v xml:space="preserve"> </v>
      </c>
      <c r="E60" s="1803"/>
      <c r="F60" s="1786" t="str">
        <f>IF(F58=0," ",F58*$Y$5)</f>
        <v xml:space="preserve"> </v>
      </c>
      <c r="G60" s="1787"/>
      <c r="H60" s="1786" t="str">
        <f>IF(H58=0," ",H58/$X$12*$Y$7)</f>
        <v xml:space="preserve"> </v>
      </c>
      <c r="I60" s="1787"/>
      <c r="J60" s="1786" t="str">
        <f>IF(J58=0," ",J58*$Y$10*1000)</f>
        <v xml:space="preserve"> </v>
      </c>
      <c r="K60" s="1787"/>
      <c r="L60" s="1786" t="str">
        <f>IF(L58=0," ",L58*$Y$11*1000)</f>
        <v xml:space="preserve"> </v>
      </c>
      <c r="M60" s="1787"/>
      <c r="N60" s="1786" t="str">
        <f>IF(N58=0,"",N58*($Y$8+$Y$9))</f>
        <v/>
      </c>
      <c r="O60" s="1787"/>
      <c r="P60" s="1786">
        <f>SUM(D60:O60)</f>
        <v>0</v>
      </c>
      <c r="Q60" s="1814"/>
      <c r="R60" s="1802" t="str">
        <f>IF(R58=0," ",R58*$Y$5)</f>
        <v xml:space="preserve"> </v>
      </c>
      <c r="S60" s="1803"/>
      <c r="T60" s="1786" t="str">
        <f>IF(T58=0," ",T58*$Y$5)</f>
        <v xml:space="preserve"> </v>
      </c>
      <c r="U60" s="1787"/>
      <c r="V60" s="1786" t="str">
        <f>IF(V58=0," ",V58/$X$12*$Y$7)</f>
        <v xml:space="preserve"> </v>
      </c>
      <c r="W60" s="1787"/>
      <c r="X60" s="1786" t="str">
        <f>IF(X58=0," ",X58*$Y$10*1000)</f>
        <v xml:space="preserve"> </v>
      </c>
      <c r="Y60" s="1787"/>
      <c r="Z60" s="1786" t="str">
        <f>IF(Z58=0," ",Z58*$Y$11*1000)</f>
        <v xml:space="preserve"> </v>
      </c>
      <c r="AA60" s="1787"/>
      <c r="AB60" s="1786" t="str">
        <f>IF(AB58=0,"",AB58*($Y$8+$Y$9))</f>
        <v/>
      </c>
      <c r="AC60" s="1787"/>
      <c r="AD60" s="1786">
        <f>SUM(R60:AC60)</f>
        <v>0</v>
      </c>
      <c r="AE60" s="1814"/>
      <c r="AF60" s="1827">
        <f>P60-AD60</f>
        <v>0</v>
      </c>
      <c r="AG60" s="1828"/>
      <c r="AH60" s="2012"/>
      <c r="AI60" s="2013"/>
      <c r="AN60" s="1785"/>
      <c r="AO60" s="2020"/>
      <c r="AP60" s="1800" t="s">
        <v>560</v>
      </c>
      <c r="AQ60" s="1801"/>
      <c r="AR60" s="2025" t="e">
        <f t="shared" si="4"/>
        <v>#VALUE!</v>
      </c>
      <c r="AS60" s="2026"/>
      <c r="AT60" s="1828" t="e">
        <f t="shared" si="5"/>
        <v>#VALUE!</v>
      </c>
      <c r="AU60" s="2027"/>
      <c r="AV60" s="1828" t="e">
        <f t="shared" si="6"/>
        <v>#VALUE!</v>
      </c>
      <c r="AW60" s="2027"/>
      <c r="AX60" s="1828" t="e">
        <f t="shared" si="7"/>
        <v>#VALUE!</v>
      </c>
      <c r="AY60" s="2027"/>
      <c r="AZ60" s="1828" t="e">
        <f t="shared" si="8"/>
        <v>#VALUE!</v>
      </c>
      <c r="BA60" s="2027"/>
      <c r="BB60" s="1828" t="e">
        <f t="shared" si="9"/>
        <v>#VALUE!</v>
      </c>
      <c r="BC60" s="2027"/>
      <c r="BD60" s="1828" t="e">
        <f>SUM(AR60:BC60)</f>
        <v>#VALUE!</v>
      </c>
      <c r="BE60" s="2028"/>
    </row>
    <row r="61" spans="1:57" ht="21.9" customHeight="1">
      <c r="A61" s="1783">
        <v>10</v>
      </c>
      <c r="B61" s="1840" t="s">
        <v>487</v>
      </c>
      <c r="C61" s="1841"/>
      <c r="D61" s="1819"/>
      <c r="E61" s="1820"/>
      <c r="F61" s="1821"/>
      <c r="G61" s="1821"/>
      <c r="H61" s="1821"/>
      <c r="I61" s="1821"/>
      <c r="J61" s="1821"/>
      <c r="K61" s="1821"/>
      <c r="L61" s="1821"/>
      <c r="M61" s="1821"/>
      <c r="N61" s="1826"/>
      <c r="O61" s="1826"/>
      <c r="P61" s="1824">
        <f>SUM(D61:O61)</f>
        <v>0</v>
      </c>
      <c r="Q61" s="1825"/>
      <c r="R61" s="1819"/>
      <c r="S61" s="1820"/>
      <c r="T61" s="1821"/>
      <c r="U61" s="1821"/>
      <c r="V61" s="1821"/>
      <c r="W61" s="1821"/>
      <c r="X61" s="1842"/>
      <c r="Y61" s="1843"/>
      <c r="Z61" s="1842"/>
      <c r="AA61" s="1843"/>
      <c r="AB61" s="1826"/>
      <c r="AC61" s="1826"/>
      <c r="AD61" s="1824">
        <f>SUM(R61:AC61)</f>
        <v>0</v>
      </c>
      <c r="AE61" s="1825"/>
      <c r="AF61" s="1844">
        <f>P61-AD61</f>
        <v>0</v>
      </c>
      <c r="AG61" s="1845"/>
      <c r="AH61" s="2006"/>
      <c r="AI61" s="2007"/>
      <c r="AN61" s="1783">
        <v>10</v>
      </c>
      <c r="AO61" s="2018">
        <f>B16</f>
        <v>0</v>
      </c>
      <c r="AP61" s="1840" t="s">
        <v>487</v>
      </c>
      <c r="AQ61" s="1841"/>
      <c r="AR61" s="1980">
        <f t="shared" si="4"/>
        <v>0</v>
      </c>
      <c r="AS61" s="1979"/>
      <c r="AT61" s="1978">
        <f t="shared" si="5"/>
        <v>0</v>
      </c>
      <c r="AU61" s="1978"/>
      <c r="AV61" s="1978">
        <f t="shared" si="6"/>
        <v>0</v>
      </c>
      <c r="AW61" s="1978"/>
      <c r="AX61" s="1978">
        <f t="shared" si="7"/>
        <v>0</v>
      </c>
      <c r="AY61" s="1978"/>
      <c r="AZ61" s="1978">
        <f t="shared" si="8"/>
        <v>0</v>
      </c>
      <c r="BA61" s="1978"/>
      <c r="BB61" s="1824">
        <f t="shared" si="9"/>
        <v>0</v>
      </c>
      <c r="BC61" s="1824"/>
      <c r="BD61" s="1824">
        <f>SUM(AR61:BC61)</f>
        <v>0</v>
      </c>
      <c r="BE61" s="2017"/>
    </row>
    <row r="62" spans="1:57" ht="21.9" customHeight="1">
      <c r="A62" s="1784"/>
      <c r="B62" s="1967" t="s">
        <v>783</v>
      </c>
      <c r="C62" s="1968"/>
      <c r="D62" s="1822"/>
      <c r="E62" s="1823"/>
      <c r="F62" s="1829"/>
      <c r="G62" s="1829"/>
      <c r="H62" s="1829"/>
      <c r="I62" s="1829"/>
      <c r="J62" s="1829"/>
      <c r="K62" s="1829"/>
      <c r="L62" s="1829"/>
      <c r="M62" s="1829"/>
      <c r="N62" s="1831"/>
      <c r="O62" s="1831"/>
      <c r="P62" s="1832" t="s">
        <v>455</v>
      </c>
      <c r="Q62" s="1833"/>
      <c r="R62" s="1822"/>
      <c r="S62" s="1823"/>
      <c r="T62" s="1829"/>
      <c r="U62" s="1829"/>
      <c r="V62" s="1829"/>
      <c r="W62" s="1829"/>
      <c r="X62" s="1823"/>
      <c r="Y62" s="1830"/>
      <c r="Z62" s="1823"/>
      <c r="AA62" s="1830"/>
      <c r="AB62" s="1831"/>
      <c r="AC62" s="1831"/>
      <c r="AD62" s="1832" t="s">
        <v>455</v>
      </c>
      <c r="AE62" s="1833"/>
      <c r="AF62" s="1834" t="s">
        <v>455</v>
      </c>
      <c r="AG62" s="1835"/>
      <c r="AH62" s="2008"/>
      <c r="AI62" s="2009"/>
      <c r="AN62" s="1784"/>
      <c r="AO62" s="2019"/>
      <c r="AP62" s="1967" t="s">
        <v>488</v>
      </c>
      <c r="AQ62" s="1968"/>
      <c r="AR62" s="1815">
        <f t="shared" si="4"/>
        <v>0</v>
      </c>
      <c r="AS62" s="1816"/>
      <c r="AT62" s="1838">
        <f t="shared" si="5"/>
        <v>0</v>
      </c>
      <c r="AU62" s="1838"/>
      <c r="AV62" s="1838">
        <f t="shared" si="6"/>
        <v>0</v>
      </c>
      <c r="AW62" s="1838"/>
      <c r="AX62" s="1838">
        <f t="shared" si="7"/>
        <v>0</v>
      </c>
      <c r="AY62" s="1838"/>
      <c r="AZ62" s="1838">
        <f t="shared" si="8"/>
        <v>0</v>
      </c>
      <c r="BA62" s="1838"/>
      <c r="BB62" s="1981">
        <f t="shared" si="9"/>
        <v>0</v>
      </c>
      <c r="BC62" s="1981"/>
      <c r="BD62" s="1832" t="s">
        <v>416</v>
      </c>
      <c r="BE62" s="2016"/>
    </row>
    <row r="63" spans="1:57" ht="21.9" customHeight="1">
      <c r="A63" s="1784"/>
      <c r="B63" s="1836" t="s">
        <v>549</v>
      </c>
      <c r="C63" s="1837"/>
      <c r="D63" s="1815" t="str">
        <f>IF(D62=0," ",D62*$W$5)</f>
        <v xml:space="preserve"> </v>
      </c>
      <c r="E63" s="1816"/>
      <c r="F63" s="1838" t="str">
        <f>IF(F62=0," ",F62*$W$6)</f>
        <v xml:space="preserve"> </v>
      </c>
      <c r="G63" s="1838"/>
      <c r="H63" s="1839" t="str">
        <f>IF(H62=0," ",H62/$X$12*$W$7)</f>
        <v xml:space="preserve"> </v>
      </c>
      <c r="I63" s="1816"/>
      <c r="J63" s="1838" t="str">
        <f>IF(J62=0," ",J62*$W$10*1000)</f>
        <v xml:space="preserve"> </v>
      </c>
      <c r="K63" s="1838"/>
      <c r="L63" s="1838" t="str">
        <f>IF(L62=0," ",L62*$W$11*1000)</f>
        <v xml:space="preserve"> </v>
      </c>
      <c r="M63" s="1838"/>
      <c r="N63" s="1848" t="str">
        <f>IF(N62=0,"",0)</f>
        <v/>
      </c>
      <c r="O63" s="1849"/>
      <c r="P63" s="1838">
        <f>SUM(D63:O63)</f>
        <v>0</v>
      </c>
      <c r="Q63" s="1917"/>
      <c r="R63" s="1815" t="str">
        <f>IF(R62=0," ",R62*$W$5)</f>
        <v xml:space="preserve"> </v>
      </c>
      <c r="S63" s="1816"/>
      <c r="T63" s="1838" t="str">
        <f>IF(T62=0," ",T62*$W$6)</f>
        <v xml:space="preserve"> </v>
      </c>
      <c r="U63" s="1838"/>
      <c r="V63" s="1839" t="str">
        <f>IF(V62=0," ",V62/$X$12*$W$7)</f>
        <v xml:space="preserve"> </v>
      </c>
      <c r="W63" s="1816"/>
      <c r="X63" s="1838" t="str">
        <f>IF(X62=0," ",X62*$W$10*1000)</f>
        <v xml:space="preserve"> </v>
      </c>
      <c r="Y63" s="1838"/>
      <c r="Z63" s="1838" t="str">
        <f>IF(Z62=0," ",Z62*$W$11*1000)</f>
        <v xml:space="preserve"> </v>
      </c>
      <c r="AA63" s="1838"/>
      <c r="AB63" s="1848" t="str">
        <f>IF(AB62=0,"",0)</f>
        <v/>
      </c>
      <c r="AC63" s="1849"/>
      <c r="AD63" s="1838">
        <f>SUM(R63:AC63)</f>
        <v>0</v>
      </c>
      <c r="AE63" s="1917"/>
      <c r="AF63" s="1922">
        <f>P63-AD63</f>
        <v>0</v>
      </c>
      <c r="AG63" s="1816"/>
      <c r="AH63" s="2010"/>
      <c r="AI63" s="2011"/>
      <c r="AN63" s="1784"/>
      <c r="AO63" s="2019"/>
      <c r="AP63" s="1836" t="s">
        <v>559</v>
      </c>
      <c r="AQ63" s="1837"/>
      <c r="AR63" s="1815" t="e">
        <f t="shared" si="4"/>
        <v>#VALUE!</v>
      </c>
      <c r="AS63" s="1816"/>
      <c r="AT63" s="1838" t="e">
        <f t="shared" si="5"/>
        <v>#VALUE!</v>
      </c>
      <c r="AU63" s="1838"/>
      <c r="AV63" s="1839" t="e">
        <f t="shared" si="6"/>
        <v>#VALUE!</v>
      </c>
      <c r="AW63" s="1816"/>
      <c r="AX63" s="1838" t="e">
        <f t="shared" si="7"/>
        <v>#VALUE!</v>
      </c>
      <c r="AY63" s="1838"/>
      <c r="AZ63" s="1838" t="e">
        <f t="shared" si="8"/>
        <v>#VALUE!</v>
      </c>
      <c r="BA63" s="1838"/>
      <c r="BB63" s="1816" t="e">
        <f t="shared" si="9"/>
        <v>#VALUE!</v>
      </c>
      <c r="BC63" s="1839"/>
      <c r="BD63" s="1838" t="e">
        <f>SUM(AR63:BC63)</f>
        <v>#VALUE!</v>
      </c>
      <c r="BE63" s="2024"/>
    </row>
    <row r="64" spans="1:57" ht="21.9" customHeight="1" thickBot="1">
      <c r="A64" s="1813"/>
      <c r="B64" s="1800" t="s">
        <v>550</v>
      </c>
      <c r="C64" s="1801"/>
      <c r="D64" s="1802" t="str">
        <f>IF(D62=0," ",D62*$Y$5)</f>
        <v xml:space="preserve"> </v>
      </c>
      <c r="E64" s="1803"/>
      <c r="F64" s="1786" t="str">
        <f>IF(F62=0," ",F62*$Y$5)</f>
        <v xml:space="preserve"> </v>
      </c>
      <c r="G64" s="1787"/>
      <c r="H64" s="1786" t="str">
        <f>IF(H62=0," ",H62/$X$12*$Y$7)</f>
        <v xml:space="preserve"> </v>
      </c>
      <c r="I64" s="1787"/>
      <c r="J64" s="1786" t="str">
        <f>IF(J62=0," ",J62*$Y$10*1000)</f>
        <v xml:space="preserve"> </v>
      </c>
      <c r="K64" s="1787"/>
      <c r="L64" s="1786" t="str">
        <f>IF(L62=0," ",L62*$Y$11*1000)</f>
        <v xml:space="preserve"> </v>
      </c>
      <c r="M64" s="1787"/>
      <c r="N64" s="1786" t="str">
        <f>IF(N62=0,"",N62*($Y$8+$Y$9))</f>
        <v/>
      </c>
      <c r="O64" s="1787"/>
      <c r="P64" s="1786">
        <f>SUM(D64:O64)</f>
        <v>0</v>
      </c>
      <c r="Q64" s="1814"/>
      <c r="R64" s="1802" t="str">
        <f>IF(R62=0," ",R62*$Y$5)</f>
        <v xml:space="preserve"> </v>
      </c>
      <c r="S64" s="1803"/>
      <c r="T64" s="1786" t="str">
        <f>IF(T62=0," ",T62*$Y$5)</f>
        <v xml:space="preserve"> </v>
      </c>
      <c r="U64" s="1787"/>
      <c r="V64" s="1786" t="str">
        <f>IF(V62=0," ",V62/$X$12*$Y$7)</f>
        <v xml:space="preserve"> </v>
      </c>
      <c r="W64" s="1787"/>
      <c r="X64" s="1786" t="str">
        <f>IF(X62=0," ",X62*$Y$10*1000)</f>
        <v xml:space="preserve"> </v>
      </c>
      <c r="Y64" s="1787"/>
      <c r="Z64" s="1786" t="str">
        <f>IF(Z62=0," ",Z62*$Y$11*1000)</f>
        <v xml:space="preserve"> </v>
      </c>
      <c r="AA64" s="1787"/>
      <c r="AB64" s="1786" t="str">
        <f>IF(AB62=0,"",AB62*($Y$8+$Y$9))</f>
        <v/>
      </c>
      <c r="AC64" s="1787"/>
      <c r="AD64" s="1786">
        <f>SUM(R64:AC64)</f>
        <v>0</v>
      </c>
      <c r="AE64" s="1814"/>
      <c r="AF64" s="1827">
        <f>P64-AD64</f>
        <v>0</v>
      </c>
      <c r="AG64" s="1828"/>
      <c r="AH64" s="2012"/>
      <c r="AI64" s="2013"/>
      <c r="AN64" s="1813"/>
      <c r="AO64" s="2034"/>
      <c r="AP64" s="1800" t="s">
        <v>560</v>
      </c>
      <c r="AQ64" s="1801"/>
      <c r="AR64" s="2025" t="e">
        <f t="shared" si="4"/>
        <v>#VALUE!</v>
      </c>
      <c r="AS64" s="2026"/>
      <c r="AT64" s="1828" t="e">
        <f t="shared" si="5"/>
        <v>#VALUE!</v>
      </c>
      <c r="AU64" s="2027"/>
      <c r="AV64" s="1828" t="e">
        <f t="shared" si="6"/>
        <v>#VALUE!</v>
      </c>
      <c r="AW64" s="2027"/>
      <c r="AX64" s="1828" t="e">
        <f t="shared" si="7"/>
        <v>#VALUE!</v>
      </c>
      <c r="AY64" s="2027"/>
      <c r="AZ64" s="1828" t="e">
        <f t="shared" si="8"/>
        <v>#VALUE!</v>
      </c>
      <c r="BA64" s="2027"/>
      <c r="BB64" s="1828" t="e">
        <f t="shared" si="9"/>
        <v>#VALUE!</v>
      </c>
      <c r="BC64" s="2027"/>
      <c r="BD64" s="1828" t="e">
        <f>SUM(AR64:BC64)</f>
        <v>#VALUE!</v>
      </c>
      <c r="BE64" s="2028"/>
    </row>
    <row r="65" spans="1:57" ht="21.9" customHeight="1" thickTop="1">
      <c r="A65" s="1973" t="s">
        <v>22</v>
      </c>
      <c r="B65" s="1976" t="s">
        <v>487</v>
      </c>
      <c r="C65" s="1977"/>
      <c r="D65" s="1997">
        <f>SUM(D25,D29,D33,D37,D41,D45,D49,D53,D57,D61)</f>
        <v>0</v>
      </c>
      <c r="E65" s="1998"/>
      <c r="F65" s="1999">
        <f>SUM(F25,F29,F33,F37,F41,F45,F49,F53,F57,F61)</f>
        <v>0</v>
      </c>
      <c r="G65" s="1998"/>
      <c r="H65" s="1999">
        <f>SUM(H25,H29,H33,H37,H41,H45,H49,H53,H57,H61)</f>
        <v>0</v>
      </c>
      <c r="I65" s="1998"/>
      <c r="J65" s="1999">
        <f>SUM(J25,J29,J33,J37,J41,J45,J49,J53,J57,J61)</f>
        <v>0</v>
      </c>
      <c r="K65" s="1998"/>
      <c r="L65" s="1999">
        <f>SUM(L25,L29,L33,L37,L41,L45,L49,L53,L57,L61)</f>
        <v>0</v>
      </c>
      <c r="M65" s="1998"/>
      <c r="N65" s="1999">
        <f>SUM(N25,N29,N33,N37,N41,N45,N49,N53,N57,N61)</f>
        <v>0</v>
      </c>
      <c r="O65" s="1998"/>
      <c r="P65" s="1999">
        <f>SUM(P25,P29,P33,P37,P41,P45,P49,P53,P57,P61)</f>
        <v>0</v>
      </c>
      <c r="Q65" s="1998"/>
      <c r="R65" s="1997">
        <f>SUM(R25,R29,R33,R37,R41,R45,R49,R53,R57,R61)</f>
        <v>0</v>
      </c>
      <c r="S65" s="1998"/>
      <c r="T65" s="1971">
        <f>SUM(T25,T29,T33,T37,T41,T45,T49,T53,T57,T61)</f>
        <v>0</v>
      </c>
      <c r="U65" s="1971"/>
      <c r="V65" s="1971">
        <f>SUM(V25,V29,V33,V37,V41,V45,V49,V53,V57,V61)</f>
        <v>0</v>
      </c>
      <c r="W65" s="1971"/>
      <c r="X65" s="1998">
        <f>SUM(X25,X29,X33,X37,X41,X45,X49,X53,X57,X61)</f>
        <v>0</v>
      </c>
      <c r="Y65" s="2000"/>
      <c r="Z65" s="1998">
        <f>SUM(Z25,Z29,Z33,Z37,Z41,Z45,Z49,Z53,Z57,Z61)</f>
        <v>0</v>
      </c>
      <c r="AA65" s="2000"/>
      <c r="AB65" s="1971">
        <f>SUM(AB25,AB29,AB33,AB37,AB41,AB45,AB49,AB53,AB57,AB61)</f>
        <v>0</v>
      </c>
      <c r="AC65" s="1971"/>
      <c r="AD65" s="1999">
        <f>SUM(AD25,AD29,AD33,AD37,AD41,AD45,AD49,AD53,AD57,AD61)</f>
        <v>0</v>
      </c>
      <c r="AE65" s="1998"/>
      <c r="AF65" s="2001">
        <f>P65-AD65</f>
        <v>0</v>
      </c>
      <c r="AG65" s="2002"/>
      <c r="AH65" s="2006"/>
      <c r="AI65" s="2007"/>
      <c r="AN65" s="1973" t="s">
        <v>22</v>
      </c>
      <c r="AO65" s="670"/>
      <c r="AP65" s="1976" t="s">
        <v>487</v>
      </c>
      <c r="AQ65" s="1977"/>
      <c r="AR65" s="1997">
        <f>SUM(AR25,AR29,AR33,AR37,AR41,AR45,AR49,AR53,AR57,AR61)</f>
        <v>0</v>
      </c>
      <c r="AS65" s="1998"/>
      <c r="AT65" s="1999">
        <f>SUM(AT25,AT29,AT33,AT37,AT41,AT45,AT49,AT53,AT57,AT61)</f>
        <v>0</v>
      </c>
      <c r="AU65" s="1998"/>
      <c r="AV65" s="1999">
        <f>SUM(AV25,AV29,AV33,AV37,AV41,AV45,AV49,AV53,AV57,AV61)</f>
        <v>0</v>
      </c>
      <c r="AW65" s="1998"/>
      <c r="AX65" s="1999">
        <f>SUM(AX25,AX29,AX33,AX37,AX41,AX45,AX49,AX53,AX57,AX61)</f>
        <v>0</v>
      </c>
      <c r="AY65" s="1998"/>
      <c r="AZ65" s="1999">
        <f>SUM(AZ25,AZ29,AZ33,AZ37,AZ41,AZ45,AZ49,AZ53,AZ57,AZ61)</f>
        <v>0</v>
      </c>
      <c r="BA65" s="1998"/>
      <c r="BB65" s="1999">
        <f>SUM(BB25,BB29,BB33,BB37,BB41,BB45,BB49,BB53,BB57,BB61)</f>
        <v>0</v>
      </c>
      <c r="BC65" s="1998"/>
      <c r="BD65" s="1999">
        <f>SUM(BD25,BD29,BD33,BD37,BD41,BD45,BD49,BD53,BD57,BD61)</f>
        <v>0</v>
      </c>
      <c r="BE65" s="2035"/>
    </row>
    <row r="66" spans="1:57" ht="21.9" customHeight="1">
      <c r="A66" s="1784"/>
      <c r="B66" s="1967" t="s">
        <v>783</v>
      </c>
      <c r="C66" s="1968"/>
      <c r="D66" s="1980">
        <f>SUM(D26,D30,D34,D38,D42,D46,D50,D54,D58,D62)</f>
        <v>0</v>
      </c>
      <c r="E66" s="1979"/>
      <c r="F66" s="1978">
        <f>SUM(F26,F30,F34,F38,F42,F46,F50,F54,F58,F62)</f>
        <v>0</v>
      </c>
      <c r="G66" s="1979"/>
      <c r="H66" s="1978">
        <f>SUM(H26,H30,H34,H38,H42,H46,H50,H54,H58,H62)</f>
        <v>0</v>
      </c>
      <c r="I66" s="1979"/>
      <c r="J66" s="1978">
        <f>SUM(J26,J30,J34,J38,J42,J46,J50,J54,J58,J62)</f>
        <v>0</v>
      </c>
      <c r="K66" s="1979"/>
      <c r="L66" s="1978">
        <f>SUM(L26,L30,L34,L38,L42,L46,L50,L54,L58,L62)</f>
        <v>0</v>
      </c>
      <c r="M66" s="1979"/>
      <c r="N66" s="1978">
        <f>SUM(N26,N30,N34,N38,N42,N46,N50,N54,N58,N62)</f>
        <v>0</v>
      </c>
      <c r="O66" s="1979"/>
      <c r="P66" s="1978">
        <f>SUM(P26,P30,P34,P38,P42,P46,P50,P54,P58,P62)</f>
        <v>0</v>
      </c>
      <c r="Q66" s="1979"/>
      <c r="R66" s="1980">
        <f>SUM(R26,R30,R34,R38,R42,R46,R50,R54,R58,R62)</f>
        <v>0</v>
      </c>
      <c r="S66" s="1979"/>
      <c r="T66" s="1981">
        <f>SUM(T26,T30,T34,T38,T42,T46,T50,T54,T58,T62)</f>
        <v>0</v>
      </c>
      <c r="U66" s="1981"/>
      <c r="V66" s="1981">
        <f>SUM(V26,V30,V34,V38,V42,V46,V50,V54,V58,V62)</f>
        <v>0</v>
      </c>
      <c r="W66" s="1981"/>
      <c r="X66" s="1816">
        <f>SUM(X26,X30,X34,X38,X42,X46,X50,X54,X58,X62)</f>
        <v>0</v>
      </c>
      <c r="Y66" s="1839"/>
      <c r="Z66" s="1816">
        <f>SUM(Z26,Z30,Z34,Z38,Z42,Z46,Z50,Z54,Z58,Z62)</f>
        <v>0</v>
      </c>
      <c r="AA66" s="1839"/>
      <c r="AB66" s="1981">
        <f>SUM(AB26,AB30,AB34,AB38,AB42,AB46,AB50,AB54,AB58,AB62)</f>
        <v>0</v>
      </c>
      <c r="AC66" s="1981"/>
      <c r="AD66" s="1978">
        <f>SUM(AD26,AD30,AD34,AD38,AD42,AD46,AD50,AD54,AD58,AD62)</f>
        <v>0</v>
      </c>
      <c r="AE66" s="1979"/>
      <c r="AF66" s="1834" t="s">
        <v>455</v>
      </c>
      <c r="AG66" s="1835"/>
      <c r="AH66" s="2014"/>
      <c r="AI66" s="2015"/>
      <c r="AN66" s="1784"/>
      <c r="AO66" s="671"/>
      <c r="AP66" s="1967" t="s">
        <v>488</v>
      </c>
      <c r="AQ66" s="1968"/>
      <c r="AR66" s="1980">
        <f>SUM(AR26,AR30,AR34,AR38,AR42,AR46,AR50,AR54,AR58,AR62)</f>
        <v>0</v>
      </c>
      <c r="AS66" s="1979"/>
      <c r="AT66" s="1978">
        <f>SUM(AT26,AT30,AT34,AT38,AT42,AT46,AT50,AT54,AT58,AT62)</f>
        <v>0</v>
      </c>
      <c r="AU66" s="1979"/>
      <c r="AV66" s="1978">
        <f>SUM(AV26,AV30,AV34,AV38,AV42,AV46,AV50,AV54,AV58,AV62)</f>
        <v>0</v>
      </c>
      <c r="AW66" s="1979"/>
      <c r="AX66" s="1978">
        <f>SUM(AX26,AX30,AX34,AX38,AX42,AX46,AX50,AX54,AX58,AX62)</f>
        <v>0</v>
      </c>
      <c r="AY66" s="1979"/>
      <c r="AZ66" s="1978">
        <f>SUM(AZ26,AZ30,AZ34,AZ38,AZ42,AZ46,AZ50,AZ54,AZ58,AZ62)</f>
        <v>0</v>
      </c>
      <c r="BA66" s="1979"/>
      <c r="BB66" s="1978">
        <f>SUM(BB26,BB30,BB34,BB38,BB42,BB46,BB50,BB54,BB58,BB62)</f>
        <v>0</v>
      </c>
      <c r="BC66" s="1979"/>
      <c r="BD66" s="1978">
        <f>SUM(BD26,BD30,BD34,BD38,BD42,BD46,BD50,BD54,BD58,BD62)</f>
        <v>0</v>
      </c>
      <c r="BE66" s="2036"/>
    </row>
    <row r="67" spans="1:57" ht="21.9" customHeight="1">
      <c r="A67" s="1784"/>
      <c r="B67" s="1836" t="s">
        <v>549</v>
      </c>
      <c r="C67" s="1837"/>
      <c r="D67" s="1815">
        <f>SUM(D27,D31,D35,D39,D43,D47,D51,D55,D59,D63)</f>
        <v>0</v>
      </c>
      <c r="E67" s="1816"/>
      <c r="F67" s="1838">
        <f>SUM(F27,F31,F35,F39,F43,F47,F51,F55,F59,F63)</f>
        <v>0</v>
      </c>
      <c r="G67" s="1816"/>
      <c r="H67" s="1838">
        <f>SUM(H27,H31,H35,H39,H43,H47,H51,H55,H59,H63)</f>
        <v>0</v>
      </c>
      <c r="I67" s="1816"/>
      <c r="J67" s="1838">
        <f>SUM(J27,J31,J35,J39,J43,J47,J51,J55,J59,J63)</f>
        <v>0</v>
      </c>
      <c r="K67" s="1816"/>
      <c r="L67" s="1838">
        <f>SUM(L27,L31,L35,L39,L43,L47,L51,L55,L59,L63)</f>
        <v>0</v>
      </c>
      <c r="M67" s="1816"/>
      <c r="N67" s="1838">
        <f>SUM(N27,N31,N35,N39,N43,N47,N51,N55,N59,N63)</f>
        <v>0</v>
      </c>
      <c r="O67" s="1816"/>
      <c r="P67" s="1838">
        <f>SUM(P27,P31,P35,P39,P43,P47,P51,P55,P59,P63)</f>
        <v>0</v>
      </c>
      <c r="Q67" s="1816"/>
      <c r="R67" s="1990">
        <f>SUM(R27,R31,R35,R39,R43,R47,R51,R55,R59,R63)</f>
        <v>0</v>
      </c>
      <c r="S67" s="1981"/>
      <c r="T67" s="1981">
        <f>SUM(T27,T31,T35,T39,T43,T47,T51,T55,T59,T63)</f>
        <v>0</v>
      </c>
      <c r="U67" s="1981"/>
      <c r="V67" s="1981">
        <f>SUM(V27,V31,V35,V39,V43,V47,V51,V55,V59,V63)</f>
        <v>0</v>
      </c>
      <c r="W67" s="1981"/>
      <c r="X67" s="1816">
        <f>SUM(X27,X31,X35,X39,X43,X47,X51,X55,X59,X63)</f>
        <v>0</v>
      </c>
      <c r="Y67" s="1839"/>
      <c r="Z67" s="1816">
        <f>SUM(Z27,Z31,Z35,Z39,Z43,Z47,Z51,Z55,Z59,Z63)</f>
        <v>0</v>
      </c>
      <c r="AA67" s="1839"/>
      <c r="AB67" s="1981">
        <f>SUM(AB27,AB31,AB35,AB39,AB43,AB47,AB51,AB55,AB59,AB63)</f>
        <v>0</v>
      </c>
      <c r="AC67" s="1981"/>
      <c r="AD67" s="1838">
        <f>SUM(AD27,AD31,AD35,AD39,AD43,AD47,AD51,AD55,AD59,AD63)</f>
        <v>0</v>
      </c>
      <c r="AE67" s="1816"/>
      <c r="AF67" s="1985">
        <f>P67-AD67</f>
        <v>0</v>
      </c>
      <c r="AG67" s="1986"/>
      <c r="AH67" s="2010"/>
      <c r="AI67" s="2011"/>
      <c r="AN67" s="1784"/>
      <c r="AO67" s="671"/>
      <c r="AP67" s="1836" t="s">
        <v>559</v>
      </c>
      <c r="AQ67" s="1837"/>
      <c r="AR67" s="1815" t="e">
        <f>SUM(AR27,AR31,AR35,AR39,AR43,AR47,AR51,AR55,AR59,AR63)</f>
        <v>#VALUE!</v>
      </c>
      <c r="AS67" s="1816"/>
      <c r="AT67" s="1838" t="e">
        <f>SUM(AT27,AT31,AT35,AT39,AT43,AT47,AT51,AT55,AT59,AT63)</f>
        <v>#VALUE!</v>
      </c>
      <c r="AU67" s="1816"/>
      <c r="AV67" s="1838" t="e">
        <f>SUM(AV27,AV31,AV35,AV39,AV43,AV47,AV51,AV55,AV59,AV63)</f>
        <v>#VALUE!</v>
      </c>
      <c r="AW67" s="1816"/>
      <c r="AX67" s="1838" t="e">
        <f>SUM(AX27,AX31,AX35,AX39,AX43,AX47,AX51,AX55,AX59,AX63)</f>
        <v>#VALUE!</v>
      </c>
      <c r="AY67" s="1816"/>
      <c r="AZ67" s="1838" t="e">
        <f>SUM(AZ27,AZ31,AZ35,AZ39,AZ43,AZ47,AZ51,AZ55,AZ59,AZ63)</f>
        <v>#VALUE!</v>
      </c>
      <c r="BA67" s="1816"/>
      <c r="BB67" s="1838" t="e">
        <f>SUM(BB27,BB31,BB35,BB39,BB43,BB47,BB51,BB55,BB59,BB63)</f>
        <v>#VALUE!</v>
      </c>
      <c r="BC67" s="1816"/>
      <c r="BD67" s="1838" t="e">
        <f>SUM(BD27,BD31,BD35,BD39,BD43,BD47,BD51,BD55,BD59,BD63)</f>
        <v>#VALUE!</v>
      </c>
      <c r="BE67" s="2024"/>
    </row>
    <row r="68" spans="1:57" ht="21.9" customHeight="1" thickBot="1">
      <c r="A68" s="1993"/>
      <c r="B68" s="1982" t="s">
        <v>550</v>
      </c>
      <c r="C68" s="1983"/>
      <c r="D68" s="1984">
        <f>SUM(D28,D32,D36,D40,D44,D48,D52,D56,D60,D64)</f>
        <v>0</v>
      </c>
      <c r="E68" s="1812"/>
      <c r="F68" s="1811">
        <f>SUM(F28,F32,F36,F40,F44,F48,F52,F56,F60,F64)</f>
        <v>0</v>
      </c>
      <c r="G68" s="1812"/>
      <c r="H68" s="1811">
        <f>SUM(H28,H32,H36,H40,H44,H48,H52,H56,H60,H64)</f>
        <v>0</v>
      </c>
      <c r="I68" s="1812"/>
      <c r="J68" s="1811">
        <f>SUM(J28,J32,J36,J40,J44,J48,J52,J56,J60,J64)</f>
        <v>0</v>
      </c>
      <c r="K68" s="1812"/>
      <c r="L68" s="1811">
        <f>SUM(L28,L32,L36,L40,L44,L48,L52,L56,L60,L64)</f>
        <v>0</v>
      </c>
      <c r="M68" s="1812"/>
      <c r="N68" s="1811">
        <f>SUM(N28,N32,N36,N40,N44,N48,N52,N56,N60,N64)</f>
        <v>0</v>
      </c>
      <c r="O68" s="1812"/>
      <c r="P68" s="1811">
        <f>SUM(P28,P32,P36,P40,P44,P48,P52,P56,P60,P64)</f>
        <v>0</v>
      </c>
      <c r="Q68" s="1812"/>
      <c r="R68" s="1994">
        <f>SUM(R28,R32,R36,R40,R44,R48,R52,R56,R60,R64)</f>
        <v>0</v>
      </c>
      <c r="S68" s="1995"/>
      <c r="T68" s="1995">
        <f>SUM(T28,T32,T36,T40,T44,T48,T52,T56,T60,T64)</f>
        <v>0</v>
      </c>
      <c r="U68" s="1995"/>
      <c r="V68" s="1995">
        <f>SUM(V28,V32,V36,V40,V44,V48,V52,V56,V60,V64)</f>
        <v>0</v>
      </c>
      <c r="W68" s="1995"/>
      <c r="X68" s="1812">
        <f>SUM(X28,X32,X36,X40,X44,X48,X52,X56,X60,X64)</f>
        <v>0</v>
      </c>
      <c r="Y68" s="1996"/>
      <c r="Z68" s="1812">
        <f>SUM(Z28,Z32,Z36,Z40,Z44,Z48,Z52,Z56,Z60,Z64)</f>
        <v>0</v>
      </c>
      <c r="AA68" s="1996"/>
      <c r="AB68" s="1995">
        <f>SUM(AB28,AB32,AB36,AB40,AB44,AB48,AB52,AB56,AB60,AB64)</f>
        <v>0</v>
      </c>
      <c r="AC68" s="1995"/>
      <c r="AD68" s="1811">
        <f>SUM(AD28,AD32,AD36,AD40,AD44,AD48,AD52,AD56,AD60,AD64)</f>
        <v>0</v>
      </c>
      <c r="AE68" s="1812"/>
      <c r="AF68" s="1991">
        <f>P68-AD68</f>
        <v>0</v>
      </c>
      <c r="AG68" s="1992"/>
      <c r="AH68" s="2014"/>
      <c r="AI68" s="2015"/>
      <c r="AN68" s="1993"/>
      <c r="AO68" s="672"/>
      <c r="AP68" s="1982" t="s">
        <v>560</v>
      </c>
      <c r="AQ68" s="1983"/>
      <c r="AR68" s="1984" t="e">
        <f>SUM(AR28,AR32,AR36,AR40,AR44,AR48,AR52,AR56,AR60,AR64)</f>
        <v>#VALUE!</v>
      </c>
      <c r="AS68" s="1812"/>
      <c r="AT68" s="1811" t="e">
        <f>SUM(AT28,AT32,AT36,AT40,AT44,AT48,AT52,AT56,AT60,AT64)</f>
        <v>#VALUE!</v>
      </c>
      <c r="AU68" s="1812"/>
      <c r="AV68" s="1811" t="e">
        <f>SUM(AV28,AV32,AV36,AV40,AV44,AV48,AV52,AV56,AV60,AV64)</f>
        <v>#VALUE!</v>
      </c>
      <c r="AW68" s="1812"/>
      <c r="AX68" s="1811" t="e">
        <f>SUM(AX28,AX32,AX36,AX40,AX44,AX48,AX52,AX56,AX60,AX64)</f>
        <v>#VALUE!</v>
      </c>
      <c r="AY68" s="1812"/>
      <c r="AZ68" s="1811" t="e">
        <f>SUM(AZ28,AZ32,AZ36,AZ40,AZ44,AZ48,AZ52,AZ56,AZ60,AZ64)</f>
        <v>#VALUE!</v>
      </c>
      <c r="BA68" s="1812"/>
      <c r="BB68" s="1811" t="e">
        <f>SUM(BB28,BB32,BB36,BB40,BB44,BB48,BB52,BB56,BB60,BB64)</f>
        <v>#VALUE!</v>
      </c>
      <c r="BC68" s="1812"/>
      <c r="BD68" s="1811" t="e">
        <f>SUM(BD28,BD32,BD36,BD40,BD44,BD48,BD52,BD56,BD60,BD64)</f>
        <v>#VALUE!</v>
      </c>
      <c r="BE68" s="2037"/>
    </row>
    <row r="69" spans="1:57" ht="24" customHeight="1">
      <c r="A69" s="626" t="s">
        <v>754</v>
      </c>
      <c r="B69" s="705"/>
      <c r="C69" s="705"/>
      <c r="D69" s="705"/>
      <c r="E69" s="706"/>
      <c r="F69" s="706"/>
      <c r="G69" s="706"/>
      <c r="H69" s="706"/>
      <c r="I69" s="706"/>
      <c r="J69" s="706"/>
      <c r="K69" s="623"/>
      <c r="L69" s="623"/>
      <c r="M69" s="623"/>
      <c r="N69" s="623"/>
      <c r="O69" s="623"/>
      <c r="P69" s="623"/>
      <c r="Q69" s="623"/>
      <c r="R69" s="623"/>
      <c r="S69" s="623"/>
      <c r="T69" s="623"/>
      <c r="U69" s="623"/>
      <c r="V69" s="623"/>
      <c r="W69" s="623"/>
      <c r="X69" s="623"/>
      <c r="Y69" s="623"/>
      <c r="Z69" s="623"/>
      <c r="AA69" s="623"/>
      <c r="AB69" s="623"/>
      <c r="AC69" s="623"/>
      <c r="AD69" s="623"/>
      <c r="AE69" s="623"/>
      <c r="AF69" s="623"/>
      <c r="AG69" s="623"/>
    </row>
    <row r="70" spans="1:57" ht="24" customHeight="1">
      <c r="B70" s="530"/>
      <c r="C70" s="705"/>
      <c r="D70" s="705"/>
      <c r="E70" s="705"/>
      <c r="F70" s="705"/>
      <c r="G70" s="705"/>
      <c r="H70" s="705"/>
      <c r="I70" s="705"/>
      <c r="J70" s="705"/>
      <c r="K70" s="551"/>
      <c r="L70" s="551"/>
      <c r="M70" s="551"/>
      <c r="N70" s="551"/>
      <c r="O70" s="551"/>
      <c r="P70" s="551"/>
      <c r="Q70" s="551"/>
      <c r="R70" s="551"/>
      <c r="S70" s="551"/>
      <c r="T70" s="551"/>
      <c r="U70" s="551"/>
      <c r="V70" s="530"/>
      <c r="W70" s="530"/>
      <c r="X70" s="529"/>
      <c r="Y70" s="530"/>
      <c r="Z70" s="530"/>
      <c r="AA70" s="530"/>
      <c r="AB70" s="530"/>
      <c r="AC70" s="530"/>
      <c r="AD70" s="529"/>
      <c r="AE70" s="529"/>
      <c r="AF70" s="530"/>
      <c r="AG70" s="530"/>
    </row>
    <row r="71" spans="1:57" ht="23.25" customHeight="1">
      <c r="A71" s="1987" t="s">
        <v>234</v>
      </c>
      <c r="B71" s="1987"/>
      <c r="C71" s="1987"/>
      <c r="D71" s="1987"/>
      <c r="E71" s="1987"/>
      <c r="F71" s="1987"/>
      <c r="G71" s="1987"/>
      <c r="H71" s="1987"/>
      <c r="I71" s="1987"/>
      <c r="J71" s="1987"/>
      <c r="K71" s="1987"/>
      <c r="L71" s="1987"/>
      <c r="M71" s="1987"/>
      <c r="N71" s="1987"/>
      <c r="O71" s="1987"/>
      <c r="P71" s="1987"/>
      <c r="Q71" s="1987"/>
      <c r="R71" s="1987"/>
      <c r="S71" s="1987"/>
      <c r="T71" s="1987"/>
      <c r="U71" s="1987"/>
      <c r="V71" s="1987"/>
      <c r="W71" s="1987"/>
      <c r="X71" s="1987"/>
      <c r="Y71" s="1987"/>
      <c r="Z71" s="1987"/>
      <c r="AA71" s="1987"/>
      <c r="AB71" s="1987"/>
      <c r="AC71" s="1987"/>
      <c r="AD71" s="1987"/>
      <c r="AE71" s="1987"/>
      <c r="AF71" s="1987"/>
      <c r="AG71" s="1987"/>
    </row>
    <row r="72" spans="1:57" ht="23.25" customHeight="1">
      <c r="A72" s="706"/>
      <c r="B72" s="706"/>
      <c r="C72" s="706"/>
      <c r="D72" s="706"/>
      <c r="E72" s="706"/>
      <c r="F72" s="706"/>
      <c r="G72" s="706"/>
      <c r="H72" s="706"/>
      <c r="I72" s="706"/>
      <c r="J72" s="706"/>
      <c r="K72" s="706"/>
      <c r="L72" s="706"/>
      <c r="M72" s="706"/>
      <c r="N72" s="706"/>
      <c r="O72" s="706"/>
      <c r="P72" s="706"/>
      <c r="Q72" s="706"/>
      <c r="R72" s="706"/>
      <c r="S72" s="706"/>
      <c r="T72" s="706"/>
      <c r="U72" s="706"/>
      <c r="V72" s="706"/>
      <c r="W72" s="706"/>
      <c r="X72" s="706"/>
      <c r="Y72" s="706"/>
      <c r="Z72" s="706"/>
      <c r="AA72" s="706"/>
      <c r="AB72" s="706"/>
      <c r="AC72" s="706"/>
      <c r="AD72" s="530"/>
      <c r="AF72" s="530"/>
      <c r="AI72" s="707" t="str">
        <f>様式7!$F$4</f>
        <v>○○○○○○○○○○○ＥＳＣＯ事業</v>
      </c>
    </row>
    <row r="73" spans="1:57" ht="21">
      <c r="A73" s="1988"/>
      <c r="B73" s="1988"/>
      <c r="C73" s="1988"/>
      <c r="D73" s="1988"/>
      <c r="E73" s="1988"/>
      <c r="F73" s="1988"/>
      <c r="G73" s="1988"/>
      <c r="H73" s="1988"/>
      <c r="I73" s="1988"/>
      <c r="J73" s="1988"/>
      <c r="K73" s="1989"/>
      <c r="L73" s="1989"/>
      <c r="M73" s="1989"/>
      <c r="N73" s="1989"/>
      <c r="O73" s="1989"/>
      <c r="P73" s="1989"/>
      <c r="Q73" s="1989"/>
      <c r="R73" s="1989"/>
      <c r="S73" s="661"/>
      <c r="T73" s="352"/>
      <c r="U73" s="352"/>
      <c r="V73" s="352"/>
      <c r="W73" s="352"/>
      <c r="X73" s="352"/>
      <c r="Y73" s="352"/>
      <c r="Z73" s="352"/>
      <c r="AA73" s="352"/>
      <c r="AB73" s="352"/>
      <c r="AC73" s="352"/>
      <c r="AD73" s="352"/>
      <c r="AE73" s="352"/>
      <c r="AF73" s="352"/>
      <c r="AG73" s="352"/>
    </row>
    <row r="74" spans="1:57">
      <c r="A74" s="352"/>
      <c r="B74" s="352"/>
      <c r="C74" s="352"/>
      <c r="D74" s="352"/>
      <c r="E74" s="352"/>
      <c r="F74" s="352"/>
      <c r="G74" s="352"/>
      <c r="H74" s="352"/>
      <c r="I74" s="352"/>
      <c r="J74" s="352"/>
      <c r="K74" s="352"/>
      <c r="L74" s="352"/>
      <c r="M74" s="352"/>
      <c r="N74" s="352"/>
      <c r="O74" s="352"/>
      <c r="P74" s="352"/>
      <c r="Q74" s="352"/>
      <c r="R74" s="352"/>
      <c r="S74" s="352"/>
      <c r="T74" s="352"/>
      <c r="U74" s="352"/>
      <c r="V74" s="352"/>
      <c r="W74" s="352"/>
      <c r="X74" s="352"/>
      <c r="Y74" s="352"/>
      <c r="Z74" s="352"/>
      <c r="AA74" s="352"/>
      <c r="AB74" s="352"/>
      <c r="AC74" s="352"/>
      <c r="AD74" s="352"/>
      <c r="AE74" s="352"/>
      <c r="AF74" s="352"/>
      <c r="AG74" s="352"/>
    </row>
    <row r="75" spans="1:57">
      <c r="A75" s="352"/>
      <c r="B75" s="352"/>
      <c r="C75" s="352"/>
      <c r="D75" s="352"/>
      <c r="E75" s="352"/>
      <c r="F75" s="352"/>
      <c r="G75" s="352"/>
      <c r="H75" s="352"/>
      <c r="I75" s="352"/>
      <c r="J75" s="352"/>
      <c r="K75" s="352"/>
      <c r="L75" s="352"/>
      <c r="M75" s="352"/>
      <c r="N75" s="352"/>
      <c r="O75" s="352"/>
      <c r="P75" s="352"/>
      <c r="Q75" s="352"/>
      <c r="R75" s="352"/>
      <c r="S75" s="352"/>
      <c r="T75" s="352"/>
      <c r="U75" s="352"/>
      <c r="V75" s="352"/>
      <c r="W75" s="352"/>
      <c r="X75" s="352"/>
      <c r="Y75" s="352"/>
      <c r="Z75" s="352"/>
      <c r="AA75" s="352"/>
      <c r="AB75" s="352"/>
      <c r="AC75" s="352"/>
      <c r="AD75" s="352"/>
      <c r="AE75" s="352"/>
      <c r="AF75" s="352"/>
      <c r="AG75" s="352"/>
    </row>
    <row r="76" spans="1:57">
      <c r="A76" s="352"/>
      <c r="B76" s="352"/>
      <c r="C76" s="352"/>
      <c r="D76" s="352"/>
      <c r="E76" s="352"/>
      <c r="F76" s="352"/>
      <c r="G76" s="352"/>
      <c r="H76" s="352"/>
      <c r="I76" s="352"/>
      <c r="J76" s="352"/>
      <c r="K76" s="352"/>
      <c r="L76" s="352"/>
      <c r="M76" s="352"/>
      <c r="N76" s="352"/>
      <c r="O76" s="352"/>
      <c r="P76" s="352"/>
      <c r="Q76" s="352"/>
      <c r="R76" s="352"/>
      <c r="S76" s="352"/>
      <c r="T76" s="352"/>
      <c r="U76" s="352"/>
      <c r="V76" s="352"/>
      <c r="W76" s="352"/>
      <c r="X76" s="352"/>
      <c r="Y76" s="352"/>
      <c r="Z76" s="352"/>
      <c r="AA76" s="352"/>
      <c r="AB76" s="352"/>
      <c r="AC76" s="352"/>
      <c r="AD76" s="352"/>
      <c r="AE76" s="352"/>
      <c r="AF76" s="352"/>
      <c r="AG76" s="352"/>
    </row>
    <row r="77" spans="1:57">
      <c r="A77" s="352"/>
      <c r="B77" s="352"/>
      <c r="C77" s="352"/>
      <c r="D77" s="352"/>
      <c r="E77" s="352"/>
      <c r="F77" s="352"/>
      <c r="G77" s="352"/>
      <c r="H77" s="352"/>
      <c r="I77" s="352"/>
      <c r="J77" s="352"/>
      <c r="K77" s="352"/>
      <c r="L77" s="352"/>
      <c r="M77" s="352"/>
      <c r="N77" s="352"/>
      <c r="O77" s="352"/>
      <c r="P77" s="352"/>
      <c r="Q77" s="352"/>
      <c r="R77" s="352"/>
      <c r="S77" s="352"/>
      <c r="T77" s="352"/>
      <c r="U77" s="352"/>
      <c r="V77" s="352"/>
      <c r="W77" s="352"/>
      <c r="X77" s="352"/>
      <c r="Y77" s="352"/>
      <c r="Z77" s="352"/>
      <c r="AA77" s="352"/>
      <c r="AB77" s="352"/>
      <c r="AC77" s="352"/>
      <c r="AD77" s="352"/>
      <c r="AE77" s="352"/>
      <c r="AF77" s="352"/>
      <c r="AG77" s="352"/>
    </row>
    <row r="78" spans="1:57">
      <c r="A78" s="352"/>
      <c r="B78" s="352"/>
      <c r="C78" s="352"/>
      <c r="D78" s="352"/>
      <c r="E78" s="352"/>
      <c r="F78" s="352"/>
      <c r="G78" s="352"/>
      <c r="H78" s="352"/>
      <c r="I78" s="352"/>
      <c r="J78" s="352"/>
      <c r="K78" s="352"/>
      <c r="L78" s="352"/>
      <c r="M78" s="352"/>
      <c r="N78" s="352"/>
      <c r="O78" s="352"/>
      <c r="P78" s="352"/>
      <c r="Q78" s="352"/>
      <c r="R78" s="352"/>
      <c r="S78" s="352"/>
      <c r="T78" s="352"/>
      <c r="U78" s="352"/>
      <c r="V78" s="352"/>
      <c r="W78" s="352"/>
      <c r="X78" s="352"/>
      <c r="Y78" s="352"/>
      <c r="Z78" s="352"/>
      <c r="AA78" s="352"/>
      <c r="AB78" s="352"/>
      <c r="AC78" s="352"/>
      <c r="AD78" s="352"/>
      <c r="AE78" s="352"/>
      <c r="AF78" s="352"/>
      <c r="AG78" s="352"/>
    </row>
    <row r="79" spans="1:57">
      <c r="A79" s="352"/>
      <c r="B79" s="352"/>
      <c r="C79" s="352"/>
      <c r="D79" s="352"/>
      <c r="E79" s="352"/>
      <c r="F79" s="352"/>
      <c r="G79" s="352"/>
      <c r="H79" s="352"/>
      <c r="I79" s="352"/>
      <c r="J79" s="352"/>
      <c r="K79" s="352"/>
      <c r="L79" s="352"/>
      <c r="M79" s="352"/>
      <c r="N79" s="352"/>
      <c r="O79" s="352"/>
      <c r="P79" s="352"/>
      <c r="Q79" s="352"/>
      <c r="R79" s="352"/>
      <c r="S79" s="352"/>
      <c r="T79" s="352"/>
      <c r="U79" s="352"/>
      <c r="V79" s="352"/>
      <c r="W79" s="352"/>
      <c r="X79" s="352"/>
      <c r="Y79" s="352"/>
      <c r="Z79" s="352"/>
      <c r="AA79" s="352"/>
      <c r="AB79" s="352"/>
      <c r="AC79" s="352"/>
      <c r="AD79" s="352"/>
      <c r="AE79" s="352"/>
      <c r="AF79" s="352"/>
      <c r="AG79" s="352"/>
    </row>
    <row r="80" spans="1:57">
      <c r="A80" s="352"/>
      <c r="B80" s="352"/>
      <c r="C80" s="352"/>
      <c r="D80" s="352"/>
      <c r="E80" s="352"/>
      <c r="F80" s="352"/>
      <c r="G80" s="352"/>
      <c r="H80" s="352"/>
      <c r="I80" s="352"/>
      <c r="J80" s="352"/>
      <c r="K80" s="352"/>
      <c r="L80" s="352"/>
      <c r="M80" s="352"/>
      <c r="N80" s="352"/>
      <c r="O80" s="352"/>
      <c r="P80" s="352"/>
      <c r="Q80" s="352"/>
      <c r="R80" s="352"/>
      <c r="S80" s="352"/>
      <c r="T80" s="352"/>
      <c r="U80" s="352"/>
      <c r="V80" s="352"/>
      <c r="W80" s="352"/>
      <c r="X80" s="352"/>
      <c r="Y80" s="352"/>
      <c r="Z80" s="352"/>
      <c r="AA80" s="352"/>
      <c r="AB80" s="352"/>
      <c r="AC80" s="352"/>
      <c r="AD80" s="352"/>
      <c r="AE80" s="352"/>
      <c r="AF80" s="352"/>
      <c r="AG80" s="352"/>
    </row>
    <row r="81" spans="1:33">
      <c r="A81" s="352"/>
      <c r="B81" s="352"/>
      <c r="C81" s="352"/>
      <c r="D81" s="352"/>
      <c r="E81" s="352"/>
      <c r="F81" s="352"/>
      <c r="G81" s="352"/>
      <c r="H81" s="352"/>
      <c r="I81" s="352"/>
      <c r="J81" s="352"/>
      <c r="K81" s="352"/>
      <c r="L81" s="352"/>
      <c r="M81" s="352"/>
      <c r="N81" s="352"/>
      <c r="O81" s="352"/>
      <c r="P81" s="352"/>
      <c r="Q81" s="352"/>
      <c r="R81" s="352"/>
      <c r="S81" s="352"/>
      <c r="T81" s="352"/>
      <c r="U81" s="352"/>
      <c r="V81" s="352"/>
      <c r="W81" s="352"/>
      <c r="X81" s="352"/>
      <c r="Y81" s="352"/>
      <c r="Z81" s="352"/>
      <c r="AA81" s="352"/>
      <c r="AB81" s="352"/>
      <c r="AC81" s="352"/>
      <c r="AD81" s="352"/>
      <c r="AE81" s="352"/>
      <c r="AF81" s="352"/>
      <c r="AG81" s="352"/>
    </row>
    <row r="82" spans="1:33">
      <c r="A82" s="352"/>
      <c r="B82" s="352"/>
      <c r="C82" s="352"/>
      <c r="D82" s="352"/>
      <c r="E82" s="352"/>
      <c r="F82" s="352"/>
      <c r="G82" s="352"/>
      <c r="H82" s="352"/>
      <c r="I82" s="352"/>
      <c r="J82" s="352"/>
      <c r="K82" s="352"/>
      <c r="L82" s="352"/>
      <c r="M82" s="352"/>
      <c r="N82" s="352"/>
      <c r="O82" s="352"/>
      <c r="P82" s="352"/>
      <c r="Q82" s="352"/>
      <c r="R82" s="352"/>
      <c r="S82" s="352"/>
      <c r="T82" s="352"/>
      <c r="U82" s="352"/>
      <c r="V82" s="352"/>
      <c r="W82" s="352"/>
      <c r="X82" s="352"/>
      <c r="Y82" s="352"/>
      <c r="Z82" s="352"/>
      <c r="AA82" s="352"/>
      <c r="AB82" s="352"/>
      <c r="AC82" s="352"/>
      <c r="AD82" s="352"/>
      <c r="AE82" s="352"/>
      <c r="AF82" s="352"/>
      <c r="AG82" s="352"/>
    </row>
    <row r="83" spans="1:33">
      <c r="A83" s="352"/>
      <c r="B83" s="352"/>
      <c r="C83" s="352"/>
      <c r="D83" s="352"/>
      <c r="E83" s="352"/>
      <c r="F83" s="352"/>
      <c r="G83" s="352"/>
      <c r="H83" s="352"/>
      <c r="I83" s="352"/>
      <c r="J83" s="352"/>
      <c r="K83" s="352"/>
      <c r="L83" s="352"/>
      <c r="M83" s="352"/>
      <c r="N83" s="352"/>
      <c r="O83" s="352"/>
      <c r="P83" s="352"/>
      <c r="Q83" s="352"/>
      <c r="R83" s="352"/>
      <c r="S83" s="352"/>
      <c r="T83" s="352"/>
      <c r="U83" s="352"/>
      <c r="V83" s="352"/>
      <c r="W83" s="352"/>
      <c r="X83" s="352"/>
      <c r="Y83" s="352"/>
      <c r="Z83" s="352"/>
      <c r="AA83" s="352"/>
      <c r="AB83" s="352"/>
      <c r="AC83" s="352"/>
      <c r="AD83" s="352"/>
      <c r="AE83" s="352"/>
      <c r="AF83" s="352"/>
      <c r="AG83" s="352"/>
    </row>
    <row r="84" spans="1:33">
      <c r="A84" s="352"/>
      <c r="B84" s="352"/>
      <c r="C84" s="352"/>
      <c r="D84" s="352"/>
      <c r="E84" s="352"/>
      <c r="F84" s="352"/>
      <c r="G84" s="352"/>
      <c r="H84" s="352"/>
      <c r="I84" s="352"/>
      <c r="J84" s="352"/>
      <c r="K84" s="352"/>
      <c r="L84" s="352"/>
      <c r="M84" s="352"/>
      <c r="N84" s="352"/>
      <c r="O84" s="352"/>
      <c r="P84" s="352"/>
      <c r="Q84" s="352"/>
      <c r="R84" s="352"/>
      <c r="S84" s="352"/>
      <c r="T84" s="352"/>
      <c r="U84" s="352"/>
      <c r="V84" s="352"/>
      <c r="W84" s="352"/>
      <c r="X84" s="352"/>
      <c r="Y84" s="352"/>
      <c r="Z84" s="352"/>
      <c r="AA84" s="352"/>
      <c r="AB84" s="352"/>
      <c r="AC84" s="352"/>
      <c r="AD84" s="352"/>
      <c r="AE84" s="352"/>
      <c r="AF84" s="352"/>
      <c r="AG84" s="352"/>
    </row>
    <row r="85" spans="1:33">
      <c r="A85" s="352"/>
      <c r="B85" s="352"/>
      <c r="C85" s="352"/>
      <c r="D85" s="352"/>
      <c r="E85" s="352"/>
      <c r="F85" s="352"/>
      <c r="G85" s="352"/>
      <c r="H85" s="352"/>
      <c r="I85" s="352"/>
      <c r="J85" s="352"/>
      <c r="K85" s="352"/>
      <c r="L85" s="352"/>
      <c r="M85" s="352"/>
      <c r="N85" s="352"/>
      <c r="O85" s="352"/>
      <c r="P85" s="352"/>
      <c r="Q85" s="352"/>
      <c r="R85" s="352"/>
      <c r="S85" s="352"/>
      <c r="T85" s="352"/>
      <c r="U85" s="352"/>
      <c r="V85" s="352"/>
      <c r="W85" s="352"/>
      <c r="X85" s="352"/>
      <c r="Y85" s="352"/>
      <c r="Z85" s="352"/>
      <c r="AA85" s="352"/>
      <c r="AB85" s="352"/>
      <c r="AC85" s="352"/>
      <c r="AD85" s="352"/>
      <c r="AE85" s="352"/>
      <c r="AF85" s="352"/>
      <c r="AG85" s="352"/>
    </row>
    <row r="86" spans="1:33">
      <c r="A86" s="352"/>
      <c r="B86" s="352"/>
      <c r="C86" s="352"/>
      <c r="D86" s="352"/>
      <c r="E86" s="352"/>
      <c r="F86" s="352"/>
      <c r="G86" s="352"/>
      <c r="H86" s="352"/>
      <c r="I86" s="352"/>
      <c r="J86" s="352"/>
      <c r="K86" s="352"/>
      <c r="L86" s="352"/>
      <c r="M86" s="352"/>
      <c r="N86" s="352"/>
      <c r="O86" s="352"/>
      <c r="P86" s="352"/>
      <c r="Q86" s="352"/>
      <c r="R86" s="352"/>
      <c r="S86" s="352"/>
      <c r="T86" s="352"/>
      <c r="U86" s="352"/>
      <c r="V86" s="352"/>
      <c r="W86" s="352"/>
      <c r="X86" s="352"/>
      <c r="Y86" s="352"/>
      <c r="Z86" s="352"/>
      <c r="AA86" s="352"/>
      <c r="AB86" s="352"/>
      <c r="AC86" s="352"/>
      <c r="AD86" s="352"/>
      <c r="AE86" s="352"/>
      <c r="AF86" s="352"/>
      <c r="AG86" s="352"/>
    </row>
  </sheetData>
  <mergeCells count="1281">
    <mergeCell ref="AO33:AO36"/>
    <mergeCell ref="AO37:AO40"/>
    <mergeCell ref="AO41:AO44"/>
    <mergeCell ref="AO45:AO48"/>
    <mergeCell ref="AO49:AO52"/>
    <mergeCell ref="AO53:AO56"/>
    <mergeCell ref="AO57:AO60"/>
    <mergeCell ref="BD67:BE67"/>
    <mergeCell ref="AP68:AQ68"/>
    <mergeCell ref="AR68:AS68"/>
    <mergeCell ref="AT68:AU68"/>
    <mergeCell ref="AV68:AW68"/>
    <mergeCell ref="AX68:AY68"/>
    <mergeCell ref="AZ68:BA68"/>
    <mergeCell ref="BB68:BC68"/>
    <mergeCell ref="BD68:BE68"/>
    <mergeCell ref="BD63:BE63"/>
    <mergeCell ref="AP64:AQ64"/>
    <mergeCell ref="AR64:AS64"/>
    <mergeCell ref="AT64:AU64"/>
    <mergeCell ref="AV64:AW64"/>
    <mergeCell ref="AX64:AY64"/>
    <mergeCell ref="AZ64:BA64"/>
    <mergeCell ref="BB64:BC64"/>
    <mergeCell ref="BD64:BE64"/>
    <mergeCell ref="BD59:BE59"/>
    <mergeCell ref="AP60:AQ60"/>
    <mergeCell ref="AR60:AS60"/>
    <mergeCell ref="AT60:AU60"/>
    <mergeCell ref="AV60:AW60"/>
    <mergeCell ref="AX60:AY60"/>
    <mergeCell ref="AZ60:BA60"/>
    <mergeCell ref="AN65:AN68"/>
    <mergeCell ref="AP65:AQ65"/>
    <mergeCell ref="AR65:AS65"/>
    <mergeCell ref="AT65:AU65"/>
    <mergeCell ref="AV65:AW65"/>
    <mergeCell ref="AX65:AY65"/>
    <mergeCell ref="AZ65:BA65"/>
    <mergeCell ref="BB65:BC65"/>
    <mergeCell ref="BD65:BE65"/>
    <mergeCell ref="AP66:AQ66"/>
    <mergeCell ref="AR66:AS66"/>
    <mergeCell ref="AT66:AU66"/>
    <mergeCell ref="AV66:AW66"/>
    <mergeCell ref="AX66:AY66"/>
    <mergeCell ref="AZ66:BA66"/>
    <mergeCell ref="BB66:BC66"/>
    <mergeCell ref="BD66:BE66"/>
    <mergeCell ref="AP67:AQ67"/>
    <mergeCell ref="AR67:AS67"/>
    <mergeCell ref="AT67:AU67"/>
    <mergeCell ref="AV67:AW67"/>
    <mergeCell ref="AX67:AY67"/>
    <mergeCell ref="AZ67:BA67"/>
    <mergeCell ref="BB67:BC67"/>
    <mergeCell ref="AN61:AN64"/>
    <mergeCell ref="AP61:AQ61"/>
    <mergeCell ref="AR61:AS61"/>
    <mergeCell ref="AT61:AU61"/>
    <mergeCell ref="AV61:AW61"/>
    <mergeCell ref="AX61:AY61"/>
    <mergeCell ref="AZ61:BA61"/>
    <mergeCell ref="BB61:BC61"/>
    <mergeCell ref="BD61:BE61"/>
    <mergeCell ref="AP62:AQ62"/>
    <mergeCell ref="AR62:AS62"/>
    <mergeCell ref="AT62:AU62"/>
    <mergeCell ref="AV62:AW62"/>
    <mergeCell ref="AX62:AY62"/>
    <mergeCell ref="AZ62:BA62"/>
    <mergeCell ref="BB62:BC62"/>
    <mergeCell ref="BD62:BE62"/>
    <mergeCell ref="AP63:AQ63"/>
    <mergeCell ref="AR63:AS63"/>
    <mergeCell ref="AT63:AU63"/>
    <mergeCell ref="AV63:AW63"/>
    <mergeCell ref="AX63:AY63"/>
    <mergeCell ref="AZ63:BA63"/>
    <mergeCell ref="BB63:BC63"/>
    <mergeCell ref="AO61:AO64"/>
    <mergeCell ref="BB60:BC60"/>
    <mergeCell ref="BD60:BE60"/>
    <mergeCell ref="AN57:AN60"/>
    <mergeCell ref="AP57:AQ57"/>
    <mergeCell ref="AR57:AS57"/>
    <mergeCell ref="AT57:AU57"/>
    <mergeCell ref="AV57:AW57"/>
    <mergeCell ref="AX57:AY57"/>
    <mergeCell ref="AZ57:BA57"/>
    <mergeCell ref="BB57:BC57"/>
    <mergeCell ref="BD57:BE57"/>
    <mergeCell ref="AP58:AQ58"/>
    <mergeCell ref="AR58:AS58"/>
    <mergeCell ref="AT58:AU58"/>
    <mergeCell ref="AV58:AW58"/>
    <mergeCell ref="AX58:AY58"/>
    <mergeCell ref="AZ58:BA58"/>
    <mergeCell ref="BB58:BC58"/>
    <mergeCell ref="BD58:BE58"/>
    <mergeCell ref="AP59:AQ59"/>
    <mergeCell ref="AR59:AS59"/>
    <mergeCell ref="AT59:AU59"/>
    <mergeCell ref="AV59:AW59"/>
    <mergeCell ref="AX59:AY59"/>
    <mergeCell ref="AZ59:BA59"/>
    <mergeCell ref="BB59:BC59"/>
    <mergeCell ref="BD55:BE55"/>
    <mergeCell ref="AP56:AQ56"/>
    <mergeCell ref="AR56:AS56"/>
    <mergeCell ref="AT56:AU56"/>
    <mergeCell ref="AV56:AW56"/>
    <mergeCell ref="AX56:AY56"/>
    <mergeCell ref="AZ56:BA56"/>
    <mergeCell ref="BB56:BC56"/>
    <mergeCell ref="BD56:BE56"/>
    <mergeCell ref="AN53:AN56"/>
    <mergeCell ref="AP53:AQ53"/>
    <mergeCell ref="AR53:AS53"/>
    <mergeCell ref="AT53:AU53"/>
    <mergeCell ref="AV53:AW53"/>
    <mergeCell ref="AX53:AY53"/>
    <mergeCell ref="AZ53:BA53"/>
    <mergeCell ref="BB53:BC53"/>
    <mergeCell ref="BD53:BE53"/>
    <mergeCell ref="AP54:AQ54"/>
    <mergeCell ref="AR54:AS54"/>
    <mergeCell ref="AT54:AU54"/>
    <mergeCell ref="AV54:AW54"/>
    <mergeCell ref="AX54:AY54"/>
    <mergeCell ref="AZ54:BA54"/>
    <mergeCell ref="BB54:BC54"/>
    <mergeCell ref="BD54:BE54"/>
    <mergeCell ref="AP55:AQ55"/>
    <mergeCell ref="AR55:AS55"/>
    <mergeCell ref="AT55:AU55"/>
    <mergeCell ref="AV55:AW55"/>
    <mergeCell ref="AX55:AY55"/>
    <mergeCell ref="AZ55:BA55"/>
    <mergeCell ref="BB55:BC55"/>
    <mergeCell ref="BD51:BE51"/>
    <mergeCell ref="AP52:AQ52"/>
    <mergeCell ref="AR52:AS52"/>
    <mergeCell ref="AT52:AU52"/>
    <mergeCell ref="AV52:AW52"/>
    <mergeCell ref="AX52:AY52"/>
    <mergeCell ref="AZ52:BA52"/>
    <mergeCell ref="BB52:BC52"/>
    <mergeCell ref="BD52:BE52"/>
    <mergeCell ref="AN49:AN52"/>
    <mergeCell ref="AP49:AQ49"/>
    <mergeCell ref="AR49:AS49"/>
    <mergeCell ref="AT49:AU49"/>
    <mergeCell ref="AV49:AW49"/>
    <mergeCell ref="AX49:AY49"/>
    <mergeCell ref="AZ49:BA49"/>
    <mergeCell ref="BB49:BC49"/>
    <mergeCell ref="BD49:BE49"/>
    <mergeCell ref="AP50:AQ50"/>
    <mergeCell ref="AR50:AS50"/>
    <mergeCell ref="AT50:AU50"/>
    <mergeCell ref="AV50:AW50"/>
    <mergeCell ref="AX50:AY50"/>
    <mergeCell ref="AZ50:BA50"/>
    <mergeCell ref="BB50:BC50"/>
    <mergeCell ref="BD50:BE50"/>
    <mergeCell ref="AP51:AQ51"/>
    <mergeCell ref="AR51:AS51"/>
    <mergeCell ref="AT51:AU51"/>
    <mergeCell ref="AV51:AW51"/>
    <mergeCell ref="AX51:AY51"/>
    <mergeCell ref="AZ51:BA51"/>
    <mergeCell ref="BB51:BC51"/>
    <mergeCell ref="BD47:BE47"/>
    <mergeCell ref="AP48:AQ48"/>
    <mergeCell ref="AR48:AS48"/>
    <mergeCell ref="AT48:AU48"/>
    <mergeCell ref="AV48:AW48"/>
    <mergeCell ref="AX48:AY48"/>
    <mergeCell ref="AZ48:BA48"/>
    <mergeCell ref="BB48:BC48"/>
    <mergeCell ref="BD48:BE48"/>
    <mergeCell ref="AN45:AN48"/>
    <mergeCell ref="AP45:AQ45"/>
    <mergeCell ref="AR45:AS45"/>
    <mergeCell ref="AT45:AU45"/>
    <mergeCell ref="AV45:AW45"/>
    <mergeCell ref="AX45:AY45"/>
    <mergeCell ref="AZ45:BA45"/>
    <mergeCell ref="BB45:BC45"/>
    <mergeCell ref="BD45:BE45"/>
    <mergeCell ref="AP46:AQ46"/>
    <mergeCell ref="AR46:AS46"/>
    <mergeCell ref="AT46:AU46"/>
    <mergeCell ref="AV46:AW46"/>
    <mergeCell ref="AX46:AY46"/>
    <mergeCell ref="AZ46:BA46"/>
    <mergeCell ref="BB46:BC46"/>
    <mergeCell ref="BD46:BE46"/>
    <mergeCell ref="AP47:AQ47"/>
    <mergeCell ref="AR47:AS47"/>
    <mergeCell ref="AT47:AU47"/>
    <mergeCell ref="AV47:AW47"/>
    <mergeCell ref="AX47:AY47"/>
    <mergeCell ref="AZ47:BA47"/>
    <mergeCell ref="BB47:BC47"/>
    <mergeCell ref="BD43:BE43"/>
    <mergeCell ref="AP44:AQ44"/>
    <mergeCell ref="AR44:AS44"/>
    <mergeCell ref="AT44:AU44"/>
    <mergeCell ref="AV44:AW44"/>
    <mergeCell ref="AX44:AY44"/>
    <mergeCell ref="AZ44:BA44"/>
    <mergeCell ref="BB44:BC44"/>
    <mergeCell ref="BD44:BE44"/>
    <mergeCell ref="AN41:AN44"/>
    <mergeCell ref="AP41:AQ41"/>
    <mergeCell ref="AR41:AS41"/>
    <mergeCell ref="AT41:AU41"/>
    <mergeCell ref="AV41:AW41"/>
    <mergeCell ref="AX41:AY41"/>
    <mergeCell ref="AZ41:BA41"/>
    <mergeCell ref="BB41:BC41"/>
    <mergeCell ref="BD41:BE41"/>
    <mergeCell ref="AP42:AQ42"/>
    <mergeCell ref="AR42:AS42"/>
    <mergeCell ref="AT42:AU42"/>
    <mergeCell ref="AV42:AW42"/>
    <mergeCell ref="AX42:AY42"/>
    <mergeCell ref="AZ42:BA42"/>
    <mergeCell ref="BB42:BC42"/>
    <mergeCell ref="BD42:BE42"/>
    <mergeCell ref="AP43:AQ43"/>
    <mergeCell ref="AR43:AS43"/>
    <mergeCell ref="AT43:AU43"/>
    <mergeCell ref="AV43:AW43"/>
    <mergeCell ref="AX43:AY43"/>
    <mergeCell ref="AZ43:BA43"/>
    <mergeCell ref="BB43:BC43"/>
    <mergeCell ref="BD39:BE39"/>
    <mergeCell ref="AP40:AQ40"/>
    <mergeCell ref="AR40:AS40"/>
    <mergeCell ref="AT40:AU40"/>
    <mergeCell ref="AV40:AW40"/>
    <mergeCell ref="AX40:AY40"/>
    <mergeCell ref="AZ40:BA40"/>
    <mergeCell ref="BB40:BC40"/>
    <mergeCell ref="BD40:BE40"/>
    <mergeCell ref="AN37:AN40"/>
    <mergeCell ref="AP37:AQ37"/>
    <mergeCell ref="AR37:AS37"/>
    <mergeCell ref="AT37:AU37"/>
    <mergeCell ref="AV37:AW37"/>
    <mergeCell ref="AX37:AY37"/>
    <mergeCell ref="AZ37:BA37"/>
    <mergeCell ref="BB37:BC37"/>
    <mergeCell ref="BD37:BE37"/>
    <mergeCell ref="AP38:AQ38"/>
    <mergeCell ref="AR38:AS38"/>
    <mergeCell ref="AT38:AU38"/>
    <mergeCell ref="AV38:AW38"/>
    <mergeCell ref="AX38:AY38"/>
    <mergeCell ref="AZ38:BA38"/>
    <mergeCell ref="BB38:BC38"/>
    <mergeCell ref="BD38:BE38"/>
    <mergeCell ref="AP39:AQ39"/>
    <mergeCell ref="AR39:AS39"/>
    <mergeCell ref="AT39:AU39"/>
    <mergeCell ref="AV39:AW39"/>
    <mergeCell ref="AX39:AY39"/>
    <mergeCell ref="AZ39:BA39"/>
    <mergeCell ref="BB39:BC39"/>
    <mergeCell ref="BD35:BE35"/>
    <mergeCell ref="AP36:AQ36"/>
    <mergeCell ref="AR36:AS36"/>
    <mergeCell ref="AT36:AU36"/>
    <mergeCell ref="AV36:AW36"/>
    <mergeCell ref="AX36:AY36"/>
    <mergeCell ref="AZ36:BA36"/>
    <mergeCell ref="BB36:BC36"/>
    <mergeCell ref="BD36:BE36"/>
    <mergeCell ref="AN33:AN36"/>
    <mergeCell ref="AP33:AQ33"/>
    <mergeCell ref="AR33:AS33"/>
    <mergeCell ref="AT33:AU33"/>
    <mergeCell ref="AV33:AW33"/>
    <mergeCell ref="AX33:AY33"/>
    <mergeCell ref="AZ33:BA33"/>
    <mergeCell ref="BB33:BC33"/>
    <mergeCell ref="BD33:BE33"/>
    <mergeCell ref="AP34:AQ34"/>
    <mergeCell ref="AR34:AS34"/>
    <mergeCell ref="AT34:AU34"/>
    <mergeCell ref="AV34:AW34"/>
    <mergeCell ref="AX34:AY34"/>
    <mergeCell ref="AZ34:BA34"/>
    <mergeCell ref="BB34:BC34"/>
    <mergeCell ref="BD34:BE34"/>
    <mergeCell ref="AP35:AQ35"/>
    <mergeCell ref="AV25:AW25"/>
    <mergeCell ref="AX25:AY25"/>
    <mergeCell ref="AZ25:BA25"/>
    <mergeCell ref="BB25:BC25"/>
    <mergeCell ref="BD25:BE25"/>
    <mergeCell ref="AP26:AQ26"/>
    <mergeCell ref="AR26:AS26"/>
    <mergeCell ref="AT26:AU26"/>
    <mergeCell ref="AV26:AW26"/>
    <mergeCell ref="AX26:AY26"/>
    <mergeCell ref="AZ26:BA26"/>
    <mergeCell ref="BB26:BC26"/>
    <mergeCell ref="AR35:AS35"/>
    <mergeCell ref="AT35:AU35"/>
    <mergeCell ref="AV35:AW35"/>
    <mergeCell ref="AX35:AY35"/>
    <mergeCell ref="AZ35:BA35"/>
    <mergeCell ref="BB35:BC35"/>
    <mergeCell ref="BD31:BE31"/>
    <mergeCell ref="AP32:AQ32"/>
    <mergeCell ref="AR32:AS32"/>
    <mergeCell ref="AT32:AU32"/>
    <mergeCell ref="AV32:AW32"/>
    <mergeCell ref="AX32:AY32"/>
    <mergeCell ref="AZ32:BA32"/>
    <mergeCell ref="BB32:BC32"/>
    <mergeCell ref="BD32:BE32"/>
    <mergeCell ref="AP29:AQ29"/>
    <mergeCell ref="AR29:AS29"/>
    <mergeCell ref="AT29:AU29"/>
    <mergeCell ref="AV29:AW29"/>
    <mergeCell ref="AX29:AY29"/>
    <mergeCell ref="AN23:AN24"/>
    <mergeCell ref="AP23:AQ24"/>
    <mergeCell ref="AR23:BE23"/>
    <mergeCell ref="AR24:AS24"/>
    <mergeCell ref="AT24:AU24"/>
    <mergeCell ref="AV24:AW24"/>
    <mergeCell ref="AX24:AY24"/>
    <mergeCell ref="AZ24:BA24"/>
    <mergeCell ref="BB24:BC24"/>
    <mergeCell ref="BD24:BE24"/>
    <mergeCell ref="AO23:AO24"/>
    <mergeCell ref="AO25:AO28"/>
    <mergeCell ref="AP31:AQ31"/>
    <mergeCell ref="AR31:AS31"/>
    <mergeCell ref="AT31:AU31"/>
    <mergeCell ref="AV31:AW31"/>
    <mergeCell ref="AX31:AY31"/>
    <mergeCell ref="AZ31:BA31"/>
    <mergeCell ref="BB31:BC31"/>
    <mergeCell ref="BD27:BE27"/>
    <mergeCell ref="AP28:AQ28"/>
    <mergeCell ref="AR28:AS28"/>
    <mergeCell ref="AT28:AU28"/>
    <mergeCell ref="AV28:AW28"/>
    <mergeCell ref="AX28:AY28"/>
    <mergeCell ref="AZ28:BA28"/>
    <mergeCell ref="BB28:BC28"/>
    <mergeCell ref="BD28:BE28"/>
    <mergeCell ref="AN25:AN28"/>
    <mergeCell ref="AP25:AQ25"/>
    <mergeCell ref="AR25:AS25"/>
    <mergeCell ref="AT25:AU25"/>
    <mergeCell ref="BD26:BE26"/>
    <mergeCell ref="AP27:AQ27"/>
    <mergeCell ref="AR27:AS27"/>
    <mergeCell ref="AT27:AU27"/>
    <mergeCell ref="AV27:AW27"/>
    <mergeCell ref="AX27:AY27"/>
    <mergeCell ref="AZ27:BA27"/>
    <mergeCell ref="BB27:BC27"/>
    <mergeCell ref="AN29:AN32"/>
    <mergeCell ref="AZ29:BA29"/>
    <mergeCell ref="BB29:BC29"/>
    <mergeCell ref="BD29:BE29"/>
    <mergeCell ref="AP30:AQ30"/>
    <mergeCell ref="AR30:AS30"/>
    <mergeCell ref="AT30:AU30"/>
    <mergeCell ref="AV30:AW30"/>
    <mergeCell ref="AX30:AY30"/>
    <mergeCell ref="AZ30:BA30"/>
    <mergeCell ref="BB30:BC30"/>
    <mergeCell ref="BD30:BE30"/>
    <mergeCell ref="AO29:AO32"/>
    <mergeCell ref="AH60:AI60"/>
    <mergeCell ref="AH61:AI61"/>
    <mergeCell ref="AH62:AI62"/>
    <mergeCell ref="AH63:AI63"/>
    <mergeCell ref="AH64:AI64"/>
    <mergeCell ref="AH65:AI65"/>
    <mergeCell ref="AH66:AI66"/>
    <mergeCell ref="AH67:AI67"/>
    <mergeCell ref="AH68:AI68"/>
    <mergeCell ref="AH51:AI51"/>
    <mergeCell ref="AH52:AI52"/>
    <mergeCell ref="AH53:AI53"/>
    <mergeCell ref="AH54:AI54"/>
    <mergeCell ref="AH55:AI55"/>
    <mergeCell ref="AH56:AI56"/>
    <mergeCell ref="AH57:AI57"/>
    <mergeCell ref="AH58:AI58"/>
    <mergeCell ref="AH59:AI59"/>
    <mergeCell ref="AD32:AE32"/>
    <mergeCell ref="AF32:AG32"/>
    <mergeCell ref="AB28:AC28"/>
    <mergeCell ref="AD28:AE28"/>
    <mergeCell ref="AF28:AG28"/>
    <mergeCell ref="AF30:AG30"/>
    <mergeCell ref="AH49:AI49"/>
    <mergeCell ref="AH50:AI50"/>
    <mergeCell ref="AH33:AI33"/>
    <mergeCell ref="AH34:AI34"/>
    <mergeCell ref="AH35:AI35"/>
    <mergeCell ref="AH36:AI36"/>
    <mergeCell ref="AH37:AI37"/>
    <mergeCell ref="AH38:AI38"/>
    <mergeCell ref="AH39:AI39"/>
    <mergeCell ref="AH40:AI40"/>
    <mergeCell ref="AH41:AI41"/>
    <mergeCell ref="AF45:AG45"/>
    <mergeCell ref="AB40:AC40"/>
    <mergeCell ref="AD40:AE40"/>
    <mergeCell ref="AF40:AG40"/>
    <mergeCell ref="AB39:AC39"/>
    <mergeCell ref="AD39:AE39"/>
    <mergeCell ref="AF39:AG39"/>
    <mergeCell ref="B65:C65"/>
    <mergeCell ref="D65:E65"/>
    <mergeCell ref="F65:G65"/>
    <mergeCell ref="H65:I65"/>
    <mergeCell ref="V65:W65"/>
    <mergeCell ref="X65:Y65"/>
    <mergeCell ref="Z65:AA65"/>
    <mergeCell ref="AB65:AC65"/>
    <mergeCell ref="AD65:AE65"/>
    <mergeCell ref="AF65:AG65"/>
    <mergeCell ref="J65:K65"/>
    <mergeCell ref="L65:M65"/>
    <mergeCell ref="N65:O65"/>
    <mergeCell ref="P65:Q65"/>
    <mergeCell ref="R65:S65"/>
    <mergeCell ref="T65:U65"/>
    <mergeCell ref="AH23:AI24"/>
    <mergeCell ref="AH25:AI25"/>
    <mergeCell ref="AH26:AI26"/>
    <mergeCell ref="AH27:AI27"/>
    <mergeCell ref="AH28:AI28"/>
    <mergeCell ref="AH29:AI29"/>
    <mergeCell ref="AH30:AI30"/>
    <mergeCell ref="AH31:AI31"/>
    <mergeCell ref="AH32:AI32"/>
    <mergeCell ref="AH42:AI42"/>
    <mergeCell ref="AH43:AI43"/>
    <mergeCell ref="AH44:AI44"/>
    <mergeCell ref="AH45:AI45"/>
    <mergeCell ref="AH46:AI46"/>
    <mergeCell ref="AH47:AI47"/>
    <mergeCell ref="AH48:AI48"/>
    <mergeCell ref="B68:C68"/>
    <mergeCell ref="D68:E68"/>
    <mergeCell ref="F68:G68"/>
    <mergeCell ref="H68:I68"/>
    <mergeCell ref="J68:K68"/>
    <mergeCell ref="AD67:AE67"/>
    <mergeCell ref="AF67:AG67"/>
    <mergeCell ref="A71:AG71"/>
    <mergeCell ref="A73:D73"/>
    <mergeCell ref="E73:J73"/>
    <mergeCell ref="K73:N73"/>
    <mergeCell ref="O73:R73"/>
    <mergeCell ref="N67:O67"/>
    <mergeCell ref="P67:Q67"/>
    <mergeCell ref="R67:S67"/>
    <mergeCell ref="T67:U67"/>
    <mergeCell ref="V67:W67"/>
    <mergeCell ref="X67:Y67"/>
    <mergeCell ref="L68:M68"/>
    <mergeCell ref="AF68:AG68"/>
    <mergeCell ref="A65:A68"/>
    <mergeCell ref="N68:O68"/>
    <mergeCell ref="P68:Q68"/>
    <mergeCell ref="R68:S68"/>
    <mergeCell ref="T68:U68"/>
    <mergeCell ref="V68:W68"/>
    <mergeCell ref="X68:Y68"/>
    <mergeCell ref="Z68:AA68"/>
    <mergeCell ref="AB68:AC68"/>
    <mergeCell ref="Z66:AA66"/>
    <mergeCell ref="AB66:AC66"/>
    <mergeCell ref="AD66:AE66"/>
    <mergeCell ref="AF66:AG66"/>
    <mergeCell ref="B67:C67"/>
    <mergeCell ref="D67:E67"/>
    <mergeCell ref="F67:G67"/>
    <mergeCell ref="H67:I67"/>
    <mergeCell ref="J67:K67"/>
    <mergeCell ref="L67:M67"/>
    <mergeCell ref="N66:O66"/>
    <mergeCell ref="P66:Q66"/>
    <mergeCell ref="R66:S66"/>
    <mergeCell ref="T66:U66"/>
    <mergeCell ref="V66:W66"/>
    <mergeCell ref="X66:Y66"/>
    <mergeCell ref="B66:C66"/>
    <mergeCell ref="D66:E66"/>
    <mergeCell ref="F66:G66"/>
    <mergeCell ref="H66:I66"/>
    <mergeCell ref="J66:K66"/>
    <mergeCell ref="L66:M66"/>
    <mergeCell ref="Z67:AA67"/>
    <mergeCell ref="AB67:AC67"/>
    <mergeCell ref="B63:C63"/>
    <mergeCell ref="D63:E63"/>
    <mergeCell ref="F63:G63"/>
    <mergeCell ref="H63:I63"/>
    <mergeCell ref="J63:K63"/>
    <mergeCell ref="L62:M62"/>
    <mergeCell ref="N62:O62"/>
    <mergeCell ref="P62:Q62"/>
    <mergeCell ref="R62:S62"/>
    <mergeCell ref="B62:C62"/>
    <mergeCell ref="D62:E62"/>
    <mergeCell ref="F62:G62"/>
    <mergeCell ref="H62:I62"/>
    <mergeCell ref="J62:K62"/>
    <mergeCell ref="X62:Y62"/>
    <mergeCell ref="Z62:AA62"/>
    <mergeCell ref="AB62:AC62"/>
    <mergeCell ref="L63:M63"/>
    <mergeCell ref="N63:O63"/>
    <mergeCell ref="P63:Q63"/>
    <mergeCell ref="R63:S63"/>
    <mergeCell ref="V60:W60"/>
    <mergeCell ref="X60:Y60"/>
    <mergeCell ref="AD62:AE62"/>
    <mergeCell ref="AF62:AG62"/>
    <mergeCell ref="T62:U62"/>
    <mergeCell ref="V62:W62"/>
    <mergeCell ref="X63:Y63"/>
    <mergeCell ref="Z63:AA63"/>
    <mergeCell ref="AB63:AC63"/>
    <mergeCell ref="AD63:AE63"/>
    <mergeCell ref="AF63:AG63"/>
    <mergeCell ref="T63:U63"/>
    <mergeCell ref="V63:W63"/>
    <mergeCell ref="L61:M61"/>
    <mergeCell ref="N61:O61"/>
    <mergeCell ref="P61:Q61"/>
    <mergeCell ref="R61:S61"/>
    <mergeCell ref="AF60:AG60"/>
    <mergeCell ref="N60:O60"/>
    <mergeCell ref="Z58:AA58"/>
    <mergeCell ref="AB58:AC58"/>
    <mergeCell ref="AD58:AE58"/>
    <mergeCell ref="AF58:AG58"/>
    <mergeCell ref="B59:C59"/>
    <mergeCell ref="D59:E59"/>
    <mergeCell ref="F59:G59"/>
    <mergeCell ref="H59:I59"/>
    <mergeCell ref="J59:K59"/>
    <mergeCell ref="L59:M59"/>
    <mergeCell ref="N58:O58"/>
    <mergeCell ref="P58:Q58"/>
    <mergeCell ref="R58:S58"/>
    <mergeCell ref="T58:U58"/>
    <mergeCell ref="V58:W58"/>
    <mergeCell ref="X58:Y58"/>
    <mergeCell ref="B58:C58"/>
    <mergeCell ref="D58:E58"/>
    <mergeCell ref="F58:G58"/>
    <mergeCell ref="H58:I58"/>
    <mergeCell ref="J58:K58"/>
    <mergeCell ref="L58:M58"/>
    <mergeCell ref="Z59:AA59"/>
    <mergeCell ref="AB59:AC59"/>
    <mergeCell ref="N59:O59"/>
    <mergeCell ref="P59:Q59"/>
    <mergeCell ref="R59:S59"/>
    <mergeCell ref="T59:U59"/>
    <mergeCell ref="V59:W59"/>
    <mergeCell ref="X59:Y59"/>
    <mergeCell ref="AD59:AE59"/>
    <mergeCell ref="AF59:AG59"/>
    <mergeCell ref="X57:Y57"/>
    <mergeCell ref="Z57:AA57"/>
    <mergeCell ref="AB57:AC57"/>
    <mergeCell ref="AD57:AE57"/>
    <mergeCell ref="AF57:AG57"/>
    <mergeCell ref="J57:K57"/>
    <mergeCell ref="L57:M57"/>
    <mergeCell ref="N57:O57"/>
    <mergeCell ref="P57:Q57"/>
    <mergeCell ref="R57:S57"/>
    <mergeCell ref="T57:U57"/>
    <mergeCell ref="B57:C57"/>
    <mergeCell ref="D57:E57"/>
    <mergeCell ref="F57:G57"/>
    <mergeCell ref="H57:I57"/>
    <mergeCell ref="L55:M55"/>
    <mergeCell ref="N55:O55"/>
    <mergeCell ref="P55:Q55"/>
    <mergeCell ref="R55:S55"/>
    <mergeCell ref="V57:W57"/>
    <mergeCell ref="B56:C56"/>
    <mergeCell ref="D56:E56"/>
    <mergeCell ref="F56:G56"/>
    <mergeCell ref="H56:I56"/>
    <mergeCell ref="J56:K56"/>
    <mergeCell ref="L56:M56"/>
    <mergeCell ref="N56:O56"/>
    <mergeCell ref="P56:Q56"/>
    <mergeCell ref="R56:S56"/>
    <mergeCell ref="T56:U56"/>
    <mergeCell ref="V56:W56"/>
    <mergeCell ref="X56:Y56"/>
    <mergeCell ref="X54:Y54"/>
    <mergeCell ref="Z54:AA54"/>
    <mergeCell ref="AB54:AC54"/>
    <mergeCell ref="AD54:AE54"/>
    <mergeCell ref="AF54:AG54"/>
    <mergeCell ref="B55:C55"/>
    <mergeCell ref="D55:E55"/>
    <mergeCell ref="F55:G55"/>
    <mergeCell ref="H55:I55"/>
    <mergeCell ref="J55:K55"/>
    <mergeCell ref="L54:M54"/>
    <mergeCell ref="N54:O54"/>
    <mergeCell ref="P54:Q54"/>
    <mergeCell ref="R54:S54"/>
    <mergeCell ref="T54:U54"/>
    <mergeCell ref="V54:W54"/>
    <mergeCell ref="X55:Y55"/>
    <mergeCell ref="Z55:AA55"/>
    <mergeCell ref="AB55:AC55"/>
    <mergeCell ref="AD55:AE55"/>
    <mergeCell ref="AF55:AG55"/>
    <mergeCell ref="T55:U55"/>
    <mergeCell ref="V55:W55"/>
    <mergeCell ref="B54:C54"/>
    <mergeCell ref="J54:K54"/>
    <mergeCell ref="AF51:AG51"/>
    <mergeCell ref="B53:C53"/>
    <mergeCell ref="D53:E53"/>
    <mergeCell ref="F53:G53"/>
    <mergeCell ref="H53:I53"/>
    <mergeCell ref="J53:K53"/>
    <mergeCell ref="N51:O51"/>
    <mergeCell ref="P51:Q51"/>
    <mergeCell ref="R51:S51"/>
    <mergeCell ref="T51:U51"/>
    <mergeCell ref="V51:W51"/>
    <mergeCell ref="X51:Y51"/>
    <mergeCell ref="X53:Y53"/>
    <mergeCell ref="Z53:AA53"/>
    <mergeCell ref="AB53:AC53"/>
    <mergeCell ref="AD53:AE53"/>
    <mergeCell ref="AF53:AG53"/>
    <mergeCell ref="T53:U53"/>
    <mergeCell ref="V53:W53"/>
    <mergeCell ref="D52:E52"/>
    <mergeCell ref="T50:U50"/>
    <mergeCell ref="V50:W50"/>
    <mergeCell ref="X50:Y50"/>
    <mergeCell ref="B50:C50"/>
    <mergeCell ref="D50:E50"/>
    <mergeCell ref="F50:G50"/>
    <mergeCell ref="H50:I50"/>
    <mergeCell ref="J50:K50"/>
    <mergeCell ref="L50:M50"/>
    <mergeCell ref="Z51:AA51"/>
    <mergeCell ref="AB51:AC51"/>
    <mergeCell ref="P53:Q53"/>
    <mergeCell ref="R53:S53"/>
    <mergeCell ref="AD51:AE51"/>
    <mergeCell ref="N52:O52"/>
    <mergeCell ref="P52:Q52"/>
    <mergeCell ref="R52:S52"/>
    <mergeCell ref="T52:U52"/>
    <mergeCell ref="V52:W52"/>
    <mergeCell ref="X52:Y52"/>
    <mergeCell ref="Z52:AA52"/>
    <mergeCell ref="AB52:AC52"/>
    <mergeCell ref="AD52:AE52"/>
    <mergeCell ref="B46:C46"/>
    <mergeCell ref="D46:E46"/>
    <mergeCell ref="F46:G46"/>
    <mergeCell ref="H46:I46"/>
    <mergeCell ref="J46:K46"/>
    <mergeCell ref="X49:Y49"/>
    <mergeCell ref="Z49:AA49"/>
    <mergeCell ref="AB49:AC49"/>
    <mergeCell ref="AD49:AE49"/>
    <mergeCell ref="AF49:AG49"/>
    <mergeCell ref="J49:K49"/>
    <mergeCell ref="L49:M49"/>
    <mergeCell ref="N49:O49"/>
    <mergeCell ref="P49:Q49"/>
    <mergeCell ref="R49:S49"/>
    <mergeCell ref="T49:U49"/>
    <mergeCell ref="B49:C49"/>
    <mergeCell ref="D49:E49"/>
    <mergeCell ref="F49:G49"/>
    <mergeCell ref="H49:I49"/>
    <mergeCell ref="L47:M47"/>
    <mergeCell ref="N47:O47"/>
    <mergeCell ref="P47:Q47"/>
    <mergeCell ref="R47:S47"/>
    <mergeCell ref="V49:W49"/>
    <mergeCell ref="B47:C47"/>
    <mergeCell ref="D47:E47"/>
    <mergeCell ref="F47:G47"/>
    <mergeCell ref="H47:I47"/>
    <mergeCell ref="J47:K47"/>
    <mergeCell ref="B48:C48"/>
    <mergeCell ref="D48:E48"/>
    <mergeCell ref="T45:U45"/>
    <mergeCell ref="V45:W45"/>
    <mergeCell ref="V44:W44"/>
    <mergeCell ref="AF46:AG46"/>
    <mergeCell ref="L46:M46"/>
    <mergeCell ref="N46:O46"/>
    <mergeCell ref="P46:Q46"/>
    <mergeCell ref="R46:S46"/>
    <mergeCell ref="T46:U46"/>
    <mergeCell ref="V46:W46"/>
    <mergeCell ref="X47:Y47"/>
    <mergeCell ref="Z47:AA47"/>
    <mergeCell ref="AB47:AC47"/>
    <mergeCell ref="AD47:AE47"/>
    <mergeCell ref="AF47:AG47"/>
    <mergeCell ref="T47:U47"/>
    <mergeCell ref="V47:W47"/>
    <mergeCell ref="Z45:AA45"/>
    <mergeCell ref="AB45:AC45"/>
    <mergeCell ref="AD45:AE45"/>
    <mergeCell ref="AD46:AE46"/>
    <mergeCell ref="T44:U44"/>
    <mergeCell ref="AF44:AG44"/>
    <mergeCell ref="Z42:AA42"/>
    <mergeCell ref="AB42:AC42"/>
    <mergeCell ref="AD42:AE42"/>
    <mergeCell ref="AF42:AG42"/>
    <mergeCell ref="B43:C43"/>
    <mergeCell ref="D43:E43"/>
    <mergeCell ref="F43:G43"/>
    <mergeCell ref="H43:I43"/>
    <mergeCell ref="J43:K43"/>
    <mergeCell ref="L43:M43"/>
    <mergeCell ref="N42:O42"/>
    <mergeCell ref="P42:Q42"/>
    <mergeCell ref="R42:S42"/>
    <mergeCell ref="T42:U42"/>
    <mergeCell ref="V42:W42"/>
    <mergeCell ref="X42:Y42"/>
    <mergeCell ref="B42:C42"/>
    <mergeCell ref="D42:E42"/>
    <mergeCell ref="F42:G42"/>
    <mergeCell ref="H42:I42"/>
    <mergeCell ref="J42:K42"/>
    <mergeCell ref="L42:M42"/>
    <mergeCell ref="Z43:AA43"/>
    <mergeCell ref="AB43:AC43"/>
    <mergeCell ref="AD43:AE43"/>
    <mergeCell ref="AF43:AG43"/>
    <mergeCell ref="N43:O43"/>
    <mergeCell ref="P43:Q43"/>
    <mergeCell ref="R43:S43"/>
    <mergeCell ref="T43:U43"/>
    <mergeCell ref="V43:W43"/>
    <mergeCell ref="X43:Y43"/>
    <mergeCell ref="X41:Y41"/>
    <mergeCell ref="Z41:AA41"/>
    <mergeCell ref="AB41:AC41"/>
    <mergeCell ref="AD41:AE41"/>
    <mergeCell ref="AF41:AG41"/>
    <mergeCell ref="J41:K41"/>
    <mergeCell ref="L41:M41"/>
    <mergeCell ref="N41:O41"/>
    <mergeCell ref="P41:Q41"/>
    <mergeCell ref="R41:S41"/>
    <mergeCell ref="T41:U41"/>
    <mergeCell ref="B41:C41"/>
    <mergeCell ref="D41:E41"/>
    <mergeCell ref="F41:G41"/>
    <mergeCell ref="H41:I41"/>
    <mergeCell ref="L39:M39"/>
    <mergeCell ref="N39:O39"/>
    <mergeCell ref="P39:Q39"/>
    <mergeCell ref="R39:S39"/>
    <mergeCell ref="V41:W41"/>
    <mergeCell ref="B40:C40"/>
    <mergeCell ref="D40:E40"/>
    <mergeCell ref="F40:G40"/>
    <mergeCell ref="H40:I40"/>
    <mergeCell ref="J40:K40"/>
    <mergeCell ref="L40:M40"/>
    <mergeCell ref="N40:O40"/>
    <mergeCell ref="P40:Q40"/>
    <mergeCell ref="R40:S40"/>
    <mergeCell ref="T40:U40"/>
    <mergeCell ref="V40:W40"/>
    <mergeCell ref="X40:Y40"/>
    <mergeCell ref="V39:W39"/>
    <mergeCell ref="B38:C38"/>
    <mergeCell ref="J38:K38"/>
    <mergeCell ref="X38:Y38"/>
    <mergeCell ref="N35:O35"/>
    <mergeCell ref="P35:Q35"/>
    <mergeCell ref="R35:S35"/>
    <mergeCell ref="T35:U35"/>
    <mergeCell ref="V35:W35"/>
    <mergeCell ref="X35:Y35"/>
    <mergeCell ref="X37:Y37"/>
    <mergeCell ref="Z37:AA37"/>
    <mergeCell ref="AB37:AC37"/>
    <mergeCell ref="AD37:AE37"/>
    <mergeCell ref="AF37:AG37"/>
    <mergeCell ref="T37:U37"/>
    <mergeCell ref="V37:W37"/>
    <mergeCell ref="B35:C35"/>
    <mergeCell ref="N37:O37"/>
    <mergeCell ref="P37:Q37"/>
    <mergeCell ref="R37:S37"/>
    <mergeCell ref="F35:G35"/>
    <mergeCell ref="H35:I35"/>
    <mergeCell ref="AF36:AG36"/>
    <mergeCell ref="J35:K35"/>
    <mergeCell ref="L35:M35"/>
    <mergeCell ref="V36:W36"/>
    <mergeCell ref="X36:Y36"/>
    <mergeCell ref="F36:G36"/>
    <mergeCell ref="H36:I36"/>
    <mergeCell ref="J36:K36"/>
    <mergeCell ref="L36:M36"/>
    <mergeCell ref="Z38:AA38"/>
    <mergeCell ref="AB38:AC38"/>
    <mergeCell ref="AD38:AE38"/>
    <mergeCell ref="AF38:AG38"/>
    <mergeCell ref="L38:M38"/>
    <mergeCell ref="N38:O38"/>
    <mergeCell ref="P38:Q38"/>
    <mergeCell ref="R38:S38"/>
    <mergeCell ref="T38:U38"/>
    <mergeCell ref="V38:W38"/>
    <mergeCell ref="Z35:AA35"/>
    <mergeCell ref="AB35:AC35"/>
    <mergeCell ref="AD35:AE35"/>
    <mergeCell ref="AF35:AG35"/>
    <mergeCell ref="AF33:AG33"/>
    <mergeCell ref="B34:C34"/>
    <mergeCell ref="D34:E34"/>
    <mergeCell ref="F34:G34"/>
    <mergeCell ref="H34:I34"/>
    <mergeCell ref="J34:K34"/>
    <mergeCell ref="L34:M34"/>
    <mergeCell ref="N33:O33"/>
    <mergeCell ref="P33:Q33"/>
    <mergeCell ref="R33:S33"/>
    <mergeCell ref="T33:U33"/>
    <mergeCell ref="V33:W33"/>
    <mergeCell ref="X33:Y33"/>
    <mergeCell ref="Z34:AA34"/>
    <mergeCell ref="AB34:AC34"/>
    <mergeCell ref="AD34:AE34"/>
    <mergeCell ref="AF34:AG34"/>
    <mergeCell ref="N34:O34"/>
    <mergeCell ref="P34:Q34"/>
    <mergeCell ref="R34:S34"/>
    <mergeCell ref="T34:U34"/>
    <mergeCell ref="Z33:AA33"/>
    <mergeCell ref="H33:I33"/>
    <mergeCell ref="J33:K33"/>
    <mergeCell ref="X34:Y34"/>
    <mergeCell ref="V34:W34"/>
    <mergeCell ref="Z32:AA32"/>
    <mergeCell ref="X31:Y31"/>
    <mergeCell ref="Z31:AA31"/>
    <mergeCell ref="N32:O32"/>
    <mergeCell ref="P32:Q32"/>
    <mergeCell ref="R32:S32"/>
    <mergeCell ref="L32:M32"/>
    <mergeCell ref="N30:O30"/>
    <mergeCell ref="AB30:AC30"/>
    <mergeCell ref="AB32:AC32"/>
    <mergeCell ref="L33:M33"/>
    <mergeCell ref="AB33:AC33"/>
    <mergeCell ref="T32:U32"/>
    <mergeCell ref="V32:W32"/>
    <mergeCell ref="X32:Y32"/>
    <mergeCell ref="B29:C29"/>
    <mergeCell ref="D29:E29"/>
    <mergeCell ref="F29:G29"/>
    <mergeCell ref="H29:I29"/>
    <mergeCell ref="J29:K29"/>
    <mergeCell ref="L29:M29"/>
    <mergeCell ref="N29:O29"/>
    <mergeCell ref="B30:C30"/>
    <mergeCell ref="P29:Q29"/>
    <mergeCell ref="R29:S29"/>
    <mergeCell ref="T29:U29"/>
    <mergeCell ref="V29:W29"/>
    <mergeCell ref="X29:Y29"/>
    <mergeCell ref="Z29:AA29"/>
    <mergeCell ref="D30:E30"/>
    <mergeCell ref="F30:G30"/>
    <mergeCell ref="H30:I30"/>
    <mergeCell ref="J30:K30"/>
    <mergeCell ref="B31:C31"/>
    <mergeCell ref="D31:E31"/>
    <mergeCell ref="F31:G31"/>
    <mergeCell ref="H31:I31"/>
    <mergeCell ref="J31:K31"/>
    <mergeCell ref="L31:M31"/>
    <mergeCell ref="N31:O31"/>
    <mergeCell ref="P30:Q30"/>
    <mergeCell ref="R30:S30"/>
    <mergeCell ref="T30:U30"/>
    <mergeCell ref="V30:W30"/>
    <mergeCell ref="X30:Y30"/>
    <mergeCell ref="Z30:AA30"/>
    <mergeCell ref="AB31:AC31"/>
    <mergeCell ref="AD31:AE31"/>
    <mergeCell ref="AF31:AG31"/>
    <mergeCell ref="T31:U31"/>
    <mergeCell ref="V31:W31"/>
    <mergeCell ref="L30:M30"/>
    <mergeCell ref="P31:Q31"/>
    <mergeCell ref="R31:S31"/>
    <mergeCell ref="AD30:AE30"/>
    <mergeCell ref="A23:A24"/>
    <mergeCell ref="B23:C24"/>
    <mergeCell ref="D23:Q23"/>
    <mergeCell ref="AD25:AE25"/>
    <mergeCell ref="AF25:AG25"/>
    <mergeCell ref="B26:C26"/>
    <mergeCell ref="D26:E26"/>
    <mergeCell ref="F26:G26"/>
    <mergeCell ref="H26:I26"/>
    <mergeCell ref="J26:K26"/>
    <mergeCell ref="L26:M26"/>
    <mergeCell ref="N26:O26"/>
    <mergeCell ref="P26:Q26"/>
    <mergeCell ref="R25:S25"/>
    <mergeCell ref="T25:U25"/>
    <mergeCell ref="V25:W25"/>
    <mergeCell ref="X25:Y25"/>
    <mergeCell ref="Z25:AA25"/>
    <mergeCell ref="AB25:AC25"/>
    <mergeCell ref="AD26:AE26"/>
    <mergeCell ref="AF26:AG26"/>
    <mergeCell ref="R26:S26"/>
    <mergeCell ref="P25:Q25"/>
    <mergeCell ref="T26:U26"/>
    <mergeCell ref="A25:A28"/>
    <mergeCell ref="B28:C28"/>
    <mergeCell ref="D28:E28"/>
    <mergeCell ref="V26:W26"/>
    <mergeCell ref="X26:Y26"/>
    <mergeCell ref="Z26:AA26"/>
    <mergeCell ref="AB26:AC26"/>
    <mergeCell ref="B25:C25"/>
    <mergeCell ref="E4:F5"/>
    <mergeCell ref="G4:H5"/>
    <mergeCell ref="I4:I5"/>
    <mergeCell ref="M4:M5"/>
    <mergeCell ref="J4:J5"/>
    <mergeCell ref="P4:P5"/>
    <mergeCell ref="U4:V4"/>
    <mergeCell ref="W4:X4"/>
    <mergeCell ref="Y4:AA4"/>
    <mergeCell ref="A1:AE1"/>
    <mergeCell ref="AC4:AF4"/>
    <mergeCell ref="AG4:AH4"/>
    <mergeCell ref="AG5:AH5"/>
    <mergeCell ref="N4:O5"/>
    <mergeCell ref="A4:D5"/>
    <mergeCell ref="K4:L5"/>
    <mergeCell ref="H27:I27"/>
    <mergeCell ref="J27:K27"/>
    <mergeCell ref="L27:M27"/>
    <mergeCell ref="N27:O27"/>
    <mergeCell ref="P27:Q27"/>
    <mergeCell ref="B15:D15"/>
    <mergeCell ref="U11:V11"/>
    <mergeCell ref="Y17:Z17"/>
    <mergeCell ref="D24:E24"/>
    <mergeCell ref="F24:G24"/>
    <mergeCell ref="H24:I24"/>
    <mergeCell ref="J24:K24"/>
    <mergeCell ref="L24:M24"/>
    <mergeCell ref="N24:O24"/>
    <mergeCell ref="P24:Q24"/>
    <mergeCell ref="R24:S24"/>
    <mergeCell ref="AH1:AI1"/>
    <mergeCell ref="X28:Y28"/>
    <mergeCell ref="Z28:AA28"/>
    <mergeCell ref="T24:U24"/>
    <mergeCell ref="R23:AE23"/>
    <mergeCell ref="V24:W24"/>
    <mergeCell ref="X24:Y24"/>
    <mergeCell ref="P28:Q28"/>
    <mergeCell ref="N28:O28"/>
    <mergeCell ref="R28:S28"/>
    <mergeCell ref="T28:U28"/>
    <mergeCell ref="V28:W28"/>
    <mergeCell ref="Z11:AA11"/>
    <mergeCell ref="N6:O6"/>
    <mergeCell ref="N7:O7"/>
    <mergeCell ref="N8:O8"/>
    <mergeCell ref="K9:L9"/>
    <mergeCell ref="K10:L10"/>
    <mergeCell ref="K11:L11"/>
    <mergeCell ref="AG9:AH9"/>
    <mergeCell ref="AG10:AH10"/>
    <mergeCell ref="AC5:AF5"/>
    <mergeCell ref="AC6:AF6"/>
    <mergeCell ref="AC7:AF7"/>
    <mergeCell ref="AC8:AF8"/>
    <mergeCell ref="AC9:AF9"/>
    <mergeCell ref="AC10:AF10"/>
    <mergeCell ref="AD27:AE27"/>
    <mergeCell ref="AF23:AG24"/>
    <mergeCell ref="AD24:AE24"/>
    <mergeCell ref="AF27:AG27"/>
    <mergeCell ref="R27:S27"/>
    <mergeCell ref="E19:F19"/>
    <mergeCell ref="G19:H19"/>
    <mergeCell ref="F28:G28"/>
    <mergeCell ref="H28:I28"/>
    <mergeCell ref="N9:O9"/>
    <mergeCell ref="N10:O10"/>
    <mergeCell ref="Z7:AA7"/>
    <mergeCell ref="Z8:AA8"/>
    <mergeCell ref="Z9:AA9"/>
    <mergeCell ref="AG6:AH6"/>
    <mergeCell ref="AG7:AH7"/>
    <mergeCell ref="AG8:AH8"/>
    <mergeCell ref="J28:K28"/>
    <mergeCell ref="L28:M28"/>
    <mergeCell ref="W8:X8"/>
    <mergeCell ref="K7:L7"/>
    <mergeCell ref="Z24:AA24"/>
    <mergeCell ref="AB24:AC24"/>
    <mergeCell ref="Y14:Z14"/>
    <mergeCell ref="N15:O15"/>
    <mergeCell ref="U15:X15"/>
    <mergeCell ref="U14:X14"/>
    <mergeCell ref="N11:O11"/>
    <mergeCell ref="N12:O12"/>
    <mergeCell ref="J25:K25"/>
    <mergeCell ref="G11:H11"/>
    <mergeCell ref="G13:H13"/>
    <mergeCell ref="K6:L6"/>
    <mergeCell ref="U16:X16"/>
    <mergeCell ref="U17:X17"/>
    <mergeCell ref="U20:X20"/>
    <mergeCell ref="Y20:Z20"/>
    <mergeCell ref="T27:U27"/>
    <mergeCell ref="V27:W27"/>
    <mergeCell ref="X27:Y27"/>
    <mergeCell ref="Z27:AA27"/>
    <mergeCell ref="AB27:AC27"/>
    <mergeCell ref="AB29:AC29"/>
    <mergeCell ref="AD29:AE29"/>
    <mergeCell ref="AF29:AG29"/>
    <mergeCell ref="J37:K37"/>
    <mergeCell ref="N36:O36"/>
    <mergeCell ref="P36:Q36"/>
    <mergeCell ref="R36:S36"/>
    <mergeCell ref="T36:U36"/>
    <mergeCell ref="D36:E36"/>
    <mergeCell ref="Z10:AA10"/>
    <mergeCell ref="Y16:Z16"/>
    <mergeCell ref="E16:F16"/>
    <mergeCell ref="G16:H16"/>
    <mergeCell ref="Y15:Z15"/>
    <mergeCell ref="N16:O16"/>
    <mergeCell ref="N17:O17"/>
    <mergeCell ref="E10:F10"/>
    <mergeCell ref="G15:H15"/>
    <mergeCell ref="E14:F14"/>
    <mergeCell ref="E15:F15"/>
    <mergeCell ref="G14:H14"/>
    <mergeCell ref="N13:O13"/>
    <mergeCell ref="N14:O14"/>
    <mergeCell ref="D25:E25"/>
    <mergeCell ref="F25:G25"/>
    <mergeCell ref="H25:I25"/>
    <mergeCell ref="L25:M25"/>
    <mergeCell ref="N25:O25"/>
    <mergeCell ref="K19:L19"/>
    <mergeCell ref="N19:O19"/>
    <mergeCell ref="B10:D10"/>
    <mergeCell ref="B11:D11"/>
    <mergeCell ref="E12:F12"/>
    <mergeCell ref="G12:H12"/>
    <mergeCell ref="E13:F13"/>
    <mergeCell ref="D45:E45"/>
    <mergeCell ref="F45:G45"/>
    <mergeCell ref="H45:I45"/>
    <mergeCell ref="J45:K45"/>
    <mergeCell ref="X45:Y45"/>
    <mergeCell ref="B27:C27"/>
    <mergeCell ref="D27:E27"/>
    <mergeCell ref="F27:G27"/>
    <mergeCell ref="Z40:AA40"/>
    <mergeCell ref="B36:C36"/>
    <mergeCell ref="D38:E38"/>
    <mergeCell ref="F38:G38"/>
    <mergeCell ref="H38:I38"/>
    <mergeCell ref="B39:C39"/>
    <mergeCell ref="D39:E39"/>
    <mergeCell ref="F39:G39"/>
    <mergeCell ref="H39:I39"/>
    <mergeCell ref="J39:K39"/>
    <mergeCell ref="X39:Y39"/>
    <mergeCell ref="Z39:AA39"/>
    <mergeCell ref="T39:U39"/>
    <mergeCell ref="B37:C37"/>
    <mergeCell ref="D37:E37"/>
    <mergeCell ref="F37:G37"/>
    <mergeCell ref="H37:I37"/>
    <mergeCell ref="X48:Y48"/>
    <mergeCell ref="Z48:AA48"/>
    <mergeCell ref="AB48:AC48"/>
    <mergeCell ref="AD48:AE48"/>
    <mergeCell ref="AF48:AG48"/>
    <mergeCell ref="Z56:AA56"/>
    <mergeCell ref="AB56:AC56"/>
    <mergeCell ref="Z36:AA36"/>
    <mergeCell ref="AB36:AC36"/>
    <mergeCell ref="L37:M37"/>
    <mergeCell ref="B44:C44"/>
    <mergeCell ref="D44:E44"/>
    <mergeCell ref="F44:G44"/>
    <mergeCell ref="H44:I44"/>
    <mergeCell ref="AF52:AG52"/>
    <mergeCell ref="L45:M45"/>
    <mergeCell ref="X44:Y44"/>
    <mergeCell ref="Z44:AA44"/>
    <mergeCell ref="AB44:AC44"/>
    <mergeCell ref="AD44:AE44"/>
    <mergeCell ref="J44:K44"/>
    <mergeCell ref="L44:M44"/>
    <mergeCell ref="N45:O45"/>
    <mergeCell ref="P45:Q45"/>
    <mergeCell ref="R45:S45"/>
    <mergeCell ref="N44:O44"/>
    <mergeCell ref="P44:Q44"/>
    <mergeCell ref="R44:S44"/>
    <mergeCell ref="X46:Y46"/>
    <mergeCell ref="Z46:AA46"/>
    <mergeCell ref="AB46:AC46"/>
    <mergeCell ref="B45:C45"/>
    <mergeCell ref="H64:I64"/>
    <mergeCell ref="J64:K64"/>
    <mergeCell ref="L64:M64"/>
    <mergeCell ref="N64:O64"/>
    <mergeCell ref="P64:Q64"/>
    <mergeCell ref="R64:S64"/>
    <mergeCell ref="T64:U64"/>
    <mergeCell ref="V64:W64"/>
    <mergeCell ref="X64:Y64"/>
    <mergeCell ref="Z64:AA64"/>
    <mergeCell ref="AB64:AC64"/>
    <mergeCell ref="AD64:AE64"/>
    <mergeCell ref="AF64:AG64"/>
    <mergeCell ref="B60:C60"/>
    <mergeCell ref="D60:E60"/>
    <mergeCell ref="F60:G60"/>
    <mergeCell ref="H60:I60"/>
    <mergeCell ref="B61:C61"/>
    <mergeCell ref="D61:E61"/>
    <mergeCell ref="F61:G61"/>
    <mergeCell ref="H61:I61"/>
    <mergeCell ref="J61:K61"/>
    <mergeCell ref="X61:Y61"/>
    <mergeCell ref="Z61:AA61"/>
    <mergeCell ref="AB61:AC61"/>
    <mergeCell ref="AD61:AE61"/>
    <mergeCell ref="AF61:AG61"/>
    <mergeCell ref="T61:U61"/>
    <mergeCell ref="V61:W61"/>
    <mergeCell ref="J60:K60"/>
    <mergeCell ref="L60:M60"/>
    <mergeCell ref="B8:D8"/>
    <mergeCell ref="AD56:AE56"/>
    <mergeCell ref="E8:F8"/>
    <mergeCell ref="F48:G48"/>
    <mergeCell ref="H48:I48"/>
    <mergeCell ref="J48:K48"/>
    <mergeCell ref="L48:M48"/>
    <mergeCell ref="N48:O48"/>
    <mergeCell ref="P48:Q48"/>
    <mergeCell ref="R48:S48"/>
    <mergeCell ref="T48:U48"/>
    <mergeCell ref="AF56:AG56"/>
    <mergeCell ref="B52:C52"/>
    <mergeCell ref="D54:E54"/>
    <mergeCell ref="F54:G54"/>
    <mergeCell ref="H54:I54"/>
    <mergeCell ref="F52:G52"/>
    <mergeCell ref="H52:I52"/>
    <mergeCell ref="J52:K52"/>
    <mergeCell ref="L52:M52"/>
    <mergeCell ref="Z50:AA50"/>
    <mergeCell ref="AB50:AC50"/>
    <mergeCell ref="AD50:AE50"/>
    <mergeCell ref="AF50:AG50"/>
    <mergeCell ref="B51:C51"/>
    <mergeCell ref="D51:E51"/>
    <mergeCell ref="F51:G51"/>
    <mergeCell ref="H51:I51"/>
    <mergeCell ref="J51:K51"/>
    <mergeCell ref="L51:M51"/>
    <mergeCell ref="N50:O50"/>
    <mergeCell ref="P50:Q50"/>
    <mergeCell ref="K12:L12"/>
    <mergeCell ref="K13:L13"/>
    <mergeCell ref="K14:L14"/>
    <mergeCell ref="V48:W48"/>
    <mergeCell ref="U9:V9"/>
    <mergeCell ref="W9:X9"/>
    <mergeCell ref="AD68:AE68"/>
    <mergeCell ref="A61:A64"/>
    <mergeCell ref="A57:A60"/>
    <mergeCell ref="A53:A56"/>
    <mergeCell ref="A49:A52"/>
    <mergeCell ref="A45:A48"/>
    <mergeCell ref="A41:A44"/>
    <mergeCell ref="A37:A40"/>
    <mergeCell ref="A33:A36"/>
    <mergeCell ref="Z60:AA60"/>
    <mergeCell ref="AB60:AC60"/>
    <mergeCell ref="AD60:AE60"/>
    <mergeCell ref="P60:Q60"/>
    <mergeCell ref="R60:S60"/>
    <mergeCell ref="AD36:AE36"/>
    <mergeCell ref="D35:E35"/>
    <mergeCell ref="B33:C33"/>
    <mergeCell ref="D33:E33"/>
    <mergeCell ref="F33:G33"/>
    <mergeCell ref="R50:S50"/>
    <mergeCell ref="AD33:AE33"/>
    <mergeCell ref="L53:M53"/>
    <mergeCell ref="N53:O53"/>
    <mergeCell ref="B64:C64"/>
    <mergeCell ref="D64:E64"/>
    <mergeCell ref="F64:G64"/>
    <mergeCell ref="G8:H8"/>
    <mergeCell ref="B14:D14"/>
    <mergeCell ref="G10:H10"/>
    <mergeCell ref="B12:D12"/>
    <mergeCell ref="B13:D13"/>
    <mergeCell ref="B9:D9"/>
    <mergeCell ref="E9:F9"/>
    <mergeCell ref="G9:H9"/>
    <mergeCell ref="E6:F6"/>
    <mergeCell ref="G6:H6"/>
    <mergeCell ref="E7:F7"/>
    <mergeCell ref="A29:A32"/>
    <mergeCell ref="T60:U60"/>
    <mergeCell ref="B6:D6"/>
    <mergeCell ref="A17:D17"/>
    <mergeCell ref="K15:L15"/>
    <mergeCell ref="K16:L16"/>
    <mergeCell ref="K17:L17"/>
    <mergeCell ref="B16:D16"/>
    <mergeCell ref="B32:C32"/>
    <mergeCell ref="D32:E32"/>
    <mergeCell ref="F32:G32"/>
    <mergeCell ref="H32:I32"/>
    <mergeCell ref="J32:K32"/>
    <mergeCell ref="E17:F17"/>
    <mergeCell ref="G17:H17"/>
    <mergeCell ref="U8:V8"/>
    <mergeCell ref="U10:V10"/>
    <mergeCell ref="B7:D7"/>
    <mergeCell ref="E11:F11"/>
    <mergeCell ref="G7:H7"/>
    <mergeCell ref="K8:L8"/>
  </mergeCells>
  <phoneticPr fontId="6"/>
  <dataValidations disablePrompts="1" count="1">
    <dataValidation type="list" allowBlank="1" showInputMessage="1" showErrorMessage="1" sqref="X12" xr:uid="{00000000-0002-0000-1C00-000000000000}">
      <formula1>"1.034,1.045"</formula1>
    </dataValidation>
  </dataValidations>
  <printOptions horizontalCentered="1" verticalCentered="1"/>
  <pageMargins left="0.59055118110236227" right="0.59055118110236227" top="0.59055118110236227" bottom="0.59055118110236227" header="0.31496062992125984" footer="0.31496062992125984"/>
  <pageSetup paperSize="8" scale="50" orientation="landscape" r:id="rId1"/>
  <headerFooter alignWithMargins="0"/>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55B4A-B062-4614-BB4C-8507BD45B60D}">
  <sheetPr>
    <pageSetUpPr fitToPage="1"/>
  </sheetPr>
  <dimension ref="A1:BE86"/>
  <sheetViews>
    <sheetView view="pageBreakPreview" topLeftCell="A49" zoomScale="70" zoomScaleNormal="75" zoomScaleSheetLayoutView="70" zoomScalePageLayoutView="40" workbookViewId="0">
      <selection activeCell="AJ46" sqref="AJ46"/>
    </sheetView>
  </sheetViews>
  <sheetFormatPr defaultColWidth="9" defaultRowHeight="13.2"/>
  <cols>
    <col min="1" max="1" width="8.77734375" style="155" customWidth="1"/>
    <col min="2" max="2" width="20.88671875" style="155" customWidth="1"/>
    <col min="3" max="33" width="9.6640625" style="155" customWidth="1"/>
    <col min="34" max="40" width="9" style="155"/>
    <col min="41" max="41" width="25" style="155" customWidth="1"/>
    <col min="42" max="42" width="20.88671875" style="155" customWidth="1"/>
    <col min="43" max="16384" width="9" style="155"/>
  </cols>
  <sheetData>
    <row r="1" spans="1:51" ht="26.25" customHeight="1">
      <c r="A1" s="1938" t="s">
        <v>784</v>
      </c>
      <c r="B1" s="1938"/>
      <c r="C1" s="1938"/>
      <c r="D1" s="1938"/>
      <c r="E1" s="1938"/>
      <c r="F1" s="1938"/>
      <c r="G1" s="1938"/>
      <c r="H1" s="1938"/>
      <c r="I1" s="1938"/>
      <c r="J1" s="1938"/>
      <c r="K1" s="1938"/>
      <c r="L1" s="1938"/>
      <c r="M1" s="1938"/>
      <c r="N1" s="1938"/>
      <c r="O1" s="1938"/>
      <c r="P1" s="1938"/>
      <c r="Q1" s="1938"/>
      <c r="R1" s="1938"/>
      <c r="S1" s="1938"/>
      <c r="T1" s="1938"/>
      <c r="U1" s="1938"/>
      <c r="V1" s="1938"/>
      <c r="W1" s="1938"/>
      <c r="X1" s="1938"/>
      <c r="Y1" s="1938"/>
      <c r="Z1" s="1938"/>
      <c r="AA1" s="1938"/>
      <c r="AB1" s="1938"/>
      <c r="AC1" s="1938"/>
      <c r="AD1" s="1938"/>
      <c r="AE1" s="1938"/>
      <c r="AH1" s="1898" t="s">
        <v>832</v>
      </c>
      <c r="AI1" s="1899"/>
    </row>
    <row r="2" spans="1:51" ht="24.75" customHeight="1">
      <c r="A2" s="560" t="s">
        <v>753</v>
      </c>
      <c r="B2" s="529"/>
      <c r="C2" s="529"/>
      <c r="D2" s="529"/>
      <c r="E2" s="529"/>
      <c r="F2" s="529"/>
      <c r="G2" s="529"/>
      <c r="H2" s="560"/>
      <c r="I2" s="560"/>
      <c r="J2" s="684"/>
      <c r="K2" s="684"/>
      <c r="L2" s="529"/>
      <c r="M2" s="529"/>
      <c r="N2" s="529"/>
      <c r="O2" s="529"/>
      <c r="P2" s="529"/>
      <c r="Q2" s="529"/>
      <c r="R2" s="529"/>
      <c r="S2" s="529"/>
      <c r="T2" s="530"/>
      <c r="U2" s="530"/>
      <c r="V2" s="530"/>
      <c r="W2" s="530"/>
      <c r="X2" s="665"/>
      <c r="Y2" s="685" t="s">
        <v>485</v>
      </c>
      <c r="AG2" s="530"/>
    </row>
    <row r="3" spans="1:51" ht="23.25" customHeight="1" thickBot="1">
      <c r="A3" s="686" t="s">
        <v>162</v>
      </c>
      <c r="B3" s="686"/>
      <c r="C3" s="686"/>
      <c r="D3" s="686"/>
      <c r="E3" s="686"/>
      <c r="F3" s="686"/>
      <c r="G3" s="532"/>
      <c r="H3" s="532"/>
      <c r="I3" s="359"/>
      <c r="J3" s="359"/>
      <c r="K3" s="359"/>
      <c r="L3" s="359"/>
      <c r="M3" s="359"/>
      <c r="N3" s="359"/>
      <c r="O3" s="359"/>
      <c r="P3" s="359"/>
      <c r="Q3" s="359"/>
      <c r="R3" s="359"/>
      <c r="S3" s="359"/>
      <c r="T3" s="359"/>
      <c r="U3" s="686" t="s">
        <v>459</v>
      </c>
      <c r="V3" s="359"/>
      <c r="W3" s="359"/>
      <c r="X3" s="359"/>
      <c r="Y3" s="359"/>
      <c r="Z3" s="359"/>
      <c r="AA3" s="359"/>
      <c r="AB3" s="359"/>
      <c r="AC3" s="687" t="s">
        <v>752</v>
      </c>
      <c r="AD3" s="686"/>
      <c r="AE3" s="359"/>
      <c r="AF3" s="359"/>
      <c r="AG3" s="359"/>
      <c r="AH3" s="359"/>
      <c r="AN3" s="530"/>
      <c r="AO3" s="530"/>
      <c r="AP3" s="530"/>
      <c r="AQ3" s="530"/>
      <c r="AR3" s="530"/>
    </row>
    <row r="4" spans="1:51" ht="22.5" customHeight="1" thickBot="1">
      <c r="A4" s="1944" t="s">
        <v>163</v>
      </c>
      <c r="B4" s="1945"/>
      <c r="C4" s="1945"/>
      <c r="D4" s="1946"/>
      <c r="E4" s="1923" t="s">
        <v>164</v>
      </c>
      <c r="F4" s="1924"/>
      <c r="G4" s="1923" t="s">
        <v>165</v>
      </c>
      <c r="H4" s="1924"/>
      <c r="I4" s="1927" t="s">
        <v>468</v>
      </c>
      <c r="J4" s="1929" t="s">
        <v>166</v>
      </c>
      <c r="K4" s="1950" t="s">
        <v>529</v>
      </c>
      <c r="L4" s="1951"/>
      <c r="M4" s="1927" t="s">
        <v>313</v>
      </c>
      <c r="N4" s="1923" t="s">
        <v>490</v>
      </c>
      <c r="O4" s="1924"/>
      <c r="P4" s="1931" t="s">
        <v>467</v>
      </c>
      <c r="Q4" s="1061"/>
      <c r="R4" s="1090"/>
      <c r="S4" s="1090"/>
      <c r="T4" s="1090"/>
      <c r="U4" s="1933" t="s">
        <v>252</v>
      </c>
      <c r="V4" s="1934"/>
      <c r="W4" s="1935" t="s">
        <v>389</v>
      </c>
      <c r="X4" s="1934"/>
      <c r="Y4" s="1935" t="s">
        <v>541</v>
      </c>
      <c r="Z4" s="1936"/>
      <c r="AA4" s="1937"/>
      <c r="AB4" s="1090"/>
      <c r="AC4" s="1939" t="s">
        <v>780</v>
      </c>
      <c r="AD4" s="1940"/>
      <c r="AE4" s="1940"/>
      <c r="AF4" s="1941"/>
      <c r="AG4" s="1942">
        <f>G17</f>
        <v>0</v>
      </c>
      <c r="AH4" s="1943"/>
      <c r="AI4" s="530"/>
      <c r="AJ4" s="530"/>
      <c r="AL4" s="359"/>
    </row>
    <row r="5" spans="1:51" ht="21.75" customHeight="1" thickTop="1">
      <c r="A5" s="1947"/>
      <c r="B5" s="1948"/>
      <c r="C5" s="1948"/>
      <c r="D5" s="1949"/>
      <c r="E5" s="1925"/>
      <c r="F5" s="1926"/>
      <c r="G5" s="1925"/>
      <c r="H5" s="1926"/>
      <c r="I5" s="1928"/>
      <c r="J5" s="1930"/>
      <c r="K5" s="1952"/>
      <c r="L5" s="1953"/>
      <c r="M5" s="1928"/>
      <c r="N5" s="1925"/>
      <c r="O5" s="1926"/>
      <c r="P5" s="1932"/>
      <c r="Q5" s="1061"/>
      <c r="R5" s="1090"/>
      <c r="S5" s="1090"/>
      <c r="T5" s="1090"/>
      <c r="U5" s="549" t="s">
        <v>460</v>
      </c>
      <c r="V5" s="550"/>
      <c r="W5" s="673"/>
      <c r="X5" s="688" t="s">
        <v>253</v>
      </c>
      <c r="Y5" s="674"/>
      <c r="Z5" s="689" t="s">
        <v>542</v>
      </c>
      <c r="AA5" s="690"/>
      <c r="AB5" s="1090"/>
      <c r="AC5" s="1910" t="s">
        <v>781</v>
      </c>
      <c r="AD5" s="1911"/>
      <c r="AE5" s="1911"/>
      <c r="AF5" s="1912"/>
      <c r="AG5" s="1871">
        <f>Y20</f>
        <v>0</v>
      </c>
      <c r="AH5" s="1872"/>
      <c r="AI5" s="530"/>
      <c r="AJ5" s="530"/>
      <c r="AL5" s="359"/>
    </row>
    <row r="6" spans="1:51" ht="24" customHeight="1" thickBot="1">
      <c r="A6" s="691" t="s">
        <v>167</v>
      </c>
      <c r="B6" s="1788" t="s">
        <v>168</v>
      </c>
      <c r="C6" s="1789"/>
      <c r="D6" s="1780"/>
      <c r="E6" s="1779" t="s">
        <v>169</v>
      </c>
      <c r="F6" s="1780"/>
      <c r="G6" s="1779" t="s">
        <v>170</v>
      </c>
      <c r="H6" s="1780"/>
      <c r="I6" s="1089" t="s">
        <v>171</v>
      </c>
      <c r="J6" s="1089" t="s">
        <v>172</v>
      </c>
      <c r="K6" s="1779" t="s">
        <v>489</v>
      </c>
      <c r="L6" s="1780"/>
      <c r="M6" s="1089" t="s">
        <v>172</v>
      </c>
      <c r="N6" s="1779" t="s">
        <v>543</v>
      </c>
      <c r="O6" s="1780"/>
      <c r="P6" s="1062" t="s">
        <v>172</v>
      </c>
      <c r="Q6" s="1047"/>
      <c r="R6" s="625"/>
      <c r="S6" s="625"/>
      <c r="T6" s="625"/>
      <c r="U6" s="547" t="s">
        <v>461</v>
      </c>
      <c r="V6" s="548"/>
      <c r="W6" s="675"/>
      <c r="X6" s="1088" t="s">
        <v>253</v>
      </c>
      <c r="Y6" s="676"/>
      <c r="Z6" s="692" t="s">
        <v>496</v>
      </c>
      <c r="AA6" s="693"/>
      <c r="AB6" s="625"/>
      <c r="AC6" s="1910" t="s">
        <v>782</v>
      </c>
      <c r="AD6" s="1911"/>
      <c r="AE6" s="1911"/>
      <c r="AF6" s="1912"/>
      <c r="AG6" s="1871">
        <f>AG4+AG5</f>
        <v>0</v>
      </c>
      <c r="AH6" s="1872"/>
      <c r="AI6" s="530"/>
      <c r="AJ6" s="530"/>
      <c r="AL6" s="359"/>
    </row>
    <row r="7" spans="1:51" ht="24" customHeight="1" thickTop="1">
      <c r="A7" s="694">
        <v>1</v>
      </c>
      <c r="B7" s="1806"/>
      <c r="C7" s="1807"/>
      <c r="D7" s="1808"/>
      <c r="E7" s="1781"/>
      <c r="F7" s="1782"/>
      <c r="G7" s="1809" t="str">
        <f>IF(B7=0,"",AF25)</f>
        <v/>
      </c>
      <c r="H7" s="1810"/>
      <c r="I7" s="666" t="str">
        <f t="shared" ref="I7:I16" si="0">IF(B7=0," ",E7/G7)</f>
        <v xml:space="preserve"> </v>
      </c>
      <c r="J7" s="695" t="str">
        <f t="shared" ref="J7:J16" si="1">IF(B7=0," ",G7/$Y$14*100)</f>
        <v xml:space="preserve"> </v>
      </c>
      <c r="K7" s="1877" t="str">
        <f>IF(B7=0,"",AF27)</f>
        <v/>
      </c>
      <c r="L7" s="1878"/>
      <c r="M7" s="667" t="str">
        <f>IF(B7=0," ",K7/$Y$15*100)</f>
        <v xml:space="preserve"> </v>
      </c>
      <c r="N7" s="1905" t="str">
        <f>IF(B7=0,"",AF28)</f>
        <v/>
      </c>
      <c r="O7" s="1906"/>
      <c r="P7" s="1063" t="str">
        <f t="shared" ref="P7:P16" si="2">IF(B7=0," ",N7/$Y$16*100)</f>
        <v xml:space="preserve"> </v>
      </c>
      <c r="Q7" s="1068"/>
      <c r="R7" s="1069"/>
      <c r="S7" s="1067"/>
      <c r="T7" s="677"/>
      <c r="U7" s="547" t="s">
        <v>462</v>
      </c>
      <c r="V7" s="548"/>
      <c r="W7" s="678"/>
      <c r="X7" s="1088" t="s">
        <v>544</v>
      </c>
      <c r="Y7" s="679"/>
      <c r="Z7" s="1850" t="s">
        <v>545</v>
      </c>
      <c r="AA7" s="1851"/>
      <c r="AB7" s="677"/>
      <c r="AC7" s="1910" t="s">
        <v>477</v>
      </c>
      <c r="AD7" s="1911"/>
      <c r="AE7" s="1911"/>
      <c r="AF7" s="1912"/>
      <c r="AG7" s="1873" t="e">
        <f>AG8/AG6*100</f>
        <v>#DIV/0!</v>
      </c>
      <c r="AH7" s="1874"/>
      <c r="AI7" s="696"/>
      <c r="AJ7" s="530"/>
      <c r="AL7" s="359"/>
    </row>
    <row r="8" spans="1:51" ht="24" customHeight="1" thickBot="1">
      <c r="A8" s="697">
        <v>2</v>
      </c>
      <c r="B8" s="1774"/>
      <c r="C8" s="1775"/>
      <c r="D8" s="1776"/>
      <c r="E8" s="1777"/>
      <c r="F8" s="1778"/>
      <c r="G8" s="1772" t="str">
        <f>IF(B8=0,"",AF29)</f>
        <v/>
      </c>
      <c r="H8" s="1773"/>
      <c r="I8" s="666" t="str">
        <f t="shared" si="0"/>
        <v xml:space="preserve"> </v>
      </c>
      <c r="J8" s="698" t="str">
        <f t="shared" si="1"/>
        <v xml:space="preserve"> </v>
      </c>
      <c r="K8" s="1793" t="str">
        <f>IF(B8=0,"",AF31)</f>
        <v/>
      </c>
      <c r="L8" s="1794"/>
      <c r="M8" s="668" t="str">
        <f t="shared" ref="M8:M16" si="3">IF(B8=0," ",K8/$Y$15*100)</f>
        <v xml:space="preserve"> </v>
      </c>
      <c r="N8" s="1864" t="str">
        <f>IF(B8=0,"",AF32)</f>
        <v/>
      </c>
      <c r="O8" s="1865"/>
      <c r="P8" s="1064" t="str">
        <f t="shared" si="2"/>
        <v xml:space="preserve"> </v>
      </c>
      <c r="Q8" s="1068"/>
      <c r="R8" s="1069"/>
      <c r="S8" s="1067"/>
      <c r="T8" s="677"/>
      <c r="U8" s="1768" t="s">
        <v>463</v>
      </c>
      <c r="V8" s="1769"/>
      <c r="W8" s="1770" t="s">
        <v>416</v>
      </c>
      <c r="X8" s="1771"/>
      <c r="Y8" s="680"/>
      <c r="Z8" s="1850" t="s">
        <v>546</v>
      </c>
      <c r="AA8" s="1851"/>
      <c r="AB8" s="677"/>
      <c r="AC8" s="2038" t="s">
        <v>657</v>
      </c>
      <c r="AD8" s="2039"/>
      <c r="AE8" s="2039"/>
      <c r="AF8" s="2040"/>
      <c r="AG8" s="2041"/>
      <c r="AH8" s="2042"/>
      <c r="AI8" s="530"/>
      <c r="AJ8" s="530"/>
      <c r="AL8" s="359"/>
    </row>
    <row r="9" spans="1:51" ht="24" customHeight="1">
      <c r="A9" s="697">
        <v>3</v>
      </c>
      <c r="B9" s="1774"/>
      <c r="C9" s="1775"/>
      <c r="D9" s="1776"/>
      <c r="E9" s="1777"/>
      <c r="F9" s="1778"/>
      <c r="G9" s="1772" t="str">
        <f>IF(B9=0,"",AF33)</f>
        <v/>
      </c>
      <c r="H9" s="1773"/>
      <c r="I9" s="666" t="str">
        <f t="shared" si="0"/>
        <v xml:space="preserve"> </v>
      </c>
      <c r="J9" s="698" t="str">
        <f t="shared" si="1"/>
        <v xml:space="preserve"> </v>
      </c>
      <c r="K9" s="1793" t="str">
        <f>IF(B9=0,"",AF35)</f>
        <v/>
      </c>
      <c r="L9" s="1794"/>
      <c r="M9" s="668" t="str">
        <f t="shared" si="3"/>
        <v xml:space="preserve"> </v>
      </c>
      <c r="N9" s="1864" t="str">
        <f>IF(B9=0,"",AF36)</f>
        <v/>
      </c>
      <c r="O9" s="1865"/>
      <c r="P9" s="1064" t="str">
        <f t="shared" si="2"/>
        <v xml:space="preserve"> </v>
      </c>
      <c r="Q9" s="1068"/>
      <c r="R9" s="1069"/>
      <c r="S9" s="1067"/>
      <c r="T9" s="677"/>
      <c r="U9" s="1768" t="s">
        <v>464</v>
      </c>
      <c r="V9" s="1769"/>
      <c r="W9" s="1770" t="s">
        <v>416</v>
      </c>
      <c r="X9" s="1771"/>
      <c r="Y9" s="680"/>
      <c r="Z9" s="1850" t="s">
        <v>546</v>
      </c>
      <c r="AA9" s="1851"/>
      <c r="AB9" s="677"/>
      <c r="AC9" s="2043"/>
      <c r="AD9" s="2043"/>
      <c r="AE9" s="2043"/>
      <c r="AF9" s="2043"/>
      <c r="AG9" s="2044"/>
      <c r="AH9" s="2044"/>
      <c r="AI9" s="530"/>
      <c r="AJ9" s="530"/>
      <c r="AL9" s="359"/>
    </row>
    <row r="10" spans="1:51" ht="24" customHeight="1">
      <c r="A10" s="699">
        <v>4</v>
      </c>
      <c r="B10" s="1774"/>
      <c r="C10" s="1775"/>
      <c r="D10" s="1776"/>
      <c r="E10" s="1777"/>
      <c r="F10" s="1778"/>
      <c r="G10" s="1772" t="str">
        <f>IF(B10=0,"",AF37)</f>
        <v/>
      </c>
      <c r="H10" s="1773"/>
      <c r="I10" s="666" t="str">
        <f t="shared" si="0"/>
        <v xml:space="preserve"> </v>
      </c>
      <c r="J10" s="698" t="str">
        <f t="shared" si="1"/>
        <v xml:space="preserve"> </v>
      </c>
      <c r="K10" s="1793" t="str">
        <f>IF(B10=0,"",AF39)</f>
        <v/>
      </c>
      <c r="L10" s="1794"/>
      <c r="M10" s="668" t="str">
        <f t="shared" si="3"/>
        <v xml:space="preserve"> </v>
      </c>
      <c r="N10" s="1864" t="str">
        <f>IF(B10=0,"",AF40)</f>
        <v/>
      </c>
      <c r="O10" s="1865"/>
      <c r="P10" s="1064" t="str">
        <f t="shared" si="2"/>
        <v xml:space="preserve"> </v>
      </c>
      <c r="Q10" s="1068"/>
      <c r="R10" s="1069"/>
      <c r="S10" s="1067"/>
      <c r="T10" s="677"/>
      <c r="U10" s="1768" t="s">
        <v>465</v>
      </c>
      <c r="V10" s="1769"/>
      <c r="W10" s="681"/>
      <c r="X10" s="1088" t="s">
        <v>474</v>
      </c>
      <c r="Y10" s="679"/>
      <c r="Z10" s="1850" t="s">
        <v>547</v>
      </c>
      <c r="AA10" s="1851"/>
      <c r="AB10" s="677"/>
      <c r="AC10" s="1916"/>
      <c r="AD10" s="1916"/>
      <c r="AE10" s="1916"/>
      <c r="AF10" s="1916"/>
      <c r="AG10" s="1909"/>
      <c r="AH10" s="1909"/>
      <c r="AI10" s="530"/>
      <c r="AJ10" s="530"/>
      <c r="AL10" s="359"/>
    </row>
    <row r="11" spans="1:51" ht="24" customHeight="1" thickBot="1">
      <c r="A11" s="697">
        <v>5</v>
      </c>
      <c r="B11" s="1774"/>
      <c r="C11" s="1775"/>
      <c r="D11" s="1776"/>
      <c r="E11" s="1777"/>
      <c r="F11" s="1778"/>
      <c r="G11" s="1772" t="str">
        <f>IF(B11=0,"",AF41)</f>
        <v/>
      </c>
      <c r="H11" s="1773"/>
      <c r="I11" s="666" t="str">
        <f t="shared" si="0"/>
        <v xml:space="preserve"> </v>
      </c>
      <c r="J11" s="698" t="str">
        <f t="shared" si="1"/>
        <v xml:space="preserve"> </v>
      </c>
      <c r="K11" s="1793" t="str">
        <f>IF(B11=0,"",AF43)</f>
        <v/>
      </c>
      <c r="L11" s="1794"/>
      <c r="M11" s="668" t="str">
        <f t="shared" si="3"/>
        <v xml:space="preserve"> </v>
      </c>
      <c r="N11" s="1864" t="str">
        <f>IF(B11=0,"",AF44)</f>
        <v/>
      </c>
      <c r="O11" s="1865"/>
      <c r="P11" s="1064" t="str">
        <f t="shared" si="2"/>
        <v xml:space="preserve"> </v>
      </c>
      <c r="Q11" s="1068"/>
      <c r="R11" s="1069"/>
      <c r="S11" s="1067"/>
      <c r="T11" s="677"/>
      <c r="U11" s="1757" t="s">
        <v>466</v>
      </c>
      <c r="V11" s="1758"/>
      <c r="W11" s="682"/>
      <c r="X11" s="1087" t="s">
        <v>474</v>
      </c>
      <c r="Y11" s="683"/>
      <c r="Z11" s="1903" t="s">
        <v>547</v>
      </c>
      <c r="AA11" s="1904"/>
      <c r="AB11" s="677"/>
      <c r="AC11" s="545" t="s">
        <v>491</v>
      </c>
      <c r="AL11" s="359"/>
      <c r="AN11" s="529"/>
      <c r="AO11" s="529"/>
      <c r="AP11" s="529"/>
      <c r="AQ11" s="529"/>
      <c r="AR11" s="529"/>
      <c r="AT11" s="530"/>
      <c r="AU11" s="530"/>
      <c r="AV11" s="530"/>
    </row>
    <row r="12" spans="1:51" ht="24" customHeight="1">
      <c r="A12" s="697">
        <v>6</v>
      </c>
      <c r="B12" s="1774"/>
      <c r="C12" s="1775"/>
      <c r="D12" s="1776"/>
      <c r="E12" s="1777"/>
      <c r="F12" s="1778"/>
      <c r="G12" s="1772" t="str">
        <f>IF(B12=0,"",AF45)</f>
        <v/>
      </c>
      <c r="H12" s="1773"/>
      <c r="I12" s="666" t="str">
        <f t="shared" si="0"/>
        <v xml:space="preserve"> </v>
      </c>
      <c r="J12" s="698" t="str">
        <f t="shared" si="1"/>
        <v xml:space="preserve"> </v>
      </c>
      <c r="K12" s="1793" t="str">
        <f>IF(B12=0,"",AF47)</f>
        <v/>
      </c>
      <c r="L12" s="1794"/>
      <c r="M12" s="668" t="str">
        <f t="shared" si="3"/>
        <v xml:space="preserve"> </v>
      </c>
      <c r="N12" s="1864" t="str">
        <f>IF(B12=0,"",AF48)</f>
        <v/>
      </c>
      <c r="O12" s="1865"/>
      <c r="P12" s="1064" t="str">
        <f t="shared" si="2"/>
        <v xml:space="preserve"> </v>
      </c>
      <c r="Q12" s="1068"/>
      <c r="R12" s="1069"/>
      <c r="S12" s="1067"/>
      <c r="T12" s="677"/>
      <c r="U12" s="1048"/>
      <c r="V12" s="677"/>
      <c r="W12" s="1059" t="s">
        <v>756</v>
      </c>
      <c r="X12" s="1060"/>
      <c r="Y12" s="677" t="s">
        <v>755</v>
      </c>
      <c r="Z12" s="677"/>
      <c r="AA12" s="677"/>
      <c r="AB12" s="677"/>
      <c r="AC12" s="545"/>
      <c r="AD12" s="546"/>
      <c r="AE12" s="545"/>
      <c r="AF12" s="546"/>
      <c r="AG12" s="545"/>
      <c r="AH12" s="545"/>
      <c r="AI12" s="530"/>
      <c r="AJ12" s="529"/>
      <c r="AK12" s="529"/>
      <c r="AL12" s="529"/>
      <c r="AM12" s="529"/>
      <c r="AS12" s="530"/>
      <c r="AT12" s="530"/>
      <c r="AU12" s="530"/>
      <c r="AV12" s="530"/>
    </row>
    <row r="13" spans="1:51" ht="24" customHeight="1" thickBot="1">
      <c r="A13" s="697">
        <v>7</v>
      </c>
      <c r="B13" s="1774"/>
      <c r="C13" s="1775"/>
      <c r="D13" s="1776"/>
      <c r="E13" s="1777"/>
      <c r="F13" s="1778"/>
      <c r="G13" s="1772" t="str">
        <f>IF(B13=0,"",AF49)</f>
        <v/>
      </c>
      <c r="H13" s="1773"/>
      <c r="I13" s="666" t="str">
        <f t="shared" si="0"/>
        <v xml:space="preserve"> </v>
      </c>
      <c r="J13" s="698" t="str">
        <f t="shared" si="1"/>
        <v xml:space="preserve"> </v>
      </c>
      <c r="K13" s="1793" t="str">
        <f>IF(B13=0,"",AF51)</f>
        <v/>
      </c>
      <c r="L13" s="1794"/>
      <c r="M13" s="668" t="str">
        <f t="shared" si="3"/>
        <v xml:space="preserve"> </v>
      </c>
      <c r="N13" s="1864" t="str">
        <f>IF(B13=0,"",AF52)</f>
        <v/>
      </c>
      <c r="O13" s="1865"/>
      <c r="P13" s="1064" t="str">
        <f t="shared" si="2"/>
        <v xml:space="preserve"> </v>
      </c>
      <c r="Q13" s="1068"/>
      <c r="R13" s="1069"/>
      <c r="S13" s="1067"/>
      <c r="T13" s="677"/>
      <c r="U13" s="700" t="s">
        <v>492</v>
      </c>
      <c r="V13" s="529"/>
      <c r="W13" s="529"/>
      <c r="X13" s="529"/>
      <c r="Y13" s="529"/>
      <c r="Z13" s="529"/>
      <c r="AA13" s="529"/>
      <c r="AB13" s="529"/>
      <c r="AT13" s="530"/>
      <c r="AU13" s="530"/>
      <c r="AV13" s="530"/>
      <c r="AW13" s="530"/>
    </row>
    <row r="14" spans="1:51" ht="24" customHeight="1">
      <c r="A14" s="697">
        <v>8</v>
      </c>
      <c r="B14" s="1774"/>
      <c r="C14" s="1775"/>
      <c r="D14" s="1776"/>
      <c r="E14" s="1777"/>
      <c r="F14" s="1778"/>
      <c r="G14" s="1772" t="str">
        <f>IF(B14=0,"",AF53)</f>
        <v/>
      </c>
      <c r="H14" s="1773"/>
      <c r="I14" s="666" t="str">
        <f t="shared" si="0"/>
        <v xml:space="preserve"> </v>
      </c>
      <c r="J14" s="698" t="str">
        <f t="shared" si="1"/>
        <v xml:space="preserve"> </v>
      </c>
      <c r="K14" s="1793" t="str">
        <f>IF(B14=0,"",AF55)</f>
        <v/>
      </c>
      <c r="L14" s="1794"/>
      <c r="M14" s="668" t="str">
        <f t="shared" si="3"/>
        <v xml:space="preserve"> </v>
      </c>
      <c r="N14" s="1864" t="str">
        <f>IF(B14=0,"",AF56)</f>
        <v/>
      </c>
      <c r="O14" s="1865"/>
      <c r="P14" s="1064" t="str">
        <f t="shared" si="2"/>
        <v xml:space="preserve"> </v>
      </c>
      <c r="Q14" s="1068"/>
      <c r="R14" s="1069"/>
      <c r="S14" s="1067"/>
      <c r="T14" s="677"/>
      <c r="U14" s="1887" t="s">
        <v>471</v>
      </c>
      <c r="V14" s="1888"/>
      <c r="W14" s="1888"/>
      <c r="X14" s="1889"/>
      <c r="Y14" s="1882"/>
      <c r="Z14" s="1883"/>
      <c r="AA14" s="529"/>
      <c r="AB14" s="529"/>
      <c r="AT14" s="530"/>
      <c r="AU14" s="530"/>
      <c r="AV14" s="530"/>
      <c r="AW14" s="530"/>
    </row>
    <row r="15" spans="1:51" ht="24" customHeight="1">
      <c r="A15" s="701">
        <v>9</v>
      </c>
      <c r="B15" s="1774"/>
      <c r="C15" s="1775"/>
      <c r="D15" s="1776"/>
      <c r="E15" s="1777"/>
      <c r="F15" s="1778"/>
      <c r="G15" s="1772" t="str">
        <f>IF(B15=0,"",AF57)</f>
        <v/>
      </c>
      <c r="H15" s="1773"/>
      <c r="I15" s="666" t="str">
        <f t="shared" si="0"/>
        <v xml:space="preserve"> </v>
      </c>
      <c r="J15" s="698" t="str">
        <f t="shared" si="1"/>
        <v xml:space="preserve"> </v>
      </c>
      <c r="K15" s="1793" t="str">
        <f>IF(B15=0,"",AF59)</f>
        <v/>
      </c>
      <c r="L15" s="1794"/>
      <c r="M15" s="668" t="str">
        <f t="shared" si="3"/>
        <v xml:space="preserve"> </v>
      </c>
      <c r="N15" s="1864" t="str">
        <f>IF(B15=0,"",AF60)</f>
        <v/>
      </c>
      <c r="O15" s="1865"/>
      <c r="P15" s="1064" t="str">
        <f t="shared" si="2"/>
        <v xml:space="preserve"> </v>
      </c>
      <c r="Q15" s="1068"/>
      <c r="R15" s="1069"/>
      <c r="S15" s="1067"/>
      <c r="T15" s="677"/>
      <c r="U15" s="1884" t="s">
        <v>472</v>
      </c>
      <c r="V15" s="1885"/>
      <c r="W15" s="1885"/>
      <c r="X15" s="1886"/>
      <c r="Y15" s="1858"/>
      <c r="Z15" s="1859"/>
      <c r="AA15" s="529"/>
      <c r="AB15" s="529"/>
      <c r="AR15" s="702"/>
      <c r="AT15" s="530"/>
      <c r="AU15" s="530"/>
      <c r="AV15" s="530"/>
      <c r="AW15" s="530"/>
    </row>
    <row r="16" spans="1:51" ht="24" customHeight="1" thickBot="1">
      <c r="A16" s="697">
        <v>10</v>
      </c>
      <c r="B16" s="1797"/>
      <c r="C16" s="1798"/>
      <c r="D16" s="1799"/>
      <c r="E16" s="1854"/>
      <c r="F16" s="1855"/>
      <c r="G16" s="1856" t="str">
        <f>IF(B16=0,"",AF61)</f>
        <v/>
      </c>
      <c r="H16" s="1857"/>
      <c r="I16" s="666" t="str">
        <f t="shared" si="0"/>
        <v xml:space="preserve"> </v>
      </c>
      <c r="J16" s="703" t="str">
        <f t="shared" si="1"/>
        <v xml:space="preserve"> </v>
      </c>
      <c r="K16" s="1793" t="str">
        <f>IF(B16=0,"",AF63)</f>
        <v/>
      </c>
      <c r="L16" s="1794"/>
      <c r="M16" s="669" t="str">
        <f t="shared" si="3"/>
        <v xml:space="preserve"> </v>
      </c>
      <c r="N16" s="1860" t="str">
        <f>IF(B16=0,"",AF64)</f>
        <v/>
      </c>
      <c r="O16" s="1861"/>
      <c r="P16" s="1065" t="str">
        <f t="shared" si="2"/>
        <v xml:space="preserve"> </v>
      </c>
      <c r="Q16" s="1070"/>
      <c r="R16" s="1071"/>
      <c r="S16" s="1067"/>
      <c r="T16" s="677"/>
      <c r="U16" s="1890" t="s">
        <v>548</v>
      </c>
      <c r="V16" s="1891"/>
      <c r="W16" s="1891"/>
      <c r="X16" s="1892"/>
      <c r="Y16" s="1852"/>
      <c r="Z16" s="1853"/>
      <c r="AA16" s="529"/>
      <c r="AB16" s="529"/>
      <c r="AC16" s="529"/>
      <c r="AD16" s="529"/>
      <c r="AE16" s="529"/>
      <c r="AF16" s="545"/>
      <c r="AV16" s="530"/>
      <c r="AW16" s="530"/>
      <c r="AX16" s="530"/>
      <c r="AY16" s="530"/>
    </row>
    <row r="17" spans="1:57" ht="24" customHeight="1" thickTop="1" thickBot="1">
      <c r="A17" s="1790" t="s">
        <v>22</v>
      </c>
      <c r="B17" s="1791"/>
      <c r="C17" s="1791"/>
      <c r="D17" s="1792"/>
      <c r="E17" s="1804">
        <f>SUM(E7:F16)</f>
        <v>0</v>
      </c>
      <c r="F17" s="1805"/>
      <c r="G17" s="1804">
        <f>SUM(G7:H16)</f>
        <v>0</v>
      </c>
      <c r="H17" s="1805"/>
      <c r="I17" s="662" t="e">
        <f>E17/G17</f>
        <v>#DIV/0!</v>
      </c>
      <c r="J17" s="664" t="e">
        <f>ROUNDDOWN(G17/Y14*100,1)</f>
        <v>#DIV/0!</v>
      </c>
      <c r="K17" s="1795">
        <f>SUM(K7:L16)</f>
        <v>0</v>
      </c>
      <c r="L17" s="1796"/>
      <c r="M17" s="663" t="e">
        <f>ROUNDDOWN(AF67/Y15*100,1)</f>
        <v>#DIV/0!</v>
      </c>
      <c r="N17" s="1862">
        <f>SUM(N7:O16)</f>
        <v>0</v>
      </c>
      <c r="O17" s="1863"/>
      <c r="P17" s="1066" t="e">
        <f>ROUNDDOWN(N17/Y16*100,1)</f>
        <v>#DIV/0!</v>
      </c>
      <c r="Q17" s="1068"/>
      <c r="R17" s="1069"/>
      <c r="S17" s="1067"/>
      <c r="T17" s="677"/>
      <c r="U17" s="1893"/>
      <c r="V17" s="1893"/>
      <c r="W17" s="1893"/>
      <c r="X17" s="1893"/>
      <c r="Y17" s="1954"/>
      <c r="Z17" s="1954"/>
      <c r="AA17" s="529"/>
      <c r="AB17" s="529"/>
      <c r="AC17" s="529"/>
      <c r="AD17" s="529"/>
      <c r="AE17" s="529"/>
      <c r="AF17" s="545"/>
      <c r="AV17" s="530"/>
      <c r="AW17" s="530"/>
      <c r="AX17" s="530"/>
      <c r="AY17" s="530"/>
    </row>
    <row r="18" spans="1:57" ht="23.25" customHeight="1">
      <c r="A18" s="560"/>
      <c r="B18" s="926"/>
      <c r="C18" s="926"/>
      <c r="D18" s="926"/>
      <c r="E18" s="926"/>
      <c r="F18" s="926"/>
      <c r="G18" s="926"/>
      <c r="H18" s="926"/>
      <c r="I18" s="926"/>
      <c r="J18" s="926"/>
      <c r="K18" s="926"/>
      <c r="L18" s="926"/>
      <c r="M18" s="926"/>
      <c r="N18" s="926"/>
      <c r="O18" s="926"/>
      <c r="P18" s="926"/>
      <c r="Q18" s="1046"/>
      <c r="R18" s="1046"/>
      <c r="S18" s="1046"/>
      <c r="T18" s="359"/>
      <c r="U18" s="359"/>
      <c r="V18" s="359"/>
      <c r="W18" s="359"/>
      <c r="X18" s="359"/>
      <c r="Y18" s="359"/>
      <c r="Z18" s="359"/>
      <c r="AA18" s="529"/>
      <c r="AT18" s="533"/>
    </row>
    <row r="19" spans="1:57" ht="23.25" customHeight="1" thickBot="1">
      <c r="A19" s="704" t="s">
        <v>754</v>
      </c>
      <c r="B19" s="1045"/>
      <c r="C19" s="1045"/>
      <c r="D19" s="1045"/>
      <c r="E19" s="1847"/>
      <c r="F19" s="1847"/>
      <c r="G19" s="1847"/>
      <c r="H19" s="1847"/>
      <c r="I19" s="1043"/>
      <c r="J19" s="1044"/>
      <c r="K19" s="1847"/>
      <c r="L19" s="1847"/>
      <c r="M19" s="1044"/>
      <c r="N19" s="1847"/>
      <c r="O19" s="1847"/>
      <c r="P19" s="1044"/>
      <c r="Q19" s="1072"/>
      <c r="R19" s="1072"/>
      <c r="S19" s="1044"/>
      <c r="T19" s="359"/>
      <c r="U19" s="560" t="s">
        <v>475</v>
      </c>
      <c r="X19" s="359"/>
      <c r="Y19" s="359"/>
      <c r="Z19" s="359"/>
      <c r="AA19" s="529"/>
      <c r="AT19" s="533"/>
    </row>
    <row r="20" spans="1:57" ht="23.25" customHeight="1" thickBot="1">
      <c r="B20" s="359"/>
      <c r="C20" s="359"/>
      <c r="D20" s="359"/>
      <c r="E20" s="359"/>
      <c r="F20" s="359"/>
      <c r="G20" s="359"/>
      <c r="H20" s="359"/>
      <c r="I20" s="359"/>
      <c r="J20" s="359"/>
      <c r="K20" s="359"/>
      <c r="L20" s="359"/>
      <c r="M20" s="359"/>
      <c r="N20" s="359"/>
      <c r="O20" s="359"/>
      <c r="P20" s="359"/>
      <c r="Q20" s="359"/>
      <c r="R20" s="359"/>
      <c r="S20" s="359"/>
      <c r="T20" s="359"/>
      <c r="U20" s="1894" t="s">
        <v>622</v>
      </c>
      <c r="V20" s="1895"/>
      <c r="W20" s="1895"/>
      <c r="X20" s="1895"/>
      <c r="Y20" s="1896">
        <v>0</v>
      </c>
      <c r="Z20" s="1897"/>
      <c r="AA20" s="529"/>
      <c r="AT20" s="533"/>
    </row>
    <row r="21" spans="1:57" ht="23.25" customHeight="1">
      <c r="A21" s="686"/>
      <c r="B21" s="359"/>
      <c r="C21" s="359"/>
      <c r="D21" s="359"/>
      <c r="E21" s="359"/>
      <c r="F21" s="359"/>
      <c r="G21" s="359"/>
      <c r="H21" s="359"/>
      <c r="I21" s="359"/>
      <c r="J21" s="359"/>
      <c r="K21" s="359"/>
      <c r="L21" s="359"/>
      <c r="M21" s="359"/>
      <c r="N21" s="359"/>
      <c r="O21" s="359"/>
      <c r="P21" s="359"/>
      <c r="Q21" s="359"/>
      <c r="R21" s="359"/>
      <c r="S21" s="359"/>
      <c r="T21" s="359"/>
      <c r="U21" s="545" t="s">
        <v>610</v>
      </c>
      <c r="V21" s="545"/>
      <c r="AA21" s="530"/>
      <c r="AB21" s="530"/>
      <c r="AL21" s="533"/>
    </row>
    <row r="22" spans="1:57" ht="27" customHeight="1" thickBot="1">
      <c r="A22" s="700" t="s">
        <v>173</v>
      </c>
      <c r="B22" s="700"/>
      <c r="C22" s="700"/>
      <c r="D22" s="700"/>
      <c r="E22" s="700"/>
      <c r="F22" s="700"/>
      <c r="G22" s="700"/>
      <c r="H22" s="359"/>
      <c r="I22" s="359"/>
      <c r="J22" s="359"/>
      <c r="K22" s="359"/>
      <c r="L22" s="359"/>
      <c r="M22" s="359"/>
      <c r="N22" s="359"/>
      <c r="O22" s="359"/>
      <c r="P22" s="359"/>
      <c r="Q22" s="359"/>
      <c r="R22" s="359"/>
      <c r="S22" s="359"/>
      <c r="T22" s="359"/>
      <c r="U22" s="359"/>
      <c r="V22" s="359"/>
      <c r="W22" s="359"/>
      <c r="X22" s="359"/>
      <c r="Y22" s="359"/>
      <c r="Z22" s="359"/>
      <c r="AA22" s="359"/>
      <c r="AB22" s="359"/>
      <c r="AC22" s="359"/>
      <c r="AD22" s="359"/>
      <c r="AE22" s="359"/>
      <c r="AF22" s="359"/>
      <c r="AG22" s="359"/>
      <c r="AH22" s="530"/>
      <c r="AI22" s="530"/>
      <c r="AJ22" s="530"/>
      <c r="AK22" s="530"/>
      <c r="AL22" s="530"/>
      <c r="AM22" s="530"/>
      <c r="AN22" s="700" t="s">
        <v>531</v>
      </c>
      <c r="AO22" s="700"/>
      <c r="AP22" s="700"/>
      <c r="AQ22" s="700"/>
      <c r="AR22" s="700"/>
      <c r="AS22" s="700"/>
      <c r="AT22" s="700"/>
      <c r="AU22" s="700"/>
      <c r="AV22" s="359"/>
      <c r="AW22" s="359"/>
      <c r="AX22" s="359"/>
      <c r="AY22" s="359"/>
      <c r="AZ22" s="359"/>
      <c r="BA22" s="359"/>
      <c r="BB22" s="359"/>
      <c r="BC22" s="359"/>
      <c r="BD22" s="359"/>
      <c r="BE22" s="359"/>
    </row>
    <row r="23" spans="1:57" s="359" customFormat="1" ht="14.25" customHeight="1">
      <c r="A23" s="1958" t="s">
        <v>174</v>
      </c>
      <c r="B23" s="1960" t="s">
        <v>175</v>
      </c>
      <c r="C23" s="1961"/>
      <c r="D23" s="1964" t="s">
        <v>176</v>
      </c>
      <c r="E23" s="1965"/>
      <c r="F23" s="1965"/>
      <c r="G23" s="1965"/>
      <c r="H23" s="1965"/>
      <c r="I23" s="1965"/>
      <c r="J23" s="1965"/>
      <c r="K23" s="1965"/>
      <c r="L23" s="1965"/>
      <c r="M23" s="1965"/>
      <c r="N23" s="1965"/>
      <c r="O23" s="1965"/>
      <c r="P23" s="1965"/>
      <c r="Q23" s="1966"/>
      <c r="R23" s="1900" t="s">
        <v>177</v>
      </c>
      <c r="S23" s="1901"/>
      <c r="T23" s="1901"/>
      <c r="U23" s="1901"/>
      <c r="V23" s="1901"/>
      <c r="W23" s="1901"/>
      <c r="X23" s="1901"/>
      <c r="Y23" s="1901"/>
      <c r="Z23" s="1901"/>
      <c r="AA23" s="1901"/>
      <c r="AB23" s="1901"/>
      <c r="AC23" s="1901"/>
      <c r="AD23" s="1901"/>
      <c r="AE23" s="1902"/>
      <c r="AF23" s="1918" t="s">
        <v>178</v>
      </c>
      <c r="AG23" s="1919"/>
      <c r="AH23" s="2003"/>
      <c r="AI23" s="2004"/>
      <c r="AN23" s="1958" t="s">
        <v>174</v>
      </c>
      <c r="AO23" s="1363" t="s">
        <v>533</v>
      </c>
      <c r="AP23" s="1960" t="s">
        <v>175</v>
      </c>
      <c r="AQ23" s="1961"/>
      <c r="AR23" s="1964" t="s">
        <v>532</v>
      </c>
      <c r="AS23" s="1965"/>
      <c r="AT23" s="1965"/>
      <c r="AU23" s="1965"/>
      <c r="AV23" s="1965"/>
      <c r="AW23" s="1965"/>
      <c r="AX23" s="1965"/>
      <c r="AY23" s="1965"/>
      <c r="AZ23" s="1965"/>
      <c r="BA23" s="1965"/>
      <c r="BB23" s="1965"/>
      <c r="BC23" s="1965"/>
      <c r="BD23" s="1965"/>
      <c r="BE23" s="2021"/>
    </row>
    <row r="24" spans="1:57" s="359" customFormat="1" ht="15.75" customHeight="1" thickBot="1">
      <c r="A24" s="1959"/>
      <c r="B24" s="1962"/>
      <c r="C24" s="1963"/>
      <c r="D24" s="1955" t="s">
        <v>456</v>
      </c>
      <c r="E24" s="1956"/>
      <c r="F24" s="1879" t="s">
        <v>457</v>
      </c>
      <c r="G24" s="1880"/>
      <c r="H24" s="1881" t="s">
        <v>179</v>
      </c>
      <c r="I24" s="1881"/>
      <c r="J24" s="1881" t="s">
        <v>469</v>
      </c>
      <c r="K24" s="1881"/>
      <c r="L24" s="1881" t="s">
        <v>470</v>
      </c>
      <c r="M24" s="1881"/>
      <c r="N24" s="1881" t="s">
        <v>180</v>
      </c>
      <c r="O24" s="1881"/>
      <c r="P24" s="1881" t="s">
        <v>22</v>
      </c>
      <c r="Q24" s="1957"/>
      <c r="R24" s="1955" t="s">
        <v>456</v>
      </c>
      <c r="S24" s="1956"/>
      <c r="T24" s="1879" t="s">
        <v>457</v>
      </c>
      <c r="U24" s="1880"/>
      <c r="V24" s="1881" t="s">
        <v>179</v>
      </c>
      <c r="W24" s="1881"/>
      <c r="X24" s="1879" t="s">
        <v>469</v>
      </c>
      <c r="Y24" s="1880"/>
      <c r="Z24" s="1879" t="s">
        <v>470</v>
      </c>
      <c r="AA24" s="1880"/>
      <c r="AB24" s="1881" t="s">
        <v>180</v>
      </c>
      <c r="AC24" s="1881"/>
      <c r="AD24" s="1881" t="s">
        <v>22</v>
      </c>
      <c r="AE24" s="1879"/>
      <c r="AF24" s="1920"/>
      <c r="AG24" s="1921"/>
      <c r="AH24" s="2005"/>
      <c r="AI24" s="2004"/>
      <c r="AN24" s="1959"/>
      <c r="AO24" s="1364"/>
      <c r="AP24" s="1962"/>
      <c r="AQ24" s="1963"/>
      <c r="AR24" s="1955" t="s">
        <v>456</v>
      </c>
      <c r="AS24" s="1956"/>
      <c r="AT24" s="1879" t="s">
        <v>457</v>
      </c>
      <c r="AU24" s="1880"/>
      <c r="AV24" s="1881" t="s">
        <v>179</v>
      </c>
      <c r="AW24" s="1881"/>
      <c r="AX24" s="1881" t="s">
        <v>469</v>
      </c>
      <c r="AY24" s="1881"/>
      <c r="AZ24" s="1881" t="s">
        <v>470</v>
      </c>
      <c r="BA24" s="1881"/>
      <c r="BB24" s="1881" t="s">
        <v>180</v>
      </c>
      <c r="BC24" s="1881"/>
      <c r="BD24" s="1881" t="s">
        <v>22</v>
      </c>
      <c r="BE24" s="2022"/>
    </row>
    <row r="25" spans="1:57" ht="21.9" customHeight="1" thickTop="1">
      <c r="A25" s="1973">
        <v>1</v>
      </c>
      <c r="B25" s="1976" t="s">
        <v>487</v>
      </c>
      <c r="C25" s="1977"/>
      <c r="D25" s="1866"/>
      <c r="E25" s="1867"/>
      <c r="F25" s="1868"/>
      <c r="G25" s="1869"/>
      <c r="H25" s="1870"/>
      <c r="I25" s="1870"/>
      <c r="J25" s="1870"/>
      <c r="K25" s="1870"/>
      <c r="L25" s="1870"/>
      <c r="M25" s="1870"/>
      <c r="N25" s="1846"/>
      <c r="O25" s="1846"/>
      <c r="P25" s="1971">
        <f>SUM(D25:O25)</f>
        <v>0</v>
      </c>
      <c r="Q25" s="1972"/>
      <c r="R25" s="1866"/>
      <c r="S25" s="1867"/>
      <c r="T25" s="1868"/>
      <c r="U25" s="1869"/>
      <c r="V25" s="1870"/>
      <c r="W25" s="1870"/>
      <c r="X25" s="1821"/>
      <c r="Y25" s="1969"/>
      <c r="Z25" s="1970"/>
      <c r="AA25" s="1969"/>
      <c r="AB25" s="1826"/>
      <c r="AC25" s="1826"/>
      <c r="AD25" s="1824">
        <f>SUM(R25:AC25)</f>
        <v>0</v>
      </c>
      <c r="AE25" s="1825"/>
      <c r="AF25" s="1844">
        <f>P25-AD25</f>
        <v>0</v>
      </c>
      <c r="AG25" s="1845"/>
      <c r="AH25" s="2006"/>
      <c r="AI25" s="2007"/>
      <c r="AN25" s="1973">
        <v>1</v>
      </c>
      <c r="AO25" s="2023">
        <f>B7</f>
        <v>0</v>
      </c>
      <c r="AP25" s="1976" t="s">
        <v>487</v>
      </c>
      <c r="AQ25" s="1977"/>
      <c r="AR25" s="2029">
        <f t="shared" ref="AR25:AR64" si="4">D25-R25</f>
        <v>0</v>
      </c>
      <c r="AS25" s="2030"/>
      <c r="AT25" s="2031">
        <f t="shared" ref="AT25:AT64" si="5">F25-T25</f>
        <v>0</v>
      </c>
      <c r="AU25" s="2032"/>
      <c r="AV25" s="1999">
        <f t="shared" ref="AV25:AV64" si="6">H25-V25</f>
        <v>0</v>
      </c>
      <c r="AW25" s="1999"/>
      <c r="AX25" s="1999">
        <f t="shared" ref="AX25:AX64" si="7">J25-X25</f>
        <v>0</v>
      </c>
      <c r="AY25" s="1999"/>
      <c r="AZ25" s="1999">
        <f t="shared" ref="AZ25:AZ64" si="8">L25-Z25</f>
        <v>0</v>
      </c>
      <c r="BA25" s="1999"/>
      <c r="BB25" s="1971">
        <f t="shared" ref="BB25:BB64" si="9">N25-AB25</f>
        <v>0</v>
      </c>
      <c r="BC25" s="1971"/>
      <c r="BD25" s="1971">
        <f>SUM(AR25:BC25)</f>
        <v>0</v>
      </c>
      <c r="BE25" s="2033"/>
    </row>
    <row r="26" spans="1:57" ht="21.9" customHeight="1">
      <c r="A26" s="1784"/>
      <c r="B26" s="1967" t="s">
        <v>783</v>
      </c>
      <c r="C26" s="1968"/>
      <c r="D26" s="1822"/>
      <c r="E26" s="1823"/>
      <c r="F26" s="1829"/>
      <c r="G26" s="1829"/>
      <c r="H26" s="1829"/>
      <c r="I26" s="1829"/>
      <c r="J26" s="1829"/>
      <c r="K26" s="1829"/>
      <c r="L26" s="1829"/>
      <c r="M26" s="1829"/>
      <c r="N26" s="1831"/>
      <c r="O26" s="1831"/>
      <c r="P26" s="1832" t="s">
        <v>416</v>
      </c>
      <c r="Q26" s="1833"/>
      <c r="R26" s="1822"/>
      <c r="S26" s="1823"/>
      <c r="T26" s="1829"/>
      <c r="U26" s="1829"/>
      <c r="V26" s="1829"/>
      <c r="W26" s="1829"/>
      <c r="X26" s="1823"/>
      <c r="Y26" s="1830"/>
      <c r="Z26" s="1823"/>
      <c r="AA26" s="1830"/>
      <c r="AB26" s="1831"/>
      <c r="AC26" s="1831"/>
      <c r="AD26" s="1832" t="s">
        <v>416</v>
      </c>
      <c r="AE26" s="1833"/>
      <c r="AF26" s="1834" t="s">
        <v>416</v>
      </c>
      <c r="AG26" s="1835"/>
      <c r="AH26" s="2008"/>
      <c r="AI26" s="2009"/>
      <c r="AN26" s="1784"/>
      <c r="AO26" s="2019"/>
      <c r="AP26" s="1967" t="s">
        <v>488</v>
      </c>
      <c r="AQ26" s="1968"/>
      <c r="AR26" s="1815">
        <f t="shared" si="4"/>
        <v>0</v>
      </c>
      <c r="AS26" s="1816"/>
      <c r="AT26" s="1838">
        <f t="shared" si="5"/>
        <v>0</v>
      </c>
      <c r="AU26" s="1838"/>
      <c r="AV26" s="1838">
        <f t="shared" si="6"/>
        <v>0</v>
      </c>
      <c r="AW26" s="1838"/>
      <c r="AX26" s="1838">
        <f t="shared" si="7"/>
        <v>0</v>
      </c>
      <c r="AY26" s="1838"/>
      <c r="AZ26" s="1838">
        <f t="shared" si="8"/>
        <v>0</v>
      </c>
      <c r="BA26" s="1838"/>
      <c r="BB26" s="1981">
        <f t="shared" si="9"/>
        <v>0</v>
      </c>
      <c r="BC26" s="1981"/>
      <c r="BD26" s="1832" t="s">
        <v>416</v>
      </c>
      <c r="BE26" s="2016"/>
    </row>
    <row r="27" spans="1:57" ht="21.9" customHeight="1">
      <c r="A27" s="1784"/>
      <c r="B27" s="1836" t="s">
        <v>549</v>
      </c>
      <c r="C27" s="1837"/>
      <c r="D27" s="1815" t="str">
        <f>IF(D26=0," ",D26*$W$5)</f>
        <v xml:space="preserve"> </v>
      </c>
      <c r="E27" s="1816"/>
      <c r="F27" s="1838" t="str">
        <f>IF(F26=0," ",F26*$W$6)</f>
        <v xml:space="preserve"> </v>
      </c>
      <c r="G27" s="1838"/>
      <c r="H27" s="1839" t="str">
        <f>IF(H26=0," ",H26/$X$12*$W$7)</f>
        <v xml:space="preserve"> </v>
      </c>
      <c r="I27" s="1816"/>
      <c r="J27" s="1838" t="str">
        <f>IF(J26=0," ",J26*$W$10*1000)</f>
        <v xml:space="preserve"> </v>
      </c>
      <c r="K27" s="1838"/>
      <c r="L27" s="1838" t="str">
        <f>IF(L26=0," ",L26*$W$11*1000)</f>
        <v xml:space="preserve"> </v>
      </c>
      <c r="M27" s="1838"/>
      <c r="N27" s="1848" t="str">
        <f>IF(N26=0,"",0)</f>
        <v/>
      </c>
      <c r="O27" s="1849"/>
      <c r="P27" s="1838">
        <f>SUM(D27:O27)</f>
        <v>0</v>
      </c>
      <c r="Q27" s="1917"/>
      <c r="R27" s="1815" t="str">
        <f>IF(R26=0," ",R26*$W$5)</f>
        <v xml:space="preserve"> </v>
      </c>
      <c r="S27" s="1816"/>
      <c r="T27" s="1838" t="str">
        <f>IF(T26=0," ",T26*$W$6)</f>
        <v xml:space="preserve"> </v>
      </c>
      <c r="U27" s="1838"/>
      <c r="V27" s="1839" t="str">
        <f>IF(V26=0," ",V26/$X$12*$W$7)</f>
        <v xml:space="preserve"> </v>
      </c>
      <c r="W27" s="1816"/>
      <c r="X27" s="1838" t="str">
        <f>IF(X26=0," ",X26*$W$10*1000)</f>
        <v xml:space="preserve"> </v>
      </c>
      <c r="Y27" s="1838"/>
      <c r="Z27" s="1838" t="str">
        <f>IF(Z26=0," ",Z26*$W$11*1000)</f>
        <v xml:space="preserve"> </v>
      </c>
      <c r="AA27" s="1838"/>
      <c r="AB27" s="1848" t="str">
        <f>IF(AB26=0,"",0)</f>
        <v/>
      </c>
      <c r="AC27" s="1849"/>
      <c r="AD27" s="1838">
        <f>SUM(R27:AC27)</f>
        <v>0</v>
      </c>
      <c r="AE27" s="1917"/>
      <c r="AF27" s="1922">
        <f>P27-AD27</f>
        <v>0</v>
      </c>
      <c r="AG27" s="1816"/>
      <c r="AH27" s="2010"/>
      <c r="AI27" s="2011"/>
      <c r="AN27" s="1784"/>
      <c r="AO27" s="2019"/>
      <c r="AP27" s="1836" t="s">
        <v>549</v>
      </c>
      <c r="AQ27" s="1837"/>
      <c r="AR27" s="1815" t="e">
        <f t="shared" si="4"/>
        <v>#VALUE!</v>
      </c>
      <c r="AS27" s="1816"/>
      <c r="AT27" s="1838" t="e">
        <f t="shared" si="5"/>
        <v>#VALUE!</v>
      </c>
      <c r="AU27" s="1838"/>
      <c r="AV27" s="1839" t="e">
        <f t="shared" si="6"/>
        <v>#VALUE!</v>
      </c>
      <c r="AW27" s="1816"/>
      <c r="AX27" s="1838" t="e">
        <f t="shared" si="7"/>
        <v>#VALUE!</v>
      </c>
      <c r="AY27" s="1838"/>
      <c r="AZ27" s="1838" t="e">
        <f t="shared" si="8"/>
        <v>#VALUE!</v>
      </c>
      <c r="BA27" s="1838"/>
      <c r="BB27" s="1816" t="e">
        <f t="shared" si="9"/>
        <v>#VALUE!</v>
      </c>
      <c r="BC27" s="1839"/>
      <c r="BD27" s="1838" t="e">
        <f>SUM(AR27:BC27)</f>
        <v>#VALUE!</v>
      </c>
      <c r="BE27" s="2024"/>
    </row>
    <row r="28" spans="1:57" ht="21.9" customHeight="1">
      <c r="A28" s="1785"/>
      <c r="B28" s="1974" t="s">
        <v>550</v>
      </c>
      <c r="C28" s="1975"/>
      <c r="D28" s="1802" t="str">
        <f>IF(D26=0," ",D26*$Y$5)</f>
        <v xml:space="preserve"> </v>
      </c>
      <c r="E28" s="1803"/>
      <c r="F28" s="1786" t="str">
        <f>IF(F26=0," ",F26*$Y$5)</f>
        <v xml:space="preserve"> </v>
      </c>
      <c r="G28" s="1787"/>
      <c r="H28" s="1786" t="str">
        <f>IF(H26=0," ",H26/$X$12*$Y$7)</f>
        <v xml:space="preserve"> </v>
      </c>
      <c r="I28" s="1787"/>
      <c r="J28" s="1786" t="str">
        <f>IF(J26=0," ",J26*$Y$10*1000)</f>
        <v xml:space="preserve"> </v>
      </c>
      <c r="K28" s="1787"/>
      <c r="L28" s="1786" t="str">
        <f>IF(L26=0," ",L26*$Y$11*1000)</f>
        <v xml:space="preserve"> </v>
      </c>
      <c r="M28" s="1787"/>
      <c r="N28" s="1786" t="str">
        <f>IF(N26=0,"",N26*($Y$8+$Y$9))</f>
        <v/>
      </c>
      <c r="O28" s="1787"/>
      <c r="P28" s="1786">
        <f>SUM(D28:O28)</f>
        <v>0</v>
      </c>
      <c r="Q28" s="1814"/>
      <c r="R28" s="1802" t="str">
        <f>IF(R26=0," ",R26*$Y$5)</f>
        <v xml:space="preserve"> </v>
      </c>
      <c r="S28" s="1803"/>
      <c r="T28" s="1786" t="str">
        <f>IF(T26=0," ",T26*$Y$5)</f>
        <v xml:space="preserve"> </v>
      </c>
      <c r="U28" s="1787"/>
      <c r="V28" s="1786" t="str">
        <f>IF(V26=0," ",V26/$X$12*$Y$7)</f>
        <v xml:space="preserve"> </v>
      </c>
      <c r="W28" s="1787"/>
      <c r="X28" s="1786" t="str">
        <f>IF(X26=0," ",X26*$Y$10*1000)</f>
        <v xml:space="preserve"> </v>
      </c>
      <c r="Y28" s="1787"/>
      <c r="Z28" s="1786" t="str">
        <f>IF(Z26=0," ",Z26*$Y$11*1000)</f>
        <v xml:space="preserve"> </v>
      </c>
      <c r="AA28" s="1787"/>
      <c r="AB28" s="1786" t="str">
        <f>IF(AB26=0,"",AB26*($Y$8+$Y$9))</f>
        <v/>
      </c>
      <c r="AC28" s="1787"/>
      <c r="AD28" s="1786">
        <f>SUM(R28:AC28)</f>
        <v>0</v>
      </c>
      <c r="AE28" s="1814"/>
      <c r="AF28" s="1827">
        <f>P28-AD28</f>
        <v>0</v>
      </c>
      <c r="AG28" s="1828"/>
      <c r="AH28" s="2008"/>
      <c r="AI28" s="2009"/>
      <c r="AN28" s="1785"/>
      <c r="AO28" s="2020"/>
      <c r="AP28" s="1800" t="s">
        <v>550</v>
      </c>
      <c r="AQ28" s="1801"/>
      <c r="AR28" s="2025" t="e">
        <f t="shared" si="4"/>
        <v>#VALUE!</v>
      </c>
      <c r="AS28" s="2026"/>
      <c r="AT28" s="1828" t="e">
        <f t="shared" si="5"/>
        <v>#VALUE!</v>
      </c>
      <c r="AU28" s="2027"/>
      <c r="AV28" s="1828" t="e">
        <f t="shared" si="6"/>
        <v>#VALUE!</v>
      </c>
      <c r="AW28" s="2027"/>
      <c r="AX28" s="1828" t="e">
        <f t="shared" si="7"/>
        <v>#VALUE!</v>
      </c>
      <c r="AY28" s="2027"/>
      <c r="AZ28" s="1828" t="e">
        <f t="shared" si="8"/>
        <v>#VALUE!</v>
      </c>
      <c r="BA28" s="2027"/>
      <c r="BB28" s="1828" t="e">
        <f t="shared" si="9"/>
        <v>#VALUE!</v>
      </c>
      <c r="BC28" s="2027"/>
      <c r="BD28" s="1828" t="e">
        <f>SUM(AR28:BC28)</f>
        <v>#VALUE!</v>
      </c>
      <c r="BE28" s="2028"/>
    </row>
    <row r="29" spans="1:57" ht="21.9" customHeight="1">
      <c r="A29" s="1783">
        <v>2</v>
      </c>
      <c r="B29" s="1817" t="s">
        <v>487</v>
      </c>
      <c r="C29" s="1818"/>
      <c r="D29" s="1819"/>
      <c r="E29" s="1820"/>
      <c r="F29" s="1821"/>
      <c r="G29" s="1821"/>
      <c r="H29" s="1821"/>
      <c r="I29" s="1821"/>
      <c r="J29" s="1821"/>
      <c r="K29" s="1821"/>
      <c r="L29" s="1821"/>
      <c r="M29" s="1821"/>
      <c r="N29" s="1826"/>
      <c r="O29" s="1826"/>
      <c r="P29" s="1824">
        <f>SUM(D29:O29)</f>
        <v>0</v>
      </c>
      <c r="Q29" s="1825"/>
      <c r="R29" s="1819"/>
      <c r="S29" s="1820"/>
      <c r="T29" s="1821"/>
      <c r="U29" s="1821"/>
      <c r="V29" s="1821"/>
      <c r="W29" s="1821"/>
      <c r="X29" s="1842"/>
      <c r="Y29" s="1843"/>
      <c r="Z29" s="1842"/>
      <c r="AA29" s="1843"/>
      <c r="AB29" s="1826"/>
      <c r="AC29" s="1826"/>
      <c r="AD29" s="1824">
        <f>SUM(R29:AC29)</f>
        <v>0</v>
      </c>
      <c r="AE29" s="1825"/>
      <c r="AF29" s="1844">
        <f>P29-AD29</f>
        <v>0</v>
      </c>
      <c r="AG29" s="1845"/>
      <c r="AH29" s="2006"/>
      <c r="AI29" s="2007"/>
      <c r="AN29" s="1783">
        <v>2</v>
      </c>
      <c r="AO29" s="2018">
        <f>B8</f>
        <v>0</v>
      </c>
      <c r="AP29" s="1840" t="s">
        <v>487</v>
      </c>
      <c r="AQ29" s="1841"/>
      <c r="AR29" s="1980">
        <f t="shared" si="4"/>
        <v>0</v>
      </c>
      <c r="AS29" s="1979"/>
      <c r="AT29" s="1978">
        <f t="shared" si="5"/>
        <v>0</v>
      </c>
      <c r="AU29" s="1978"/>
      <c r="AV29" s="1978">
        <f t="shared" si="6"/>
        <v>0</v>
      </c>
      <c r="AW29" s="1978"/>
      <c r="AX29" s="1978">
        <f t="shared" si="7"/>
        <v>0</v>
      </c>
      <c r="AY29" s="1978"/>
      <c r="AZ29" s="1978">
        <f t="shared" si="8"/>
        <v>0</v>
      </c>
      <c r="BA29" s="1978"/>
      <c r="BB29" s="1824">
        <f t="shared" si="9"/>
        <v>0</v>
      </c>
      <c r="BC29" s="1824"/>
      <c r="BD29" s="1824">
        <f>SUM(AR29:BC29)</f>
        <v>0</v>
      </c>
      <c r="BE29" s="2017"/>
    </row>
    <row r="30" spans="1:57" ht="21.9" customHeight="1">
      <c r="A30" s="1784"/>
      <c r="B30" s="1967" t="s">
        <v>783</v>
      </c>
      <c r="C30" s="1968"/>
      <c r="D30" s="1822"/>
      <c r="E30" s="1823"/>
      <c r="F30" s="1829"/>
      <c r="G30" s="1829"/>
      <c r="H30" s="1829"/>
      <c r="I30" s="1829"/>
      <c r="J30" s="1829"/>
      <c r="K30" s="1829"/>
      <c r="L30" s="1829"/>
      <c r="M30" s="1829"/>
      <c r="N30" s="1831"/>
      <c r="O30" s="1831"/>
      <c r="P30" s="1832" t="s">
        <v>416</v>
      </c>
      <c r="Q30" s="1833"/>
      <c r="R30" s="1822"/>
      <c r="S30" s="1823"/>
      <c r="T30" s="1829"/>
      <c r="U30" s="1829"/>
      <c r="V30" s="1829"/>
      <c r="W30" s="1829"/>
      <c r="X30" s="1823"/>
      <c r="Y30" s="1830"/>
      <c r="Z30" s="1823"/>
      <c r="AA30" s="1830"/>
      <c r="AB30" s="1831"/>
      <c r="AC30" s="1831"/>
      <c r="AD30" s="1832" t="s">
        <v>416</v>
      </c>
      <c r="AE30" s="1833"/>
      <c r="AF30" s="1834" t="s">
        <v>416</v>
      </c>
      <c r="AG30" s="1835"/>
      <c r="AH30" s="2008"/>
      <c r="AI30" s="2009"/>
      <c r="AN30" s="1784"/>
      <c r="AO30" s="2019"/>
      <c r="AP30" s="1967" t="s">
        <v>488</v>
      </c>
      <c r="AQ30" s="1968"/>
      <c r="AR30" s="1815">
        <f t="shared" si="4"/>
        <v>0</v>
      </c>
      <c r="AS30" s="1816"/>
      <c r="AT30" s="1838">
        <f t="shared" si="5"/>
        <v>0</v>
      </c>
      <c r="AU30" s="1838"/>
      <c r="AV30" s="1838">
        <f t="shared" si="6"/>
        <v>0</v>
      </c>
      <c r="AW30" s="1838"/>
      <c r="AX30" s="1838">
        <f t="shared" si="7"/>
        <v>0</v>
      </c>
      <c r="AY30" s="1838"/>
      <c r="AZ30" s="1838">
        <f t="shared" si="8"/>
        <v>0</v>
      </c>
      <c r="BA30" s="1838"/>
      <c r="BB30" s="1981">
        <f t="shared" si="9"/>
        <v>0</v>
      </c>
      <c r="BC30" s="1981"/>
      <c r="BD30" s="1832" t="s">
        <v>416</v>
      </c>
      <c r="BE30" s="2016"/>
    </row>
    <row r="31" spans="1:57" ht="21.9" customHeight="1">
      <c r="A31" s="1784"/>
      <c r="B31" s="1836" t="s">
        <v>549</v>
      </c>
      <c r="C31" s="1837"/>
      <c r="D31" s="1815" t="str">
        <f>IF(D30=0," ",D30*$W$5)</f>
        <v xml:space="preserve"> </v>
      </c>
      <c r="E31" s="1816"/>
      <c r="F31" s="1838" t="str">
        <f>IF(F30=0," ",F30*$W$6)</f>
        <v xml:space="preserve"> </v>
      </c>
      <c r="G31" s="1838"/>
      <c r="H31" s="1839" t="str">
        <f>IF(H30=0," ",H30/$X$12*$W$7)</f>
        <v xml:space="preserve"> </v>
      </c>
      <c r="I31" s="1816"/>
      <c r="J31" s="1838" t="str">
        <f>IF(J30=0," ",J30*$W$10*1000)</f>
        <v xml:space="preserve"> </v>
      </c>
      <c r="K31" s="1838"/>
      <c r="L31" s="1838" t="str">
        <f>IF(L30=0," ",L30*$W$11*1000)</f>
        <v xml:space="preserve"> </v>
      </c>
      <c r="M31" s="1838"/>
      <c r="N31" s="1848" t="str">
        <f>IF(N30=0,"",0)</f>
        <v/>
      </c>
      <c r="O31" s="1849"/>
      <c r="P31" s="1838">
        <f>SUM(D31:O31)</f>
        <v>0</v>
      </c>
      <c r="Q31" s="1917"/>
      <c r="R31" s="1815" t="str">
        <f>IF(R30=0," ",R30*$W$5)</f>
        <v xml:space="preserve"> </v>
      </c>
      <c r="S31" s="1816"/>
      <c r="T31" s="1838" t="str">
        <f>IF(T30=0," ",T30*$W$6)</f>
        <v xml:space="preserve"> </v>
      </c>
      <c r="U31" s="1838"/>
      <c r="V31" s="1839" t="str">
        <f>IF(V30=0," ",V30/$X$12*$W$7)</f>
        <v xml:space="preserve"> </v>
      </c>
      <c r="W31" s="1816"/>
      <c r="X31" s="1838" t="str">
        <f>IF(X30=0," ",X30*$W$10*1000)</f>
        <v xml:space="preserve"> </v>
      </c>
      <c r="Y31" s="1838"/>
      <c r="Z31" s="1838" t="str">
        <f>IF(Z30=0," ",Z30*$W$11*1000)</f>
        <v xml:space="preserve"> </v>
      </c>
      <c r="AA31" s="1838"/>
      <c r="AB31" s="1848" t="str">
        <f>IF(AB30=0,"",0)</f>
        <v/>
      </c>
      <c r="AC31" s="1849"/>
      <c r="AD31" s="1838">
        <f>SUM(R31:AC31)</f>
        <v>0</v>
      </c>
      <c r="AE31" s="1917"/>
      <c r="AF31" s="1922">
        <f>P31-AD31</f>
        <v>0</v>
      </c>
      <c r="AG31" s="1816"/>
      <c r="AH31" s="2010"/>
      <c r="AI31" s="2011"/>
      <c r="AN31" s="1784"/>
      <c r="AO31" s="2019"/>
      <c r="AP31" s="1836" t="s">
        <v>549</v>
      </c>
      <c r="AQ31" s="1837"/>
      <c r="AR31" s="1815" t="e">
        <f t="shared" si="4"/>
        <v>#VALUE!</v>
      </c>
      <c r="AS31" s="1816"/>
      <c r="AT31" s="1838" t="e">
        <f t="shared" si="5"/>
        <v>#VALUE!</v>
      </c>
      <c r="AU31" s="1838"/>
      <c r="AV31" s="1839" t="e">
        <f t="shared" si="6"/>
        <v>#VALUE!</v>
      </c>
      <c r="AW31" s="1816"/>
      <c r="AX31" s="1838" t="e">
        <f t="shared" si="7"/>
        <v>#VALUE!</v>
      </c>
      <c r="AY31" s="1838"/>
      <c r="AZ31" s="1838" t="e">
        <f t="shared" si="8"/>
        <v>#VALUE!</v>
      </c>
      <c r="BA31" s="1838"/>
      <c r="BB31" s="1816" t="e">
        <f t="shared" si="9"/>
        <v>#VALUE!</v>
      </c>
      <c r="BC31" s="1839"/>
      <c r="BD31" s="1838" t="e">
        <f>SUM(AR31:BC31)</f>
        <v>#VALUE!</v>
      </c>
      <c r="BE31" s="2024"/>
    </row>
    <row r="32" spans="1:57" ht="21.9" customHeight="1">
      <c r="A32" s="1785"/>
      <c r="B32" s="1800" t="s">
        <v>550</v>
      </c>
      <c r="C32" s="1801"/>
      <c r="D32" s="1802" t="str">
        <f>IF(D30=0," ",D30*$Y$5)</f>
        <v xml:space="preserve"> </v>
      </c>
      <c r="E32" s="1803"/>
      <c r="F32" s="1786" t="str">
        <f>IF(F30=0," ",F30*$Y$5)</f>
        <v xml:space="preserve"> </v>
      </c>
      <c r="G32" s="1787"/>
      <c r="H32" s="1786" t="str">
        <f>IF(H30=0," ",H30/$X$12*$Y$7)</f>
        <v xml:space="preserve"> </v>
      </c>
      <c r="I32" s="1787"/>
      <c r="J32" s="1786" t="str">
        <f>IF(J30=0," ",J30*$Y$10*1000)</f>
        <v xml:space="preserve"> </v>
      </c>
      <c r="K32" s="1787"/>
      <c r="L32" s="1786" t="str">
        <f>IF(L30=0," ",L30*$Y$11*1000)</f>
        <v xml:space="preserve"> </v>
      </c>
      <c r="M32" s="1787"/>
      <c r="N32" s="1786" t="str">
        <f>IF(N30=0,"",N30*($Y$8+$Y$9))</f>
        <v/>
      </c>
      <c r="O32" s="1787"/>
      <c r="P32" s="1786">
        <f>SUM(D32:O32)</f>
        <v>0</v>
      </c>
      <c r="Q32" s="1814"/>
      <c r="R32" s="1802" t="str">
        <f>IF(R30=0," ",R30*$Y$5)</f>
        <v xml:space="preserve"> </v>
      </c>
      <c r="S32" s="1803"/>
      <c r="T32" s="1786" t="str">
        <f>IF(T30=0," ",T30*$Y$5)</f>
        <v xml:space="preserve"> </v>
      </c>
      <c r="U32" s="1787"/>
      <c r="V32" s="1786" t="str">
        <f>IF(V30=0," ",V30/$X$12*$Y$7)</f>
        <v xml:space="preserve"> </v>
      </c>
      <c r="W32" s="1787"/>
      <c r="X32" s="1786" t="str">
        <f>IF(X30=0," ",X30*$Y$10*1000)</f>
        <v xml:space="preserve"> </v>
      </c>
      <c r="Y32" s="1787"/>
      <c r="Z32" s="1786" t="str">
        <f>IF(Z30=0," ",Z30*$Y$11*1000)</f>
        <v xml:space="preserve"> </v>
      </c>
      <c r="AA32" s="1787"/>
      <c r="AB32" s="1786" t="str">
        <f>IF(AB30=0,"",AB30*($Y$8+$Y$9))</f>
        <v/>
      </c>
      <c r="AC32" s="1787"/>
      <c r="AD32" s="1786">
        <f>SUM(R32:AC32)</f>
        <v>0</v>
      </c>
      <c r="AE32" s="1814"/>
      <c r="AF32" s="1827">
        <f>P32-AD32</f>
        <v>0</v>
      </c>
      <c r="AG32" s="1828"/>
      <c r="AH32" s="2012"/>
      <c r="AI32" s="2013"/>
      <c r="AN32" s="1785"/>
      <c r="AO32" s="2020"/>
      <c r="AP32" s="1800" t="s">
        <v>550</v>
      </c>
      <c r="AQ32" s="1801"/>
      <c r="AR32" s="2025" t="e">
        <f t="shared" si="4"/>
        <v>#VALUE!</v>
      </c>
      <c r="AS32" s="2026"/>
      <c r="AT32" s="1828" t="e">
        <f t="shared" si="5"/>
        <v>#VALUE!</v>
      </c>
      <c r="AU32" s="2027"/>
      <c r="AV32" s="1828" t="e">
        <f t="shared" si="6"/>
        <v>#VALUE!</v>
      </c>
      <c r="AW32" s="2027"/>
      <c r="AX32" s="1828" t="e">
        <f t="shared" si="7"/>
        <v>#VALUE!</v>
      </c>
      <c r="AY32" s="2027"/>
      <c r="AZ32" s="1828" t="e">
        <f t="shared" si="8"/>
        <v>#VALUE!</v>
      </c>
      <c r="BA32" s="2027"/>
      <c r="BB32" s="1828" t="e">
        <f t="shared" si="9"/>
        <v>#VALUE!</v>
      </c>
      <c r="BC32" s="2027"/>
      <c r="BD32" s="1828" t="e">
        <f>SUM(AR32:BC32)</f>
        <v>#VALUE!</v>
      </c>
      <c r="BE32" s="2028"/>
    </row>
    <row r="33" spans="1:57" ht="21.9" customHeight="1">
      <c r="A33" s="1783">
        <v>3</v>
      </c>
      <c r="B33" s="1817" t="s">
        <v>487</v>
      </c>
      <c r="C33" s="1818"/>
      <c r="D33" s="1819"/>
      <c r="E33" s="1820"/>
      <c r="F33" s="1821"/>
      <c r="G33" s="1821"/>
      <c r="H33" s="1821"/>
      <c r="I33" s="1821"/>
      <c r="J33" s="1821"/>
      <c r="K33" s="1821"/>
      <c r="L33" s="1821"/>
      <c r="M33" s="1821"/>
      <c r="N33" s="1826"/>
      <c r="O33" s="1826"/>
      <c r="P33" s="1824">
        <f>SUM(D33:O33)</f>
        <v>0</v>
      </c>
      <c r="Q33" s="1825"/>
      <c r="R33" s="1819"/>
      <c r="S33" s="1820"/>
      <c r="T33" s="1821"/>
      <c r="U33" s="1821"/>
      <c r="V33" s="1821"/>
      <c r="W33" s="1821"/>
      <c r="X33" s="1842"/>
      <c r="Y33" s="1843"/>
      <c r="Z33" s="1842"/>
      <c r="AA33" s="1843"/>
      <c r="AB33" s="1826"/>
      <c r="AC33" s="1826"/>
      <c r="AD33" s="1824">
        <f>SUM(R33:AC33)</f>
        <v>0</v>
      </c>
      <c r="AE33" s="1825"/>
      <c r="AF33" s="1844">
        <f>P33-AD33</f>
        <v>0</v>
      </c>
      <c r="AG33" s="1845"/>
      <c r="AH33" s="2006"/>
      <c r="AI33" s="2007"/>
      <c r="AN33" s="1783">
        <v>3</v>
      </c>
      <c r="AO33" s="2018">
        <f>B9</f>
        <v>0</v>
      </c>
      <c r="AP33" s="1840" t="s">
        <v>487</v>
      </c>
      <c r="AQ33" s="1841"/>
      <c r="AR33" s="1980">
        <f t="shared" si="4"/>
        <v>0</v>
      </c>
      <c r="AS33" s="1979"/>
      <c r="AT33" s="1978">
        <f t="shared" si="5"/>
        <v>0</v>
      </c>
      <c r="AU33" s="1978"/>
      <c r="AV33" s="1978">
        <f t="shared" si="6"/>
        <v>0</v>
      </c>
      <c r="AW33" s="1978"/>
      <c r="AX33" s="1978">
        <f t="shared" si="7"/>
        <v>0</v>
      </c>
      <c r="AY33" s="1978"/>
      <c r="AZ33" s="1978">
        <f t="shared" si="8"/>
        <v>0</v>
      </c>
      <c r="BA33" s="1978"/>
      <c r="BB33" s="1824">
        <f t="shared" si="9"/>
        <v>0</v>
      </c>
      <c r="BC33" s="1824"/>
      <c r="BD33" s="1824">
        <f>SUM(AR33:BC33)</f>
        <v>0</v>
      </c>
      <c r="BE33" s="2017"/>
    </row>
    <row r="34" spans="1:57" ht="21.9" customHeight="1">
      <c r="A34" s="1784"/>
      <c r="B34" s="1967" t="s">
        <v>783</v>
      </c>
      <c r="C34" s="1968"/>
      <c r="D34" s="1822"/>
      <c r="E34" s="1823"/>
      <c r="F34" s="1829"/>
      <c r="G34" s="1829"/>
      <c r="H34" s="1829"/>
      <c r="I34" s="1829"/>
      <c r="J34" s="1829"/>
      <c r="K34" s="1829"/>
      <c r="L34" s="1829"/>
      <c r="M34" s="1829"/>
      <c r="N34" s="1831"/>
      <c r="O34" s="1831"/>
      <c r="P34" s="1832" t="s">
        <v>416</v>
      </c>
      <c r="Q34" s="1833"/>
      <c r="R34" s="1822"/>
      <c r="S34" s="1823"/>
      <c r="T34" s="1829"/>
      <c r="U34" s="1829"/>
      <c r="V34" s="1829"/>
      <c r="W34" s="1829"/>
      <c r="X34" s="1823"/>
      <c r="Y34" s="1830"/>
      <c r="Z34" s="1823"/>
      <c r="AA34" s="1830"/>
      <c r="AB34" s="1831"/>
      <c r="AC34" s="1831"/>
      <c r="AD34" s="1832" t="s">
        <v>416</v>
      </c>
      <c r="AE34" s="1833"/>
      <c r="AF34" s="1834" t="s">
        <v>416</v>
      </c>
      <c r="AG34" s="1835"/>
      <c r="AH34" s="2008"/>
      <c r="AI34" s="2009"/>
      <c r="AN34" s="1784"/>
      <c r="AO34" s="2019"/>
      <c r="AP34" s="1967" t="s">
        <v>488</v>
      </c>
      <c r="AQ34" s="1968"/>
      <c r="AR34" s="1815">
        <f t="shared" si="4"/>
        <v>0</v>
      </c>
      <c r="AS34" s="1816"/>
      <c r="AT34" s="1838">
        <f t="shared" si="5"/>
        <v>0</v>
      </c>
      <c r="AU34" s="1838"/>
      <c r="AV34" s="1838">
        <f t="shared" si="6"/>
        <v>0</v>
      </c>
      <c r="AW34" s="1838"/>
      <c r="AX34" s="1838">
        <f t="shared" si="7"/>
        <v>0</v>
      </c>
      <c r="AY34" s="1838"/>
      <c r="AZ34" s="1838">
        <f t="shared" si="8"/>
        <v>0</v>
      </c>
      <c r="BA34" s="1838"/>
      <c r="BB34" s="1981">
        <f t="shared" si="9"/>
        <v>0</v>
      </c>
      <c r="BC34" s="1981"/>
      <c r="BD34" s="1832" t="s">
        <v>416</v>
      </c>
      <c r="BE34" s="2016"/>
    </row>
    <row r="35" spans="1:57" ht="21.9" customHeight="1">
      <c r="A35" s="1784"/>
      <c r="B35" s="1836" t="s">
        <v>549</v>
      </c>
      <c r="C35" s="1837"/>
      <c r="D35" s="1815" t="str">
        <f>IF(D34=0," ",D34*$W$5)</f>
        <v xml:space="preserve"> </v>
      </c>
      <c r="E35" s="1816"/>
      <c r="F35" s="1838" t="str">
        <f>IF(F34=0," ",F34*$W$6)</f>
        <v xml:space="preserve"> </v>
      </c>
      <c r="G35" s="1838"/>
      <c r="H35" s="1839" t="str">
        <f>IF(H34=0," ",H34/$X$12*$W$7)</f>
        <v xml:space="preserve"> </v>
      </c>
      <c r="I35" s="1816"/>
      <c r="J35" s="1838" t="str">
        <f>IF(J34=0," ",J34*$W$10*1000)</f>
        <v xml:space="preserve"> </v>
      </c>
      <c r="K35" s="1838"/>
      <c r="L35" s="1838" t="str">
        <f>IF(L34=0," ",L34*$W$11*1000)</f>
        <v xml:space="preserve"> </v>
      </c>
      <c r="M35" s="1838"/>
      <c r="N35" s="1848" t="str">
        <f>IF(N34=0,"",0)</f>
        <v/>
      </c>
      <c r="O35" s="1849"/>
      <c r="P35" s="1838">
        <f>SUM(D35:O35)</f>
        <v>0</v>
      </c>
      <c r="Q35" s="1917"/>
      <c r="R35" s="1815" t="str">
        <f>IF(R34=0," ",R34*$W$5)</f>
        <v xml:space="preserve"> </v>
      </c>
      <c r="S35" s="1816"/>
      <c r="T35" s="1838" t="str">
        <f>IF(T34=0," ",T34*$W$6)</f>
        <v xml:space="preserve"> </v>
      </c>
      <c r="U35" s="1838"/>
      <c r="V35" s="1839" t="str">
        <f>IF(V34=0," ",V34/$X$12*$W$7)</f>
        <v xml:space="preserve"> </v>
      </c>
      <c r="W35" s="1816"/>
      <c r="X35" s="1838" t="str">
        <f>IF(X34=0," ",X34*$W$10*1000)</f>
        <v xml:space="preserve"> </v>
      </c>
      <c r="Y35" s="1838"/>
      <c r="Z35" s="1838" t="str">
        <f>IF(Z34=0," ",Z34*$W$11*1000)</f>
        <v xml:space="preserve"> </v>
      </c>
      <c r="AA35" s="1838"/>
      <c r="AB35" s="1848" t="str">
        <f>IF(AB34=0,"",0)</f>
        <v/>
      </c>
      <c r="AC35" s="1849"/>
      <c r="AD35" s="1838">
        <f>SUM(R35:AC35)</f>
        <v>0</v>
      </c>
      <c r="AE35" s="1917"/>
      <c r="AF35" s="1922">
        <f>P35-AD35</f>
        <v>0</v>
      </c>
      <c r="AG35" s="1816"/>
      <c r="AH35" s="2010"/>
      <c r="AI35" s="2011"/>
      <c r="AN35" s="1784"/>
      <c r="AO35" s="2019"/>
      <c r="AP35" s="1836" t="s">
        <v>549</v>
      </c>
      <c r="AQ35" s="1837"/>
      <c r="AR35" s="1815" t="e">
        <f t="shared" si="4"/>
        <v>#VALUE!</v>
      </c>
      <c r="AS35" s="1816"/>
      <c r="AT35" s="1838" t="e">
        <f t="shared" si="5"/>
        <v>#VALUE!</v>
      </c>
      <c r="AU35" s="1838"/>
      <c r="AV35" s="1839" t="e">
        <f t="shared" si="6"/>
        <v>#VALUE!</v>
      </c>
      <c r="AW35" s="1816"/>
      <c r="AX35" s="1838" t="e">
        <f t="shared" si="7"/>
        <v>#VALUE!</v>
      </c>
      <c r="AY35" s="1838"/>
      <c r="AZ35" s="1838" t="e">
        <f t="shared" si="8"/>
        <v>#VALUE!</v>
      </c>
      <c r="BA35" s="1838"/>
      <c r="BB35" s="1816" t="e">
        <f t="shared" si="9"/>
        <v>#VALUE!</v>
      </c>
      <c r="BC35" s="1839"/>
      <c r="BD35" s="1838" t="e">
        <f>SUM(AR35:BC35)</f>
        <v>#VALUE!</v>
      </c>
      <c r="BE35" s="2024"/>
    </row>
    <row r="36" spans="1:57" ht="21.9" customHeight="1">
      <c r="A36" s="1785"/>
      <c r="B36" s="1800" t="s">
        <v>550</v>
      </c>
      <c r="C36" s="1801"/>
      <c r="D36" s="1802" t="str">
        <f>IF(D34=0," ",D34*$Y$5)</f>
        <v xml:space="preserve"> </v>
      </c>
      <c r="E36" s="1803"/>
      <c r="F36" s="1786" t="str">
        <f>IF(F34=0," ",F34*$Y$5)</f>
        <v xml:space="preserve"> </v>
      </c>
      <c r="G36" s="1787"/>
      <c r="H36" s="1786" t="str">
        <f>IF(H34=0," ",H34/$X$12*$Y$7)</f>
        <v xml:space="preserve"> </v>
      </c>
      <c r="I36" s="1787"/>
      <c r="J36" s="1786" t="str">
        <f>IF(J34=0," ",J34*$Y$10*1000)</f>
        <v xml:space="preserve"> </v>
      </c>
      <c r="K36" s="1787"/>
      <c r="L36" s="1786" t="str">
        <f>IF(L34=0," ",L34*$Y$11*1000)</f>
        <v xml:space="preserve"> </v>
      </c>
      <c r="M36" s="1787"/>
      <c r="N36" s="1786" t="str">
        <f>IF(N34=0,"",N34*($Y$8+$Y$9))</f>
        <v/>
      </c>
      <c r="O36" s="1787"/>
      <c r="P36" s="1786">
        <f>SUM(D36:O36)</f>
        <v>0</v>
      </c>
      <c r="Q36" s="1814"/>
      <c r="R36" s="1802" t="str">
        <f>IF(R34=0," ",R34*$Y$5)</f>
        <v xml:space="preserve"> </v>
      </c>
      <c r="S36" s="1803"/>
      <c r="T36" s="1786" t="str">
        <f>IF(T34=0," ",T34*$Y$5)</f>
        <v xml:space="preserve"> </v>
      </c>
      <c r="U36" s="1787"/>
      <c r="V36" s="1786" t="str">
        <f>IF(V34=0," ",V34/$X$12*$Y$7)</f>
        <v xml:space="preserve"> </v>
      </c>
      <c r="W36" s="1787"/>
      <c r="X36" s="1786" t="str">
        <f>IF(X34=0," ",X34*$Y$10*1000)</f>
        <v xml:space="preserve"> </v>
      </c>
      <c r="Y36" s="1787"/>
      <c r="Z36" s="1786" t="str">
        <f>IF(Z34=0," ",Z34*$Y$11*1000)</f>
        <v xml:space="preserve"> </v>
      </c>
      <c r="AA36" s="1787"/>
      <c r="AB36" s="1786" t="str">
        <f>IF(AB34=0,"",AB34*($Y$8+$Y$9))</f>
        <v/>
      </c>
      <c r="AC36" s="1787"/>
      <c r="AD36" s="1786">
        <f>SUM(R36:AC36)</f>
        <v>0</v>
      </c>
      <c r="AE36" s="1814"/>
      <c r="AF36" s="1827">
        <f>P36-AD36</f>
        <v>0</v>
      </c>
      <c r="AG36" s="1828"/>
      <c r="AH36" s="2012"/>
      <c r="AI36" s="2013"/>
      <c r="AN36" s="1785"/>
      <c r="AO36" s="2020"/>
      <c r="AP36" s="1800" t="s">
        <v>550</v>
      </c>
      <c r="AQ36" s="1801"/>
      <c r="AR36" s="2025" t="e">
        <f t="shared" si="4"/>
        <v>#VALUE!</v>
      </c>
      <c r="AS36" s="2026"/>
      <c r="AT36" s="1828" t="e">
        <f t="shared" si="5"/>
        <v>#VALUE!</v>
      </c>
      <c r="AU36" s="2027"/>
      <c r="AV36" s="1828" t="e">
        <f t="shared" si="6"/>
        <v>#VALUE!</v>
      </c>
      <c r="AW36" s="2027"/>
      <c r="AX36" s="1828" t="e">
        <f t="shared" si="7"/>
        <v>#VALUE!</v>
      </c>
      <c r="AY36" s="2027"/>
      <c r="AZ36" s="1828" t="e">
        <f t="shared" si="8"/>
        <v>#VALUE!</v>
      </c>
      <c r="BA36" s="2027"/>
      <c r="BB36" s="1828" t="e">
        <f t="shared" si="9"/>
        <v>#VALUE!</v>
      </c>
      <c r="BC36" s="2027"/>
      <c r="BD36" s="1828" t="e">
        <f>SUM(AR36:BC36)</f>
        <v>#VALUE!</v>
      </c>
      <c r="BE36" s="2028"/>
    </row>
    <row r="37" spans="1:57" ht="21.9" customHeight="1">
      <c r="A37" s="1783">
        <v>4</v>
      </c>
      <c r="B37" s="1840" t="s">
        <v>487</v>
      </c>
      <c r="C37" s="1841"/>
      <c r="D37" s="1819"/>
      <c r="E37" s="1820"/>
      <c r="F37" s="1821"/>
      <c r="G37" s="1821"/>
      <c r="H37" s="1821"/>
      <c r="I37" s="1821"/>
      <c r="J37" s="1821"/>
      <c r="K37" s="1821"/>
      <c r="L37" s="1821"/>
      <c r="M37" s="1821"/>
      <c r="N37" s="1826"/>
      <c r="O37" s="1826"/>
      <c r="P37" s="1824">
        <f>SUM(D37:O37)</f>
        <v>0</v>
      </c>
      <c r="Q37" s="1825"/>
      <c r="R37" s="1819"/>
      <c r="S37" s="1820"/>
      <c r="T37" s="1821"/>
      <c r="U37" s="1821"/>
      <c r="V37" s="1821"/>
      <c r="W37" s="1821"/>
      <c r="X37" s="1842"/>
      <c r="Y37" s="1843"/>
      <c r="Z37" s="1842"/>
      <c r="AA37" s="1843"/>
      <c r="AB37" s="1826"/>
      <c r="AC37" s="1826"/>
      <c r="AD37" s="1824">
        <f>SUM(R37:AC37)</f>
        <v>0</v>
      </c>
      <c r="AE37" s="1825"/>
      <c r="AF37" s="1844">
        <f>P37-AD37</f>
        <v>0</v>
      </c>
      <c r="AG37" s="1845"/>
      <c r="AH37" s="2006"/>
      <c r="AI37" s="2007"/>
      <c r="AN37" s="1783">
        <v>4</v>
      </c>
      <c r="AO37" s="2018">
        <f>B10</f>
        <v>0</v>
      </c>
      <c r="AP37" s="1840" t="s">
        <v>487</v>
      </c>
      <c r="AQ37" s="1841"/>
      <c r="AR37" s="1980">
        <f t="shared" si="4"/>
        <v>0</v>
      </c>
      <c r="AS37" s="1979"/>
      <c r="AT37" s="1978">
        <f t="shared" si="5"/>
        <v>0</v>
      </c>
      <c r="AU37" s="1978"/>
      <c r="AV37" s="1978">
        <f t="shared" si="6"/>
        <v>0</v>
      </c>
      <c r="AW37" s="1978"/>
      <c r="AX37" s="1978">
        <f t="shared" si="7"/>
        <v>0</v>
      </c>
      <c r="AY37" s="1978"/>
      <c r="AZ37" s="1978">
        <f t="shared" si="8"/>
        <v>0</v>
      </c>
      <c r="BA37" s="1978"/>
      <c r="BB37" s="1824">
        <f t="shared" si="9"/>
        <v>0</v>
      </c>
      <c r="BC37" s="1824"/>
      <c r="BD37" s="1824">
        <f>SUM(AR37:BC37)</f>
        <v>0</v>
      </c>
      <c r="BE37" s="2017"/>
    </row>
    <row r="38" spans="1:57" ht="21.9" customHeight="1">
      <c r="A38" s="1784"/>
      <c r="B38" s="1967" t="s">
        <v>783</v>
      </c>
      <c r="C38" s="1968"/>
      <c r="D38" s="1822"/>
      <c r="E38" s="1823"/>
      <c r="F38" s="1829"/>
      <c r="G38" s="1829"/>
      <c r="H38" s="1829"/>
      <c r="I38" s="1829"/>
      <c r="J38" s="1829"/>
      <c r="K38" s="1829"/>
      <c r="L38" s="1829"/>
      <c r="M38" s="1829"/>
      <c r="N38" s="1831"/>
      <c r="O38" s="1831"/>
      <c r="P38" s="1832" t="s">
        <v>416</v>
      </c>
      <c r="Q38" s="1833"/>
      <c r="R38" s="1822"/>
      <c r="S38" s="1823"/>
      <c r="T38" s="1829"/>
      <c r="U38" s="1829"/>
      <c r="V38" s="1829"/>
      <c r="W38" s="1829"/>
      <c r="X38" s="1823"/>
      <c r="Y38" s="1830"/>
      <c r="Z38" s="1823"/>
      <c r="AA38" s="1830"/>
      <c r="AB38" s="1831"/>
      <c r="AC38" s="1831"/>
      <c r="AD38" s="1832" t="s">
        <v>416</v>
      </c>
      <c r="AE38" s="1833"/>
      <c r="AF38" s="1834" t="s">
        <v>416</v>
      </c>
      <c r="AG38" s="1835"/>
      <c r="AH38" s="2008"/>
      <c r="AI38" s="2009"/>
      <c r="AN38" s="1784"/>
      <c r="AO38" s="2019"/>
      <c r="AP38" s="1967" t="s">
        <v>488</v>
      </c>
      <c r="AQ38" s="1968"/>
      <c r="AR38" s="1815">
        <f t="shared" si="4"/>
        <v>0</v>
      </c>
      <c r="AS38" s="1816"/>
      <c r="AT38" s="1838">
        <f t="shared" si="5"/>
        <v>0</v>
      </c>
      <c r="AU38" s="1838"/>
      <c r="AV38" s="1838">
        <f t="shared" si="6"/>
        <v>0</v>
      </c>
      <c r="AW38" s="1838"/>
      <c r="AX38" s="1838">
        <f t="shared" si="7"/>
        <v>0</v>
      </c>
      <c r="AY38" s="1838"/>
      <c r="AZ38" s="1838">
        <f t="shared" si="8"/>
        <v>0</v>
      </c>
      <c r="BA38" s="1838"/>
      <c r="BB38" s="1981">
        <f t="shared" si="9"/>
        <v>0</v>
      </c>
      <c r="BC38" s="1981"/>
      <c r="BD38" s="1832" t="s">
        <v>416</v>
      </c>
      <c r="BE38" s="2016"/>
    </row>
    <row r="39" spans="1:57" ht="21.9" customHeight="1">
      <c r="A39" s="1784"/>
      <c r="B39" s="1836" t="s">
        <v>549</v>
      </c>
      <c r="C39" s="1837"/>
      <c r="D39" s="1815" t="str">
        <f>IF(D38=0," ",D38*$W$5)</f>
        <v xml:space="preserve"> </v>
      </c>
      <c r="E39" s="1816"/>
      <c r="F39" s="1838" t="str">
        <f>IF(F38=0," ",F38*$W$6)</f>
        <v xml:space="preserve"> </v>
      </c>
      <c r="G39" s="1838"/>
      <c r="H39" s="1839" t="str">
        <f>IF(H38=0," ",H38/$X$12*$W$7)</f>
        <v xml:space="preserve"> </v>
      </c>
      <c r="I39" s="1816"/>
      <c r="J39" s="1838" t="str">
        <f>IF(J38=0," ",J38*$W$10*1000)</f>
        <v xml:space="preserve"> </v>
      </c>
      <c r="K39" s="1838"/>
      <c r="L39" s="1838" t="str">
        <f>IF(L38=0," ",L38*$W$11*1000)</f>
        <v xml:space="preserve"> </v>
      </c>
      <c r="M39" s="1838"/>
      <c r="N39" s="1848" t="str">
        <f>IF(N38=0,"",0)</f>
        <v/>
      </c>
      <c r="O39" s="1849"/>
      <c r="P39" s="1838">
        <f>SUM(D39:O39)</f>
        <v>0</v>
      </c>
      <c r="Q39" s="1917"/>
      <c r="R39" s="1815" t="str">
        <f>IF(R38=0," ",R38*$W$5)</f>
        <v xml:space="preserve"> </v>
      </c>
      <c r="S39" s="1816"/>
      <c r="T39" s="1838" t="str">
        <f>IF(T38=0," ",T38*$W$6)</f>
        <v xml:space="preserve"> </v>
      </c>
      <c r="U39" s="1838"/>
      <c r="V39" s="1839" t="str">
        <f>IF(V38=0," ",V38/$X$12*$W$7)</f>
        <v xml:space="preserve"> </v>
      </c>
      <c r="W39" s="1816"/>
      <c r="X39" s="1838" t="str">
        <f>IF(X38=0," ",X38*$W$10*1000)</f>
        <v xml:space="preserve"> </v>
      </c>
      <c r="Y39" s="1838"/>
      <c r="Z39" s="1838" t="str">
        <f>IF(Z38=0," ",Z38*$W$11*1000)</f>
        <v xml:space="preserve"> </v>
      </c>
      <c r="AA39" s="1838"/>
      <c r="AB39" s="1848" t="str">
        <f>IF(AB38=0,"",0)</f>
        <v/>
      </c>
      <c r="AC39" s="1849"/>
      <c r="AD39" s="1838">
        <f>SUM(R39:AC39)</f>
        <v>0</v>
      </c>
      <c r="AE39" s="1917"/>
      <c r="AF39" s="1922">
        <f>P39-AD39</f>
        <v>0</v>
      </c>
      <c r="AG39" s="1816"/>
      <c r="AH39" s="2010"/>
      <c r="AI39" s="2011"/>
      <c r="AN39" s="1784"/>
      <c r="AO39" s="2019"/>
      <c r="AP39" s="1836" t="s">
        <v>549</v>
      </c>
      <c r="AQ39" s="1837"/>
      <c r="AR39" s="1815" t="e">
        <f t="shared" si="4"/>
        <v>#VALUE!</v>
      </c>
      <c r="AS39" s="1816"/>
      <c r="AT39" s="1838" t="e">
        <f t="shared" si="5"/>
        <v>#VALUE!</v>
      </c>
      <c r="AU39" s="1838"/>
      <c r="AV39" s="1839" t="e">
        <f t="shared" si="6"/>
        <v>#VALUE!</v>
      </c>
      <c r="AW39" s="1816"/>
      <c r="AX39" s="1838" t="e">
        <f t="shared" si="7"/>
        <v>#VALUE!</v>
      </c>
      <c r="AY39" s="1838"/>
      <c r="AZ39" s="1838" t="e">
        <f t="shared" si="8"/>
        <v>#VALUE!</v>
      </c>
      <c r="BA39" s="1838"/>
      <c r="BB39" s="1816" t="e">
        <f t="shared" si="9"/>
        <v>#VALUE!</v>
      </c>
      <c r="BC39" s="1839"/>
      <c r="BD39" s="1838" t="e">
        <f>SUM(AR39:BC39)</f>
        <v>#VALUE!</v>
      </c>
      <c r="BE39" s="2024"/>
    </row>
    <row r="40" spans="1:57" ht="21.9" customHeight="1">
      <c r="A40" s="1785"/>
      <c r="B40" s="1974" t="s">
        <v>550</v>
      </c>
      <c r="C40" s="1975"/>
      <c r="D40" s="1802" t="str">
        <f>IF(D38=0," ",D38*$Y$5)</f>
        <v xml:space="preserve"> </v>
      </c>
      <c r="E40" s="1803"/>
      <c r="F40" s="1786" t="str">
        <f>IF(F38=0," ",F38*$Y$5)</f>
        <v xml:space="preserve"> </v>
      </c>
      <c r="G40" s="1787"/>
      <c r="H40" s="1786" t="str">
        <f>IF(H38=0," ",H38/$X$12*$Y$7)</f>
        <v xml:space="preserve"> </v>
      </c>
      <c r="I40" s="1787"/>
      <c r="J40" s="1786" t="str">
        <f>IF(J38=0," ",J38*$Y$10*1000)</f>
        <v xml:space="preserve"> </v>
      </c>
      <c r="K40" s="1787"/>
      <c r="L40" s="1786" t="str">
        <f>IF(L38=0," ",L38*$Y$11*1000)</f>
        <v xml:space="preserve"> </v>
      </c>
      <c r="M40" s="1787"/>
      <c r="N40" s="1786" t="str">
        <f>IF(N38=0,"",N38*($Y$8+$Y$9))</f>
        <v/>
      </c>
      <c r="O40" s="1787"/>
      <c r="P40" s="1786">
        <f>SUM(D40:O40)</f>
        <v>0</v>
      </c>
      <c r="Q40" s="1814"/>
      <c r="R40" s="1802" t="str">
        <f>IF(R38=0," ",R38*$Y$5)</f>
        <v xml:space="preserve"> </v>
      </c>
      <c r="S40" s="1803"/>
      <c r="T40" s="1786" t="str">
        <f>IF(T38=0," ",T38*$Y$5)</f>
        <v xml:space="preserve"> </v>
      </c>
      <c r="U40" s="1787"/>
      <c r="V40" s="1786" t="str">
        <f>IF(V38=0," ",V38/$X$12*$Y$7)</f>
        <v xml:space="preserve"> </v>
      </c>
      <c r="W40" s="1787"/>
      <c r="X40" s="1786" t="str">
        <f>IF(X38=0," ",X38*$Y$10*1000)</f>
        <v xml:space="preserve"> </v>
      </c>
      <c r="Y40" s="1787"/>
      <c r="Z40" s="1786" t="str">
        <f>IF(Z38=0," ",Z38*$Y$11*1000)</f>
        <v xml:space="preserve"> </v>
      </c>
      <c r="AA40" s="1787"/>
      <c r="AB40" s="1786" t="str">
        <f>IF(AB38=0,"",AB38*($Y$8+$Y$9))</f>
        <v/>
      </c>
      <c r="AC40" s="1787"/>
      <c r="AD40" s="1786">
        <f>SUM(R40:AC40)</f>
        <v>0</v>
      </c>
      <c r="AE40" s="1814"/>
      <c r="AF40" s="1827">
        <f>P40-AD40</f>
        <v>0</v>
      </c>
      <c r="AG40" s="1828"/>
      <c r="AH40" s="2012"/>
      <c r="AI40" s="2013"/>
      <c r="AN40" s="1785"/>
      <c r="AO40" s="2020"/>
      <c r="AP40" s="1800" t="s">
        <v>550</v>
      </c>
      <c r="AQ40" s="1801"/>
      <c r="AR40" s="2025" t="e">
        <f t="shared" si="4"/>
        <v>#VALUE!</v>
      </c>
      <c r="AS40" s="2026"/>
      <c r="AT40" s="1828" t="e">
        <f t="shared" si="5"/>
        <v>#VALUE!</v>
      </c>
      <c r="AU40" s="2027"/>
      <c r="AV40" s="1828" t="e">
        <f t="shared" si="6"/>
        <v>#VALUE!</v>
      </c>
      <c r="AW40" s="2027"/>
      <c r="AX40" s="1828" t="e">
        <f t="shared" si="7"/>
        <v>#VALUE!</v>
      </c>
      <c r="AY40" s="2027"/>
      <c r="AZ40" s="1828" t="e">
        <f t="shared" si="8"/>
        <v>#VALUE!</v>
      </c>
      <c r="BA40" s="2027"/>
      <c r="BB40" s="1828" t="e">
        <f t="shared" si="9"/>
        <v>#VALUE!</v>
      </c>
      <c r="BC40" s="2027"/>
      <c r="BD40" s="1828" t="e">
        <f>SUM(AR40:BC40)</f>
        <v>#VALUE!</v>
      </c>
      <c r="BE40" s="2028"/>
    </row>
    <row r="41" spans="1:57" ht="21.9" customHeight="1">
      <c r="A41" s="1783">
        <v>5</v>
      </c>
      <c r="B41" s="1817" t="s">
        <v>487</v>
      </c>
      <c r="C41" s="1818"/>
      <c r="D41" s="1819"/>
      <c r="E41" s="1820"/>
      <c r="F41" s="1821"/>
      <c r="G41" s="1821"/>
      <c r="H41" s="1821"/>
      <c r="I41" s="1821"/>
      <c r="J41" s="1821"/>
      <c r="K41" s="1821"/>
      <c r="L41" s="1821"/>
      <c r="M41" s="1821"/>
      <c r="N41" s="1826"/>
      <c r="O41" s="1826"/>
      <c r="P41" s="1824">
        <f>SUM(D41:O41)</f>
        <v>0</v>
      </c>
      <c r="Q41" s="1825"/>
      <c r="R41" s="1819"/>
      <c r="S41" s="1820"/>
      <c r="T41" s="1821"/>
      <c r="U41" s="1821"/>
      <c r="V41" s="1821"/>
      <c r="W41" s="1821"/>
      <c r="X41" s="1842"/>
      <c r="Y41" s="1843"/>
      <c r="Z41" s="1842"/>
      <c r="AA41" s="1843"/>
      <c r="AB41" s="1826"/>
      <c r="AC41" s="1826"/>
      <c r="AD41" s="1824">
        <f>SUM(R41:AC41)</f>
        <v>0</v>
      </c>
      <c r="AE41" s="1825"/>
      <c r="AF41" s="1844">
        <f>P41-AD41</f>
        <v>0</v>
      </c>
      <c r="AG41" s="1845"/>
      <c r="AH41" s="2006"/>
      <c r="AI41" s="2007"/>
      <c r="AN41" s="1783">
        <v>5</v>
      </c>
      <c r="AO41" s="2018">
        <f>B11</f>
        <v>0</v>
      </c>
      <c r="AP41" s="1840" t="s">
        <v>487</v>
      </c>
      <c r="AQ41" s="1841"/>
      <c r="AR41" s="1980">
        <f t="shared" si="4"/>
        <v>0</v>
      </c>
      <c r="AS41" s="1979"/>
      <c r="AT41" s="1978">
        <f t="shared" si="5"/>
        <v>0</v>
      </c>
      <c r="AU41" s="1978"/>
      <c r="AV41" s="1978">
        <f t="shared" si="6"/>
        <v>0</v>
      </c>
      <c r="AW41" s="1978"/>
      <c r="AX41" s="1978">
        <f t="shared" si="7"/>
        <v>0</v>
      </c>
      <c r="AY41" s="1978"/>
      <c r="AZ41" s="1978">
        <f t="shared" si="8"/>
        <v>0</v>
      </c>
      <c r="BA41" s="1978"/>
      <c r="BB41" s="1824">
        <f t="shared" si="9"/>
        <v>0</v>
      </c>
      <c r="BC41" s="1824"/>
      <c r="BD41" s="1824">
        <f>SUM(AR41:BC41)</f>
        <v>0</v>
      </c>
      <c r="BE41" s="2017"/>
    </row>
    <row r="42" spans="1:57" ht="21.9" customHeight="1">
      <c r="A42" s="1784"/>
      <c r="B42" s="1967" t="s">
        <v>783</v>
      </c>
      <c r="C42" s="1968"/>
      <c r="D42" s="1822"/>
      <c r="E42" s="1823"/>
      <c r="F42" s="1829"/>
      <c r="G42" s="1829"/>
      <c r="H42" s="1829"/>
      <c r="I42" s="1829"/>
      <c r="J42" s="1829"/>
      <c r="K42" s="1829"/>
      <c r="L42" s="1829"/>
      <c r="M42" s="1829"/>
      <c r="N42" s="1831"/>
      <c r="O42" s="1831"/>
      <c r="P42" s="1832" t="s">
        <v>416</v>
      </c>
      <c r="Q42" s="1833"/>
      <c r="R42" s="1822"/>
      <c r="S42" s="1823"/>
      <c r="T42" s="1829"/>
      <c r="U42" s="1829"/>
      <c r="V42" s="1829"/>
      <c r="W42" s="1829"/>
      <c r="X42" s="1823"/>
      <c r="Y42" s="1830"/>
      <c r="Z42" s="1823"/>
      <c r="AA42" s="1830"/>
      <c r="AB42" s="1831"/>
      <c r="AC42" s="1831"/>
      <c r="AD42" s="1832" t="s">
        <v>416</v>
      </c>
      <c r="AE42" s="1833"/>
      <c r="AF42" s="1834" t="s">
        <v>416</v>
      </c>
      <c r="AG42" s="1835"/>
      <c r="AH42" s="2008"/>
      <c r="AI42" s="2009"/>
      <c r="AN42" s="1784"/>
      <c r="AO42" s="2019"/>
      <c r="AP42" s="1967" t="s">
        <v>488</v>
      </c>
      <c r="AQ42" s="1968"/>
      <c r="AR42" s="1815">
        <f t="shared" si="4"/>
        <v>0</v>
      </c>
      <c r="AS42" s="1816"/>
      <c r="AT42" s="1838">
        <f t="shared" si="5"/>
        <v>0</v>
      </c>
      <c r="AU42" s="1838"/>
      <c r="AV42" s="1838">
        <f t="shared" si="6"/>
        <v>0</v>
      </c>
      <c r="AW42" s="1838"/>
      <c r="AX42" s="1838">
        <f t="shared" si="7"/>
        <v>0</v>
      </c>
      <c r="AY42" s="1838"/>
      <c r="AZ42" s="1838">
        <f t="shared" si="8"/>
        <v>0</v>
      </c>
      <c r="BA42" s="1838"/>
      <c r="BB42" s="1981">
        <f t="shared" si="9"/>
        <v>0</v>
      </c>
      <c r="BC42" s="1981"/>
      <c r="BD42" s="1832" t="s">
        <v>416</v>
      </c>
      <c r="BE42" s="2016"/>
    </row>
    <row r="43" spans="1:57" ht="21.9" customHeight="1">
      <c r="A43" s="1784"/>
      <c r="B43" s="1836" t="s">
        <v>549</v>
      </c>
      <c r="C43" s="1837"/>
      <c r="D43" s="1815" t="str">
        <f>IF(D42=0," ",D42*$W$5)</f>
        <v xml:space="preserve"> </v>
      </c>
      <c r="E43" s="1816"/>
      <c r="F43" s="1838" t="str">
        <f>IF(F42=0," ",F42*$W$6)</f>
        <v xml:space="preserve"> </v>
      </c>
      <c r="G43" s="1838"/>
      <c r="H43" s="1839" t="str">
        <f>IF(H42=0," ",H42/$X$12*$W$7)</f>
        <v xml:space="preserve"> </v>
      </c>
      <c r="I43" s="1816"/>
      <c r="J43" s="1838" t="str">
        <f>IF(J42=0," ",J42*$W$10*1000)</f>
        <v xml:space="preserve"> </v>
      </c>
      <c r="K43" s="1838"/>
      <c r="L43" s="1838" t="str">
        <f>IF(L42=0," ",L42*$W$11*1000)</f>
        <v xml:space="preserve"> </v>
      </c>
      <c r="M43" s="1838"/>
      <c r="N43" s="1848" t="str">
        <f>IF(N42=0,"",0)</f>
        <v/>
      </c>
      <c r="O43" s="1849"/>
      <c r="P43" s="1838">
        <f>SUM(D43:O43)</f>
        <v>0</v>
      </c>
      <c r="Q43" s="1917"/>
      <c r="R43" s="1815" t="str">
        <f>IF(R42=0," ",R42*$W$5)</f>
        <v xml:space="preserve"> </v>
      </c>
      <c r="S43" s="1816"/>
      <c r="T43" s="1838" t="str">
        <f>IF(T42=0," ",T42*$W$6)</f>
        <v xml:space="preserve"> </v>
      </c>
      <c r="U43" s="1838"/>
      <c r="V43" s="1839" t="str">
        <f>IF(V42=0," ",V42/$X$12*$W$7)</f>
        <v xml:space="preserve"> </v>
      </c>
      <c r="W43" s="1816"/>
      <c r="X43" s="1838" t="str">
        <f>IF(X42=0," ",X42*$W$10*1000)</f>
        <v xml:space="preserve"> </v>
      </c>
      <c r="Y43" s="1838"/>
      <c r="Z43" s="1838" t="str">
        <f>IF(Z42=0," ",Z42*$W$11*1000)</f>
        <v xml:space="preserve"> </v>
      </c>
      <c r="AA43" s="1838"/>
      <c r="AB43" s="1848" t="str">
        <f>IF(AB42=0,"",0)</f>
        <v/>
      </c>
      <c r="AC43" s="1849"/>
      <c r="AD43" s="1838">
        <f>SUM(R43:AC43)</f>
        <v>0</v>
      </c>
      <c r="AE43" s="1917"/>
      <c r="AF43" s="1922">
        <f>P43-AD43</f>
        <v>0</v>
      </c>
      <c r="AG43" s="1816"/>
      <c r="AH43" s="2010"/>
      <c r="AI43" s="2011"/>
      <c r="AN43" s="1784"/>
      <c r="AO43" s="2019"/>
      <c r="AP43" s="1836" t="s">
        <v>549</v>
      </c>
      <c r="AQ43" s="1837"/>
      <c r="AR43" s="1815" t="e">
        <f t="shared" si="4"/>
        <v>#VALUE!</v>
      </c>
      <c r="AS43" s="1816"/>
      <c r="AT43" s="1838" t="e">
        <f t="shared" si="5"/>
        <v>#VALUE!</v>
      </c>
      <c r="AU43" s="1838"/>
      <c r="AV43" s="1839" t="e">
        <f t="shared" si="6"/>
        <v>#VALUE!</v>
      </c>
      <c r="AW43" s="1816"/>
      <c r="AX43" s="1838" t="e">
        <f t="shared" si="7"/>
        <v>#VALUE!</v>
      </c>
      <c r="AY43" s="1838"/>
      <c r="AZ43" s="1838" t="e">
        <f t="shared" si="8"/>
        <v>#VALUE!</v>
      </c>
      <c r="BA43" s="1838"/>
      <c r="BB43" s="1816" t="e">
        <f t="shared" si="9"/>
        <v>#VALUE!</v>
      </c>
      <c r="BC43" s="1839"/>
      <c r="BD43" s="1838" t="e">
        <f>SUM(AR43:BC43)</f>
        <v>#VALUE!</v>
      </c>
      <c r="BE43" s="2024"/>
    </row>
    <row r="44" spans="1:57" ht="21.9" customHeight="1">
      <c r="A44" s="1785"/>
      <c r="B44" s="1800" t="s">
        <v>550</v>
      </c>
      <c r="C44" s="1801"/>
      <c r="D44" s="1802" t="str">
        <f>IF(D42=0," ",D42*$Y$5)</f>
        <v xml:space="preserve"> </v>
      </c>
      <c r="E44" s="1803"/>
      <c r="F44" s="1786" t="str">
        <f>IF(F42=0," ",F42*$Y$5)</f>
        <v xml:space="preserve"> </v>
      </c>
      <c r="G44" s="1787"/>
      <c r="H44" s="1786" t="str">
        <f>IF(H42=0," ",H42/$X$12*$Y$7)</f>
        <v xml:space="preserve"> </v>
      </c>
      <c r="I44" s="1787"/>
      <c r="J44" s="1786" t="str">
        <f>IF(J42=0," ",J42*$Y$10*1000)</f>
        <v xml:space="preserve"> </v>
      </c>
      <c r="K44" s="1787"/>
      <c r="L44" s="1786" t="str">
        <f>IF(L42=0," ",L42*$Y$11*1000)</f>
        <v xml:space="preserve"> </v>
      </c>
      <c r="M44" s="1787"/>
      <c r="N44" s="1786" t="str">
        <f>IF(N42=0,"",N42*($Y$8+$Y$9))</f>
        <v/>
      </c>
      <c r="O44" s="1787"/>
      <c r="P44" s="1786">
        <f>SUM(D44:O44)</f>
        <v>0</v>
      </c>
      <c r="Q44" s="1814"/>
      <c r="R44" s="1802" t="str">
        <f>IF(R42=0," ",R42*$Y$5)</f>
        <v xml:space="preserve"> </v>
      </c>
      <c r="S44" s="1803"/>
      <c r="T44" s="1786" t="str">
        <f>IF(T42=0," ",T42*$Y$5)</f>
        <v xml:space="preserve"> </v>
      </c>
      <c r="U44" s="1787"/>
      <c r="V44" s="1786" t="str">
        <f>IF(V42=0," ",V42/$X$12*$Y$7)</f>
        <v xml:space="preserve"> </v>
      </c>
      <c r="W44" s="1787"/>
      <c r="X44" s="1786" t="str">
        <f>IF(X42=0," ",X42*$Y$10*1000)</f>
        <v xml:space="preserve"> </v>
      </c>
      <c r="Y44" s="1787"/>
      <c r="Z44" s="1786" t="str">
        <f>IF(Z42=0," ",Z42*$Y$11*1000)</f>
        <v xml:space="preserve"> </v>
      </c>
      <c r="AA44" s="1787"/>
      <c r="AB44" s="1786" t="str">
        <f>IF(AB42=0,"",AB42*($Y$8+$Y$9))</f>
        <v/>
      </c>
      <c r="AC44" s="1787"/>
      <c r="AD44" s="1786">
        <f>SUM(R44:AC44)</f>
        <v>0</v>
      </c>
      <c r="AE44" s="1814"/>
      <c r="AF44" s="1827">
        <f>P44-AD44</f>
        <v>0</v>
      </c>
      <c r="AG44" s="1828"/>
      <c r="AH44" s="2012"/>
      <c r="AI44" s="2013"/>
      <c r="AN44" s="1785"/>
      <c r="AO44" s="2020"/>
      <c r="AP44" s="1800" t="s">
        <v>550</v>
      </c>
      <c r="AQ44" s="1801"/>
      <c r="AR44" s="2025" t="e">
        <f t="shared" si="4"/>
        <v>#VALUE!</v>
      </c>
      <c r="AS44" s="2026"/>
      <c r="AT44" s="1828" t="e">
        <f t="shared" si="5"/>
        <v>#VALUE!</v>
      </c>
      <c r="AU44" s="2027"/>
      <c r="AV44" s="1828" t="e">
        <f t="shared" si="6"/>
        <v>#VALUE!</v>
      </c>
      <c r="AW44" s="2027"/>
      <c r="AX44" s="1828" t="e">
        <f t="shared" si="7"/>
        <v>#VALUE!</v>
      </c>
      <c r="AY44" s="2027"/>
      <c r="AZ44" s="1828" t="e">
        <f t="shared" si="8"/>
        <v>#VALUE!</v>
      </c>
      <c r="BA44" s="2027"/>
      <c r="BB44" s="1828" t="e">
        <f t="shared" si="9"/>
        <v>#VALUE!</v>
      </c>
      <c r="BC44" s="2027"/>
      <c r="BD44" s="1828" t="e">
        <f>SUM(AR44:BC44)</f>
        <v>#VALUE!</v>
      </c>
      <c r="BE44" s="2028"/>
    </row>
    <row r="45" spans="1:57" ht="21.9" customHeight="1">
      <c r="A45" s="1783">
        <v>6</v>
      </c>
      <c r="B45" s="1840" t="s">
        <v>487</v>
      </c>
      <c r="C45" s="1841"/>
      <c r="D45" s="1819"/>
      <c r="E45" s="1820"/>
      <c r="F45" s="1821"/>
      <c r="G45" s="1821"/>
      <c r="H45" s="1821"/>
      <c r="I45" s="1821"/>
      <c r="J45" s="1821"/>
      <c r="K45" s="1821"/>
      <c r="L45" s="1821"/>
      <c r="M45" s="1821"/>
      <c r="N45" s="1826"/>
      <c r="O45" s="1826"/>
      <c r="P45" s="1824">
        <f>SUM(D45:O45)</f>
        <v>0</v>
      </c>
      <c r="Q45" s="1825"/>
      <c r="R45" s="1819"/>
      <c r="S45" s="1820"/>
      <c r="T45" s="1821"/>
      <c r="U45" s="1821"/>
      <c r="V45" s="1821"/>
      <c r="W45" s="1821"/>
      <c r="X45" s="1842"/>
      <c r="Y45" s="1843"/>
      <c r="Z45" s="1842"/>
      <c r="AA45" s="1843"/>
      <c r="AB45" s="1826"/>
      <c r="AC45" s="1826"/>
      <c r="AD45" s="1824">
        <f>SUM(R45:AC45)</f>
        <v>0</v>
      </c>
      <c r="AE45" s="1825"/>
      <c r="AF45" s="1844">
        <f>P45-AD45</f>
        <v>0</v>
      </c>
      <c r="AG45" s="1845"/>
      <c r="AH45" s="2006"/>
      <c r="AI45" s="2007"/>
      <c r="AN45" s="1783">
        <v>6</v>
      </c>
      <c r="AO45" s="2018">
        <f>B12</f>
        <v>0</v>
      </c>
      <c r="AP45" s="1840" t="s">
        <v>487</v>
      </c>
      <c r="AQ45" s="1841"/>
      <c r="AR45" s="1980">
        <f t="shared" si="4"/>
        <v>0</v>
      </c>
      <c r="AS45" s="1979"/>
      <c r="AT45" s="1978">
        <f t="shared" si="5"/>
        <v>0</v>
      </c>
      <c r="AU45" s="1978"/>
      <c r="AV45" s="1978">
        <f t="shared" si="6"/>
        <v>0</v>
      </c>
      <c r="AW45" s="1978"/>
      <c r="AX45" s="1978">
        <f t="shared" si="7"/>
        <v>0</v>
      </c>
      <c r="AY45" s="1978"/>
      <c r="AZ45" s="1978">
        <f t="shared" si="8"/>
        <v>0</v>
      </c>
      <c r="BA45" s="1978"/>
      <c r="BB45" s="1824">
        <f t="shared" si="9"/>
        <v>0</v>
      </c>
      <c r="BC45" s="1824"/>
      <c r="BD45" s="1824">
        <f>SUM(AR45:BC45)</f>
        <v>0</v>
      </c>
      <c r="BE45" s="2017"/>
    </row>
    <row r="46" spans="1:57" ht="21.9" customHeight="1">
      <c r="A46" s="1784"/>
      <c r="B46" s="1967" t="s">
        <v>783</v>
      </c>
      <c r="C46" s="1968"/>
      <c r="D46" s="1822"/>
      <c r="E46" s="1823"/>
      <c r="F46" s="1829"/>
      <c r="G46" s="1829"/>
      <c r="H46" s="1829"/>
      <c r="I46" s="1829"/>
      <c r="J46" s="1829"/>
      <c r="K46" s="1829"/>
      <c r="L46" s="1829"/>
      <c r="M46" s="1829"/>
      <c r="N46" s="1831"/>
      <c r="O46" s="1831"/>
      <c r="P46" s="1832" t="s">
        <v>416</v>
      </c>
      <c r="Q46" s="1833"/>
      <c r="R46" s="1822"/>
      <c r="S46" s="1823"/>
      <c r="T46" s="1829"/>
      <c r="U46" s="1829"/>
      <c r="V46" s="1829"/>
      <c r="W46" s="1829"/>
      <c r="X46" s="1823"/>
      <c r="Y46" s="1830"/>
      <c r="Z46" s="1823"/>
      <c r="AA46" s="1830"/>
      <c r="AB46" s="1831"/>
      <c r="AC46" s="1831"/>
      <c r="AD46" s="1832" t="s">
        <v>416</v>
      </c>
      <c r="AE46" s="1833"/>
      <c r="AF46" s="1834" t="s">
        <v>416</v>
      </c>
      <c r="AG46" s="1835"/>
      <c r="AH46" s="2008"/>
      <c r="AI46" s="2009"/>
      <c r="AN46" s="1784"/>
      <c r="AO46" s="2019"/>
      <c r="AP46" s="1967" t="s">
        <v>488</v>
      </c>
      <c r="AQ46" s="1968"/>
      <c r="AR46" s="1815">
        <f t="shared" si="4"/>
        <v>0</v>
      </c>
      <c r="AS46" s="1816"/>
      <c r="AT46" s="1838">
        <f t="shared" si="5"/>
        <v>0</v>
      </c>
      <c r="AU46" s="1838"/>
      <c r="AV46" s="1838">
        <f t="shared" si="6"/>
        <v>0</v>
      </c>
      <c r="AW46" s="1838"/>
      <c r="AX46" s="1838">
        <f t="shared" si="7"/>
        <v>0</v>
      </c>
      <c r="AY46" s="1838"/>
      <c r="AZ46" s="1838">
        <f t="shared" si="8"/>
        <v>0</v>
      </c>
      <c r="BA46" s="1838"/>
      <c r="BB46" s="1981">
        <f t="shared" si="9"/>
        <v>0</v>
      </c>
      <c r="BC46" s="1981"/>
      <c r="BD46" s="1832" t="s">
        <v>416</v>
      </c>
      <c r="BE46" s="2016"/>
    </row>
    <row r="47" spans="1:57" ht="21.9" customHeight="1">
      <c r="A47" s="1784"/>
      <c r="B47" s="1836" t="s">
        <v>549</v>
      </c>
      <c r="C47" s="1837"/>
      <c r="D47" s="1815" t="str">
        <f>IF(D46=0," ",D46*$W$5)</f>
        <v xml:space="preserve"> </v>
      </c>
      <c r="E47" s="1816"/>
      <c r="F47" s="1838" t="str">
        <f>IF(F46=0," ",F46*$W$6)</f>
        <v xml:space="preserve"> </v>
      </c>
      <c r="G47" s="1838"/>
      <c r="H47" s="1839" t="str">
        <f>IF(H46=0," ",H46/$X$12*$W$7)</f>
        <v xml:space="preserve"> </v>
      </c>
      <c r="I47" s="1816"/>
      <c r="J47" s="1838" t="str">
        <f>IF(J46=0," ",J46*$W$10*1000)</f>
        <v xml:space="preserve"> </v>
      </c>
      <c r="K47" s="1838"/>
      <c r="L47" s="1838" t="str">
        <f>IF(L46=0," ",L46*$W$11*1000)</f>
        <v xml:space="preserve"> </v>
      </c>
      <c r="M47" s="1838"/>
      <c r="N47" s="1848" t="str">
        <f>IF(N46=0,"",0)</f>
        <v/>
      </c>
      <c r="O47" s="1849"/>
      <c r="P47" s="1838">
        <f>SUM(D47:O47)</f>
        <v>0</v>
      </c>
      <c r="Q47" s="1917"/>
      <c r="R47" s="1815" t="str">
        <f>IF(R46=0," ",R46*$W$5)</f>
        <v xml:space="preserve"> </v>
      </c>
      <c r="S47" s="1816"/>
      <c r="T47" s="1838" t="str">
        <f>IF(T46=0," ",T46*$W$6)</f>
        <v xml:space="preserve"> </v>
      </c>
      <c r="U47" s="1838"/>
      <c r="V47" s="1839" t="str">
        <f>IF(V46=0," ",V46/$X$12*$W$7)</f>
        <v xml:space="preserve"> </v>
      </c>
      <c r="W47" s="1816"/>
      <c r="X47" s="1838" t="str">
        <f>IF(X46=0," ",X46*$W$10*1000)</f>
        <v xml:space="preserve"> </v>
      </c>
      <c r="Y47" s="1838"/>
      <c r="Z47" s="1838" t="str">
        <f>IF(Z46=0," ",Z46*$W$11*1000)</f>
        <v xml:space="preserve"> </v>
      </c>
      <c r="AA47" s="1838"/>
      <c r="AB47" s="1848" t="str">
        <f>IF(AB46=0,"",0)</f>
        <v/>
      </c>
      <c r="AC47" s="1849"/>
      <c r="AD47" s="1838">
        <f>SUM(R47:AC47)</f>
        <v>0</v>
      </c>
      <c r="AE47" s="1917"/>
      <c r="AF47" s="1922">
        <f>P47-AD47</f>
        <v>0</v>
      </c>
      <c r="AG47" s="1816"/>
      <c r="AH47" s="2010"/>
      <c r="AI47" s="2011"/>
      <c r="AN47" s="1784"/>
      <c r="AO47" s="2019"/>
      <c r="AP47" s="1836" t="s">
        <v>549</v>
      </c>
      <c r="AQ47" s="1837"/>
      <c r="AR47" s="1815" t="e">
        <f t="shared" si="4"/>
        <v>#VALUE!</v>
      </c>
      <c r="AS47" s="1816"/>
      <c r="AT47" s="1838" t="e">
        <f t="shared" si="5"/>
        <v>#VALUE!</v>
      </c>
      <c r="AU47" s="1838"/>
      <c r="AV47" s="1839" t="e">
        <f t="shared" si="6"/>
        <v>#VALUE!</v>
      </c>
      <c r="AW47" s="1816"/>
      <c r="AX47" s="1838" t="e">
        <f t="shared" si="7"/>
        <v>#VALUE!</v>
      </c>
      <c r="AY47" s="1838"/>
      <c r="AZ47" s="1838" t="e">
        <f t="shared" si="8"/>
        <v>#VALUE!</v>
      </c>
      <c r="BA47" s="1838"/>
      <c r="BB47" s="1816" t="e">
        <f t="shared" si="9"/>
        <v>#VALUE!</v>
      </c>
      <c r="BC47" s="1839"/>
      <c r="BD47" s="1838" t="e">
        <f>SUM(AR47:BC47)</f>
        <v>#VALUE!</v>
      </c>
      <c r="BE47" s="2024"/>
    </row>
    <row r="48" spans="1:57" ht="21.9" customHeight="1">
      <c r="A48" s="1785"/>
      <c r="B48" s="1974" t="s">
        <v>550</v>
      </c>
      <c r="C48" s="1975"/>
      <c r="D48" s="1802" t="str">
        <f>IF(D46=0," ",D46*$Y$5)</f>
        <v xml:space="preserve"> </v>
      </c>
      <c r="E48" s="1803"/>
      <c r="F48" s="1786" t="str">
        <f>IF(F46=0," ",F46*$Y$5)</f>
        <v xml:space="preserve"> </v>
      </c>
      <c r="G48" s="1787"/>
      <c r="H48" s="1786" t="str">
        <f>IF(H46=0," ",H46/$X$12*$Y$7)</f>
        <v xml:space="preserve"> </v>
      </c>
      <c r="I48" s="1787"/>
      <c r="J48" s="1786" t="str">
        <f>IF(J46=0," ",J46*$Y$10*1000)</f>
        <v xml:space="preserve"> </v>
      </c>
      <c r="K48" s="1787"/>
      <c r="L48" s="1786" t="str">
        <f>IF(L46=0," ",L46*$Y$11*1000)</f>
        <v xml:space="preserve"> </v>
      </c>
      <c r="M48" s="1787"/>
      <c r="N48" s="1786" t="str">
        <f>IF(N46=0,"",N46*($Y$8+$Y$9))</f>
        <v/>
      </c>
      <c r="O48" s="1787"/>
      <c r="P48" s="1786">
        <f>SUM(D48:O48)</f>
        <v>0</v>
      </c>
      <c r="Q48" s="1814"/>
      <c r="R48" s="1802" t="str">
        <f>IF(R46=0," ",R46*$Y$5)</f>
        <v xml:space="preserve"> </v>
      </c>
      <c r="S48" s="1803"/>
      <c r="T48" s="1786" t="str">
        <f>IF(T46=0," ",T46*$Y$5)</f>
        <v xml:space="preserve"> </v>
      </c>
      <c r="U48" s="1787"/>
      <c r="V48" s="1786" t="str">
        <f>IF(V46=0," ",V46/$X$12*$Y$7)</f>
        <v xml:space="preserve"> </v>
      </c>
      <c r="W48" s="1787"/>
      <c r="X48" s="1786" t="str">
        <f>IF(X46=0," ",X46*$Y$10*1000)</f>
        <v xml:space="preserve"> </v>
      </c>
      <c r="Y48" s="1787"/>
      <c r="Z48" s="1786" t="str">
        <f>IF(Z46=0," ",Z46*$Y$11*1000)</f>
        <v xml:space="preserve"> </v>
      </c>
      <c r="AA48" s="1787"/>
      <c r="AB48" s="1786" t="str">
        <f>IF(AB46=0,"",AB46*($Y$8+$Y$9))</f>
        <v/>
      </c>
      <c r="AC48" s="1787"/>
      <c r="AD48" s="1786">
        <f>SUM(R48:AC48)</f>
        <v>0</v>
      </c>
      <c r="AE48" s="1814"/>
      <c r="AF48" s="1827">
        <f>P48-AD48</f>
        <v>0</v>
      </c>
      <c r="AG48" s="1828"/>
      <c r="AH48" s="2012"/>
      <c r="AI48" s="2013"/>
      <c r="AN48" s="1785"/>
      <c r="AO48" s="2020"/>
      <c r="AP48" s="1800" t="s">
        <v>550</v>
      </c>
      <c r="AQ48" s="1801"/>
      <c r="AR48" s="2025" t="e">
        <f t="shared" si="4"/>
        <v>#VALUE!</v>
      </c>
      <c r="AS48" s="2026"/>
      <c r="AT48" s="1828" t="e">
        <f t="shared" si="5"/>
        <v>#VALUE!</v>
      </c>
      <c r="AU48" s="2027"/>
      <c r="AV48" s="1828" t="e">
        <f t="shared" si="6"/>
        <v>#VALUE!</v>
      </c>
      <c r="AW48" s="2027"/>
      <c r="AX48" s="1828" t="e">
        <f t="shared" si="7"/>
        <v>#VALUE!</v>
      </c>
      <c r="AY48" s="2027"/>
      <c r="AZ48" s="1828" t="e">
        <f t="shared" si="8"/>
        <v>#VALUE!</v>
      </c>
      <c r="BA48" s="2027"/>
      <c r="BB48" s="1828" t="e">
        <f t="shared" si="9"/>
        <v>#VALUE!</v>
      </c>
      <c r="BC48" s="2027"/>
      <c r="BD48" s="1828" t="e">
        <f>SUM(AR48:BC48)</f>
        <v>#VALUE!</v>
      </c>
      <c r="BE48" s="2028"/>
    </row>
    <row r="49" spans="1:57" ht="21.9" customHeight="1">
      <c r="A49" s="1783">
        <v>7</v>
      </c>
      <c r="B49" s="1817" t="s">
        <v>487</v>
      </c>
      <c r="C49" s="1818"/>
      <c r="D49" s="1819"/>
      <c r="E49" s="1820"/>
      <c r="F49" s="1821"/>
      <c r="G49" s="1821"/>
      <c r="H49" s="1821"/>
      <c r="I49" s="1821"/>
      <c r="J49" s="1821"/>
      <c r="K49" s="1821"/>
      <c r="L49" s="1821"/>
      <c r="M49" s="1821"/>
      <c r="N49" s="1826"/>
      <c r="O49" s="1826"/>
      <c r="P49" s="1824">
        <f>SUM(D49:O49)</f>
        <v>0</v>
      </c>
      <c r="Q49" s="1825"/>
      <c r="R49" s="1819"/>
      <c r="S49" s="1820"/>
      <c r="T49" s="1821"/>
      <c r="U49" s="1821"/>
      <c r="V49" s="1821"/>
      <c r="W49" s="1821"/>
      <c r="X49" s="1842"/>
      <c r="Y49" s="1843"/>
      <c r="Z49" s="1842"/>
      <c r="AA49" s="1843"/>
      <c r="AB49" s="1826"/>
      <c r="AC49" s="1826"/>
      <c r="AD49" s="1824">
        <f>SUM(R49:AC49)</f>
        <v>0</v>
      </c>
      <c r="AE49" s="1825"/>
      <c r="AF49" s="1844">
        <f>P49-AD49</f>
        <v>0</v>
      </c>
      <c r="AG49" s="1845"/>
      <c r="AH49" s="2006"/>
      <c r="AI49" s="2007"/>
      <c r="AN49" s="1783">
        <v>7</v>
      </c>
      <c r="AO49" s="2018">
        <f>B13</f>
        <v>0</v>
      </c>
      <c r="AP49" s="1840" t="s">
        <v>487</v>
      </c>
      <c r="AQ49" s="1841"/>
      <c r="AR49" s="1980">
        <f t="shared" si="4"/>
        <v>0</v>
      </c>
      <c r="AS49" s="1979"/>
      <c r="AT49" s="1978">
        <f t="shared" si="5"/>
        <v>0</v>
      </c>
      <c r="AU49" s="1978"/>
      <c r="AV49" s="1978">
        <f t="shared" si="6"/>
        <v>0</v>
      </c>
      <c r="AW49" s="1978"/>
      <c r="AX49" s="1978">
        <f t="shared" si="7"/>
        <v>0</v>
      </c>
      <c r="AY49" s="1978"/>
      <c r="AZ49" s="1978">
        <f t="shared" si="8"/>
        <v>0</v>
      </c>
      <c r="BA49" s="1978"/>
      <c r="BB49" s="1824">
        <f t="shared" si="9"/>
        <v>0</v>
      </c>
      <c r="BC49" s="1824"/>
      <c r="BD49" s="1824">
        <f>SUM(AR49:BC49)</f>
        <v>0</v>
      </c>
      <c r="BE49" s="2017"/>
    </row>
    <row r="50" spans="1:57" ht="21.9" customHeight="1">
      <c r="A50" s="1784"/>
      <c r="B50" s="1967" t="s">
        <v>783</v>
      </c>
      <c r="C50" s="1968"/>
      <c r="D50" s="1822"/>
      <c r="E50" s="1823"/>
      <c r="F50" s="1829"/>
      <c r="G50" s="1829"/>
      <c r="H50" s="1829"/>
      <c r="I50" s="1829"/>
      <c r="J50" s="1829"/>
      <c r="K50" s="1829"/>
      <c r="L50" s="1829"/>
      <c r="M50" s="1829"/>
      <c r="N50" s="1831"/>
      <c r="O50" s="1831"/>
      <c r="P50" s="1832" t="s">
        <v>416</v>
      </c>
      <c r="Q50" s="1833"/>
      <c r="R50" s="1822"/>
      <c r="S50" s="1823"/>
      <c r="T50" s="1829"/>
      <c r="U50" s="1829"/>
      <c r="V50" s="1829"/>
      <c r="W50" s="1829"/>
      <c r="X50" s="1823"/>
      <c r="Y50" s="1830"/>
      <c r="Z50" s="1823"/>
      <c r="AA50" s="1830"/>
      <c r="AB50" s="1831"/>
      <c r="AC50" s="1831"/>
      <c r="AD50" s="1832" t="s">
        <v>416</v>
      </c>
      <c r="AE50" s="1833"/>
      <c r="AF50" s="1834" t="s">
        <v>416</v>
      </c>
      <c r="AG50" s="1835"/>
      <c r="AH50" s="2008"/>
      <c r="AI50" s="2009"/>
      <c r="AN50" s="1784"/>
      <c r="AO50" s="2019"/>
      <c r="AP50" s="1967" t="s">
        <v>488</v>
      </c>
      <c r="AQ50" s="1968"/>
      <c r="AR50" s="1815">
        <f t="shared" si="4"/>
        <v>0</v>
      </c>
      <c r="AS50" s="1816"/>
      <c r="AT50" s="1838">
        <f t="shared" si="5"/>
        <v>0</v>
      </c>
      <c r="AU50" s="1838"/>
      <c r="AV50" s="1838">
        <f t="shared" si="6"/>
        <v>0</v>
      </c>
      <c r="AW50" s="1838"/>
      <c r="AX50" s="1838">
        <f t="shared" si="7"/>
        <v>0</v>
      </c>
      <c r="AY50" s="1838"/>
      <c r="AZ50" s="1838">
        <f t="shared" si="8"/>
        <v>0</v>
      </c>
      <c r="BA50" s="1838"/>
      <c r="BB50" s="1981">
        <f t="shared" si="9"/>
        <v>0</v>
      </c>
      <c r="BC50" s="1981"/>
      <c r="BD50" s="1832" t="s">
        <v>416</v>
      </c>
      <c r="BE50" s="2016"/>
    </row>
    <row r="51" spans="1:57" ht="21.9" customHeight="1">
      <c r="A51" s="1784"/>
      <c r="B51" s="1836" t="s">
        <v>549</v>
      </c>
      <c r="C51" s="1837"/>
      <c r="D51" s="1815" t="str">
        <f>IF(D50=0," ",D50*$W$5)</f>
        <v xml:space="preserve"> </v>
      </c>
      <c r="E51" s="1816"/>
      <c r="F51" s="1838" t="str">
        <f>IF(F50=0," ",F50*$W$6)</f>
        <v xml:space="preserve"> </v>
      </c>
      <c r="G51" s="1838"/>
      <c r="H51" s="1839" t="str">
        <f>IF(H50=0," ",H50/$X$12*$W$7)</f>
        <v xml:space="preserve"> </v>
      </c>
      <c r="I51" s="1816"/>
      <c r="J51" s="1838" t="str">
        <f>IF(J50=0," ",J50*$W$10*1000)</f>
        <v xml:space="preserve"> </v>
      </c>
      <c r="K51" s="1838"/>
      <c r="L51" s="1838" t="str">
        <f>IF(L50=0," ",L50*$W$11*1000)</f>
        <v xml:space="preserve"> </v>
      </c>
      <c r="M51" s="1838"/>
      <c r="N51" s="1848" t="str">
        <f>IF(N50=0,"",0)</f>
        <v/>
      </c>
      <c r="O51" s="1849"/>
      <c r="P51" s="1838">
        <f>SUM(D51:O51)</f>
        <v>0</v>
      </c>
      <c r="Q51" s="1917"/>
      <c r="R51" s="1815" t="str">
        <f>IF(R50=0," ",R50*$W$5)</f>
        <v xml:space="preserve"> </v>
      </c>
      <c r="S51" s="1816"/>
      <c r="T51" s="1838" t="str">
        <f>IF(T50=0," ",T50*$W$6)</f>
        <v xml:space="preserve"> </v>
      </c>
      <c r="U51" s="1838"/>
      <c r="V51" s="1839" t="str">
        <f>IF(V50=0," ",V50/$X$12*$W$7)</f>
        <v xml:space="preserve"> </v>
      </c>
      <c r="W51" s="1816"/>
      <c r="X51" s="1838" t="str">
        <f>IF(X50=0," ",X50*$W$10*1000)</f>
        <v xml:space="preserve"> </v>
      </c>
      <c r="Y51" s="1838"/>
      <c r="Z51" s="1838" t="str">
        <f>IF(Z50=0," ",Z50*$W$11*1000)</f>
        <v xml:space="preserve"> </v>
      </c>
      <c r="AA51" s="1838"/>
      <c r="AB51" s="1848" t="str">
        <f>IF(AB50=0,"",0)</f>
        <v/>
      </c>
      <c r="AC51" s="1849"/>
      <c r="AD51" s="1838">
        <f>SUM(R51:AC51)</f>
        <v>0</v>
      </c>
      <c r="AE51" s="1917"/>
      <c r="AF51" s="1922">
        <f>P51-AD51</f>
        <v>0</v>
      </c>
      <c r="AG51" s="1816"/>
      <c r="AH51" s="2010"/>
      <c r="AI51" s="2011"/>
      <c r="AN51" s="1784"/>
      <c r="AO51" s="2019"/>
      <c r="AP51" s="1836" t="s">
        <v>549</v>
      </c>
      <c r="AQ51" s="1837"/>
      <c r="AR51" s="1815" t="e">
        <f t="shared" si="4"/>
        <v>#VALUE!</v>
      </c>
      <c r="AS51" s="1816"/>
      <c r="AT51" s="1838" t="e">
        <f t="shared" si="5"/>
        <v>#VALUE!</v>
      </c>
      <c r="AU51" s="1838"/>
      <c r="AV51" s="1839" t="e">
        <f t="shared" si="6"/>
        <v>#VALUE!</v>
      </c>
      <c r="AW51" s="1816"/>
      <c r="AX51" s="1838" t="e">
        <f t="shared" si="7"/>
        <v>#VALUE!</v>
      </c>
      <c r="AY51" s="1838"/>
      <c r="AZ51" s="1838" t="e">
        <f t="shared" si="8"/>
        <v>#VALUE!</v>
      </c>
      <c r="BA51" s="1838"/>
      <c r="BB51" s="1816" t="e">
        <f t="shared" si="9"/>
        <v>#VALUE!</v>
      </c>
      <c r="BC51" s="1839"/>
      <c r="BD51" s="1838" t="e">
        <f>SUM(AR51:BC51)</f>
        <v>#VALUE!</v>
      </c>
      <c r="BE51" s="2024"/>
    </row>
    <row r="52" spans="1:57" ht="21.9" customHeight="1">
      <c r="A52" s="1785"/>
      <c r="B52" s="1800" t="s">
        <v>550</v>
      </c>
      <c r="C52" s="1801"/>
      <c r="D52" s="1802" t="str">
        <f>IF(D50=0," ",D50*$Y$5)</f>
        <v xml:space="preserve"> </v>
      </c>
      <c r="E52" s="1803"/>
      <c r="F52" s="1786" t="str">
        <f>IF(F50=0," ",F50*$Y$5)</f>
        <v xml:space="preserve"> </v>
      </c>
      <c r="G52" s="1787"/>
      <c r="H52" s="1786" t="str">
        <f>IF(H50=0," ",H50/$X$12*$Y$7)</f>
        <v xml:space="preserve"> </v>
      </c>
      <c r="I52" s="1787"/>
      <c r="J52" s="1786" t="str">
        <f>IF(J50=0," ",J50*$Y$10*1000)</f>
        <v xml:space="preserve"> </v>
      </c>
      <c r="K52" s="1787"/>
      <c r="L52" s="1786" t="str">
        <f>IF(L50=0," ",L50*$Y$11*1000)</f>
        <v xml:space="preserve"> </v>
      </c>
      <c r="M52" s="1787"/>
      <c r="N52" s="1786" t="str">
        <f>IF(N50=0,"",N50*($Y$8+$Y$9))</f>
        <v/>
      </c>
      <c r="O52" s="1787"/>
      <c r="P52" s="1786">
        <f>SUM(D52:O52)</f>
        <v>0</v>
      </c>
      <c r="Q52" s="1814"/>
      <c r="R52" s="1802" t="str">
        <f>IF(R50=0," ",R50*$Y$5)</f>
        <v xml:space="preserve"> </v>
      </c>
      <c r="S52" s="1803"/>
      <c r="T52" s="1786" t="str">
        <f>IF(T50=0," ",T50*$Y$5)</f>
        <v xml:space="preserve"> </v>
      </c>
      <c r="U52" s="1787"/>
      <c r="V52" s="1786" t="str">
        <f>IF(V50=0," ",V50/$X$12*$Y$7)</f>
        <v xml:space="preserve"> </v>
      </c>
      <c r="W52" s="1787"/>
      <c r="X52" s="1786" t="str">
        <f>IF(X50=0," ",X50*$Y$10*1000)</f>
        <v xml:space="preserve"> </v>
      </c>
      <c r="Y52" s="1787"/>
      <c r="Z52" s="1786" t="str">
        <f>IF(Z50=0," ",Z50*$Y$11*1000)</f>
        <v xml:space="preserve"> </v>
      </c>
      <c r="AA52" s="1787"/>
      <c r="AB52" s="1786" t="str">
        <f>IF(AB50=0,"",AB50*($Y$8+$Y$9))</f>
        <v/>
      </c>
      <c r="AC52" s="1787"/>
      <c r="AD52" s="1786">
        <f>SUM(R52:AC52)</f>
        <v>0</v>
      </c>
      <c r="AE52" s="1814"/>
      <c r="AF52" s="1827">
        <f>P52-AD52</f>
        <v>0</v>
      </c>
      <c r="AG52" s="1828"/>
      <c r="AH52" s="2012"/>
      <c r="AI52" s="2013"/>
      <c r="AN52" s="1785"/>
      <c r="AO52" s="2020"/>
      <c r="AP52" s="1800" t="s">
        <v>550</v>
      </c>
      <c r="AQ52" s="1801"/>
      <c r="AR52" s="2025" t="e">
        <f t="shared" si="4"/>
        <v>#VALUE!</v>
      </c>
      <c r="AS52" s="2026"/>
      <c r="AT52" s="1828" t="e">
        <f t="shared" si="5"/>
        <v>#VALUE!</v>
      </c>
      <c r="AU52" s="2027"/>
      <c r="AV52" s="1828" t="e">
        <f t="shared" si="6"/>
        <v>#VALUE!</v>
      </c>
      <c r="AW52" s="2027"/>
      <c r="AX52" s="1828" t="e">
        <f t="shared" si="7"/>
        <v>#VALUE!</v>
      </c>
      <c r="AY52" s="2027"/>
      <c r="AZ52" s="1828" t="e">
        <f t="shared" si="8"/>
        <v>#VALUE!</v>
      </c>
      <c r="BA52" s="2027"/>
      <c r="BB52" s="1828" t="e">
        <f t="shared" si="9"/>
        <v>#VALUE!</v>
      </c>
      <c r="BC52" s="2027"/>
      <c r="BD52" s="1828" t="e">
        <f>SUM(AR52:BC52)</f>
        <v>#VALUE!</v>
      </c>
      <c r="BE52" s="2028"/>
    </row>
    <row r="53" spans="1:57" ht="21.9" customHeight="1">
      <c r="A53" s="1783">
        <v>8</v>
      </c>
      <c r="B53" s="1840" t="s">
        <v>487</v>
      </c>
      <c r="C53" s="1841"/>
      <c r="D53" s="1819"/>
      <c r="E53" s="1820"/>
      <c r="F53" s="1821"/>
      <c r="G53" s="1821"/>
      <c r="H53" s="1821"/>
      <c r="I53" s="1821"/>
      <c r="J53" s="1821"/>
      <c r="K53" s="1821"/>
      <c r="L53" s="1821"/>
      <c r="M53" s="1821"/>
      <c r="N53" s="1826"/>
      <c r="O53" s="1826"/>
      <c r="P53" s="1824">
        <f>SUM(D53:O53)</f>
        <v>0</v>
      </c>
      <c r="Q53" s="1825"/>
      <c r="R53" s="1819"/>
      <c r="S53" s="1820"/>
      <c r="T53" s="1821"/>
      <c r="U53" s="1821"/>
      <c r="V53" s="1821"/>
      <c r="W53" s="1821"/>
      <c r="X53" s="1842"/>
      <c r="Y53" s="1843"/>
      <c r="Z53" s="1842"/>
      <c r="AA53" s="1843"/>
      <c r="AB53" s="1826"/>
      <c r="AC53" s="1826"/>
      <c r="AD53" s="1824">
        <f>SUM(R53:AC53)</f>
        <v>0</v>
      </c>
      <c r="AE53" s="1825"/>
      <c r="AF53" s="1844">
        <f>P53-AD53</f>
        <v>0</v>
      </c>
      <c r="AG53" s="1845"/>
      <c r="AH53" s="2006"/>
      <c r="AI53" s="2007"/>
      <c r="AN53" s="1783">
        <v>8</v>
      </c>
      <c r="AO53" s="2018">
        <f>B14</f>
        <v>0</v>
      </c>
      <c r="AP53" s="1840" t="s">
        <v>487</v>
      </c>
      <c r="AQ53" s="1841"/>
      <c r="AR53" s="1980">
        <f t="shared" si="4"/>
        <v>0</v>
      </c>
      <c r="AS53" s="1979"/>
      <c r="AT53" s="1978">
        <f t="shared" si="5"/>
        <v>0</v>
      </c>
      <c r="AU53" s="1978"/>
      <c r="AV53" s="1978">
        <f t="shared" si="6"/>
        <v>0</v>
      </c>
      <c r="AW53" s="1978"/>
      <c r="AX53" s="1978">
        <f t="shared" si="7"/>
        <v>0</v>
      </c>
      <c r="AY53" s="1978"/>
      <c r="AZ53" s="1978">
        <f t="shared" si="8"/>
        <v>0</v>
      </c>
      <c r="BA53" s="1978"/>
      <c r="BB53" s="1824">
        <f t="shared" si="9"/>
        <v>0</v>
      </c>
      <c r="BC53" s="1824"/>
      <c r="BD53" s="1824">
        <f>SUM(AR53:BC53)</f>
        <v>0</v>
      </c>
      <c r="BE53" s="2017"/>
    </row>
    <row r="54" spans="1:57" ht="21.9" customHeight="1">
      <c r="A54" s="1784"/>
      <c r="B54" s="1967" t="s">
        <v>783</v>
      </c>
      <c r="C54" s="1968"/>
      <c r="D54" s="1822"/>
      <c r="E54" s="1823"/>
      <c r="F54" s="1829"/>
      <c r="G54" s="1829"/>
      <c r="H54" s="1829"/>
      <c r="I54" s="1829"/>
      <c r="J54" s="1829"/>
      <c r="K54" s="1829"/>
      <c r="L54" s="1829"/>
      <c r="M54" s="1829"/>
      <c r="N54" s="1831"/>
      <c r="O54" s="1831"/>
      <c r="P54" s="1832" t="s">
        <v>416</v>
      </c>
      <c r="Q54" s="1833"/>
      <c r="R54" s="1822"/>
      <c r="S54" s="1823"/>
      <c r="T54" s="1829"/>
      <c r="U54" s="1829"/>
      <c r="V54" s="1829"/>
      <c r="W54" s="1829"/>
      <c r="X54" s="1823"/>
      <c r="Y54" s="1830"/>
      <c r="Z54" s="1823"/>
      <c r="AA54" s="1830"/>
      <c r="AB54" s="1831"/>
      <c r="AC54" s="1831"/>
      <c r="AD54" s="1832" t="s">
        <v>416</v>
      </c>
      <c r="AE54" s="1833"/>
      <c r="AF54" s="1834" t="s">
        <v>416</v>
      </c>
      <c r="AG54" s="1835"/>
      <c r="AH54" s="2008"/>
      <c r="AI54" s="2009"/>
      <c r="AN54" s="1784"/>
      <c r="AO54" s="2019"/>
      <c r="AP54" s="1967" t="s">
        <v>488</v>
      </c>
      <c r="AQ54" s="1968"/>
      <c r="AR54" s="1815">
        <f t="shared" si="4"/>
        <v>0</v>
      </c>
      <c r="AS54" s="1816"/>
      <c r="AT54" s="1838">
        <f t="shared" si="5"/>
        <v>0</v>
      </c>
      <c r="AU54" s="1838"/>
      <c r="AV54" s="1838">
        <f t="shared" si="6"/>
        <v>0</v>
      </c>
      <c r="AW54" s="1838"/>
      <c r="AX54" s="1838">
        <f t="shared" si="7"/>
        <v>0</v>
      </c>
      <c r="AY54" s="1838"/>
      <c r="AZ54" s="1838">
        <f t="shared" si="8"/>
        <v>0</v>
      </c>
      <c r="BA54" s="1838"/>
      <c r="BB54" s="1981">
        <f t="shared" si="9"/>
        <v>0</v>
      </c>
      <c r="BC54" s="1981"/>
      <c r="BD54" s="1832" t="s">
        <v>416</v>
      </c>
      <c r="BE54" s="2016"/>
    </row>
    <row r="55" spans="1:57" ht="21.9" customHeight="1">
      <c r="A55" s="1784"/>
      <c r="B55" s="1836" t="s">
        <v>549</v>
      </c>
      <c r="C55" s="1837"/>
      <c r="D55" s="1815" t="str">
        <f>IF(D54=0," ",D54*$W$5)</f>
        <v xml:space="preserve"> </v>
      </c>
      <c r="E55" s="1816"/>
      <c r="F55" s="1838" t="str">
        <f>IF(F54=0," ",F54*$W$6)</f>
        <v xml:space="preserve"> </v>
      </c>
      <c r="G55" s="1838"/>
      <c r="H55" s="1839" t="str">
        <f>IF(H54=0," ",H54/$X$12*$W$7)</f>
        <v xml:space="preserve"> </v>
      </c>
      <c r="I55" s="1816"/>
      <c r="J55" s="1838" t="str">
        <f>IF(J54=0," ",J54*$W$10*1000)</f>
        <v xml:space="preserve"> </v>
      </c>
      <c r="K55" s="1838"/>
      <c r="L55" s="1838" t="str">
        <f>IF(L54=0," ",L54*$W$11*1000)</f>
        <v xml:space="preserve"> </v>
      </c>
      <c r="M55" s="1838"/>
      <c r="N55" s="1848" t="str">
        <f>IF(N54=0,"",0)</f>
        <v/>
      </c>
      <c r="O55" s="1849"/>
      <c r="P55" s="1838">
        <f>SUM(D55:O55)</f>
        <v>0</v>
      </c>
      <c r="Q55" s="1917"/>
      <c r="R55" s="1815" t="str">
        <f>IF(R54=0," ",R54*$W$5)</f>
        <v xml:space="preserve"> </v>
      </c>
      <c r="S55" s="1816"/>
      <c r="T55" s="1838" t="str">
        <f>IF(T54=0," ",T54*$W$6)</f>
        <v xml:space="preserve"> </v>
      </c>
      <c r="U55" s="1838"/>
      <c r="V55" s="1839" t="str">
        <f>IF(V54=0," ",V54/$X$12*$W$7)</f>
        <v xml:space="preserve"> </v>
      </c>
      <c r="W55" s="1816"/>
      <c r="X55" s="1838" t="str">
        <f>IF(X54=0," ",X54*$W$10*1000)</f>
        <v xml:space="preserve"> </v>
      </c>
      <c r="Y55" s="1838"/>
      <c r="Z55" s="1838" t="str">
        <f>IF(Z54=0," ",Z54*$W$11*1000)</f>
        <v xml:space="preserve"> </v>
      </c>
      <c r="AA55" s="1838"/>
      <c r="AB55" s="1848" t="str">
        <f>IF(AB54=0,"",0)</f>
        <v/>
      </c>
      <c r="AC55" s="1849"/>
      <c r="AD55" s="1838">
        <f>SUM(R55:AC55)</f>
        <v>0</v>
      </c>
      <c r="AE55" s="1917"/>
      <c r="AF55" s="1922">
        <f>P55-AD55</f>
        <v>0</v>
      </c>
      <c r="AG55" s="1816"/>
      <c r="AH55" s="2010"/>
      <c r="AI55" s="2011"/>
      <c r="AN55" s="1784"/>
      <c r="AO55" s="2019"/>
      <c r="AP55" s="1836" t="s">
        <v>549</v>
      </c>
      <c r="AQ55" s="1837"/>
      <c r="AR55" s="1815" t="e">
        <f t="shared" si="4"/>
        <v>#VALUE!</v>
      </c>
      <c r="AS55" s="1816"/>
      <c r="AT55" s="1838" t="e">
        <f t="shared" si="5"/>
        <v>#VALUE!</v>
      </c>
      <c r="AU55" s="1838"/>
      <c r="AV55" s="1839" t="e">
        <f t="shared" si="6"/>
        <v>#VALUE!</v>
      </c>
      <c r="AW55" s="1816"/>
      <c r="AX55" s="1838" t="e">
        <f t="shared" si="7"/>
        <v>#VALUE!</v>
      </c>
      <c r="AY55" s="1838"/>
      <c r="AZ55" s="1838" t="e">
        <f t="shared" si="8"/>
        <v>#VALUE!</v>
      </c>
      <c r="BA55" s="1838"/>
      <c r="BB55" s="1816" t="e">
        <f t="shared" si="9"/>
        <v>#VALUE!</v>
      </c>
      <c r="BC55" s="1839"/>
      <c r="BD55" s="1838" t="e">
        <f>SUM(AR55:BC55)</f>
        <v>#VALUE!</v>
      </c>
      <c r="BE55" s="2024"/>
    </row>
    <row r="56" spans="1:57" ht="21.9" customHeight="1">
      <c r="A56" s="1785"/>
      <c r="B56" s="1974" t="s">
        <v>550</v>
      </c>
      <c r="C56" s="1975"/>
      <c r="D56" s="1802" t="str">
        <f>IF(D54=0," ",D54*$Y$5)</f>
        <v xml:space="preserve"> </v>
      </c>
      <c r="E56" s="1803"/>
      <c r="F56" s="1786" t="str">
        <f>IF(F54=0," ",F54*$Y$5)</f>
        <v xml:space="preserve"> </v>
      </c>
      <c r="G56" s="1787"/>
      <c r="H56" s="1786" t="str">
        <f>IF(H54=0," ",H54/$X$12*$Y$7)</f>
        <v xml:space="preserve"> </v>
      </c>
      <c r="I56" s="1787"/>
      <c r="J56" s="1786" t="str">
        <f>IF(J54=0," ",J54*$Y$10*1000)</f>
        <v xml:space="preserve"> </v>
      </c>
      <c r="K56" s="1787"/>
      <c r="L56" s="1786" t="str">
        <f>IF(L54=0," ",L54*$Y$11*1000)</f>
        <v xml:space="preserve"> </v>
      </c>
      <c r="M56" s="1787"/>
      <c r="N56" s="1786" t="str">
        <f>IF(N54=0,"",N54*($Y$8+$Y$9))</f>
        <v/>
      </c>
      <c r="O56" s="1787"/>
      <c r="P56" s="1786">
        <f>SUM(D56:O56)</f>
        <v>0</v>
      </c>
      <c r="Q56" s="1814"/>
      <c r="R56" s="1802" t="str">
        <f>IF(R54=0," ",R54*$Y$5)</f>
        <v xml:space="preserve"> </v>
      </c>
      <c r="S56" s="1803"/>
      <c r="T56" s="1786" t="str">
        <f>IF(T54=0," ",T54*$Y$5)</f>
        <v xml:space="preserve"> </v>
      </c>
      <c r="U56" s="1787"/>
      <c r="V56" s="1786" t="str">
        <f>IF(V54=0," ",V54/$X$12*$Y$7)</f>
        <v xml:space="preserve"> </v>
      </c>
      <c r="W56" s="1787"/>
      <c r="X56" s="1786" t="str">
        <f>IF(X54=0," ",X54*$Y$10*1000)</f>
        <v xml:space="preserve"> </v>
      </c>
      <c r="Y56" s="1787"/>
      <c r="Z56" s="1786" t="str">
        <f>IF(Z54=0," ",Z54*$Y$11*1000)</f>
        <v xml:space="preserve"> </v>
      </c>
      <c r="AA56" s="1787"/>
      <c r="AB56" s="1786" t="str">
        <f>IF(AB54=0,"",AB54*($Y$8+$Y$9))</f>
        <v/>
      </c>
      <c r="AC56" s="1787"/>
      <c r="AD56" s="1786">
        <f>SUM(R56:AC56)</f>
        <v>0</v>
      </c>
      <c r="AE56" s="1814"/>
      <c r="AF56" s="1827">
        <f>P56-AD56</f>
        <v>0</v>
      </c>
      <c r="AG56" s="1828"/>
      <c r="AH56" s="2012"/>
      <c r="AI56" s="2013"/>
      <c r="AN56" s="1785"/>
      <c r="AO56" s="2020"/>
      <c r="AP56" s="1800" t="s">
        <v>550</v>
      </c>
      <c r="AQ56" s="1801"/>
      <c r="AR56" s="2025" t="e">
        <f t="shared" si="4"/>
        <v>#VALUE!</v>
      </c>
      <c r="AS56" s="2026"/>
      <c r="AT56" s="1828" t="e">
        <f t="shared" si="5"/>
        <v>#VALUE!</v>
      </c>
      <c r="AU56" s="2027"/>
      <c r="AV56" s="1828" t="e">
        <f t="shared" si="6"/>
        <v>#VALUE!</v>
      </c>
      <c r="AW56" s="2027"/>
      <c r="AX56" s="1828" t="e">
        <f t="shared" si="7"/>
        <v>#VALUE!</v>
      </c>
      <c r="AY56" s="2027"/>
      <c r="AZ56" s="1828" t="e">
        <f t="shared" si="8"/>
        <v>#VALUE!</v>
      </c>
      <c r="BA56" s="2027"/>
      <c r="BB56" s="1828" t="e">
        <f t="shared" si="9"/>
        <v>#VALUE!</v>
      </c>
      <c r="BC56" s="2027"/>
      <c r="BD56" s="1828" t="e">
        <f>SUM(AR56:BC56)</f>
        <v>#VALUE!</v>
      </c>
      <c r="BE56" s="2028"/>
    </row>
    <row r="57" spans="1:57" ht="21.9" customHeight="1">
      <c r="A57" s="1783">
        <v>9</v>
      </c>
      <c r="B57" s="1817" t="s">
        <v>487</v>
      </c>
      <c r="C57" s="1818"/>
      <c r="D57" s="1819"/>
      <c r="E57" s="1820"/>
      <c r="F57" s="1821"/>
      <c r="G57" s="1821"/>
      <c r="H57" s="1821"/>
      <c r="I57" s="1821"/>
      <c r="J57" s="1821"/>
      <c r="K57" s="1821"/>
      <c r="L57" s="1821"/>
      <c r="M57" s="1821"/>
      <c r="N57" s="1826"/>
      <c r="O57" s="1826"/>
      <c r="P57" s="1824">
        <f>SUM(D57:O57)</f>
        <v>0</v>
      </c>
      <c r="Q57" s="1825"/>
      <c r="R57" s="1819"/>
      <c r="S57" s="1820"/>
      <c r="T57" s="1821"/>
      <c r="U57" s="1821"/>
      <c r="V57" s="1821"/>
      <c r="W57" s="1821"/>
      <c r="X57" s="1842"/>
      <c r="Y57" s="1843"/>
      <c r="Z57" s="1842"/>
      <c r="AA57" s="1843"/>
      <c r="AB57" s="1826"/>
      <c r="AC57" s="1826"/>
      <c r="AD57" s="1824">
        <f>SUM(R57:AC57)</f>
        <v>0</v>
      </c>
      <c r="AE57" s="1825"/>
      <c r="AF57" s="1844">
        <f>P57-AD57</f>
        <v>0</v>
      </c>
      <c r="AG57" s="1845"/>
      <c r="AH57" s="2006"/>
      <c r="AI57" s="2007"/>
      <c r="AN57" s="1783">
        <v>9</v>
      </c>
      <c r="AO57" s="2018">
        <f>B15</f>
        <v>0</v>
      </c>
      <c r="AP57" s="1840" t="s">
        <v>487</v>
      </c>
      <c r="AQ57" s="1841"/>
      <c r="AR57" s="1980">
        <f t="shared" si="4"/>
        <v>0</v>
      </c>
      <c r="AS57" s="1979"/>
      <c r="AT57" s="1978">
        <f t="shared" si="5"/>
        <v>0</v>
      </c>
      <c r="AU57" s="1978"/>
      <c r="AV57" s="1978">
        <f t="shared" si="6"/>
        <v>0</v>
      </c>
      <c r="AW57" s="1978"/>
      <c r="AX57" s="1978">
        <f t="shared" si="7"/>
        <v>0</v>
      </c>
      <c r="AY57" s="1978"/>
      <c r="AZ57" s="1978">
        <f t="shared" si="8"/>
        <v>0</v>
      </c>
      <c r="BA57" s="1978"/>
      <c r="BB57" s="1824">
        <f t="shared" si="9"/>
        <v>0</v>
      </c>
      <c r="BC57" s="1824"/>
      <c r="BD57" s="1824">
        <f>SUM(AR57:BC57)</f>
        <v>0</v>
      </c>
      <c r="BE57" s="2017"/>
    </row>
    <row r="58" spans="1:57" ht="21.9" customHeight="1">
      <c r="A58" s="1784"/>
      <c r="B58" s="1967" t="s">
        <v>783</v>
      </c>
      <c r="C58" s="1968"/>
      <c r="D58" s="1822"/>
      <c r="E58" s="1823"/>
      <c r="F58" s="1829"/>
      <c r="G58" s="1829"/>
      <c r="H58" s="1829"/>
      <c r="I58" s="1829"/>
      <c r="J58" s="1829"/>
      <c r="K58" s="1829"/>
      <c r="L58" s="1829"/>
      <c r="M58" s="1829"/>
      <c r="N58" s="1831"/>
      <c r="O58" s="1831"/>
      <c r="P58" s="1832" t="s">
        <v>416</v>
      </c>
      <c r="Q58" s="1833"/>
      <c r="R58" s="1822"/>
      <c r="S58" s="1823"/>
      <c r="T58" s="1829"/>
      <c r="U58" s="1829"/>
      <c r="V58" s="1829"/>
      <c r="W58" s="1829"/>
      <c r="X58" s="1823"/>
      <c r="Y58" s="1830"/>
      <c r="Z58" s="1823"/>
      <c r="AA58" s="1830"/>
      <c r="AB58" s="1831"/>
      <c r="AC58" s="1831"/>
      <c r="AD58" s="1832" t="s">
        <v>416</v>
      </c>
      <c r="AE58" s="1833"/>
      <c r="AF58" s="1834" t="s">
        <v>416</v>
      </c>
      <c r="AG58" s="1835"/>
      <c r="AH58" s="2008"/>
      <c r="AI58" s="2009"/>
      <c r="AN58" s="1784"/>
      <c r="AO58" s="2019"/>
      <c r="AP58" s="1967" t="s">
        <v>488</v>
      </c>
      <c r="AQ58" s="1968"/>
      <c r="AR58" s="1815">
        <f t="shared" si="4"/>
        <v>0</v>
      </c>
      <c r="AS58" s="1816"/>
      <c r="AT58" s="1838">
        <f t="shared" si="5"/>
        <v>0</v>
      </c>
      <c r="AU58" s="1838"/>
      <c r="AV58" s="1838">
        <f t="shared" si="6"/>
        <v>0</v>
      </c>
      <c r="AW58" s="1838"/>
      <c r="AX58" s="1838">
        <f t="shared" si="7"/>
        <v>0</v>
      </c>
      <c r="AY58" s="1838"/>
      <c r="AZ58" s="1838">
        <f t="shared" si="8"/>
        <v>0</v>
      </c>
      <c r="BA58" s="1838"/>
      <c r="BB58" s="1981">
        <f t="shared" si="9"/>
        <v>0</v>
      </c>
      <c r="BC58" s="1981"/>
      <c r="BD58" s="1832" t="s">
        <v>416</v>
      </c>
      <c r="BE58" s="2016"/>
    </row>
    <row r="59" spans="1:57" ht="21.9" customHeight="1">
      <c r="A59" s="1784"/>
      <c r="B59" s="1836" t="s">
        <v>549</v>
      </c>
      <c r="C59" s="1837"/>
      <c r="D59" s="1815" t="str">
        <f>IF(D58=0," ",D58*$W$5)</f>
        <v xml:space="preserve"> </v>
      </c>
      <c r="E59" s="1816"/>
      <c r="F59" s="1838" t="str">
        <f>IF(F58=0," ",F58*$W$6)</f>
        <v xml:space="preserve"> </v>
      </c>
      <c r="G59" s="1838"/>
      <c r="H59" s="1839" t="str">
        <f>IF(H58=0," ",H58/$X$12*$W$7)</f>
        <v xml:space="preserve"> </v>
      </c>
      <c r="I59" s="1816"/>
      <c r="J59" s="1838" t="str">
        <f>IF(J58=0," ",J58*$W$10*1000)</f>
        <v xml:space="preserve"> </v>
      </c>
      <c r="K59" s="1838"/>
      <c r="L59" s="1838" t="str">
        <f>IF(L58=0," ",L58*$W$11*1000)</f>
        <v xml:space="preserve"> </v>
      </c>
      <c r="M59" s="1838"/>
      <c r="N59" s="1848" t="str">
        <f>IF(N58=0,"",0)</f>
        <v/>
      </c>
      <c r="O59" s="1849"/>
      <c r="P59" s="1838">
        <f>SUM(D59:O59)</f>
        <v>0</v>
      </c>
      <c r="Q59" s="1917"/>
      <c r="R59" s="1815" t="str">
        <f>IF(R58=0," ",R58*$W$5)</f>
        <v xml:space="preserve"> </v>
      </c>
      <c r="S59" s="1816"/>
      <c r="T59" s="1838" t="str">
        <f>IF(T58=0," ",T58*$W$6)</f>
        <v xml:space="preserve"> </v>
      </c>
      <c r="U59" s="1838"/>
      <c r="V59" s="1839" t="str">
        <f>IF(V58=0," ",V58/$X$12*$W$7)</f>
        <v xml:space="preserve"> </v>
      </c>
      <c r="W59" s="1816"/>
      <c r="X59" s="1838" t="str">
        <f>IF(X58=0," ",X58*$W$10*1000)</f>
        <v xml:space="preserve"> </v>
      </c>
      <c r="Y59" s="1838"/>
      <c r="Z59" s="1838" t="str">
        <f>IF(Z58=0," ",Z58*$W$11*1000)</f>
        <v xml:space="preserve"> </v>
      </c>
      <c r="AA59" s="1838"/>
      <c r="AB59" s="1848" t="str">
        <f>IF(AB58=0,"",0)</f>
        <v/>
      </c>
      <c r="AC59" s="1849"/>
      <c r="AD59" s="1838">
        <f>SUM(R59:AC59)</f>
        <v>0</v>
      </c>
      <c r="AE59" s="1917"/>
      <c r="AF59" s="1922">
        <f>P59-AD59</f>
        <v>0</v>
      </c>
      <c r="AG59" s="1816"/>
      <c r="AH59" s="2010"/>
      <c r="AI59" s="2011"/>
      <c r="AN59" s="1784"/>
      <c r="AO59" s="2019"/>
      <c r="AP59" s="1836" t="s">
        <v>549</v>
      </c>
      <c r="AQ59" s="1837"/>
      <c r="AR59" s="1815" t="e">
        <f t="shared" si="4"/>
        <v>#VALUE!</v>
      </c>
      <c r="AS59" s="1816"/>
      <c r="AT59" s="1838" t="e">
        <f t="shared" si="5"/>
        <v>#VALUE!</v>
      </c>
      <c r="AU59" s="1838"/>
      <c r="AV59" s="1839" t="e">
        <f t="shared" si="6"/>
        <v>#VALUE!</v>
      </c>
      <c r="AW59" s="1816"/>
      <c r="AX59" s="1838" t="e">
        <f t="shared" si="7"/>
        <v>#VALUE!</v>
      </c>
      <c r="AY59" s="1838"/>
      <c r="AZ59" s="1838" t="e">
        <f t="shared" si="8"/>
        <v>#VALUE!</v>
      </c>
      <c r="BA59" s="1838"/>
      <c r="BB59" s="1816" t="e">
        <f t="shared" si="9"/>
        <v>#VALUE!</v>
      </c>
      <c r="BC59" s="1839"/>
      <c r="BD59" s="1838" t="e">
        <f>SUM(AR59:BC59)</f>
        <v>#VALUE!</v>
      </c>
      <c r="BE59" s="2024"/>
    </row>
    <row r="60" spans="1:57" ht="21.9" customHeight="1">
      <c r="A60" s="1785"/>
      <c r="B60" s="1800" t="s">
        <v>550</v>
      </c>
      <c r="C60" s="1801"/>
      <c r="D60" s="1802" t="str">
        <f>IF(D58=0," ",D58*$Y$5)</f>
        <v xml:space="preserve"> </v>
      </c>
      <c r="E60" s="1803"/>
      <c r="F60" s="1786" t="str">
        <f>IF(F58=0," ",F58*$Y$5)</f>
        <v xml:space="preserve"> </v>
      </c>
      <c r="G60" s="1787"/>
      <c r="H60" s="1786" t="str">
        <f>IF(H58=0," ",H58/$X$12*$Y$7)</f>
        <v xml:space="preserve"> </v>
      </c>
      <c r="I60" s="1787"/>
      <c r="J60" s="1786" t="str">
        <f>IF(J58=0," ",J58*$Y$10*1000)</f>
        <v xml:space="preserve"> </v>
      </c>
      <c r="K60" s="1787"/>
      <c r="L60" s="1786" t="str">
        <f>IF(L58=0," ",L58*$Y$11*1000)</f>
        <v xml:space="preserve"> </v>
      </c>
      <c r="M60" s="1787"/>
      <c r="N60" s="1786" t="str">
        <f>IF(N58=0,"",N58*($Y$8+$Y$9))</f>
        <v/>
      </c>
      <c r="O60" s="1787"/>
      <c r="P60" s="1786">
        <f>SUM(D60:O60)</f>
        <v>0</v>
      </c>
      <c r="Q60" s="1814"/>
      <c r="R60" s="1802" t="str">
        <f>IF(R58=0," ",R58*$Y$5)</f>
        <v xml:space="preserve"> </v>
      </c>
      <c r="S60" s="1803"/>
      <c r="T60" s="1786" t="str">
        <f>IF(T58=0," ",T58*$Y$5)</f>
        <v xml:space="preserve"> </v>
      </c>
      <c r="U60" s="1787"/>
      <c r="V60" s="1786" t="str">
        <f>IF(V58=0," ",V58/$X$12*$Y$7)</f>
        <v xml:space="preserve"> </v>
      </c>
      <c r="W60" s="1787"/>
      <c r="X60" s="1786" t="str">
        <f>IF(X58=0," ",X58*$Y$10*1000)</f>
        <v xml:space="preserve"> </v>
      </c>
      <c r="Y60" s="1787"/>
      <c r="Z60" s="1786" t="str">
        <f>IF(Z58=0," ",Z58*$Y$11*1000)</f>
        <v xml:space="preserve"> </v>
      </c>
      <c r="AA60" s="1787"/>
      <c r="AB60" s="1786" t="str">
        <f>IF(AB58=0,"",AB58*($Y$8+$Y$9))</f>
        <v/>
      </c>
      <c r="AC60" s="1787"/>
      <c r="AD60" s="1786">
        <f>SUM(R60:AC60)</f>
        <v>0</v>
      </c>
      <c r="AE60" s="1814"/>
      <c r="AF60" s="1827">
        <f>P60-AD60</f>
        <v>0</v>
      </c>
      <c r="AG60" s="1828"/>
      <c r="AH60" s="2012"/>
      <c r="AI60" s="2013"/>
      <c r="AN60" s="1785"/>
      <c r="AO60" s="2020"/>
      <c r="AP60" s="1800" t="s">
        <v>550</v>
      </c>
      <c r="AQ60" s="1801"/>
      <c r="AR60" s="2025" t="e">
        <f t="shared" si="4"/>
        <v>#VALUE!</v>
      </c>
      <c r="AS60" s="2026"/>
      <c r="AT60" s="1828" t="e">
        <f t="shared" si="5"/>
        <v>#VALUE!</v>
      </c>
      <c r="AU60" s="2027"/>
      <c r="AV60" s="1828" t="e">
        <f t="shared" si="6"/>
        <v>#VALUE!</v>
      </c>
      <c r="AW60" s="2027"/>
      <c r="AX60" s="1828" t="e">
        <f t="shared" si="7"/>
        <v>#VALUE!</v>
      </c>
      <c r="AY60" s="2027"/>
      <c r="AZ60" s="1828" t="e">
        <f t="shared" si="8"/>
        <v>#VALUE!</v>
      </c>
      <c r="BA60" s="2027"/>
      <c r="BB60" s="1828" t="e">
        <f t="shared" si="9"/>
        <v>#VALUE!</v>
      </c>
      <c r="BC60" s="2027"/>
      <c r="BD60" s="1828" t="e">
        <f>SUM(AR60:BC60)</f>
        <v>#VALUE!</v>
      </c>
      <c r="BE60" s="2028"/>
    </row>
    <row r="61" spans="1:57" ht="21.9" customHeight="1">
      <c r="A61" s="1783">
        <v>10</v>
      </c>
      <c r="B61" s="1840" t="s">
        <v>487</v>
      </c>
      <c r="C61" s="1841"/>
      <c r="D61" s="1819"/>
      <c r="E61" s="1820"/>
      <c r="F61" s="1821"/>
      <c r="G61" s="1821"/>
      <c r="H61" s="1821"/>
      <c r="I61" s="1821"/>
      <c r="J61" s="1821"/>
      <c r="K61" s="1821"/>
      <c r="L61" s="1821"/>
      <c r="M61" s="1821"/>
      <c r="N61" s="1826"/>
      <c r="O61" s="1826"/>
      <c r="P61" s="1824">
        <f>SUM(D61:O61)</f>
        <v>0</v>
      </c>
      <c r="Q61" s="1825"/>
      <c r="R61" s="1819"/>
      <c r="S61" s="1820"/>
      <c r="T61" s="1821"/>
      <c r="U61" s="1821"/>
      <c r="V61" s="1821"/>
      <c r="W61" s="1821"/>
      <c r="X61" s="1842"/>
      <c r="Y61" s="1843"/>
      <c r="Z61" s="1842"/>
      <c r="AA61" s="1843"/>
      <c r="AB61" s="1826"/>
      <c r="AC61" s="1826"/>
      <c r="AD61" s="1824">
        <f>SUM(R61:AC61)</f>
        <v>0</v>
      </c>
      <c r="AE61" s="1825"/>
      <c r="AF61" s="1844">
        <f>P61-AD61</f>
        <v>0</v>
      </c>
      <c r="AG61" s="1845"/>
      <c r="AH61" s="2006"/>
      <c r="AI61" s="2007"/>
      <c r="AN61" s="1783">
        <v>10</v>
      </c>
      <c r="AO61" s="2018">
        <f>B16</f>
        <v>0</v>
      </c>
      <c r="AP61" s="1840" t="s">
        <v>487</v>
      </c>
      <c r="AQ61" s="1841"/>
      <c r="AR61" s="1980">
        <f t="shared" si="4"/>
        <v>0</v>
      </c>
      <c r="AS61" s="1979"/>
      <c r="AT61" s="1978">
        <f t="shared" si="5"/>
        <v>0</v>
      </c>
      <c r="AU61" s="1978"/>
      <c r="AV61" s="1978">
        <f t="shared" si="6"/>
        <v>0</v>
      </c>
      <c r="AW61" s="1978"/>
      <c r="AX61" s="1978">
        <f t="shared" si="7"/>
        <v>0</v>
      </c>
      <c r="AY61" s="1978"/>
      <c r="AZ61" s="1978">
        <f t="shared" si="8"/>
        <v>0</v>
      </c>
      <c r="BA61" s="1978"/>
      <c r="BB61" s="1824">
        <f t="shared" si="9"/>
        <v>0</v>
      </c>
      <c r="BC61" s="1824"/>
      <c r="BD61" s="1824">
        <f>SUM(AR61:BC61)</f>
        <v>0</v>
      </c>
      <c r="BE61" s="2017"/>
    </row>
    <row r="62" spans="1:57" ht="21.9" customHeight="1">
      <c r="A62" s="1784"/>
      <c r="B62" s="1967" t="s">
        <v>783</v>
      </c>
      <c r="C62" s="1968"/>
      <c r="D62" s="1822"/>
      <c r="E62" s="1823"/>
      <c r="F62" s="1829"/>
      <c r="G62" s="1829"/>
      <c r="H62" s="1829"/>
      <c r="I62" s="1829"/>
      <c r="J62" s="1829"/>
      <c r="K62" s="1829"/>
      <c r="L62" s="1829"/>
      <c r="M62" s="1829"/>
      <c r="N62" s="1831"/>
      <c r="O62" s="1831"/>
      <c r="P62" s="1832" t="s">
        <v>416</v>
      </c>
      <c r="Q62" s="1833"/>
      <c r="R62" s="1822"/>
      <c r="S62" s="1823"/>
      <c r="T62" s="1829"/>
      <c r="U62" s="1829"/>
      <c r="V62" s="1829"/>
      <c r="W62" s="1829"/>
      <c r="X62" s="1823"/>
      <c r="Y62" s="1830"/>
      <c r="Z62" s="1823"/>
      <c r="AA62" s="1830"/>
      <c r="AB62" s="1831"/>
      <c r="AC62" s="1831"/>
      <c r="AD62" s="1832" t="s">
        <v>416</v>
      </c>
      <c r="AE62" s="1833"/>
      <c r="AF62" s="1834" t="s">
        <v>416</v>
      </c>
      <c r="AG62" s="1835"/>
      <c r="AH62" s="2008"/>
      <c r="AI62" s="2009"/>
      <c r="AN62" s="1784"/>
      <c r="AO62" s="2019"/>
      <c r="AP62" s="1967" t="s">
        <v>488</v>
      </c>
      <c r="AQ62" s="1968"/>
      <c r="AR62" s="1815">
        <f t="shared" si="4"/>
        <v>0</v>
      </c>
      <c r="AS62" s="1816"/>
      <c r="AT62" s="1838">
        <f t="shared" si="5"/>
        <v>0</v>
      </c>
      <c r="AU62" s="1838"/>
      <c r="AV62" s="1838">
        <f t="shared" si="6"/>
        <v>0</v>
      </c>
      <c r="AW62" s="1838"/>
      <c r="AX62" s="1838">
        <f t="shared" si="7"/>
        <v>0</v>
      </c>
      <c r="AY62" s="1838"/>
      <c r="AZ62" s="1838">
        <f t="shared" si="8"/>
        <v>0</v>
      </c>
      <c r="BA62" s="1838"/>
      <c r="BB62" s="1981">
        <f t="shared" si="9"/>
        <v>0</v>
      </c>
      <c r="BC62" s="1981"/>
      <c r="BD62" s="1832" t="s">
        <v>416</v>
      </c>
      <c r="BE62" s="2016"/>
    </row>
    <row r="63" spans="1:57" ht="21.9" customHeight="1">
      <c r="A63" s="1784"/>
      <c r="B63" s="1836" t="s">
        <v>549</v>
      </c>
      <c r="C63" s="1837"/>
      <c r="D63" s="1815" t="str">
        <f>IF(D62=0," ",D62*$W$5)</f>
        <v xml:space="preserve"> </v>
      </c>
      <c r="E63" s="1816"/>
      <c r="F63" s="1838" t="str">
        <f>IF(F62=0," ",F62*$W$6)</f>
        <v xml:space="preserve"> </v>
      </c>
      <c r="G63" s="1838"/>
      <c r="H63" s="1839" t="str">
        <f>IF(H62=0," ",H62/$X$12*$W$7)</f>
        <v xml:space="preserve"> </v>
      </c>
      <c r="I63" s="1816"/>
      <c r="J63" s="1838" t="str">
        <f>IF(J62=0," ",J62*$W$10*1000)</f>
        <v xml:space="preserve"> </v>
      </c>
      <c r="K63" s="1838"/>
      <c r="L63" s="1838" t="str">
        <f>IF(L62=0," ",L62*$W$11*1000)</f>
        <v xml:space="preserve"> </v>
      </c>
      <c r="M63" s="1838"/>
      <c r="N63" s="1848" t="str">
        <f>IF(N62=0,"",0)</f>
        <v/>
      </c>
      <c r="O63" s="1849"/>
      <c r="P63" s="1838">
        <f>SUM(D63:O63)</f>
        <v>0</v>
      </c>
      <c r="Q63" s="1917"/>
      <c r="R63" s="1815" t="str">
        <f>IF(R62=0," ",R62*$W$5)</f>
        <v xml:space="preserve"> </v>
      </c>
      <c r="S63" s="1816"/>
      <c r="T63" s="1838" t="str">
        <f>IF(T62=0," ",T62*$W$6)</f>
        <v xml:space="preserve"> </v>
      </c>
      <c r="U63" s="1838"/>
      <c r="V63" s="1839" t="str">
        <f>IF(V62=0," ",V62/$X$12*$W$7)</f>
        <v xml:space="preserve"> </v>
      </c>
      <c r="W63" s="1816"/>
      <c r="X63" s="1838" t="str">
        <f>IF(X62=0," ",X62*$W$10*1000)</f>
        <v xml:space="preserve"> </v>
      </c>
      <c r="Y63" s="1838"/>
      <c r="Z63" s="1838" t="str">
        <f>IF(Z62=0," ",Z62*$W$11*1000)</f>
        <v xml:space="preserve"> </v>
      </c>
      <c r="AA63" s="1838"/>
      <c r="AB63" s="1848" t="str">
        <f>IF(AB62=0,"",0)</f>
        <v/>
      </c>
      <c r="AC63" s="1849"/>
      <c r="AD63" s="1838">
        <f>SUM(R63:AC63)</f>
        <v>0</v>
      </c>
      <c r="AE63" s="1917"/>
      <c r="AF63" s="1922">
        <f>P63-AD63</f>
        <v>0</v>
      </c>
      <c r="AG63" s="1816"/>
      <c r="AH63" s="2010"/>
      <c r="AI63" s="2011"/>
      <c r="AN63" s="1784"/>
      <c r="AO63" s="2019"/>
      <c r="AP63" s="1836" t="s">
        <v>549</v>
      </c>
      <c r="AQ63" s="1837"/>
      <c r="AR63" s="1815" t="e">
        <f t="shared" si="4"/>
        <v>#VALUE!</v>
      </c>
      <c r="AS63" s="1816"/>
      <c r="AT63" s="1838" t="e">
        <f t="shared" si="5"/>
        <v>#VALUE!</v>
      </c>
      <c r="AU63" s="1838"/>
      <c r="AV63" s="1839" t="e">
        <f t="shared" si="6"/>
        <v>#VALUE!</v>
      </c>
      <c r="AW63" s="1816"/>
      <c r="AX63" s="1838" t="e">
        <f t="shared" si="7"/>
        <v>#VALUE!</v>
      </c>
      <c r="AY63" s="1838"/>
      <c r="AZ63" s="1838" t="e">
        <f t="shared" si="8"/>
        <v>#VALUE!</v>
      </c>
      <c r="BA63" s="1838"/>
      <c r="BB63" s="1816" t="e">
        <f t="shared" si="9"/>
        <v>#VALUE!</v>
      </c>
      <c r="BC63" s="1839"/>
      <c r="BD63" s="1838" t="e">
        <f>SUM(AR63:BC63)</f>
        <v>#VALUE!</v>
      </c>
      <c r="BE63" s="2024"/>
    </row>
    <row r="64" spans="1:57" ht="21.9" customHeight="1" thickBot="1">
      <c r="A64" s="1813"/>
      <c r="B64" s="1800" t="s">
        <v>550</v>
      </c>
      <c r="C64" s="1801"/>
      <c r="D64" s="1802" t="str">
        <f>IF(D62=0," ",D62*$Y$5)</f>
        <v xml:space="preserve"> </v>
      </c>
      <c r="E64" s="1803"/>
      <c r="F64" s="1786" t="str">
        <f>IF(F62=0," ",F62*$Y$5)</f>
        <v xml:space="preserve"> </v>
      </c>
      <c r="G64" s="1787"/>
      <c r="H64" s="1786" t="str">
        <f>IF(H62=0," ",H62/$X$12*$Y$7)</f>
        <v xml:space="preserve"> </v>
      </c>
      <c r="I64" s="1787"/>
      <c r="J64" s="1786" t="str">
        <f>IF(J62=0," ",J62*$Y$10*1000)</f>
        <v xml:space="preserve"> </v>
      </c>
      <c r="K64" s="1787"/>
      <c r="L64" s="1786" t="str">
        <f>IF(L62=0," ",L62*$Y$11*1000)</f>
        <v xml:space="preserve"> </v>
      </c>
      <c r="M64" s="1787"/>
      <c r="N64" s="1786" t="str">
        <f>IF(N62=0,"",N62*($Y$8+$Y$9))</f>
        <v/>
      </c>
      <c r="O64" s="1787"/>
      <c r="P64" s="1786">
        <f>SUM(D64:O64)</f>
        <v>0</v>
      </c>
      <c r="Q64" s="1814"/>
      <c r="R64" s="1802" t="str">
        <f>IF(R62=0," ",R62*$Y$5)</f>
        <v xml:space="preserve"> </v>
      </c>
      <c r="S64" s="1803"/>
      <c r="T64" s="1786" t="str">
        <f>IF(T62=0," ",T62*$Y$5)</f>
        <v xml:space="preserve"> </v>
      </c>
      <c r="U64" s="1787"/>
      <c r="V64" s="1786" t="str">
        <f>IF(V62=0," ",V62/$X$12*$Y$7)</f>
        <v xml:space="preserve"> </v>
      </c>
      <c r="W64" s="1787"/>
      <c r="X64" s="1786" t="str">
        <f>IF(X62=0," ",X62*$Y$10*1000)</f>
        <v xml:space="preserve"> </v>
      </c>
      <c r="Y64" s="1787"/>
      <c r="Z64" s="1786" t="str">
        <f>IF(Z62=0," ",Z62*$Y$11*1000)</f>
        <v xml:space="preserve"> </v>
      </c>
      <c r="AA64" s="1787"/>
      <c r="AB64" s="1786" t="str">
        <f>IF(AB62=0,"",AB62*($Y$8+$Y$9))</f>
        <v/>
      </c>
      <c r="AC64" s="1787"/>
      <c r="AD64" s="1786">
        <f>SUM(R64:AC64)</f>
        <v>0</v>
      </c>
      <c r="AE64" s="1814"/>
      <c r="AF64" s="1827">
        <f>P64-AD64</f>
        <v>0</v>
      </c>
      <c r="AG64" s="1828"/>
      <c r="AH64" s="2012"/>
      <c r="AI64" s="2013"/>
      <c r="AN64" s="1813"/>
      <c r="AO64" s="2034"/>
      <c r="AP64" s="1800" t="s">
        <v>550</v>
      </c>
      <c r="AQ64" s="1801"/>
      <c r="AR64" s="2025" t="e">
        <f t="shared" si="4"/>
        <v>#VALUE!</v>
      </c>
      <c r="AS64" s="2026"/>
      <c r="AT64" s="1828" t="e">
        <f t="shared" si="5"/>
        <v>#VALUE!</v>
      </c>
      <c r="AU64" s="2027"/>
      <c r="AV64" s="1828" t="e">
        <f t="shared" si="6"/>
        <v>#VALUE!</v>
      </c>
      <c r="AW64" s="2027"/>
      <c r="AX64" s="1828" t="e">
        <f t="shared" si="7"/>
        <v>#VALUE!</v>
      </c>
      <c r="AY64" s="2027"/>
      <c r="AZ64" s="1828" t="e">
        <f t="shared" si="8"/>
        <v>#VALUE!</v>
      </c>
      <c r="BA64" s="2027"/>
      <c r="BB64" s="1828" t="e">
        <f t="shared" si="9"/>
        <v>#VALUE!</v>
      </c>
      <c r="BC64" s="2027"/>
      <c r="BD64" s="1828" t="e">
        <f>SUM(AR64:BC64)</f>
        <v>#VALUE!</v>
      </c>
      <c r="BE64" s="2028"/>
    </row>
    <row r="65" spans="1:57" ht="21.9" customHeight="1" thickTop="1">
      <c r="A65" s="1973" t="s">
        <v>22</v>
      </c>
      <c r="B65" s="1976" t="s">
        <v>487</v>
      </c>
      <c r="C65" s="1977"/>
      <c r="D65" s="1997">
        <f>SUM(D25,D29,D33,D37,D41,D45,D49,D53,D57,D61)</f>
        <v>0</v>
      </c>
      <c r="E65" s="1998"/>
      <c r="F65" s="1999">
        <f>SUM(F25,F29,F33,F37,F41,F45,F49,F53,F57,F61)</f>
        <v>0</v>
      </c>
      <c r="G65" s="1998"/>
      <c r="H65" s="1999">
        <f>SUM(H25,H29,H33,H37,H41,H45,H49,H53,H57,H61)</f>
        <v>0</v>
      </c>
      <c r="I65" s="1998"/>
      <c r="J65" s="1999">
        <f>SUM(J25,J29,J33,J37,J41,J45,J49,J53,J57,J61)</f>
        <v>0</v>
      </c>
      <c r="K65" s="1998"/>
      <c r="L65" s="1999">
        <f>SUM(L25,L29,L33,L37,L41,L45,L49,L53,L57,L61)</f>
        <v>0</v>
      </c>
      <c r="M65" s="1998"/>
      <c r="N65" s="1999">
        <f>SUM(N25,N29,N33,N37,N41,N45,N49,N53,N57,N61)</f>
        <v>0</v>
      </c>
      <c r="O65" s="1998"/>
      <c r="P65" s="1999">
        <f>SUM(P25,P29,P33,P37,P41,P45,P49,P53,P57,P61)</f>
        <v>0</v>
      </c>
      <c r="Q65" s="1998"/>
      <c r="R65" s="1997">
        <f>SUM(R25,R29,R33,R37,R41,R45,R49,R53,R57,R61)</f>
        <v>0</v>
      </c>
      <c r="S65" s="1998"/>
      <c r="T65" s="1971">
        <f>SUM(T25,T29,T33,T37,T41,T45,T49,T53,T57,T61)</f>
        <v>0</v>
      </c>
      <c r="U65" s="1971"/>
      <c r="V65" s="1971">
        <f>SUM(V25,V29,V33,V37,V41,V45,V49,V53,V57,V61)</f>
        <v>0</v>
      </c>
      <c r="W65" s="1971"/>
      <c r="X65" s="1998">
        <f>SUM(X25,X29,X33,X37,X41,X45,X49,X53,X57,X61)</f>
        <v>0</v>
      </c>
      <c r="Y65" s="2000"/>
      <c r="Z65" s="1998">
        <f>SUM(Z25,Z29,Z33,Z37,Z41,Z45,Z49,Z53,Z57,Z61)</f>
        <v>0</v>
      </c>
      <c r="AA65" s="2000"/>
      <c r="AB65" s="1971">
        <f>SUM(AB25,AB29,AB33,AB37,AB41,AB45,AB49,AB53,AB57,AB61)</f>
        <v>0</v>
      </c>
      <c r="AC65" s="1971"/>
      <c r="AD65" s="1999">
        <f>SUM(AD25,AD29,AD33,AD37,AD41,AD45,AD49,AD53,AD57,AD61)</f>
        <v>0</v>
      </c>
      <c r="AE65" s="1998"/>
      <c r="AF65" s="2001">
        <f>P65-AD65</f>
        <v>0</v>
      </c>
      <c r="AG65" s="2002"/>
      <c r="AH65" s="2006"/>
      <c r="AI65" s="2007"/>
      <c r="AN65" s="1973" t="s">
        <v>22</v>
      </c>
      <c r="AO65" s="670"/>
      <c r="AP65" s="1976" t="s">
        <v>487</v>
      </c>
      <c r="AQ65" s="1977"/>
      <c r="AR65" s="1997">
        <f>SUM(AR25,AR29,AR33,AR37,AR41,AR45,AR49,AR53,AR57,AR61)</f>
        <v>0</v>
      </c>
      <c r="AS65" s="1998"/>
      <c r="AT65" s="1999">
        <f>SUM(AT25,AT29,AT33,AT37,AT41,AT45,AT49,AT53,AT57,AT61)</f>
        <v>0</v>
      </c>
      <c r="AU65" s="1998"/>
      <c r="AV65" s="1999">
        <f>SUM(AV25,AV29,AV33,AV37,AV41,AV45,AV49,AV53,AV57,AV61)</f>
        <v>0</v>
      </c>
      <c r="AW65" s="1998"/>
      <c r="AX65" s="1999">
        <f>SUM(AX25,AX29,AX33,AX37,AX41,AX45,AX49,AX53,AX57,AX61)</f>
        <v>0</v>
      </c>
      <c r="AY65" s="1998"/>
      <c r="AZ65" s="1999">
        <f>SUM(AZ25,AZ29,AZ33,AZ37,AZ41,AZ45,AZ49,AZ53,AZ57,AZ61)</f>
        <v>0</v>
      </c>
      <c r="BA65" s="1998"/>
      <c r="BB65" s="1999">
        <f>SUM(BB25,BB29,BB33,BB37,BB41,BB45,BB49,BB53,BB57,BB61)</f>
        <v>0</v>
      </c>
      <c r="BC65" s="1998"/>
      <c r="BD65" s="1999">
        <f>SUM(BD25,BD29,BD33,BD37,BD41,BD45,BD49,BD53,BD57,BD61)</f>
        <v>0</v>
      </c>
      <c r="BE65" s="2035"/>
    </row>
    <row r="66" spans="1:57" ht="21.9" customHeight="1">
      <c r="A66" s="1784"/>
      <c r="B66" s="1967" t="s">
        <v>783</v>
      </c>
      <c r="C66" s="1968"/>
      <c r="D66" s="1980">
        <f>SUM(D26,D30,D34,D38,D42,D46,D50,D54,D58,D62)</f>
        <v>0</v>
      </c>
      <c r="E66" s="1979"/>
      <c r="F66" s="1978">
        <f>SUM(F26,F30,F34,F38,F42,F46,F50,F54,F58,F62)</f>
        <v>0</v>
      </c>
      <c r="G66" s="1979"/>
      <c r="H66" s="1978">
        <f>SUM(H26,H30,H34,H38,H42,H46,H50,H54,H58,H62)</f>
        <v>0</v>
      </c>
      <c r="I66" s="1979"/>
      <c r="J66" s="1978">
        <f>SUM(J26,J30,J34,J38,J42,J46,J50,J54,J58,J62)</f>
        <v>0</v>
      </c>
      <c r="K66" s="1979"/>
      <c r="L66" s="1978">
        <f>SUM(L26,L30,L34,L38,L42,L46,L50,L54,L58,L62)</f>
        <v>0</v>
      </c>
      <c r="M66" s="1979"/>
      <c r="N66" s="1978">
        <f>SUM(N26,N30,N34,N38,N42,N46,N50,N54,N58,N62)</f>
        <v>0</v>
      </c>
      <c r="O66" s="1979"/>
      <c r="P66" s="1978">
        <f>SUM(P26,P30,P34,P38,P42,P46,P50,P54,P58,P62)</f>
        <v>0</v>
      </c>
      <c r="Q66" s="1979"/>
      <c r="R66" s="1980">
        <f>SUM(R26,R30,R34,R38,R42,R46,R50,R54,R58,R62)</f>
        <v>0</v>
      </c>
      <c r="S66" s="1979"/>
      <c r="T66" s="1981">
        <f>SUM(T26,T30,T34,T38,T42,T46,T50,T54,T58,T62)</f>
        <v>0</v>
      </c>
      <c r="U66" s="1981"/>
      <c r="V66" s="1981">
        <f>SUM(V26,V30,V34,V38,V42,V46,V50,V54,V58,V62)</f>
        <v>0</v>
      </c>
      <c r="W66" s="1981"/>
      <c r="X66" s="1816">
        <f>SUM(X26,X30,X34,X38,X42,X46,X50,X54,X58,X62)</f>
        <v>0</v>
      </c>
      <c r="Y66" s="1839"/>
      <c r="Z66" s="1816">
        <f>SUM(Z26,Z30,Z34,Z38,Z42,Z46,Z50,Z54,Z58,Z62)</f>
        <v>0</v>
      </c>
      <c r="AA66" s="1839"/>
      <c r="AB66" s="1981">
        <f>SUM(AB26,AB30,AB34,AB38,AB42,AB46,AB50,AB54,AB58,AB62)</f>
        <v>0</v>
      </c>
      <c r="AC66" s="1981"/>
      <c r="AD66" s="1978">
        <f>SUM(AD26,AD30,AD34,AD38,AD42,AD46,AD50,AD54,AD58,AD62)</f>
        <v>0</v>
      </c>
      <c r="AE66" s="1979"/>
      <c r="AF66" s="1834" t="s">
        <v>416</v>
      </c>
      <c r="AG66" s="1835"/>
      <c r="AH66" s="2014"/>
      <c r="AI66" s="2015"/>
      <c r="AN66" s="1784"/>
      <c r="AO66" s="671"/>
      <c r="AP66" s="1967" t="s">
        <v>488</v>
      </c>
      <c r="AQ66" s="1968"/>
      <c r="AR66" s="1980">
        <f>SUM(AR26,AR30,AR34,AR38,AR42,AR46,AR50,AR54,AR58,AR62)</f>
        <v>0</v>
      </c>
      <c r="AS66" s="1979"/>
      <c r="AT66" s="1978">
        <f>SUM(AT26,AT30,AT34,AT38,AT42,AT46,AT50,AT54,AT58,AT62)</f>
        <v>0</v>
      </c>
      <c r="AU66" s="1979"/>
      <c r="AV66" s="1978">
        <f>SUM(AV26,AV30,AV34,AV38,AV42,AV46,AV50,AV54,AV58,AV62)</f>
        <v>0</v>
      </c>
      <c r="AW66" s="1979"/>
      <c r="AX66" s="1978">
        <f>SUM(AX26,AX30,AX34,AX38,AX42,AX46,AX50,AX54,AX58,AX62)</f>
        <v>0</v>
      </c>
      <c r="AY66" s="1979"/>
      <c r="AZ66" s="1978">
        <f>SUM(AZ26,AZ30,AZ34,AZ38,AZ42,AZ46,AZ50,AZ54,AZ58,AZ62)</f>
        <v>0</v>
      </c>
      <c r="BA66" s="1979"/>
      <c r="BB66" s="1978">
        <f>SUM(BB26,BB30,BB34,BB38,BB42,BB46,BB50,BB54,BB58,BB62)</f>
        <v>0</v>
      </c>
      <c r="BC66" s="1979"/>
      <c r="BD66" s="1978">
        <f>SUM(BD26,BD30,BD34,BD38,BD42,BD46,BD50,BD54,BD58,BD62)</f>
        <v>0</v>
      </c>
      <c r="BE66" s="2036"/>
    </row>
    <row r="67" spans="1:57" ht="21.9" customHeight="1">
      <c r="A67" s="1784"/>
      <c r="B67" s="1836" t="s">
        <v>549</v>
      </c>
      <c r="C67" s="1837"/>
      <c r="D67" s="1815">
        <f>SUM(D27,D31,D35,D39,D43,D47,D51,D55,D59,D63)</f>
        <v>0</v>
      </c>
      <c r="E67" s="1816"/>
      <c r="F67" s="1838">
        <f>SUM(F27,F31,F35,F39,F43,F47,F51,F55,F59,F63)</f>
        <v>0</v>
      </c>
      <c r="G67" s="1816"/>
      <c r="H67" s="1838">
        <f>SUM(H27,H31,H35,H39,H43,H47,H51,H55,H59,H63)</f>
        <v>0</v>
      </c>
      <c r="I67" s="1816"/>
      <c r="J67" s="1838">
        <f>SUM(J27,J31,J35,J39,J43,J47,J51,J55,J59,J63)</f>
        <v>0</v>
      </c>
      <c r="K67" s="1816"/>
      <c r="L67" s="1838">
        <f>SUM(L27,L31,L35,L39,L43,L47,L51,L55,L59,L63)</f>
        <v>0</v>
      </c>
      <c r="M67" s="1816"/>
      <c r="N67" s="1838">
        <f>SUM(N27,N31,N35,N39,N43,N47,N51,N55,N59,N63)</f>
        <v>0</v>
      </c>
      <c r="O67" s="1816"/>
      <c r="P67" s="1838">
        <f>SUM(P27,P31,P35,P39,P43,P47,P51,P55,P59,P63)</f>
        <v>0</v>
      </c>
      <c r="Q67" s="1816"/>
      <c r="R67" s="1990">
        <f>SUM(R27,R31,R35,R39,R43,R47,R51,R55,R59,R63)</f>
        <v>0</v>
      </c>
      <c r="S67" s="1981"/>
      <c r="T67" s="1981">
        <f>SUM(T27,T31,T35,T39,T43,T47,T51,T55,T59,T63)</f>
        <v>0</v>
      </c>
      <c r="U67" s="1981"/>
      <c r="V67" s="1981">
        <f>SUM(V27,V31,V35,V39,V43,V47,V51,V55,V59,V63)</f>
        <v>0</v>
      </c>
      <c r="W67" s="1981"/>
      <c r="X67" s="1816">
        <f>SUM(X27,X31,X35,X39,X43,X47,X51,X55,X59,X63)</f>
        <v>0</v>
      </c>
      <c r="Y67" s="1839"/>
      <c r="Z67" s="1816">
        <f>SUM(Z27,Z31,Z35,Z39,Z43,Z47,Z51,Z55,Z59,Z63)</f>
        <v>0</v>
      </c>
      <c r="AA67" s="1839"/>
      <c r="AB67" s="1981">
        <f>SUM(AB27,AB31,AB35,AB39,AB43,AB47,AB51,AB55,AB59,AB63)</f>
        <v>0</v>
      </c>
      <c r="AC67" s="1981"/>
      <c r="AD67" s="1838">
        <f>SUM(AD27,AD31,AD35,AD39,AD43,AD47,AD51,AD55,AD59,AD63)</f>
        <v>0</v>
      </c>
      <c r="AE67" s="1816"/>
      <c r="AF67" s="1985">
        <f>P67-AD67</f>
        <v>0</v>
      </c>
      <c r="AG67" s="1986"/>
      <c r="AH67" s="2010"/>
      <c r="AI67" s="2011"/>
      <c r="AN67" s="1784"/>
      <c r="AO67" s="671"/>
      <c r="AP67" s="1836" t="s">
        <v>549</v>
      </c>
      <c r="AQ67" s="1837"/>
      <c r="AR67" s="1815" t="e">
        <f>SUM(AR27,AR31,AR35,AR39,AR43,AR47,AR51,AR55,AR59,AR63)</f>
        <v>#VALUE!</v>
      </c>
      <c r="AS67" s="1816"/>
      <c r="AT67" s="1838" t="e">
        <f>SUM(AT27,AT31,AT35,AT39,AT43,AT47,AT51,AT55,AT59,AT63)</f>
        <v>#VALUE!</v>
      </c>
      <c r="AU67" s="1816"/>
      <c r="AV67" s="1838" t="e">
        <f>SUM(AV27,AV31,AV35,AV39,AV43,AV47,AV51,AV55,AV59,AV63)</f>
        <v>#VALUE!</v>
      </c>
      <c r="AW67" s="1816"/>
      <c r="AX67" s="1838" t="e">
        <f>SUM(AX27,AX31,AX35,AX39,AX43,AX47,AX51,AX55,AX59,AX63)</f>
        <v>#VALUE!</v>
      </c>
      <c r="AY67" s="1816"/>
      <c r="AZ67" s="1838" t="e">
        <f>SUM(AZ27,AZ31,AZ35,AZ39,AZ43,AZ47,AZ51,AZ55,AZ59,AZ63)</f>
        <v>#VALUE!</v>
      </c>
      <c r="BA67" s="1816"/>
      <c r="BB67" s="1838" t="e">
        <f>SUM(BB27,BB31,BB35,BB39,BB43,BB47,BB51,BB55,BB59,BB63)</f>
        <v>#VALUE!</v>
      </c>
      <c r="BC67" s="1816"/>
      <c r="BD67" s="1838" t="e">
        <f>SUM(BD27,BD31,BD35,BD39,BD43,BD47,BD51,BD55,BD59,BD63)</f>
        <v>#VALUE!</v>
      </c>
      <c r="BE67" s="2024"/>
    </row>
    <row r="68" spans="1:57" ht="21.9" customHeight="1" thickBot="1">
      <c r="A68" s="1993"/>
      <c r="B68" s="1982" t="s">
        <v>550</v>
      </c>
      <c r="C68" s="1983"/>
      <c r="D68" s="1984">
        <f>SUM(D28,D32,D36,D40,D44,D48,D52,D56,D60,D64)</f>
        <v>0</v>
      </c>
      <c r="E68" s="1812"/>
      <c r="F68" s="1811">
        <f>SUM(F28,F32,F36,F40,F44,F48,F52,F56,F60,F64)</f>
        <v>0</v>
      </c>
      <c r="G68" s="1812"/>
      <c r="H68" s="1811">
        <f>SUM(H28,H32,H36,H40,H44,H48,H52,H56,H60,H64)</f>
        <v>0</v>
      </c>
      <c r="I68" s="1812"/>
      <c r="J68" s="1811">
        <f>SUM(J28,J32,J36,J40,J44,J48,J52,J56,J60,J64)</f>
        <v>0</v>
      </c>
      <c r="K68" s="1812"/>
      <c r="L68" s="1811">
        <f>SUM(L28,L32,L36,L40,L44,L48,L52,L56,L60,L64)</f>
        <v>0</v>
      </c>
      <c r="M68" s="1812"/>
      <c r="N68" s="1811">
        <f>SUM(N28,N32,N36,N40,N44,N48,N52,N56,N60,N64)</f>
        <v>0</v>
      </c>
      <c r="O68" s="1812"/>
      <c r="P68" s="1811">
        <f>SUM(P28,P32,P36,P40,P44,P48,P52,P56,P60,P64)</f>
        <v>0</v>
      </c>
      <c r="Q68" s="1812"/>
      <c r="R68" s="1994">
        <f>SUM(R28,R32,R36,R40,R44,R48,R52,R56,R60,R64)</f>
        <v>0</v>
      </c>
      <c r="S68" s="1995"/>
      <c r="T68" s="1995">
        <f>SUM(T28,T32,T36,T40,T44,T48,T52,T56,T60,T64)</f>
        <v>0</v>
      </c>
      <c r="U68" s="1995"/>
      <c r="V68" s="1995">
        <f>SUM(V28,V32,V36,V40,V44,V48,V52,V56,V60,V64)</f>
        <v>0</v>
      </c>
      <c r="W68" s="1995"/>
      <c r="X68" s="1812">
        <f>SUM(X28,X32,X36,X40,X44,X48,X52,X56,X60,X64)</f>
        <v>0</v>
      </c>
      <c r="Y68" s="1996"/>
      <c r="Z68" s="1812">
        <f>SUM(Z28,Z32,Z36,Z40,Z44,Z48,Z52,Z56,Z60,Z64)</f>
        <v>0</v>
      </c>
      <c r="AA68" s="1996"/>
      <c r="AB68" s="1995">
        <f>SUM(AB28,AB32,AB36,AB40,AB44,AB48,AB52,AB56,AB60,AB64)</f>
        <v>0</v>
      </c>
      <c r="AC68" s="1995"/>
      <c r="AD68" s="1811">
        <f>SUM(AD28,AD32,AD36,AD40,AD44,AD48,AD52,AD56,AD60,AD64)</f>
        <v>0</v>
      </c>
      <c r="AE68" s="1812"/>
      <c r="AF68" s="1991">
        <f>P68-AD68</f>
        <v>0</v>
      </c>
      <c r="AG68" s="1992"/>
      <c r="AH68" s="2014"/>
      <c r="AI68" s="2015"/>
      <c r="AN68" s="1993"/>
      <c r="AO68" s="672"/>
      <c r="AP68" s="1982" t="s">
        <v>550</v>
      </c>
      <c r="AQ68" s="1983"/>
      <c r="AR68" s="1984" t="e">
        <f>SUM(AR28,AR32,AR36,AR40,AR44,AR48,AR52,AR56,AR60,AR64)</f>
        <v>#VALUE!</v>
      </c>
      <c r="AS68" s="1812"/>
      <c r="AT68" s="1811" t="e">
        <f>SUM(AT28,AT32,AT36,AT40,AT44,AT48,AT52,AT56,AT60,AT64)</f>
        <v>#VALUE!</v>
      </c>
      <c r="AU68" s="1812"/>
      <c r="AV68" s="1811" t="e">
        <f>SUM(AV28,AV32,AV36,AV40,AV44,AV48,AV52,AV56,AV60,AV64)</f>
        <v>#VALUE!</v>
      </c>
      <c r="AW68" s="1812"/>
      <c r="AX68" s="1811" t="e">
        <f>SUM(AX28,AX32,AX36,AX40,AX44,AX48,AX52,AX56,AX60,AX64)</f>
        <v>#VALUE!</v>
      </c>
      <c r="AY68" s="1812"/>
      <c r="AZ68" s="1811" t="e">
        <f>SUM(AZ28,AZ32,AZ36,AZ40,AZ44,AZ48,AZ52,AZ56,AZ60,AZ64)</f>
        <v>#VALUE!</v>
      </c>
      <c r="BA68" s="1812"/>
      <c r="BB68" s="1811" t="e">
        <f>SUM(BB28,BB32,BB36,BB40,BB44,BB48,BB52,BB56,BB60,BB64)</f>
        <v>#VALUE!</v>
      </c>
      <c r="BC68" s="1812"/>
      <c r="BD68" s="1811" t="e">
        <f>SUM(BD28,BD32,BD36,BD40,BD44,BD48,BD52,BD56,BD60,BD64)</f>
        <v>#VALUE!</v>
      </c>
      <c r="BE68" s="2037"/>
    </row>
    <row r="69" spans="1:57" ht="24" customHeight="1">
      <c r="A69" s="626" t="s">
        <v>754</v>
      </c>
      <c r="B69" s="705"/>
      <c r="C69" s="705"/>
      <c r="D69" s="705"/>
      <c r="E69" s="706"/>
      <c r="F69" s="706"/>
      <c r="G69" s="706"/>
      <c r="H69" s="706"/>
      <c r="I69" s="706"/>
      <c r="J69" s="706"/>
      <c r="K69" s="623"/>
      <c r="L69" s="623"/>
      <c r="M69" s="623"/>
      <c r="N69" s="623"/>
      <c r="O69" s="623"/>
      <c r="P69" s="623"/>
      <c r="Q69" s="623"/>
      <c r="R69" s="623"/>
      <c r="S69" s="623"/>
      <c r="T69" s="623"/>
      <c r="U69" s="623"/>
      <c r="V69" s="623"/>
      <c r="W69" s="623"/>
      <c r="X69" s="623"/>
      <c r="Y69" s="623"/>
      <c r="Z69" s="623"/>
      <c r="AA69" s="623"/>
      <c r="AB69" s="623"/>
      <c r="AC69" s="623"/>
      <c r="AD69" s="623"/>
      <c r="AE69" s="623"/>
      <c r="AF69" s="623"/>
      <c r="AG69" s="623"/>
    </row>
    <row r="70" spans="1:57" ht="24" customHeight="1">
      <c r="B70" s="530"/>
      <c r="C70" s="705"/>
      <c r="D70" s="705"/>
      <c r="E70" s="705"/>
      <c r="F70" s="705"/>
      <c r="G70" s="705"/>
      <c r="H70" s="705"/>
      <c r="I70" s="705"/>
      <c r="J70" s="705"/>
      <c r="K70" s="551"/>
      <c r="L70" s="551"/>
      <c r="M70" s="551"/>
      <c r="N70" s="551"/>
      <c r="O70" s="551"/>
      <c r="P70" s="551"/>
      <c r="Q70" s="551"/>
      <c r="R70" s="551"/>
      <c r="S70" s="551"/>
      <c r="T70" s="551"/>
      <c r="U70" s="551"/>
      <c r="V70" s="530"/>
      <c r="W70" s="530"/>
      <c r="X70" s="529"/>
      <c r="Y70" s="530"/>
      <c r="Z70" s="530"/>
      <c r="AA70" s="530"/>
      <c r="AB70" s="530"/>
      <c r="AC70" s="530"/>
      <c r="AD70" s="529"/>
      <c r="AE70" s="529"/>
      <c r="AF70" s="530"/>
      <c r="AG70" s="530"/>
    </row>
    <row r="71" spans="1:57" ht="23.25" customHeight="1">
      <c r="A71" s="1987" t="s">
        <v>234</v>
      </c>
      <c r="B71" s="1987"/>
      <c r="C71" s="1987"/>
      <c r="D71" s="1987"/>
      <c r="E71" s="1987"/>
      <c r="F71" s="1987"/>
      <c r="G71" s="1987"/>
      <c r="H71" s="1987"/>
      <c r="I71" s="1987"/>
      <c r="J71" s="1987"/>
      <c r="K71" s="1987"/>
      <c r="L71" s="1987"/>
      <c r="M71" s="1987"/>
      <c r="N71" s="1987"/>
      <c r="O71" s="1987"/>
      <c r="P71" s="1987"/>
      <c r="Q71" s="1987"/>
      <c r="R71" s="1987"/>
      <c r="S71" s="1987"/>
      <c r="T71" s="1987"/>
      <c r="U71" s="1987"/>
      <c r="V71" s="1987"/>
      <c r="W71" s="1987"/>
      <c r="X71" s="1987"/>
      <c r="Y71" s="1987"/>
      <c r="Z71" s="1987"/>
      <c r="AA71" s="1987"/>
      <c r="AB71" s="1987"/>
      <c r="AC71" s="1987"/>
      <c r="AD71" s="1987"/>
      <c r="AE71" s="1987"/>
      <c r="AF71" s="1987"/>
      <c r="AG71" s="1987"/>
    </row>
    <row r="72" spans="1:57" ht="23.25" customHeight="1">
      <c r="A72" s="706"/>
      <c r="B72" s="706"/>
      <c r="C72" s="706"/>
      <c r="D72" s="706"/>
      <c r="E72" s="706"/>
      <c r="F72" s="706"/>
      <c r="G72" s="706"/>
      <c r="H72" s="706"/>
      <c r="I72" s="706"/>
      <c r="J72" s="706"/>
      <c r="K72" s="706"/>
      <c r="L72" s="706"/>
      <c r="M72" s="706"/>
      <c r="N72" s="706"/>
      <c r="O72" s="706"/>
      <c r="P72" s="706"/>
      <c r="Q72" s="706"/>
      <c r="R72" s="706"/>
      <c r="S72" s="706"/>
      <c r="T72" s="706"/>
      <c r="U72" s="706"/>
      <c r="V72" s="706"/>
      <c r="W72" s="706"/>
      <c r="X72" s="706"/>
      <c r="Y72" s="706"/>
      <c r="Z72" s="706"/>
      <c r="AA72" s="706"/>
      <c r="AB72" s="706"/>
      <c r="AC72" s="706"/>
      <c r="AD72" s="530"/>
      <c r="AF72" s="530"/>
      <c r="AI72" s="707" t="str">
        <f>様式7!$F$4</f>
        <v>○○○○○○○○○○○ＥＳＣＯ事業</v>
      </c>
    </row>
    <row r="73" spans="1:57" ht="21">
      <c r="A73" s="1988"/>
      <c r="B73" s="1988"/>
      <c r="C73" s="1988"/>
      <c r="D73" s="1988"/>
      <c r="E73" s="1988"/>
      <c r="F73" s="1988"/>
      <c r="G73" s="1988"/>
      <c r="H73" s="1988"/>
      <c r="I73" s="1988"/>
      <c r="J73" s="1988"/>
      <c r="K73" s="1989"/>
      <c r="L73" s="1989"/>
      <c r="M73" s="1989"/>
      <c r="N73" s="1989"/>
      <c r="O73" s="1989"/>
      <c r="P73" s="1989"/>
      <c r="Q73" s="1989"/>
      <c r="R73" s="1989"/>
      <c r="S73" s="1086"/>
      <c r="T73" s="352"/>
      <c r="U73" s="352"/>
      <c r="V73" s="352"/>
      <c r="W73" s="352"/>
      <c r="X73" s="352"/>
      <c r="Y73" s="352"/>
      <c r="Z73" s="352"/>
      <c r="AA73" s="352"/>
      <c r="AB73" s="352"/>
      <c r="AC73" s="352"/>
      <c r="AD73" s="352"/>
      <c r="AE73" s="352"/>
      <c r="AF73" s="352"/>
      <c r="AG73" s="352"/>
    </row>
    <row r="74" spans="1:57">
      <c r="A74" s="352"/>
      <c r="B74" s="352"/>
      <c r="C74" s="352"/>
      <c r="D74" s="352"/>
      <c r="E74" s="352"/>
      <c r="F74" s="352"/>
      <c r="G74" s="352"/>
      <c r="H74" s="352"/>
      <c r="I74" s="352"/>
      <c r="J74" s="352"/>
      <c r="K74" s="352"/>
      <c r="L74" s="352"/>
      <c r="M74" s="352"/>
      <c r="N74" s="352"/>
      <c r="O74" s="352"/>
      <c r="P74" s="352"/>
      <c r="Q74" s="352"/>
      <c r="R74" s="352"/>
      <c r="S74" s="352"/>
      <c r="T74" s="352"/>
      <c r="U74" s="352"/>
      <c r="V74" s="352"/>
      <c r="W74" s="352"/>
      <c r="X74" s="352"/>
      <c r="Y74" s="352"/>
      <c r="Z74" s="352"/>
      <c r="AA74" s="352"/>
      <c r="AB74" s="352"/>
      <c r="AC74" s="352"/>
      <c r="AD74" s="352"/>
      <c r="AE74" s="352"/>
      <c r="AF74" s="352"/>
      <c r="AG74" s="352"/>
    </row>
    <row r="75" spans="1:57">
      <c r="A75" s="352"/>
      <c r="B75" s="352"/>
      <c r="C75" s="352"/>
      <c r="D75" s="352"/>
      <c r="E75" s="352"/>
      <c r="F75" s="352"/>
      <c r="G75" s="352"/>
      <c r="H75" s="352"/>
      <c r="I75" s="352"/>
      <c r="J75" s="352"/>
      <c r="K75" s="352"/>
      <c r="L75" s="352"/>
      <c r="M75" s="352"/>
      <c r="N75" s="352"/>
      <c r="O75" s="352"/>
      <c r="P75" s="352"/>
      <c r="Q75" s="352"/>
      <c r="R75" s="352"/>
      <c r="S75" s="352"/>
      <c r="T75" s="352"/>
      <c r="U75" s="352"/>
      <c r="V75" s="352"/>
      <c r="W75" s="352"/>
      <c r="X75" s="352"/>
      <c r="Y75" s="352"/>
      <c r="Z75" s="352"/>
      <c r="AA75" s="352"/>
      <c r="AB75" s="352"/>
      <c r="AC75" s="352"/>
      <c r="AD75" s="352"/>
      <c r="AE75" s="352"/>
      <c r="AF75" s="352"/>
      <c r="AG75" s="352"/>
    </row>
    <row r="76" spans="1:57">
      <c r="A76" s="352"/>
      <c r="B76" s="352"/>
      <c r="C76" s="352"/>
      <c r="D76" s="352"/>
      <c r="E76" s="352"/>
      <c r="F76" s="352"/>
      <c r="G76" s="352"/>
      <c r="H76" s="352"/>
      <c r="I76" s="352"/>
      <c r="J76" s="352"/>
      <c r="K76" s="352"/>
      <c r="L76" s="352"/>
      <c r="M76" s="352"/>
      <c r="N76" s="352"/>
      <c r="O76" s="352"/>
      <c r="P76" s="352"/>
      <c r="Q76" s="352"/>
      <c r="R76" s="352"/>
      <c r="S76" s="352"/>
      <c r="T76" s="352"/>
      <c r="U76" s="352"/>
      <c r="V76" s="352"/>
      <c r="W76" s="352"/>
      <c r="X76" s="352"/>
      <c r="Y76" s="352"/>
      <c r="Z76" s="352"/>
      <c r="AA76" s="352"/>
      <c r="AB76" s="352"/>
      <c r="AC76" s="352"/>
      <c r="AD76" s="352"/>
      <c r="AE76" s="352"/>
      <c r="AF76" s="352"/>
      <c r="AG76" s="352"/>
    </row>
    <row r="77" spans="1:57">
      <c r="A77" s="352"/>
      <c r="B77" s="352"/>
      <c r="C77" s="352"/>
      <c r="D77" s="352"/>
      <c r="E77" s="352"/>
      <c r="F77" s="352"/>
      <c r="G77" s="352"/>
      <c r="H77" s="352"/>
      <c r="I77" s="352"/>
      <c r="J77" s="352"/>
      <c r="K77" s="352"/>
      <c r="L77" s="352"/>
      <c r="M77" s="352"/>
      <c r="N77" s="352"/>
      <c r="O77" s="352"/>
      <c r="P77" s="352"/>
      <c r="Q77" s="352"/>
      <c r="R77" s="352"/>
      <c r="S77" s="352"/>
      <c r="T77" s="352"/>
      <c r="U77" s="352"/>
      <c r="V77" s="352"/>
      <c r="W77" s="352"/>
      <c r="X77" s="352"/>
      <c r="Y77" s="352"/>
      <c r="Z77" s="352"/>
      <c r="AA77" s="352"/>
      <c r="AB77" s="352"/>
      <c r="AC77" s="352"/>
      <c r="AD77" s="352"/>
      <c r="AE77" s="352"/>
      <c r="AF77" s="352"/>
      <c r="AG77" s="352"/>
    </row>
    <row r="78" spans="1:57">
      <c r="A78" s="352"/>
      <c r="B78" s="352"/>
      <c r="C78" s="352"/>
      <c r="D78" s="352"/>
      <c r="E78" s="352"/>
      <c r="F78" s="352"/>
      <c r="G78" s="352"/>
      <c r="H78" s="352"/>
      <c r="I78" s="352"/>
      <c r="J78" s="352"/>
      <c r="K78" s="352"/>
      <c r="L78" s="352"/>
      <c r="M78" s="352"/>
      <c r="N78" s="352"/>
      <c r="O78" s="352"/>
      <c r="P78" s="352"/>
      <c r="Q78" s="352"/>
      <c r="R78" s="352"/>
      <c r="S78" s="352"/>
      <c r="T78" s="352"/>
      <c r="U78" s="352"/>
      <c r="V78" s="352"/>
      <c r="W78" s="352"/>
      <c r="X78" s="352"/>
      <c r="Y78" s="352"/>
      <c r="Z78" s="352"/>
      <c r="AA78" s="352"/>
      <c r="AB78" s="352"/>
      <c r="AC78" s="352"/>
      <c r="AD78" s="352"/>
      <c r="AE78" s="352"/>
      <c r="AF78" s="352"/>
      <c r="AG78" s="352"/>
    </row>
    <row r="79" spans="1:57">
      <c r="A79" s="352"/>
      <c r="B79" s="352"/>
      <c r="C79" s="352"/>
      <c r="D79" s="352"/>
      <c r="E79" s="352"/>
      <c r="F79" s="352"/>
      <c r="G79" s="352"/>
      <c r="H79" s="352"/>
      <c r="I79" s="352"/>
      <c r="J79" s="352"/>
      <c r="K79" s="352"/>
      <c r="L79" s="352"/>
      <c r="M79" s="352"/>
      <c r="N79" s="352"/>
      <c r="O79" s="352"/>
      <c r="P79" s="352"/>
      <c r="Q79" s="352"/>
      <c r="R79" s="352"/>
      <c r="S79" s="352"/>
      <c r="T79" s="352"/>
      <c r="U79" s="352"/>
      <c r="V79" s="352"/>
      <c r="W79" s="352"/>
      <c r="X79" s="352"/>
      <c r="Y79" s="352"/>
      <c r="Z79" s="352"/>
      <c r="AA79" s="352"/>
      <c r="AB79" s="352"/>
      <c r="AC79" s="352"/>
      <c r="AD79" s="352"/>
      <c r="AE79" s="352"/>
      <c r="AF79" s="352"/>
      <c r="AG79" s="352"/>
    </row>
    <row r="80" spans="1:57">
      <c r="A80" s="352"/>
      <c r="B80" s="352"/>
      <c r="C80" s="352"/>
      <c r="D80" s="352"/>
      <c r="E80" s="352"/>
      <c r="F80" s="352"/>
      <c r="G80" s="352"/>
      <c r="H80" s="352"/>
      <c r="I80" s="352"/>
      <c r="J80" s="352"/>
      <c r="K80" s="352"/>
      <c r="L80" s="352"/>
      <c r="M80" s="352"/>
      <c r="N80" s="352"/>
      <c r="O80" s="352"/>
      <c r="P80" s="352"/>
      <c r="Q80" s="352"/>
      <c r="R80" s="352"/>
      <c r="S80" s="352"/>
      <c r="T80" s="352"/>
      <c r="U80" s="352"/>
      <c r="V80" s="352"/>
      <c r="W80" s="352"/>
      <c r="X80" s="352"/>
      <c r="Y80" s="352"/>
      <c r="Z80" s="352"/>
      <c r="AA80" s="352"/>
      <c r="AB80" s="352"/>
      <c r="AC80" s="352"/>
      <c r="AD80" s="352"/>
      <c r="AE80" s="352"/>
      <c r="AF80" s="352"/>
      <c r="AG80" s="352"/>
    </row>
    <row r="81" spans="1:33">
      <c r="A81" s="352"/>
      <c r="B81" s="352"/>
      <c r="C81" s="352"/>
      <c r="D81" s="352"/>
      <c r="E81" s="352"/>
      <c r="F81" s="352"/>
      <c r="G81" s="352"/>
      <c r="H81" s="352"/>
      <c r="I81" s="352"/>
      <c r="J81" s="352"/>
      <c r="K81" s="352"/>
      <c r="L81" s="352"/>
      <c r="M81" s="352"/>
      <c r="N81" s="352"/>
      <c r="O81" s="352"/>
      <c r="P81" s="352"/>
      <c r="Q81" s="352"/>
      <c r="R81" s="352"/>
      <c r="S81" s="352"/>
      <c r="T81" s="352"/>
      <c r="U81" s="352"/>
      <c r="V81" s="352"/>
      <c r="W81" s="352"/>
      <c r="X81" s="352"/>
      <c r="Y81" s="352"/>
      <c r="Z81" s="352"/>
      <c r="AA81" s="352"/>
      <c r="AB81" s="352"/>
      <c r="AC81" s="352"/>
      <c r="AD81" s="352"/>
      <c r="AE81" s="352"/>
      <c r="AF81" s="352"/>
      <c r="AG81" s="352"/>
    </row>
    <row r="82" spans="1:33">
      <c r="A82" s="352"/>
      <c r="B82" s="352"/>
      <c r="C82" s="352"/>
      <c r="D82" s="352"/>
      <c r="E82" s="352"/>
      <c r="F82" s="352"/>
      <c r="G82" s="352"/>
      <c r="H82" s="352"/>
      <c r="I82" s="352"/>
      <c r="J82" s="352"/>
      <c r="K82" s="352"/>
      <c r="L82" s="352"/>
      <c r="M82" s="352"/>
      <c r="N82" s="352"/>
      <c r="O82" s="352"/>
      <c r="P82" s="352"/>
      <c r="Q82" s="352"/>
      <c r="R82" s="352"/>
      <c r="S82" s="352"/>
      <c r="T82" s="352"/>
      <c r="U82" s="352"/>
      <c r="V82" s="352"/>
      <c r="W82" s="352"/>
      <c r="X82" s="352"/>
      <c r="Y82" s="352"/>
      <c r="Z82" s="352"/>
      <c r="AA82" s="352"/>
      <c r="AB82" s="352"/>
      <c r="AC82" s="352"/>
      <c r="AD82" s="352"/>
      <c r="AE82" s="352"/>
      <c r="AF82" s="352"/>
      <c r="AG82" s="352"/>
    </row>
    <row r="83" spans="1:33">
      <c r="A83" s="352"/>
      <c r="B83" s="352"/>
      <c r="C83" s="352"/>
      <c r="D83" s="352"/>
      <c r="E83" s="352"/>
      <c r="F83" s="352"/>
      <c r="G83" s="352"/>
      <c r="H83" s="352"/>
      <c r="I83" s="352"/>
      <c r="J83" s="352"/>
      <c r="K83" s="352"/>
      <c r="L83" s="352"/>
      <c r="M83" s="352"/>
      <c r="N83" s="352"/>
      <c r="O83" s="352"/>
      <c r="P83" s="352"/>
      <c r="Q83" s="352"/>
      <c r="R83" s="352"/>
      <c r="S83" s="352"/>
      <c r="T83" s="352"/>
      <c r="U83" s="352"/>
      <c r="V83" s="352"/>
      <c r="W83" s="352"/>
      <c r="X83" s="352"/>
      <c r="Y83" s="352"/>
      <c r="Z83" s="352"/>
      <c r="AA83" s="352"/>
      <c r="AB83" s="352"/>
      <c r="AC83" s="352"/>
      <c r="AD83" s="352"/>
      <c r="AE83" s="352"/>
      <c r="AF83" s="352"/>
      <c r="AG83" s="352"/>
    </row>
    <row r="84" spans="1:33">
      <c r="A84" s="352"/>
      <c r="B84" s="352"/>
      <c r="C84" s="352"/>
      <c r="D84" s="352"/>
      <c r="E84" s="352"/>
      <c r="F84" s="352"/>
      <c r="G84" s="352"/>
      <c r="H84" s="352"/>
      <c r="I84" s="352"/>
      <c r="J84" s="352"/>
      <c r="K84" s="352"/>
      <c r="L84" s="352"/>
      <c r="M84" s="352"/>
      <c r="N84" s="352"/>
      <c r="O84" s="352"/>
      <c r="P84" s="352"/>
      <c r="Q84" s="352"/>
      <c r="R84" s="352"/>
      <c r="S84" s="352"/>
      <c r="T84" s="352"/>
      <c r="U84" s="352"/>
      <c r="V84" s="352"/>
      <c r="W84" s="352"/>
      <c r="X84" s="352"/>
      <c r="Y84" s="352"/>
      <c r="Z84" s="352"/>
      <c r="AA84" s="352"/>
      <c r="AB84" s="352"/>
      <c r="AC84" s="352"/>
      <c r="AD84" s="352"/>
      <c r="AE84" s="352"/>
      <c r="AF84" s="352"/>
      <c r="AG84" s="352"/>
    </row>
    <row r="85" spans="1:33">
      <c r="A85" s="352"/>
      <c r="B85" s="352"/>
      <c r="C85" s="352"/>
      <c r="D85" s="352"/>
      <c r="E85" s="352"/>
      <c r="F85" s="352"/>
      <c r="G85" s="352"/>
      <c r="H85" s="352"/>
      <c r="I85" s="352"/>
      <c r="J85" s="352"/>
      <c r="K85" s="352"/>
      <c r="L85" s="352"/>
      <c r="M85" s="352"/>
      <c r="N85" s="352"/>
      <c r="O85" s="352"/>
      <c r="P85" s="352"/>
      <c r="Q85" s="352"/>
      <c r="R85" s="352"/>
      <c r="S85" s="352"/>
      <c r="T85" s="352"/>
      <c r="U85" s="352"/>
      <c r="V85" s="352"/>
      <c r="W85" s="352"/>
      <c r="X85" s="352"/>
      <c r="Y85" s="352"/>
      <c r="Z85" s="352"/>
      <c r="AA85" s="352"/>
      <c r="AB85" s="352"/>
      <c r="AC85" s="352"/>
      <c r="AD85" s="352"/>
      <c r="AE85" s="352"/>
      <c r="AF85" s="352"/>
      <c r="AG85" s="352"/>
    </row>
    <row r="86" spans="1:33">
      <c r="A86" s="352"/>
      <c r="B86" s="352"/>
      <c r="C86" s="352"/>
      <c r="D86" s="352"/>
      <c r="E86" s="352"/>
      <c r="F86" s="352"/>
      <c r="G86" s="352"/>
      <c r="H86" s="352"/>
      <c r="I86" s="352"/>
      <c r="J86" s="352"/>
      <c r="K86" s="352"/>
      <c r="L86" s="352"/>
      <c r="M86" s="352"/>
      <c r="N86" s="352"/>
      <c r="O86" s="352"/>
      <c r="P86" s="352"/>
      <c r="Q86" s="352"/>
      <c r="R86" s="352"/>
      <c r="S86" s="352"/>
      <c r="T86" s="352"/>
      <c r="U86" s="352"/>
      <c r="V86" s="352"/>
      <c r="W86" s="352"/>
      <c r="X86" s="352"/>
      <c r="Y86" s="352"/>
      <c r="Z86" s="352"/>
      <c r="AA86" s="352"/>
      <c r="AB86" s="352"/>
      <c r="AC86" s="352"/>
      <c r="AD86" s="352"/>
      <c r="AE86" s="352"/>
      <c r="AF86" s="352"/>
      <c r="AG86" s="352"/>
    </row>
  </sheetData>
  <mergeCells count="1281">
    <mergeCell ref="N67:O67"/>
    <mergeCell ref="P67:Q67"/>
    <mergeCell ref="R67:S67"/>
    <mergeCell ref="T67:U67"/>
    <mergeCell ref="V67:W67"/>
    <mergeCell ref="X67:Y67"/>
    <mergeCell ref="A71:AG71"/>
    <mergeCell ref="A73:D73"/>
    <mergeCell ref="E73:J73"/>
    <mergeCell ref="K73:N73"/>
    <mergeCell ref="O73:R73"/>
    <mergeCell ref="AT68:AU68"/>
    <mergeCell ref="AV68:AW68"/>
    <mergeCell ref="AX68:AY68"/>
    <mergeCell ref="B67:C67"/>
    <mergeCell ref="D67:E67"/>
    <mergeCell ref="F67:G67"/>
    <mergeCell ref="H67:I67"/>
    <mergeCell ref="J67:K67"/>
    <mergeCell ref="L67:M67"/>
    <mergeCell ref="AZ68:BA68"/>
    <mergeCell ref="BB68:BC68"/>
    <mergeCell ref="BD68:BE68"/>
    <mergeCell ref="Z68:AA68"/>
    <mergeCell ref="AB68:AC68"/>
    <mergeCell ref="AD68:AE68"/>
    <mergeCell ref="AF68:AG68"/>
    <mergeCell ref="AH68:AI68"/>
    <mergeCell ref="AP68:AQ68"/>
    <mergeCell ref="N68:O68"/>
    <mergeCell ref="P68:Q68"/>
    <mergeCell ref="R68:S68"/>
    <mergeCell ref="T68:U68"/>
    <mergeCell ref="V68:W68"/>
    <mergeCell ref="X68:Y68"/>
    <mergeCell ref="B68:C68"/>
    <mergeCell ref="D68:E68"/>
    <mergeCell ref="F68:G68"/>
    <mergeCell ref="H68:I68"/>
    <mergeCell ref="J68:K68"/>
    <mergeCell ref="L68:M68"/>
    <mergeCell ref="AT66:AU66"/>
    <mergeCell ref="AV66:AW66"/>
    <mergeCell ref="AX66:AY66"/>
    <mergeCell ref="AZ66:BA66"/>
    <mergeCell ref="BB66:BC66"/>
    <mergeCell ref="BD66:BE66"/>
    <mergeCell ref="Z66:AA66"/>
    <mergeCell ref="AB66:AC66"/>
    <mergeCell ref="AD66:AE66"/>
    <mergeCell ref="AF66:AG66"/>
    <mergeCell ref="AH66:AI66"/>
    <mergeCell ref="AP66:AQ66"/>
    <mergeCell ref="N66:O66"/>
    <mergeCell ref="P66:Q66"/>
    <mergeCell ref="R66:S66"/>
    <mergeCell ref="T66:U66"/>
    <mergeCell ref="V66:W66"/>
    <mergeCell ref="X66:Y66"/>
    <mergeCell ref="B66:C66"/>
    <mergeCell ref="D66:E66"/>
    <mergeCell ref="F66:G66"/>
    <mergeCell ref="H66:I66"/>
    <mergeCell ref="J66:K66"/>
    <mergeCell ref="L66:M66"/>
    <mergeCell ref="AT67:AU67"/>
    <mergeCell ref="AV67:AW67"/>
    <mergeCell ref="AT65:AU65"/>
    <mergeCell ref="AV65:AW65"/>
    <mergeCell ref="AX65:AY65"/>
    <mergeCell ref="AZ65:BA65"/>
    <mergeCell ref="BB65:BC65"/>
    <mergeCell ref="BD65:BE65"/>
    <mergeCell ref="AD65:AE65"/>
    <mergeCell ref="AF65:AG65"/>
    <mergeCell ref="AH65:AI65"/>
    <mergeCell ref="AN65:AN68"/>
    <mergeCell ref="AP65:AQ65"/>
    <mergeCell ref="AR65:AS65"/>
    <mergeCell ref="AR66:AS66"/>
    <mergeCell ref="AR67:AS67"/>
    <mergeCell ref="AR68:AS68"/>
    <mergeCell ref="R65:S65"/>
    <mergeCell ref="T65:U65"/>
    <mergeCell ref="V65:W65"/>
    <mergeCell ref="X65:Y65"/>
    <mergeCell ref="Z65:AA65"/>
    <mergeCell ref="AB65:AC65"/>
    <mergeCell ref="AX67:AY67"/>
    <mergeCell ref="AZ67:BA67"/>
    <mergeCell ref="BB67:BC67"/>
    <mergeCell ref="BD67:BE67"/>
    <mergeCell ref="Z67:AA67"/>
    <mergeCell ref="AB67:AC67"/>
    <mergeCell ref="AD67:AE67"/>
    <mergeCell ref="AF67:AG67"/>
    <mergeCell ref="AH67:AI67"/>
    <mergeCell ref="AP67:AQ67"/>
    <mergeCell ref="BD64:BE64"/>
    <mergeCell ref="A65:A68"/>
    <mergeCell ref="B65:C65"/>
    <mergeCell ref="D65:E65"/>
    <mergeCell ref="F65:G65"/>
    <mergeCell ref="H65:I65"/>
    <mergeCell ref="J65:K65"/>
    <mergeCell ref="L65:M65"/>
    <mergeCell ref="N65:O65"/>
    <mergeCell ref="P65:Q65"/>
    <mergeCell ref="AR64:AS64"/>
    <mergeCell ref="AT64:AU64"/>
    <mergeCell ref="AV64:AW64"/>
    <mergeCell ref="AX64:AY64"/>
    <mergeCell ref="AZ64:BA64"/>
    <mergeCell ref="BB64:BC64"/>
    <mergeCell ref="Z64:AA64"/>
    <mergeCell ref="AB64:AC64"/>
    <mergeCell ref="AD64:AE64"/>
    <mergeCell ref="AF64:AG64"/>
    <mergeCell ref="AH64:AI64"/>
    <mergeCell ref="AP64:AQ64"/>
    <mergeCell ref="N64:O64"/>
    <mergeCell ref="P64:Q64"/>
    <mergeCell ref="R64:S64"/>
    <mergeCell ref="AX62:AY62"/>
    <mergeCell ref="AZ62:BA62"/>
    <mergeCell ref="BB62:BC62"/>
    <mergeCell ref="BD62:BE62"/>
    <mergeCell ref="B63:C63"/>
    <mergeCell ref="D63:E63"/>
    <mergeCell ref="F63:G63"/>
    <mergeCell ref="H63:I63"/>
    <mergeCell ref="J63:K63"/>
    <mergeCell ref="L63:M63"/>
    <mergeCell ref="Z62:AA62"/>
    <mergeCell ref="AB62:AC62"/>
    <mergeCell ref="AD62:AE62"/>
    <mergeCell ref="AF62:AG62"/>
    <mergeCell ref="AH62:AI62"/>
    <mergeCell ref="AP62:AQ62"/>
    <mergeCell ref="N62:O62"/>
    <mergeCell ref="P62:Q62"/>
    <mergeCell ref="R62:S62"/>
    <mergeCell ref="T62:U62"/>
    <mergeCell ref="V62:W62"/>
    <mergeCell ref="X62:Y62"/>
    <mergeCell ref="AT63:AU63"/>
    <mergeCell ref="AV63:AW63"/>
    <mergeCell ref="AX63:AY63"/>
    <mergeCell ref="AV61:AW61"/>
    <mergeCell ref="AR62:AS62"/>
    <mergeCell ref="AT62:AU62"/>
    <mergeCell ref="AV62:AW62"/>
    <mergeCell ref="AR63:AS63"/>
    <mergeCell ref="X61:Y61"/>
    <mergeCell ref="Z61:AA61"/>
    <mergeCell ref="AB61:AC61"/>
    <mergeCell ref="AD61:AE61"/>
    <mergeCell ref="AF61:AG61"/>
    <mergeCell ref="T64:U64"/>
    <mergeCell ref="V64:W64"/>
    <mergeCell ref="X64:Y64"/>
    <mergeCell ref="B64:C64"/>
    <mergeCell ref="D64:E64"/>
    <mergeCell ref="F64:G64"/>
    <mergeCell ref="H64:I64"/>
    <mergeCell ref="J64:K64"/>
    <mergeCell ref="L64:M64"/>
    <mergeCell ref="AH63:AI63"/>
    <mergeCell ref="AP63:AQ63"/>
    <mergeCell ref="N63:O63"/>
    <mergeCell ref="P63:Q63"/>
    <mergeCell ref="R63:S63"/>
    <mergeCell ref="T63:U63"/>
    <mergeCell ref="V63:W63"/>
    <mergeCell ref="X63:Y63"/>
    <mergeCell ref="AH61:AI61"/>
    <mergeCell ref="L61:M61"/>
    <mergeCell ref="N61:O61"/>
    <mergeCell ref="P61:Q61"/>
    <mergeCell ref="R61:S61"/>
    <mergeCell ref="A61:A64"/>
    <mergeCell ref="B61:C61"/>
    <mergeCell ref="D61:E61"/>
    <mergeCell ref="F61:G61"/>
    <mergeCell ref="H61:I61"/>
    <mergeCell ref="J61:K61"/>
    <mergeCell ref="AF60:AG60"/>
    <mergeCell ref="AH60:AI60"/>
    <mergeCell ref="AP60:AQ60"/>
    <mergeCell ref="AR60:AS60"/>
    <mergeCell ref="AZ63:BA63"/>
    <mergeCell ref="BB63:BC63"/>
    <mergeCell ref="BD63:BE63"/>
    <mergeCell ref="Z63:AA63"/>
    <mergeCell ref="AB63:AC63"/>
    <mergeCell ref="AD63:AE63"/>
    <mergeCell ref="AF63:AG63"/>
    <mergeCell ref="AX61:AY61"/>
    <mergeCell ref="AZ61:BA61"/>
    <mergeCell ref="BB61:BC61"/>
    <mergeCell ref="BD61:BE61"/>
    <mergeCell ref="B62:C62"/>
    <mergeCell ref="D62:E62"/>
    <mergeCell ref="F62:G62"/>
    <mergeCell ref="H62:I62"/>
    <mergeCell ref="J62:K62"/>
    <mergeCell ref="L62:M62"/>
    <mergeCell ref="AN61:AN64"/>
    <mergeCell ref="AO61:AO64"/>
    <mergeCell ref="AP61:AQ61"/>
    <mergeCell ref="AR61:AS61"/>
    <mergeCell ref="AT61:AU61"/>
    <mergeCell ref="T61:U61"/>
    <mergeCell ref="V61:W61"/>
    <mergeCell ref="BD59:BE59"/>
    <mergeCell ref="B60:C60"/>
    <mergeCell ref="D60:E60"/>
    <mergeCell ref="F60:G60"/>
    <mergeCell ref="H60:I60"/>
    <mergeCell ref="J60:K60"/>
    <mergeCell ref="L60:M60"/>
    <mergeCell ref="N60:O60"/>
    <mergeCell ref="P60:Q60"/>
    <mergeCell ref="R60:S60"/>
    <mergeCell ref="AR59:AS59"/>
    <mergeCell ref="AT59:AU59"/>
    <mergeCell ref="AV59:AW59"/>
    <mergeCell ref="AX59:AY59"/>
    <mergeCell ref="AZ59:BA59"/>
    <mergeCell ref="BB59:BC59"/>
    <mergeCell ref="Z59:AA59"/>
    <mergeCell ref="AB59:AC59"/>
    <mergeCell ref="AD59:AE59"/>
    <mergeCell ref="AF59:AG59"/>
    <mergeCell ref="AH59:AI59"/>
    <mergeCell ref="AP59:AQ59"/>
    <mergeCell ref="N59:O59"/>
    <mergeCell ref="P59:Q59"/>
    <mergeCell ref="R59:S59"/>
    <mergeCell ref="T59:U59"/>
    <mergeCell ref="V59:W59"/>
    <mergeCell ref="X59:Y59"/>
    <mergeCell ref="AX60:AY60"/>
    <mergeCell ref="AZ60:BA60"/>
    <mergeCell ref="BB60:BC60"/>
    <mergeCell ref="BD60:BE60"/>
    <mergeCell ref="AX58:AY58"/>
    <mergeCell ref="AZ58:BA58"/>
    <mergeCell ref="BB58:BC58"/>
    <mergeCell ref="BD58:BE58"/>
    <mergeCell ref="B59:C59"/>
    <mergeCell ref="D59:E59"/>
    <mergeCell ref="F59:G59"/>
    <mergeCell ref="H59:I59"/>
    <mergeCell ref="J59:K59"/>
    <mergeCell ref="L59:M59"/>
    <mergeCell ref="P58:Q58"/>
    <mergeCell ref="R58:S58"/>
    <mergeCell ref="T58:U58"/>
    <mergeCell ref="V58:W58"/>
    <mergeCell ref="X58:Y58"/>
    <mergeCell ref="Z58:AA58"/>
    <mergeCell ref="AZ57:BA57"/>
    <mergeCell ref="BB57:BC57"/>
    <mergeCell ref="BD57:BE57"/>
    <mergeCell ref="B58:C58"/>
    <mergeCell ref="D58:E58"/>
    <mergeCell ref="F58:G58"/>
    <mergeCell ref="H58:I58"/>
    <mergeCell ref="J58:K58"/>
    <mergeCell ref="L58:M58"/>
    <mergeCell ref="N58:O58"/>
    <mergeCell ref="AO57:AO60"/>
    <mergeCell ref="AP57:AQ57"/>
    <mergeCell ref="AR57:AS57"/>
    <mergeCell ref="AT57:AU57"/>
    <mergeCell ref="AV57:AW57"/>
    <mergeCell ref="AX57:AY57"/>
    <mergeCell ref="AP58:AQ58"/>
    <mergeCell ref="AR58:AS58"/>
    <mergeCell ref="AT58:AU58"/>
    <mergeCell ref="AV58:AW58"/>
    <mergeCell ref="Z57:AA57"/>
    <mergeCell ref="AB57:AC57"/>
    <mergeCell ref="AD57:AE57"/>
    <mergeCell ref="AF57:AG57"/>
    <mergeCell ref="AH57:AI57"/>
    <mergeCell ref="AN57:AN60"/>
    <mergeCell ref="AB58:AC58"/>
    <mergeCell ref="AD58:AE58"/>
    <mergeCell ref="AF58:AG58"/>
    <mergeCell ref="AH58:AI58"/>
    <mergeCell ref="N57:O57"/>
    <mergeCell ref="P57:Q57"/>
    <mergeCell ref="R57:S57"/>
    <mergeCell ref="T57:U57"/>
    <mergeCell ref="V57:W57"/>
    <mergeCell ref="X57:Y57"/>
    <mergeCell ref="AT60:AU60"/>
    <mergeCell ref="AV60:AW60"/>
    <mergeCell ref="T60:U60"/>
    <mergeCell ref="V60:W60"/>
    <mergeCell ref="X60:Y60"/>
    <mergeCell ref="Z60:AA60"/>
    <mergeCell ref="AB60:AC60"/>
    <mergeCell ref="AD60:AE60"/>
    <mergeCell ref="AZ56:BA56"/>
    <mergeCell ref="BB56:BC56"/>
    <mergeCell ref="BD56:BE56"/>
    <mergeCell ref="A57:A60"/>
    <mergeCell ref="B57:C57"/>
    <mergeCell ref="D57:E57"/>
    <mergeCell ref="F57:G57"/>
    <mergeCell ref="H57:I57"/>
    <mergeCell ref="J57:K57"/>
    <mergeCell ref="L57:M57"/>
    <mergeCell ref="AH56:AI56"/>
    <mergeCell ref="AP56:AQ56"/>
    <mergeCell ref="AR56:AS56"/>
    <mergeCell ref="AT56:AU56"/>
    <mergeCell ref="AV56:AW56"/>
    <mergeCell ref="AX56:AY56"/>
    <mergeCell ref="V56:W56"/>
    <mergeCell ref="X56:Y56"/>
    <mergeCell ref="Z56:AA56"/>
    <mergeCell ref="AB56:AC56"/>
    <mergeCell ref="BD54:BE54"/>
    <mergeCell ref="B55:C55"/>
    <mergeCell ref="D55:E55"/>
    <mergeCell ref="F55:G55"/>
    <mergeCell ref="H55:I55"/>
    <mergeCell ref="J55:K55"/>
    <mergeCell ref="L55:M55"/>
    <mergeCell ref="Z54:AA54"/>
    <mergeCell ref="AB54:AC54"/>
    <mergeCell ref="AD54:AE54"/>
    <mergeCell ref="AF54:AG54"/>
    <mergeCell ref="AH54:AI54"/>
    <mergeCell ref="AP54:AQ54"/>
    <mergeCell ref="N54:O54"/>
    <mergeCell ref="P54:Q54"/>
    <mergeCell ref="R54:S54"/>
    <mergeCell ref="T54:U54"/>
    <mergeCell ref="AV55:AW55"/>
    <mergeCell ref="AX55:AY55"/>
    <mergeCell ref="AZ55:BA55"/>
    <mergeCell ref="BB55:BC55"/>
    <mergeCell ref="BD55:BE55"/>
    <mergeCell ref="Z55:AA55"/>
    <mergeCell ref="AB55:AC55"/>
    <mergeCell ref="AD55:AE55"/>
    <mergeCell ref="X54:Y54"/>
    <mergeCell ref="AT55:AU55"/>
    <mergeCell ref="A53:A56"/>
    <mergeCell ref="B53:C53"/>
    <mergeCell ref="D53:E53"/>
    <mergeCell ref="F53:G53"/>
    <mergeCell ref="AX54:AY54"/>
    <mergeCell ref="AZ54:BA54"/>
    <mergeCell ref="BB54:BC54"/>
    <mergeCell ref="L54:M54"/>
    <mergeCell ref="AN53:AN56"/>
    <mergeCell ref="AO53:AO56"/>
    <mergeCell ref="AP53:AQ53"/>
    <mergeCell ref="AR53:AS53"/>
    <mergeCell ref="AT53:AU53"/>
    <mergeCell ref="AV53:AW53"/>
    <mergeCell ref="AR54:AS54"/>
    <mergeCell ref="AT54:AU54"/>
    <mergeCell ref="AV54:AW54"/>
    <mergeCell ref="AR55:AS55"/>
    <mergeCell ref="X53:Y53"/>
    <mergeCell ref="Z53:AA53"/>
    <mergeCell ref="AB53:AC53"/>
    <mergeCell ref="AD53:AE53"/>
    <mergeCell ref="L53:M53"/>
    <mergeCell ref="N53:O53"/>
    <mergeCell ref="AD56:AE56"/>
    <mergeCell ref="AF56:AG56"/>
    <mergeCell ref="B56:C56"/>
    <mergeCell ref="D56:E56"/>
    <mergeCell ref="F56:G56"/>
    <mergeCell ref="H56:I56"/>
    <mergeCell ref="V54:W54"/>
    <mergeCell ref="L56:M56"/>
    <mergeCell ref="N56:O56"/>
    <mergeCell ref="P56:Q56"/>
    <mergeCell ref="R56:S56"/>
    <mergeCell ref="T56:U56"/>
    <mergeCell ref="AF55:AG55"/>
    <mergeCell ref="B54:C54"/>
    <mergeCell ref="D54:E54"/>
    <mergeCell ref="F54:G54"/>
    <mergeCell ref="H54:I54"/>
    <mergeCell ref="H53:I53"/>
    <mergeCell ref="J54:K54"/>
    <mergeCell ref="J56:K56"/>
    <mergeCell ref="AH55:AI55"/>
    <mergeCell ref="AP55:AQ55"/>
    <mergeCell ref="N55:O55"/>
    <mergeCell ref="P55:Q55"/>
    <mergeCell ref="R55:S55"/>
    <mergeCell ref="T55:U55"/>
    <mergeCell ref="V55:W55"/>
    <mergeCell ref="X55:Y55"/>
    <mergeCell ref="J53:K53"/>
    <mergeCell ref="BD52:BE52"/>
    <mergeCell ref="AB52:AC52"/>
    <mergeCell ref="AD52:AE52"/>
    <mergeCell ref="AF52:AG52"/>
    <mergeCell ref="AH52:AI52"/>
    <mergeCell ref="AP52:AQ52"/>
    <mergeCell ref="AR52:AS52"/>
    <mergeCell ref="P52:Q52"/>
    <mergeCell ref="R52:S52"/>
    <mergeCell ref="T52:U52"/>
    <mergeCell ref="V52:W52"/>
    <mergeCell ref="X52:Y52"/>
    <mergeCell ref="Z52:AA52"/>
    <mergeCell ref="P53:Q53"/>
    <mergeCell ref="R53:S53"/>
    <mergeCell ref="T53:U53"/>
    <mergeCell ref="V53:W53"/>
    <mergeCell ref="AX53:AY53"/>
    <mergeCell ref="AZ53:BA53"/>
    <mergeCell ref="BB53:BC53"/>
    <mergeCell ref="BD53:BE53"/>
    <mergeCell ref="AZ52:BA52"/>
    <mergeCell ref="BB52:BC52"/>
    <mergeCell ref="AF53:AG53"/>
    <mergeCell ref="AH53:AI53"/>
    <mergeCell ref="B52:C52"/>
    <mergeCell ref="D52:E52"/>
    <mergeCell ref="F52:G52"/>
    <mergeCell ref="H52:I52"/>
    <mergeCell ref="J52:K52"/>
    <mergeCell ref="L52:M52"/>
    <mergeCell ref="N52:O52"/>
    <mergeCell ref="AH51:AI51"/>
    <mergeCell ref="AP51:AQ51"/>
    <mergeCell ref="AR51:AS51"/>
    <mergeCell ref="AT51:AU51"/>
    <mergeCell ref="AV51:AW51"/>
    <mergeCell ref="AX51:AY51"/>
    <mergeCell ref="T51:U51"/>
    <mergeCell ref="V51:W51"/>
    <mergeCell ref="X51:Y51"/>
    <mergeCell ref="Z51:AA51"/>
    <mergeCell ref="AB51:AC51"/>
    <mergeCell ref="AD51:AE51"/>
    <mergeCell ref="AT52:AU52"/>
    <mergeCell ref="AV52:AW52"/>
    <mergeCell ref="AX52:AY52"/>
    <mergeCell ref="BD50:BE50"/>
    <mergeCell ref="B51:C51"/>
    <mergeCell ref="D51:E51"/>
    <mergeCell ref="F51:G51"/>
    <mergeCell ref="H51:I51"/>
    <mergeCell ref="J51:K51"/>
    <mergeCell ref="L51:M51"/>
    <mergeCell ref="N51:O51"/>
    <mergeCell ref="P51:Q51"/>
    <mergeCell ref="R51:S51"/>
    <mergeCell ref="AR50:AS50"/>
    <mergeCell ref="AT50:AU50"/>
    <mergeCell ref="AV50:AW50"/>
    <mergeCell ref="AX50:AY50"/>
    <mergeCell ref="AZ50:BA50"/>
    <mergeCell ref="BB50:BC50"/>
    <mergeCell ref="T50:U50"/>
    <mergeCell ref="V50:W50"/>
    <mergeCell ref="X50:Y50"/>
    <mergeCell ref="Z50:AA50"/>
    <mergeCell ref="AB50:AC50"/>
    <mergeCell ref="AD50:AE50"/>
    <mergeCell ref="AZ51:BA51"/>
    <mergeCell ref="BB51:BC51"/>
    <mergeCell ref="BD51:BE51"/>
    <mergeCell ref="BD49:BE49"/>
    <mergeCell ref="B50:C50"/>
    <mergeCell ref="D50:E50"/>
    <mergeCell ref="F50:G50"/>
    <mergeCell ref="H50:I50"/>
    <mergeCell ref="J50:K50"/>
    <mergeCell ref="L50:M50"/>
    <mergeCell ref="N50:O50"/>
    <mergeCell ref="P50:Q50"/>
    <mergeCell ref="R50:S50"/>
    <mergeCell ref="AR49:AS49"/>
    <mergeCell ref="AT49:AU49"/>
    <mergeCell ref="AV49:AW49"/>
    <mergeCell ref="AX49:AY49"/>
    <mergeCell ref="AZ49:BA49"/>
    <mergeCell ref="BB49:BC49"/>
    <mergeCell ref="AD49:AE49"/>
    <mergeCell ref="AF49:AG49"/>
    <mergeCell ref="AH49:AI49"/>
    <mergeCell ref="AN49:AN52"/>
    <mergeCell ref="AO49:AO52"/>
    <mergeCell ref="AP49:AQ49"/>
    <mergeCell ref="AF50:AG50"/>
    <mergeCell ref="AH50:AI50"/>
    <mergeCell ref="AP50:AQ50"/>
    <mergeCell ref="AF51:AG51"/>
    <mergeCell ref="R49:S49"/>
    <mergeCell ref="T49:U49"/>
    <mergeCell ref="V49:W49"/>
    <mergeCell ref="X49:Y49"/>
    <mergeCell ref="Z49:AA49"/>
    <mergeCell ref="AB49:AC49"/>
    <mergeCell ref="BD48:BE48"/>
    <mergeCell ref="A49:A52"/>
    <mergeCell ref="B49:C49"/>
    <mergeCell ref="D49:E49"/>
    <mergeCell ref="F49:G49"/>
    <mergeCell ref="H49:I49"/>
    <mergeCell ref="J49:K49"/>
    <mergeCell ref="L49:M49"/>
    <mergeCell ref="N49:O49"/>
    <mergeCell ref="P49:Q49"/>
    <mergeCell ref="AR48:AS48"/>
    <mergeCell ref="AT48:AU48"/>
    <mergeCell ref="AV48:AW48"/>
    <mergeCell ref="AX48:AY48"/>
    <mergeCell ref="AZ48:BA48"/>
    <mergeCell ref="BB48:BC48"/>
    <mergeCell ref="Z48:AA48"/>
    <mergeCell ref="AB48:AC48"/>
    <mergeCell ref="AD48:AE48"/>
    <mergeCell ref="AF48:AG48"/>
    <mergeCell ref="AH48:AI48"/>
    <mergeCell ref="AP48:AQ48"/>
    <mergeCell ref="N48:O48"/>
    <mergeCell ref="P48:Q48"/>
    <mergeCell ref="R48:S48"/>
    <mergeCell ref="T48:U48"/>
    <mergeCell ref="V48:W48"/>
    <mergeCell ref="X48:Y48"/>
    <mergeCell ref="B48:C48"/>
    <mergeCell ref="D48:E48"/>
    <mergeCell ref="F48:G48"/>
    <mergeCell ref="H48:I48"/>
    <mergeCell ref="AX46:AY46"/>
    <mergeCell ref="AZ46:BA46"/>
    <mergeCell ref="BB46:BC46"/>
    <mergeCell ref="BD46:BE46"/>
    <mergeCell ref="B47:C47"/>
    <mergeCell ref="D47:E47"/>
    <mergeCell ref="F47:G47"/>
    <mergeCell ref="H47:I47"/>
    <mergeCell ref="J47:K47"/>
    <mergeCell ref="L47:M47"/>
    <mergeCell ref="Z46:AA46"/>
    <mergeCell ref="AB46:AC46"/>
    <mergeCell ref="AD46:AE46"/>
    <mergeCell ref="AF46:AG46"/>
    <mergeCell ref="AH46:AI46"/>
    <mergeCell ref="AP46:AQ46"/>
    <mergeCell ref="N46:O46"/>
    <mergeCell ref="P46:Q46"/>
    <mergeCell ref="R46:S46"/>
    <mergeCell ref="T46:U46"/>
    <mergeCell ref="V46:W46"/>
    <mergeCell ref="X46:Y46"/>
    <mergeCell ref="AT47:AU47"/>
    <mergeCell ref="AV47:AW47"/>
    <mergeCell ref="AX47:AY47"/>
    <mergeCell ref="AZ47:BA47"/>
    <mergeCell ref="BB47:BC47"/>
    <mergeCell ref="BD47:BE47"/>
    <mergeCell ref="Z47:AA47"/>
    <mergeCell ref="AB47:AC47"/>
    <mergeCell ref="AD47:AE47"/>
    <mergeCell ref="AF47:AG47"/>
    <mergeCell ref="AX45:AY45"/>
    <mergeCell ref="AZ45:BA45"/>
    <mergeCell ref="BB45:BC45"/>
    <mergeCell ref="BD45:BE45"/>
    <mergeCell ref="B46:C46"/>
    <mergeCell ref="D46:E46"/>
    <mergeCell ref="F46:G46"/>
    <mergeCell ref="H46:I46"/>
    <mergeCell ref="J46:K46"/>
    <mergeCell ref="L46:M46"/>
    <mergeCell ref="AN45:AN48"/>
    <mergeCell ref="AO45:AO48"/>
    <mergeCell ref="AP45:AQ45"/>
    <mergeCell ref="AR45:AS45"/>
    <mergeCell ref="AT45:AU45"/>
    <mergeCell ref="AV45:AW45"/>
    <mergeCell ref="AR46:AS46"/>
    <mergeCell ref="AT46:AU46"/>
    <mergeCell ref="AV46:AW46"/>
    <mergeCell ref="AR47:AS47"/>
    <mergeCell ref="X45:Y45"/>
    <mergeCell ref="Z45:AA45"/>
    <mergeCell ref="AB45:AC45"/>
    <mergeCell ref="AD45:AE45"/>
    <mergeCell ref="AF45:AG45"/>
    <mergeCell ref="AH45:AI45"/>
    <mergeCell ref="L45:M45"/>
    <mergeCell ref="N45:O45"/>
    <mergeCell ref="P45:Q45"/>
    <mergeCell ref="R45:S45"/>
    <mergeCell ref="T45:U45"/>
    <mergeCell ref="V45:W45"/>
    <mergeCell ref="A45:A48"/>
    <mergeCell ref="B45:C45"/>
    <mergeCell ref="D45:E45"/>
    <mergeCell ref="F45:G45"/>
    <mergeCell ref="H45:I45"/>
    <mergeCell ref="J45:K45"/>
    <mergeCell ref="AF44:AG44"/>
    <mergeCell ref="AH44:AI44"/>
    <mergeCell ref="AP44:AQ44"/>
    <mergeCell ref="AR44:AS44"/>
    <mergeCell ref="AT44:AU44"/>
    <mergeCell ref="AV44:AW44"/>
    <mergeCell ref="T44:U44"/>
    <mergeCell ref="V44:W44"/>
    <mergeCell ref="X44:Y44"/>
    <mergeCell ref="Z44:AA44"/>
    <mergeCell ref="AB44:AC44"/>
    <mergeCell ref="AD44:AE44"/>
    <mergeCell ref="J48:K48"/>
    <mergeCell ref="L48:M48"/>
    <mergeCell ref="AH47:AI47"/>
    <mergeCell ref="AP47:AQ47"/>
    <mergeCell ref="N47:O47"/>
    <mergeCell ref="P47:Q47"/>
    <mergeCell ref="R47:S47"/>
    <mergeCell ref="T47:U47"/>
    <mergeCell ref="V47:W47"/>
    <mergeCell ref="X47:Y47"/>
    <mergeCell ref="BD43:BE43"/>
    <mergeCell ref="B44:C44"/>
    <mergeCell ref="D44:E44"/>
    <mergeCell ref="F44:G44"/>
    <mergeCell ref="H44:I44"/>
    <mergeCell ref="J44:K44"/>
    <mergeCell ref="L44:M44"/>
    <mergeCell ref="N44:O44"/>
    <mergeCell ref="P44:Q44"/>
    <mergeCell ref="R44:S44"/>
    <mergeCell ref="AR43:AS43"/>
    <mergeCell ref="AT43:AU43"/>
    <mergeCell ref="AV43:AW43"/>
    <mergeCell ref="AX43:AY43"/>
    <mergeCell ref="AZ43:BA43"/>
    <mergeCell ref="BB43:BC43"/>
    <mergeCell ref="Z43:AA43"/>
    <mergeCell ref="AB43:AC43"/>
    <mergeCell ref="AD43:AE43"/>
    <mergeCell ref="AF43:AG43"/>
    <mergeCell ref="AH43:AI43"/>
    <mergeCell ref="AP43:AQ43"/>
    <mergeCell ref="N43:O43"/>
    <mergeCell ref="P43:Q43"/>
    <mergeCell ref="R43:S43"/>
    <mergeCell ref="T43:U43"/>
    <mergeCell ref="V43:W43"/>
    <mergeCell ref="X43:Y43"/>
    <mergeCell ref="AX44:AY44"/>
    <mergeCell ref="AZ44:BA44"/>
    <mergeCell ref="BB44:BC44"/>
    <mergeCell ref="BD44:BE44"/>
    <mergeCell ref="AX42:AY42"/>
    <mergeCell ref="AZ42:BA42"/>
    <mergeCell ref="BB42:BC42"/>
    <mergeCell ref="BD42:BE42"/>
    <mergeCell ref="B43:C43"/>
    <mergeCell ref="D43:E43"/>
    <mergeCell ref="F43:G43"/>
    <mergeCell ref="H43:I43"/>
    <mergeCell ref="J43:K43"/>
    <mergeCell ref="L43:M43"/>
    <mergeCell ref="P42:Q42"/>
    <mergeCell ref="R42:S42"/>
    <mergeCell ref="T42:U42"/>
    <mergeCell ref="V42:W42"/>
    <mergeCell ref="X42:Y42"/>
    <mergeCell ref="Z42:AA42"/>
    <mergeCell ref="AZ41:BA41"/>
    <mergeCell ref="BB41:BC41"/>
    <mergeCell ref="BD41:BE41"/>
    <mergeCell ref="B42:C42"/>
    <mergeCell ref="D42:E42"/>
    <mergeCell ref="F42:G42"/>
    <mergeCell ref="H42:I42"/>
    <mergeCell ref="J42:K42"/>
    <mergeCell ref="L42:M42"/>
    <mergeCell ref="N42:O42"/>
    <mergeCell ref="AO41:AO44"/>
    <mergeCell ref="AP41:AQ41"/>
    <mergeCell ref="AR41:AS41"/>
    <mergeCell ref="AT41:AU41"/>
    <mergeCell ref="AV41:AW41"/>
    <mergeCell ref="AX41:AY41"/>
    <mergeCell ref="AP42:AQ42"/>
    <mergeCell ref="AR42:AS42"/>
    <mergeCell ref="AT42:AU42"/>
    <mergeCell ref="AV42:AW42"/>
    <mergeCell ref="Z41:AA41"/>
    <mergeCell ref="AB41:AC41"/>
    <mergeCell ref="AD41:AE41"/>
    <mergeCell ref="AF41:AG41"/>
    <mergeCell ref="AH41:AI41"/>
    <mergeCell ref="AN41:AN44"/>
    <mergeCell ref="AB42:AC42"/>
    <mergeCell ref="AD42:AE42"/>
    <mergeCell ref="AF42:AG42"/>
    <mergeCell ref="AH42:AI42"/>
    <mergeCell ref="N41:O41"/>
    <mergeCell ref="P41:Q41"/>
    <mergeCell ref="R41:S41"/>
    <mergeCell ref="T41:U41"/>
    <mergeCell ref="V41:W41"/>
    <mergeCell ref="X41:Y41"/>
    <mergeCell ref="AZ40:BA40"/>
    <mergeCell ref="BB40:BC40"/>
    <mergeCell ref="BD40:BE40"/>
    <mergeCell ref="A41:A44"/>
    <mergeCell ref="B41:C41"/>
    <mergeCell ref="D41:E41"/>
    <mergeCell ref="F41:G41"/>
    <mergeCell ref="H41:I41"/>
    <mergeCell ref="J41:K41"/>
    <mergeCell ref="L41:M41"/>
    <mergeCell ref="AH40:AI40"/>
    <mergeCell ref="AP40:AQ40"/>
    <mergeCell ref="AR40:AS40"/>
    <mergeCell ref="AT40:AU40"/>
    <mergeCell ref="AV40:AW40"/>
    <mergeCell ref="AX40:AY40"/>
    <mergeCell ref="V40:W40"/>
    <mergeCell ref="X40:Y40"/>
    <mergeCell ref="Z40:AA40"/>
    <mergeCell ref="AB40:AC40"/>
    <mergeCell ref="AD40:AE40"/>
    <mergeCell ref="AF40:AG40"/>
    <mergeCell ref="J40:K40"/>
    <mergeCell ref="L40:M40"/>
    <mergeCell ref="N40:O40"/>
    <mergeCell ref="P40:Q40"/>
    <mergeCell ref="R40:S40"/>
    <mergeCell ref="T40:U40"/>
    <mergeCell ref="A37:A40"/>
    <mergeCell ref="B37:C37"/>
    <mergeCell ref="D37:E37"/>
    <mergeCell ref="F37:G37"/>
    <mergeCell ref="AX38:AY38"/>
    <mergeCell ref="AZ38:BA38"/>
    <mergeCell ref="BB38:BC38"/>
    <mergeCell ref="BD38:BE38"/>
    <mergeCell ref="B39:C39"/>
    <mergeCell ref="D39:E39"/>
    <mergeCell ref="F39:G39"/>
    <mergeCell ref="H39:I39"/>
    <mergeCell ref="J39:K39"/>
    <mergeCell ref="L39:M39"/>
    <mergeCell ref="Z38:AA38"/>
    <mergeCell ref="AB38:AC38"/>
    <mergeCell ref="AD38:AE38"/>
    <mergeCell ref="AF38:AG38"/>
    <mergeCell ref="AH38:AI38"/>
    <mergeCell ref="AP38:AQ38"/>
    <mergeCell ref="N38:O38"/>
    <mergeCell ref="P38:Q38"/>
    <mergeCell ref="R38:S38"/>
    <mergeCell ref="T38:U38"/>
    <mergeCell ref="V38:W38"/>
    <mergeCell ref="X38:Y38"/>
    <mergeCell ref="AT39:AU39"/>
    <mergeCell ref="AV39:AW39"/>
    <mergeCell ref="AX39:AY39"/>
    <mergeCell ref="AZ39:BA39"/>
    <mergeCell ref="BB39:BC39"/>
    <mergeCell ref="BD39:BE39"/>
    <mergeCell ref="Z39:AA39"/>
    <mergeCell ref="AB39:AC39"/>
    <mergeCell ref="AD39:AE39"/>
    <mergeCell ref="AF39:AG39"/>
    <mergeCell ref="J38:K38"/>
    <mergeCell ref="L38:M38"/>
    <mergeCell ref="AN37:AN40"/>
    <mergeCell ref="AO37:AO40"/>
    <mergeCell ref="AP37:AQ37"/>
    <mergeCell ref="AR37:AS37"/>
    <mergeCell ref="AT37:AU37"/>
    <mergeCell ref="AV37:AW37"/>
    <mergeCell ref="AR38:AS38"/>
    <mergeCell ref="AT38:AU38"/>
    <mergeCell ref="AV38:AW38"/>
    <mergeCell ref="AR39:AS39"/>
    <mergeCell ref="X37:Y37"/>
    <mergeCell ref="Z37:AA37"/>
    <mergeCell ref="AB37:AC37"/>
    <mergeCell ref="AD37:AE37"/>
    <mergeCell ref="AF37:AG37"/>
    <mergeCell ref="AH37:AI37"/>
    <mergeCell ref="L37:M37"/>
    <mergeCell ref="N37:O37"/>
    <mergeCell ref="P37:Q37"/>
    <mergeCell ref="R37:S37"/>
    <mergeCell ref="T37:U37"/>
    <mergeCell ref="V37:W37"/>
    <mergeCell ref="AH39:AI39"/>
    <mergeCell ref="AP39:AQ39"/>
    <mergeCell ref="N39:O39"/>
    <mergeCell ref="P39:Q39"/>
    <mergeCell ref="R39:S39"/>
    <mergeCell ref="T39:U39"/>
    <mergeCell ref="V39:W39"/>
    <mergeCell ref="X39:Y39"/>
    <mergeCell ref="H37:I37"/>
    <mergeCell ref="J37:K37"/>
    <mergeCell ref="B40:C40"/>
    <mergeCell ref="D40:E40"/>
    <mergeCell ref="F40:G40"/>
    <mergeCell ref="H40:I40"/>
    <mergeCell ref="AT36:AU36"/>
    <mergeCell ref="AV36:AW36"/>
    <mergeCell ref="AX36:AY36"/>
    <mergeCell ref="AZ36:BA36"/>
    <mergeCell ref="BB36:BC36"/>
    <mergeCell ref="BD36:BE36"/>
    <mergeCell ref="AB36:AC36"/>
    <mergeCell ref="AD36:AE36"/>
    <mergeCell ref="AF36:AG36"/>
    <mergeCell ref="AH36:AI36"/>
    <mergeCell ref="AP36:AQ36"/>
    <mergeCell ref="AR36:AS36"/>
    <mergeCell ref="P36:Q36"/>
    <mergeCell ref="R36:S36"/>
    <mergeCell ref="T36:U36"/>
    <mergeCell ref="V36:W36"/>
    <mergeCell ref="X36:Y36"/>
    <mergeCell ref="Z36:AA36"/>
    <mergeCell ref="AX37:AY37"/>
    <mergeCell ref="AZ37:BA37"/>
    <mergeCell ref="BB37:BC37"/>
    <mergeCell ref="BD37:BE37"/>
    <mergeCell ref="B38:C38"/>
    <mergeCell ref="D38:E38"/>
    <mergeCell ref="F38:G38"/>
    <mergeCell ref="H38:I38"/>
    <mergeCell ref="D36:E36"/>
    <mergeCell ref="F36:G36"/>
    <mergeCell ref="H36:I36"/>
    <mergeCell ref="J36:K36"/>
    <mergeCell ref="L36:M36"/>
    <mergeCell ref="N36:O36"/>
    <mergeCell ref="AH35:AI35"/>
    <mergeCell ref="AP35:AQ35"/>
    <mergeCell ref="AR35:AS35"/>
    <mergeCell ref="AT35:AU35"/>
    <mergeCell ref="AV35:AW35"/>
    <mergeCell ref="AX35:AY35"/>
    <mergeCell ref="T35:U35"/>
    <mergeCell ref="V35:W35"/>
    <mergeCell ref="X35:Y35"/>
    <mergeCell ref="Z35:AA35"/>
    <mergeCell ref="AB35:AC35"/>
    <mergeCell ref="AD35:AE35"/>
    <mergeCell ref="BD34:BE34"/>
    <mergeCell ref="B35:C35"/>
    <mergeCell ref="D35:E35"/>
    <mergeCell ref="F35:G35"/>
    <mergeCell ref="H35:I35"/>
    <mergeCell ref="J35:K35"/>
    <mergeCell ref="L35:M35"/>
    <mergeCell ref="N35:O35"/>
    <mergeCell ref="P35:Q35"/>
    <mergeCell ref="R35:S35"/>
    <mergeCell ref="AR34:AS34"/>
    <mergeCell ref="AT34:AU34"/>
    <mergeCell ref="AV34:AW34"/>
    <mergeCell ref="AX34:AY34"/>
    <mergeCell ref="AZ34:BA34"/>
    <mergeCell ref="BB34:BC34"/>
    <mergeCell ref="T34:U34"/>
    <mergeCell ref="V34:W34"/>
    <mergeCell ref="X34:Y34"/>
    <mergeCell ref="Z34:AA34"/>
    <mergeCell ref="AB34:AC34"/>
    <mergeCell ref="AD34:AE34"/>
    <mergeCell ref="AZ35:BA35"/>
    <mergeCell ref="BB35:BC35"/>
    <mergeCell ref="BD35:BE35"/>
    <mergeCell ref="BD33:BE33"/>
    <mergeCell ref="B34:C34"/>
    <mergeCell ref="D34:E34"/>
    <mergeCell ref="F34:G34"/>
    <mergeCell ref="H34:I34"/>
    <mergeCell ref="J34:K34"/>
    <mergeCell ref="L34:M34"/>
    <mergeCell ref="N34:O34"/>
    <mergeCell ref="P34:Q34"/>
    <mergeCell ref="R34:S34"/>
    <mergeCell ref="AR33:AS33"/>
    <mergeCell ref="AT33:AU33"/>
    <mergeCell ref="AV33:AW33"/>
    <mergeCell ref="AX33:AY33"/>
    <mergeCell ref="AZ33:BA33"/>
    <mergeCell ref="BB33:BC33"/>
    <mergeCell ref="AD33:AE33"/>
    <mergeCell ref="AF33:AG33"/>
    <mergeCell ref="AH33:AI33"/>
    <mergeCell ref="AN33:AN36"/>
    <mergeCell ref="AO33:AO36"/>
    <mergeCell ref="AP33:AQ33"/>
    <mergeCell ref="AF34:AG34"/>
    <mergeCell ref="AH34:AI34"/>
    <mergeCell ref="AP34:AQ34"/>
    <mergeCell ref="AF35:AG35"/>
    <mergeCell ref="R33:S33"/>
    <mergeCell ref="T33:U33"/>
    <mergeCell ref="V33:W33"/>
    <mergeCell ref="X33:Y33"/>
    <mergeCell ref="Z33:AA33"/>
    <mergeCell ref="AB33:AC33"/>
    <mergeCell ref="A33:A36"/>
    <mergeCell ref="B33:C33"/>
    <mergeCell ref="D33:E33"/>
    <mergeCell ref="F33:G33"/>
    <mergeCell ref="H33:I33"/>
    <mergeCell ref="J33:K33"/>
    <mergeCell ref="L33:M33"/>
    <mergeCell ref="N33:O33"/>
    <mergeCell ref="P33:Q33"/>
    <mergeCell ref="AR32:AS32"/>
    <mergeCell ref="AT32:AU32"/>
    <mergeCell ref="AV32:AW32"/>
    <mergeCell ref="AX32:AY32"/>
    <mergeCell ref="AZ32:BA32"/>
    <mergeCell ref="BB32:BC32"/>
    <mergeCell ref="Z32:AA32"/>
    <mergeCell ref="AB32:AC32"/>
    <mergeCell ref="AD32:AE32"/>
    <mergeCell ref="AF32:AG32"/>
    <mergeCell ref="AH32:AI32"/>
    <mergeCell ref="AP32:AQ32"/>
    <mergeCell ref="N32:O32"/>
    <mergeCell ref="P32:Q32"/>
    <mergeCell ref="R32:S32"/>
    <mergeCell ref="T32:U32"/>
    <mergeCell ref="V32:W32"/>
    <mergeCell ref="X32:Y32"/>
    <mergeCell ref="B32:C32"/>
    <mergeCell ref="D32:E32"/>
    <mergeCell ref="F32:G32"/>
    <mergeCell ref="H32:I32"/>
    <mergeCell ref="B36:C36"/>
    <mergeCell ref="J32:K32"/>
    <mergeCell ref="L32:M32"/>
    <mergeCell ref="AT31:AU31"/>
    <mergeCell ref="AV31:AW31"/>
    <mergeCell ref="AX31:AY31"/>
    <mergeCell ref="AZ31:BA31"/>
    <mergeCell ref="BB31:BC31"/>
    <mergeCell ref="BD31:BE31"/>
    <mergeCell ref="Z31:AA31"/>
    <mergeCell ref="AB31:AC31"/>
    <mergeCell ref="AD31:AE31"/>
    <mergeCell ref="AF31:AG31"/>
    <mergeCell ref="AH31:AI31"/>
    <mergeCell ref="AP31:AQ31"/>
    <mergeCell ref="N31:O31"/>
    <mergeCell ref="P31:Q31"/>
    <mergeCell ref="R31:S31"/>
    <mergeCell ref="T31:U31"/>
    <mergeCell ref="V31:W31"/>
    <mergeCell ref="X31:Y31"/>
    <mergeCell ref="BD32:BE32"/>
    <mergeCell ref="AX30:AY30"/>
    <mergeCell ref="AZ30:BA30"/>
    <mergeCell ref="BB30:BC30"/>
    <mergeCell ref="BD30:BE30"/>
    <mergeCell ref="B31:C31"/>
    <mergeCell ref="D31:E31"/>
    <mergeCell ref="F31:G31"/>
    <mergeCell ref="H31:I31"/>
    <mergeCell ref="J31:K31"/>
    <mergeCell ref="L31:M31"/>
    <mergeCell ref="Z30:AA30"/>
    <mergeCell ref="AB30:AC30"/>
    <mergeCell ref="AD30:AE30"/>
    <mergeCell ref="AF30:AG30"/>
    <mergeCell ref="AH30:AI30"/>
    <mergeCell ref="AP30:AQ30"/>
    <mergeCell ref="N30:O30"/>
    <mergeCell ref="P30:Q30"/>
    <mergeCell ref="R30:S30"/>
    <mergeCell ref="T30:U30"/>
    <mergeCell ref="V30:W30"/>
    <mergeCell ref="X30:Y30"/>
    <mergeCell ref="AR29:AS29"/>
    <mergeCell ref="AT29:AU29"/>
    <mergeCell ref="AV29:AW29"/>
    <mergeCell ref="AR30:AS30"/>
    <mergeCell ref="AT30:AU30"/>
    <mergeCell ref="AV30:AW30"/>
    <mergeCell ref="AR31:AS31"/>
    <mergeCell ref="X29:Y29"/>
    <mergeCell ref="Z29:AA29"/>
    <mergeCell ref="AB29:AC29"/>
    <mergeCell ref="AD29:AE29"/>
    <mergeCell ref="AF29:AG29"/>
    <mergeCell ref="AH29:AI29"/>
    <mergeCell ref="L29:M29"/>
    <mergeCell ref="N29:O29"/>
    <mergeCell ref="P29:Q29"/>
    <mergeCell ref="R29:S29"/>
    <mergeCell ref="T29:U29"/>
    <mergeCell ref="V29:W29"/>
    <mergeCell ref="BD28:BE28"/>
    <mergeCell ref="A29:A32"/>
    <mergeCell ref="B29:C29"/>
    <mergeCell ref="D29:E29"/>
    <mergeCell ref="F29:G29"/>
    <mergeCell ref="H29:I29"/>
    <mergeCell ref="J29:K29"/>
    <mergeCell ref="AF28:AG28"/>
    <mergeCell ref="AH28:AI28"/>
    <mergeCell ref="AP28:AQ28"/>
    <mergeCell ref="AR28:AS28"/>
    <mergeCell ref="AT28:AU28"/>
    <mergeCell ref="AV28:AW28"/>
    <mergeCell ref="T28:U28"/>
    <mergeCell ref="V28:W28"/>
    <mergeCell ref="X28:Y28"/>
    <mergeCell ref="Z28:AA28"/>
    <mergeCell ref="AB28:AC28"/>
    <mergeCell ref="AD28:AE28"/>
    <mergeCell ref="AX29:AY29"/>
    <mergeCell ref="AZ29:BA29"/>
    <mergeCell ref="BB29:BC29"/>
    <mergeCell ref="BD29:BE29"/>
    <mergeCell ref="B30:C30"/>
    <mergeCell ref="D30:E30"/>
    <mergeCell ref="F30:G30"/>
    <mergeCell ref="H30:I30"/>
    <mergeCell ref="J30:K30"/>
    <mergeCell ref="L30:M30"/>
    <mergeCell ref="AN29:AN32"/>
    <mergeCell ref="AO29:AO32"/>
    <mergeCell ref="AP29:AQ29"/>
    <mergeCell ref="B28:C28"/>
    <mergeCell ref="D28:E28"/>
    <mergeCell ref="F28:G28"/>
    <mergeCell ref="H28:I28"/>
    <mergeCell ref="J28:K28"/>
    <mergeCell ref="L28:M28"/>
    <mergeCell ref="N28:O28"/>
    <mergeCell ref="P28:Q28"/>
    <mergeCell ref="R28:S28"/>
    <mergeCell ref="AR27:AS27"/>
    <mergeCell ref="AT27:AU27"/>
    <mergeCell ref="AV27:AW27"/>
    <mergeCell ref="AX27:AY27"/>
    <mergeCell ref="AZ27:BA27"/>
    <mergeCell ref="BB27:BC27"/>
    <mergeCell ref="X27:Y27"/>
    <mergeCell ref="Z27:AA27"/>
    <mergeCell ref="AB27:AC27"/>
    <mergeCell ref="AD27:AE27"/>
    <mergeCell ref="AF27:AG27"/>
    <mergeCell ref="AH27:AI27"/>
    <mergeCell ref="L27:M27"/>
    <mergeCell ref="N27:O27"/>
    <mergeCell ref="P27:Q27"/>
    <mergeCell ref="R27:S27"/>
    <mergeCell ref="T27:U27"/>
    <mergeCell ref="V27:W27"/>
    <mergeCell ref="AX28:AY28"/>
    <mergeCell ref="AZ28:BA28"/>
    <mergeCell ref="BB28:BC28"/>
    <mergeCell ref="AV26:AW26"/>
    <mergeCell ref="AX26:AY26"/>
    <mergeCell ref="AZ26:BA26"/>
    <mergeCell ref="BB26:BC26"/>
    <mergeCell ref="BD26:BE26"/>
    <mergeCell ref="B27:C27"/>
    <mergeCell ref="D27:E27"/>
    <mergeCell ref="F27:G27"/>
    <mergeCell ref="H27:I27"/>
    <mergeCell ref="J27:K27"/>
    <mergeCell ref="X26:Y26"/>
    <mergeCell ref="Z26:AA26"/>
    <mergeCell ref="AB26:AC26"/>
    <mergeCell ref="AD26:AE26"/>
    <mergeCell ref="AF26:AG26"/>
    <mergeCell ref="AH26:AI26"/>
    <mergeCell ref="L26:M26"/>
    <mergeCell ref="N26:O26"/>
    <mergeCell ref="P26:Q26"/>
    <mergeCell ref="R26:S26"/>
    <mergeCell ref="T26:U26"/>
    <mergeCell ref="V26:W26"/>
    <mergeCell ref="BD27:BE27"/>
    <mergeCell ref="AV25:AW25"/>
    <mergeCell ref="AX25:AY25"/>
    <mergeCell ref="AZ25:BA25"/>
    <mergeCell ref="BB25:BC25"/>
    <mergeCell ref="BD25:BE25"/>
    <mergeCell ref="B26:C26"/>
    <mergeCell ref="D26:E26"/>
    <mergeCell ref="F26:G26"/>
    <mergeCell ref="H26:I26"/>
    <mergeCell ref="J26:K26"/>
    <mergeCell ref="AH25:AI25"/>
    <mergeCell ref="AN25:AN28"/>
    <mergeCell ref="AO25:AO28"/>
    <mergeCell ref="AP25:AQ25"/>
    <mergeCell ref="AR25:AS25"/>
    <mergeCell ref="AT25:AU25"/>
    <mergeCell ref="AP26:AQ26"/>
    <mergeCell ref="AR26:AS26"/>
    <mergeCell ref="AT26:AU26"/>
    <mergeCell ref="AP27:AQ27"/>
    <mergeCell ref="V25:W25"/>
    <mergeCell ref="X25:Y25"/>
    <mergeCell ref="Z25:AA25"/>
    <mergeCell ref="AB25:AC25"/>
    <mergeCell ref="AD25:AE25"/>
    <mergeCell ref="AF25:AG25"/>
    <mergeCell ref="J25:K25"/>
    <mergeCell ref="L25:M25"/>
    <mergeCell ref="N25:O25"/>
    <mergeCell ref="P25:Q25"/>
    <mergeCell ref="R25:S25"/>
    <mergeCell ref="T25:U25"/>
    <mergeCell ref="AV24:AW24"/>
    <mergeCell ref="AX24:AY24"/>
    <mergeCell ref="AZ24:BA24"/>
    <mergeCell ref="BB24:BC24"/>
    <mergeCell ref="BD24:BE24"/>
    <mergeCell ref="A25:A28"/>
    <mergeCell ref="B25:C25"/>
    <mergeCell ref="D25:E25"/>
    <mergeCell ref="F25:G25"/>
    <mergeCell ref="H25:I25"/>
    <mergeCell ref="X24:Y24"/>
    <mergeCell ref="Z24:AA24"/>
    <mergeCell ref="AB24:AC24"/>
    <mergeCell ref="AD24:AE24"/>
    <mergeCell ref="AR24:AS24"/>
    <mergeCell ref="AT24:AU24"/>
    <mergeCell ref="AN23:AN24"/>
    <mergeCell ref="AO23:AO24"/>
    <mergeCell ref="AP23:AQ24"/>
    <mergeCell ref="AR23:BE23"/>
    <mergeCell ref="D24:E24"/>
    <mergeCell ref="F24:G24"/>
    <mergeCell ref="H24:I24"/>
    <mergeCell ref="J24:K24"/>
    <mergeCell ref="L24:M24"/>
    <mergeCell ref="N24:O24"/>
    <mergeCell ref="A23:A24"/>
    <mergeCell ref="B23:C24"/>
    <mergeCell ref="D23:Q23"/>
    <mergeCell ref="R23:AE23"/>
    <mergeCell ref="AF23:AG24"/>
    <mergeCell ref="AH23:AI24"/>
    <mergeCell ref="P24:Q24"/>
    <mergeCell ref="R24:S24"/>
    <mergeCell ref="T24:U24"/>
    <mergeCell ref="V24:W24"/>
    <mergeCell ref="E19:F19"/>
    <mergeCell ref="G19:H19"/>
    <mergeCell ref="K19:L19"/>
    <mergeCell ref="N19:O19"/>
    <mergeCell ref="U20:X20"/>
    <mergeCell ref="Y20:Z20"/>
    <mergeCell ref="Y16:Z16"/>
    <mergeCell ref="A17:D17"/>
    <mergeCell ref="E17:F17"/>
    <mergeCell ref="G17:H17"/>
    <mergeCell ref="K17:L17"/>
    <mergeCell ref="N17:O17"/>
    <mergeCell ref="U17:X17"/>
    <mergeCell ref="Y17:Z17"/>
    <mergeCell ref="B16:D16"/>
    <mergeCell ref="E16:F16"/>
    <mergeCell ref="G16:H16"/>
    <mergeCell ref="K16:L16"/>
    <mergeCell ref="N16:O16"/>
    <mergeCell ref="U16:X16"/>
    <mergeCell ref="Y14:Z14"/>
    <mergeCell ref="B15:D15"/>
    <mergeCell ref="E15:F15"/>
    <mergeCell ref="G15:H15"/>
    <mergeCell ref="K15:L15"/>
    <mergeCell ref="N15:O15"/>
    <mergeCell ref="U15:X15"/>
    <mergeCell ref="Y15:Z15"/>
    <mergeCell ref="B14:D14"/>
    <mergeCell ref="E14:F14"/>
    <mergeCell ref="G14:H14"/>
    <mergeCell ref="K14:L14"/>
    <mergeCell ref="N14:O14"/>
    <mergeCell ref="U14:X14"/>
    <mergeCell ref="B12:D12"/>
    <mergeCell ref="E12:F12"/>
    <mergeCell ref="G12:H12"/>
    <mergeCell ref="K12:L12"/>
    <mergeCell ref="N12:O12"/>
    <mergeCell ref="B13:D13"/>
    <mergeCell ref="E13:F13"/>
    <mergeCell ref="G13:H13"/>
    <mergeCell ref="K13:L13"/>
    <mergeCell ref="N13:O13"/>
    <mergeCell ref="Z10:AA10"/>
    <mergeCell ref="AC10:AF10"/>
    <mergeCell ref="AG10:AH10"/>
    <mergeCell ref="B11:D11"/>
    <mergeCell ref="E11:F11"/>
    <mergeCell ref="G11:H11"/>
    <mergeCell ref="K11:L11"/>
    <mergeCell ref="N11:O11"/>
    <mergeCell ref="U11:V11"/>
    <mergeCell ref="Z11:AA11"/>
    <mergeCell ref="W9:X9"/>
    <mergeCell ref="Z9:AA9"/>
    <mergeCell ref="AC9:AF9"/>
    <mergeCell ref="AG9:AH9"/>
    <mergeCell ref="B10:D10"/>
    <mergeCell ref="E10:F10"/>
    <mergeCell ref="G10:H10"/>
    <mergeCell ref="K10:L10"/>
    <mergeCell ref="N10:O10"/>
    <mergeCell ref="U10:V10"/>
    <mergeCell ref="W8:X8"/>
    <mergeCell ref="Z8:AA8"/>
    <mergeCell ref="AC8:AF8"/>
    <mergeCell ref="AG8:AH8"/>
    <mergeCell ref="B9:D9"/>
    <mergeCell ref="E9:F9"/>
    <mergeCell ref="G9:H9"/>
    <mergeCell ref="K9:L9"/>
    <mergeCell ref="N9:O9"/>
    <mergeCell ref="U9:V9"/>
    <mergeCell ref="B8:D8"/>
    <mergeCell ref="E8:F8"/>
    <mergeCell ref="G8:H8"/>
    <mergeCell ref="K8:L8"/>
    <mergeCell ref="N8:O8"/>
    <mergeCell ref="U8:V8"/>
    <mergeCell ref="AG6:AH6"/>
    <mergeCell ref="B7:D7"/>
    <mergeCell ref="E7:F7"/>
    <mergeCell ref="G7:H7"/>
    <mergeCell ref="K7:L7"/>
    <mergeCell ref="N7:O7"/>
    <mergeCell ref="Z7:AA7"/>
    <mergeCell ref="AC7:AF7"/>
    <mergeCell ref="AG7:AH7"/>
    <mergeCell ref="B6:D6"/>
    <mergeCell ref="E6:F6"/>
    <mergeCell ref="G6:H6"/>
    <mergeCell ref="K6:L6"/>
    <mergeCell ref="N6:O6"/>
    <mergeCell ref="AC6:AF6"/>
    <mergeCell ref="P4:P5"/>
    <mergeCell ref="U4:V4"/>
    <mergeCell ref="W4:X4"/>
    <mergeCell ref="Y4:AA4"/>
    <mergeCell ref="AC4:AF4"/>
    <mergeCell ref="AG4:AH4"/>
    <mergeCell ref="AC5:AF5"/>
    <mergeCell ref="AG5:AH5"/>
    <mergeCell ref="A1:AE1"/>
    <mergeCell ref="AH1:AI1"/>
    <mergeCell ref="A4:D5"/>
    <mergeCell ref="E4:F5"/>
    <mergeCell ref="G4:H5"/>
    <mergeCell ref="I4:I5"/>
    <mergeCell ref="J4:J5"/>
    <mergeCell ref="K4:L5"/>
    <mergeCell ref="M4:M5"/>
    <mergeCell ref="N4:O5"/>
  </mergeCells>
  <phoneticPr fontId="6"/>
  <dataValidations count="1">
    <dataValidation type="list" allowBlank="1" showInputMessage="1" showErrorMessage="1" sqref="X12" xr:uid="{07B5804C-B56D-4989-B32B-73C0D972D519}">
      <formula1>"1.034,1.045"</formula1>
    </dataValidation>
  </dataValidations>
  <printOptions horizontalCentered="1" verticalCentered="1"/>
  <pageMargins left="0.59055118110236227" right="0.59055118110236227" top="0.59055118110236227" bottom="0.59055118110236227" header="0.31496062992125984" footer="0.31496062992125984"/>
  <pageSetup paperSize="8" scale="50" orientation="landscape" r:id="rId1"/>
  <headerFooter alignWithMargins="0"/>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8"/>
  <dimension ref="A1:I40"/>
  <sheetViews>
    <sheetView view="pageBreakPreview" topLeftCell="A22" zoomScaleNormal="100" zoomScaleSheetLayoutView="100" workbookViewId="0">
      <selection activeCell="AJ46" sqref="AJ46"/>
    </sheetView>
  </sheetViews>
  <sheetFormatPr defaultRowHeight="13.2"/>
  <cols>
    <col min="1" max="1" width="3.21875" style="160" customWidth="1"/>
    <col min="2" max="2" width="30.6640625" style="160" customWidth="1"/>
    <col min="3" max="4" width="15.6640625" style="160" customWidth="1"/>
    <col min="5" max="5" width="35" style="160" customWidth="1"/>
    <col min="6" max="7" width="9.77734375" style="160" customWidth="1"/>
    <col min="8" max="8" width="10.109375" style="160" customWidth="1"/>
    <col min="9" max="9" width="11.77734375" style="160" customWidth="1"/>
    <col min="10" max="257" width="9" style="160"/>
    <col min="258" max="258" width="3.21875" style="160" customWidth="1"/>
    <col min="259" max="259" width="30.6640625" style="160" customWidth="1"/>
    <col min="260" max="260" width="15.6640625" style="160" customWidth="1"/>
    <col min="261" max="261" width="50.6640625" style="160" customWidth="1"/>
    <col min="262" max="263" width="9.77734375" style="160" customWidth="1"/>
    <col min="264" max="264" width="10.109375" style="160" customWidth="1"/>
    <col min="265" max="265" width="11.77734375" style="160" customWidth="1"/>
    <col min="266" max="513" width="9" style="160"/>
    <col min="514" max="514" width="3.21875" style="160" customWidth="1"/>
    <col min="515" max="515" width="30.6640625" style="160" customWidth="1"/>
    <col min="516" max="516" width="15.6640625" style="160" customWidth="1"/>
    <col min="517" max="517" width="50.6640625" style="160" customWidth="1"/>
    <col min="518" max="519" width="9.77734375" style="160" customWidth="1"/>
    <col min="520" max="520" width="10.109375" style="160" customWidth="1"/>
    <col min="521" max="521" width="11.77734375" style="160" customWidth="1"/>
    <col min="522" max="769" width="9" style="160"/>
    <col min="770" max="770" width="3.21875" style="160" customWidth="1"/>
    <col min="771" max="771" width="30.6640625" style="160" customWidth="1"/>
    <col min="772" max="772" width="15.6640625" style="160" customWidth="1"/>
    <col min="773" max="773" width="50.6640625" style="160" customWidth="1"/>
    <col min="774" max="775" width="9.77734375" style="160" customWidth="1"/>
    <col min="776" max="776" width="10.109375" style="160" customWidth="1"/>
    <col min="777" max="777" width="11.77734375" style="160" customWidth="1"/>
    <col min="778" max="1025" width="9" style="160"/>
    <col min="1026" max="1026" width="3.21875" style="160" customWidth="1"/>
    <col min="1027" max="1027" width="30.6640625" style="160" customWidth="1"/>
    <col min="1028" max="1028" width="15.6640625" style="160" customWidth="1"/>
    <col min="1029" max="1029" width="50.6640625" style="160" customWidth="1"/>
    <col min="1030" max="1031" width="9.77734375" style="160" customWidth="1"/>
    <col min="1032" max="1032" width="10.109375" style="160" customWidth="1"/>
    <col min="1033" max="1033" width="11.77734375" style="160" customWidth="1"/>
    <col min="1034" max="1281" width="9" style="160"/>
    <col min="1282" max="1282" width="3.21875" style="160" customWidth="1"/>
    <col min="1283" max="1283" width="30.6640625" style="160" customWidth="1"/>
    <col min="1284" max="1284" width="15.6640625" style="160" customWidth="1"/>
    <col min="1285" max="1285" width="50.6640625" style="160" customWidth="1"/>
    <col min="1286" max="1287" width="9.77734375" style="160" customWidth="1"/>
    <col min="1288" max="1288" width="10.109375" style="160" customWidth="1"/>
    <col min="1289" max="1289" width="11.77734375" style="160" customWidth="1"/>
    <col min="1290" max="1537" width="9" style="160"/>
    <col min="1538" max="1538" width="3.21875" style="160" customWidth="1"/>
    <col min="1539" max="1539" width="30.6640625" style="160" customWidth="1"/>
    <col min="1540" max="1540" width="15.6640625" style="160" customWidth="1"/>
    <col min="1541" max="1541" width="50.6640625" style="160" customWidth="1"/>
    <col min="1542" max="1543" width="9.77734375" style="160" customWidth="1"/>
    <col min="1544" max="1544" width="10.109375" style="160" customWidth="1"/>
    <col min="1545" max="1545" width="11.77734375" style="160" customWidth="1"/>
    <col min="1546" max="1793" width="9" style="160"/>
    <col min="1794" max="1794" width="3.21875" style="160" customWidth="1"/>
    <col min="1795" max="1795" width="30.6640625" style="160" customWidth="1"/>
    <col min="1796" max="1796" width="15.6640625" style="160" customWidth="1"/>
    <col min="1797" max="1797" width="50.6640625" style="160" customWidth="1"/>
    <col min="1798" max="1799" width="9.77734375" style="160" customWidth="1"/>
    <col min="1800" max="1800" width="10.109375" style="160" customWidth="1"/>
    <col min="1801" max="1801" width="11.77734375" style="160" customWidth="1"/>
    <col min="1802" max="2049" width="9" style="160"/>
    <col min="2050" max="2050" width="3.21875" style="160" customWidth="1"/>
    <col min="2051" max="2051" width="30.6640625" style="160" customWidth="1"/>
    <col min="2052" max="2052" width="15.6640625" style="160" customWidth="1"/>
    <col min="2053" max="2053" width="50.6640625" style="160" customWidth="1"/>
    <col min="2054" max="2055" width="9.77734375" style="160" customWidth="1"/>
    <col min="2056" max="2056" width="10.109375" style="160" customWidth="1"/>
    <col min="2057" max="2057" width="11.77734375" style="160" customWidth="1"/>
    <col min="2058" max="2305" width="9" style="160"/>
    <col min="2306" max="2306" width="3.21875" style="160" customWidth="1"/>
    <col min="2307" max="2307" width="30.6640625" style="160" customWidth="1"/>
    <col min="2308" max="2308" width="15.6640625" style="160" customWidth="1"/>
    <col min="2309" max="2309" width="50.6640625" style="160" customWidth="1"/>
    <col min="2310" max="2311" width="9.77734375" style="160" customWidth="1"/>
    <col min="2312" max="2312" width="10.109375" style="160" customWidth="1"/>
    <col min="2313" max="2313" width="11.77734375" style="160" customWidth="1"/>
    <col min="2314" max="2561" width="9" style="160"/>
    <col min="2562" max="2562" width="3.21875" style="160" customWidth="1"/>
    <col min="2563" max="2563" width="30.6640625" style="160" customWidth="1"/>
    <col min="2564" max="2564" width="15.6640625" style="160" customWidth="1"/>
    <col min="2565" max="2565" width="50.6640625" style="160" customWidth="1"/>
    <col min="2566" max="2567" width="9.77734375" style="160" customWidth="1"/>
    <col min="2568" max="2568" width="10.109375" style="160" customWidth="1"/>
    <col min="2569" max="2569" width="11.77734375" style="160" customWidth="1"/>
    <col min="2570" max="2817" width="9" style="160"/>
    <col min="2818" max="2818" width="3.21875" style="160" customWidth="1"/>
    <col min="2819" max="2819" width="30.6640625" style="160" customWidth="1"/>
    <col min="2820" max="2820" width="15.6640625" style="160" customWidth="1"/>
    <col min="2821" max="2821" width="50.6640625" style="160" customWidth="1"/>
    <col min="2822" max="2823" width="9.77734375" style="160" customWidth="1"/>
    <col min="2824" max="2824" width="10.109375" style="160" customWidth="1"/>
    <col min="2825" max="2825" width="11.77734375" style="160" customWidth="1"/>
    <col min="2826" max="3073" width="9" style="160"/>
    <col min="3074" max="3074" width="3.21875" style="160" customWidth="1"/>
    <col min="3075" max="3075" width="30.6640625" style="160" customWidth="1"/>
    <col min="3076" max="3076" width="15.6640625" style="160" customWidth="1"/>
    <col min="3077" max="3077" width="50.6640625" style="160" customWidth="1"/>
    <col min="3078" max="3079" width="9.77734375" style="160" customWidth="1"/>
    <col min="3080" max="3080" width="10.109375" style="160" customWidth="1"/>
    <col min="3081" max="3081" width="11.77734375" style="160" customWidth="1"/>
    <col min="3082" max="3329" width="9" style="160"/>
    <col min="3330" max="3330" width="3.21875" style="160" customWidth="1"/>
    <col min="3331" max="3331" width="30.6640625" style="160" customWidth="1"/>
    <col min="3332" max="3332" width="15.6640625" style="160" customWidth="1"/>
    <col min="3333" max="3333" width="50.6640625" style="160" customWidth="1"/>
    <col min="3334" max="3335" width="9.77734375" style="160" customWidth="1"/>
    <col min="3336" max="3336" width="10.109375" style="160" customWidth="1"/>
    <col min="3337" max="3337" width="11.77734375" style="160" customWidth="1"/>
    <col min="3338" max="3585" width="9" style="160"/>
    <col min="3586" max="3586" width="3.21875" style="160" customWidth="1"/>
    <col min="3587" max="3587" width="30.6640625" style="160" customWidth="1"/>
    <col min="3588" max="3588" width="15.6640625" style="160" customWidth="1"/>
    <col min="3589" max="3589" width="50.6640625" style="160" customWidth="1"/>
    <col min="3590" max="3591" width="9.77734375" style="160" customWidth="1"/>
    <col min="3592" max="3592" width="10.109375" style="160" customWidth="1"/>
    <col min="3593" max="3593" width="11.77734375" style="160" customWidth="1"/>
    <col min="3594" max="3841" width="9" style="160"/>
    <col min="3842" max="3842" width="3.21875" style="160" customWidth="1"/>
    <col min="3843" max="3843" width="30.6640625" style="160" customWidth="1"/>
    <col min="3844" max="3844" width="15.6640625" style="160" customWidth="1"/>
    <col min="3845" max="3845" width="50.6640625" style="160" customWidth="1"/>
    <col min="3846" max="3847" width="9.77734375" style="160" customWidth="1"/>
    <col min="3848" max="3848" width="10.109375" style="160" customWidth="1"/>
    <col min="3849" max="3849" width="11.77734375" style="160" customWidth="1"/>
    <col min="3850" max="4097" width="9" style="160"/>
    <col min="4098" max="4098" width="3.21875" style="160" customWidth="1"/>
    <col min="4099" max="4099" width="30.6640625" style="160" customWidth="1"/>
    <col min="4100" max="4100" width="15.6640625" style="160" customWidth="1"/>
    <col min="4101" max="4101" width="50.6640625" style="160" customWidth="1"/>
    <col min="4102" max="4103" width="9.77734375" style="160" customWidth="1"/>
    <col min="4104" max="4104" width="10.109375" style="160" customWidth="1"/>
    <col min="4105" max="4105" width="11.77734375" style="160" customWidth="1"/>
    <col min="4106" max="4353" width="9" style="160"/>
    <col min="4354" max="4354" width="3.21875" style="160" customWidth="1"/>
    <col min="4355" max="4355" width="30.6640625" style="160" customWidth="1"/>
    <col min="4356" max="4356" width="15.6640625" style="160" customWidth="1"/>
    <col min="4357" max="4357" width="50.6640625" style="160" customWidth="1"/>
    <col min="4358" max="4359" width="9.77734375" style="160" customWidth="1"/>
    <col min="4360" max="4360" width="10.109375" style="160" customWidth="1"/>
    <col min="4361" max="4361" width="11.77734375" style="160" customWidth="1"/>
    <col min="4362" max="4609" width="9" style="160"/>
    <col min="4610" max="4610" width="3.21875" style="160" customWidth="1"/>
    <col min="4611" max="4611" width="30.6640625" style="160" customWidth="1"/>
    <col min="4612" max="4612" width="15.6640625" style="160" customWidth="1"/>
    <col min="4613" max="4613" width="50.6640625" style="160" customWidth="1"/>
    <col min="4614" max="4615" width="9.77734375" style="160" customWidth="1"/>
    <col min="4616" max="4616" width="10.109375" style="160" customWidth="1"/>
    <col min="4617" max="4617" width="11.77734375" style="160" customWidth="1"/>
    <col min="4618" max="4865" width="9" style="160"/>
    <col min="4866" max="4866" width="3.21875" style="160" customWidth="1"/>
    <col min="4867" max="4867" width="30.6640625" style="160" customWidth="1"/>
    <col min="4868" max="4868" width="15.6640625" style="160" customWidth="1"/>
    <col min="4869" max="4869" width="50.6640625" style="160" customWidth="1"/>
    <col min="4870" max="4871" width="9.77734375" style="160" customWidth="1"/>
    <col min="4872" max="4872" width="10.109375" style="160" customWidth="1"/>
    <col min="4873" max="4873" width="11.77734375" style="160" customWidth="1"/>
    <col min="4874" max="5121" width="9" style="160"/>
    <col min="5122" max="5122" width="3.21875" style="160" customWidth="1"/>
    <col min="5123" max="5123" width="30.6640625" style="160" customWidth="1"/>
    <col min="5124" max="5124" width="15.6640625" style="160" customWidth="1"/>
    <col min="5125" max="5125" width="50.6640625" style="160" customWidth="1"/>
    <col min="5126" max="5127" width="9.77734375" style="160" customWidth="1"/>
    <col min="5128" max="5128" width="10.109375" style="160" customWidth="1"/>
    <col min="5129" max="5129" width="11.77734375" style="160" customWidth="1"/>
    <col min="5130" max="5377" width="9" style="160"/>
    <col min="5378" max="5378" width="3.21875" style="160" customWidth="1"/>
    <col min="5379" max="5379" width="30.6640625" style="160" customWidth="1"/>
    <col min="5380" max="5380" width="15.6640625" style="160" customWidth="1"/>
    <col min="5381" max="5381" width="50.6640625" style="160" customWidth="1"/>
    <col min="5382" max="5383" width="9.77734375" style="160" customWidth="1"/>
    <col min="5384" max="5384" width="10.109375" style="160" customWidth="1"/>
    <col min="5385" max="5385" width="11.77734375" style="160" customWidth="1"/>
    <col min="5386" max="5633" width="9" style="160"/>
    <col min="5634" max="5634" width="3.21875" style="160" customWidth="1"/>
    <col min="5635" max="5635" width="30.6640625" style="160" customWidth="1"/>
    <col min="5636" max="5636" width="15.6640625" style="160" customWidth="1"/>
    <col min="5637" max="5637" width="50.6640625" style="160" customWidth="1"/>
    <col min="5638" max="5639" width="9.77734375" style="160" customWidth="1"/>
    <col min="5640" max="5640" width="10.109375" style="160" customWidth="1"/>
    <col min="5641" max="5641" width="11.77734375" style="160" customWidth="1"/>
    <col min="5642" max="5889" width="9" style="160"/>
    <col min="5890" max="5890" width="3.21875" style="160" customWidth="1"/>
    <col min="5891" max="5891" width="30.6640625" style="160" customWidth="1"/>
    <col min="5892" max="5892" width="15.6640625" style="160" customWidth="1"/>
    <col min="5893" max="5893" width="50.6640625" style="160" customWidth="1"/>
    <col min="5894" max="5895" width="9.77734375" style="160" customWidth="1"/>
    <col min="5896" max="5896" width="10.109375" style="160" customWidth="1"/>
    <col min="5897" max="5897" width="11.77734375" style="160" customWidth="1"/>
    <col min="5898" max="6145" width="9" style="160"/>
    <col min="6146" max="6146" width="3.21875" style="160" customWidth="1"/>
    <col min="6147" max="6147" width="30.6640625" style="160" customWidth="1"/>
    <col min="6148" max="6148" width="15.6640625" style="160" customWidth="1"/>
    <col min="6149" max="6149" width="50.6640625" style="160" customWidth="1"/>
    <col min="6150" max="6151" width="9.77734375" style="160" customWidth="1"/>
    <col min="6152" max="6152" width="10.109375" style="160" customWidth="1"/>
    <col min="6153" max="6153" width="11.77734375" style="160" customWidth="1"/>
    <col min="6154" max="6401" width="9" style="160"/>
    <col min="6402" max="6402" width="3.21875" style="160" customWidth="1"/>
    <col min="6403" max="6403" width="30.6640625" style="160" customWidth="1"/>
    <col min="6404" max="6404" width="15.6640625" style="160" customWidth="1"/>
    <col min="6405" max="6405" width="50.6640625" style="160" customWidth="1"/>
    <col min="6406" max="6407" width="9.77734375" style="160" customWidth="1"/>
    <col min="6408" max="6408" width="10.109375" style="160" customWidth="1"/>
    <col min="6409" max="6409" width="11.77734375" style="160" customWidth="1"/>
    <col min="6410" max="6657" width="9" style="160"/>
    <col min="6658" max="6658" width="3.21875" style="160" customWidth="1"/>
    <col min="6659" max="6659" width="30.6640625" style="160" customWidth="1"/>
    <col min="6660" max="6660" width="15.6640625" style="160" customWidth="1"/>
    <col min="6661" max="6661" width="50.6640625" style="160" customWidth="1"/>
    <col min="6662" max="6663" width="9.77734375" style="160" customWidth="1"/>
    <col min="6664" max="6664" width="10.109375" style="160" customWidth="1"/>
    <col min="6665" max="6665" width="11.77734375" style="160" customWidth="1"/>
    <col min="6666" max="6913" width="9" style="160"/>
    <col min="6914" max="6914" width="3.21875" style="160" customWidth="1"/>
    <col min="6915" max="6915" width="30.6640625" style="160" customWidth="1"/>
    <col min="6916" max="6916" width="15.6640625" style="160" customWidth="1"/>
    <col min="6917" max="6917" width="50.6640625" style="160" customWidth="1"/>
    <col min="6918" max="6919" width="9.77734375" style="160" customWidth="1"/>
    <col min="6920" max="6920" width="10.109375" style="160" customWidth="1"/>
    <col min="6921" max="6921" width="11.77734375" style="160" customWidth="1"/>
    <col min="6922" max="7169" width="9" style="160"/>
    <col min="7170" max="7170" width="3.21875" style="160" customWidth="1"/>
    <col min="7171" max="7171" width="30.6640625" style="160" customWidth="1"/>
    <col min="7172" max="7172" width="15.6640625" style="160" customWidth="1"/>
    <col min="7173" max="7173" width="50.6640625" style="160" customWidth="1"/>
    <col min="7174" max="7175" width="9.77734375" style="160" customWidth="1"/>
    <col min="7176" max="7176" width="10.109375" style="160" customWidth="1"/>
    <col min="7177" max="7177" width="11.77734375" style="160" customWidth="1"/>
    <col min="7178" max="7425" width="9" style="160"/>
    <col min="7426" max="7426" width="3.21875" style="160" customWidth="1"/>
    <col min="7427" max="7427" width="30.6640625" style="160" customWidth="1"/>
    <col min="7428" max="7428" width="15.6640625" style="160" customWidth="1"/>
    <col min="7429" max="7429" width="50.6640625" style="160" customWidth="1"/>
    <col min="7430" max="7431" width="9.77734375" style="160" customWidth="1"/>
    <col min="7432" max="7432" width="10.109375" style="160" customWidth="1"/>
    <col min="7433" max="7433" width="11.77734375" style="160" customWidth="1"/>
    <col min="7434" max="7681" width="9" style="160"/>
    <col min="7682" max="7682" width="3.21875" style="160" customWidth="1"/>
    <col min="7683" max="7683" width="30.6640625" style="160" customWidth="1"/>
    <col min="7684" max="7684" width="15.6640625" style="160" customWidth="1"/>
    <col min="7685" max="7685" width="50.6640625" style="160" customWidth="1"/>
    <col min="7686" max="7687" width="9.77734375" style="160" customWidth="1"/>
    <col min="7688" max="7688" width="10.109375" style="160" customWidth="1"/>
    <col min="7689" max="7689" width="11.77734375" style="160" customWidth="1"/>
    <col min="7690" max="7937" width="9" style="160"/>
    <col min="7938" max="7938" width="3.21875" style="160" customWidth="1"/>
    <col min="7939" max="7939" width="30.6640625" style="160" customWidth="1"/>
    <col min="7940" max="7940" width="15.6640625" style="160" customWidth="1"/>
    <col min="7941" max="7941" width="50.6640625" style="160" customWidth="1"/>
    <col min="7942" max="7943" width="9.77734375" style="160" customWidth="1"/>
    <col min="7944" max="7944" width="10.109375" style="160" customWidth="1"/>
    <col min="7945" max="7945" width="11.77734375" style="160" customWidth="1"/>
    <col min="7946" max="8193" width="9" style="160"/>
    <col min="8194" max="8194" width="3.21875" style="160" customWidth="1"/>
    <col min="8195" max="8195" width="30.6640625" style="160" customWidth="1"/>
    <col min="8196" max="8196" width="15.6640625" style="160" customWidth="1"/>
    <col min="8197" max="8197" width="50.6640625" style="160" customWidth="1"/>
    <col min="8198" max="8199" width="9.77734375" style="160" customWidth="1"/>
    <col min="8200" max="8200" width="10.109375" style="160" customWidth="1"/>
    <col min="8201" max="8201" width="11.77734375" style="160" customWidth="1"/>
    <col min="8202" max="8449" width="9" style="160"/>
    <col min="8450" max="8450" width="3.21875" style="160" customWidth="1"/>
    <col min="8451" max="8451" width="30.6640625" style="160" customWidth="1"/>
    <col min="8452" max="8452" width="15.6640625" style="160" customWidth="1"/>
    <col min="8453" max="8453" width="50.6640625" style="160" customWidth="1"/>
    <col min="8454" max="8455" width="9.77734375" style="160" customWidth="1"/>
    <col min="8456" max="8456" width="10.109375" style="160" customWidth="1"/>
    <col min="8457" max="8457" width="11.77734375" style="160" customWidth="1"/>
    <col min="8458" max="8705" width="9" style="160"/>
    <col min="8706" max="8706" width="3.21875" style="160" customWidth="1"/>
    <col min="8707" max="8707" width="30.6640625" style="160" customWidth="1"/>
    <col min="8708" max="8708" width="15.6640625" style="160" customWidth="1"/>
    <col min="8709" max="8709" width="50.6640625" style="160" customWidth="1"/>
    <col min="8710" max="8711" width="9.77734375" style="160" customWidth="1"/>
    <col min="8712" max="8712" width="10.109375" style="160" customWidth="1"/>
    <col min="8713" max="8713" width="11.77734375" style="160" customWidth="1"/>
    <col min="8714" max="8961" width="9" style="160"/>
    <col min="8962" max="8962" width="3.21875" style="160" customWidth="1"/>
    <col min="8963" max="8963" width="30.6640625" style="160" customWidth="1"/>
    <col min="8964" max="8964" width="15.6640625" style="160" customWidth="1"/>
    <col min="8965" max="8965" width="50.6640625" style="160" customWidth="1"/>
    <col min="8966" max="8967" width="9.77734375" style="160" customWidth="1"/>
    <col min="8968" max="8968" width="10.109375" style="160" customWidth="1"/>
    <col min="8969" max="8969" width="11.77734375" style="160" customWidth="1"/>
    <col min="8970" max="9217" width="9" style="160"/>
    <col min="9218" max="9218" width="3.21875" style="160" customWidth="1"/>
    <col min="9219" max="9219" width="30.6640625" style="160" customWidth="1"/>
    <col min="9220" max="9220" width="15.6640625" style="160" customWidth="1"/>
    <col min="9221" max="9221" width="50.6640625" style="160" customWidth="1"/>
    <col min="9222" max="9223" width="9.77734375" style="160" customWidth="1"/>
    <col min="9224" max="9224" width="10.109375" style="160" customWidth="1"/>
    <col min="9225" max="9225" width="11.77734375" style="160" customWidth="1"/>
    <col min="9226" max="9473" width="9" style="160"/>
    <col min="9474" max="9474" width="3.21875" style="160" customWidth="1"/>
    <col min="9475" max="9475" width="30.6640625" style="160" customWidth="1"/>
    <col min="9476" max="9476" width="15.6640625" style="160" customWidth="1"/>
    <col min="9477" max="9477" width="50.6640625" style="160" customWidth="1"/>
    <col min="9478" max="9479" width="9.77734375" style="160" customWidth="1"/>
    <col min="9480" max="9480" width="10.109375" style="160" customWidth="1"/>
    <col min="9481" max="9481" width="11.77734375" style="160" customWidth="1"/>
    <col min="9482" max="9729" width="9" style="160"/>
    <col min="9730" max="9730" width="3.21875" style="160" customWidth="1"/>
    <col min="9731" max="9731" width="30.6640625" style="160" customWidth="1"/>
    <col min="9732" max="9732" width="15.6640625" style="160" customWidth="1"/>
    <col min="9733" max="9733" width="50.6640625" style="160" customWidth="1"/>
    <col min="9734" max="9735" width="9.77734375" style="160" customWidth="1"/>
    <col min="9736" max="9736" width="10.109375" style="160" customWidth="1"/>
    <col min="9737" max="9737" width="11.77734375" style="160" customWidth="1"/>
    <col min="9738" max="9985" width="9" style="160"/>
    <col min="9986" max="9986" width="3.21875" style="160" customWidth="1"/>
    <col min="9987" max="9987" width="30.6640625" style="160" customWidth="1"/>
    <col min="9988" max="9988" width="15.6640625" style="160" customWidth="1"/>
    <col min="9989" max="9989" width="50.6640625" style="160" customWidth="1"/>
    <col min="9990" max="9991" width="9.77734375" style="160" customWidth="1"/>
    <col min="9992" max="9992" width="10.109375" style="160" customWidth="1"/>
    <col min="9993" max="9993" width="11.77734375" style="160" customWidth="1"/>
    <col min="9994" max="10241" width="9" style="160"/>
    <col min="10242" max="10242" width="3.21875" style="160" customWidth="1"/>
    <col min="10243" max="10243" width="30.6640625" style="160" customWidth="1"/>
    <col min="10244" max="10244" width="15.6640625" style="160" customWidth="1"/>
    <col min="10245" max="10245" width="50.6640625" style="160" customWidth="1"/>
    <col min="10246" max="10247" width="9.77734375" style="160" customWidth="1"/>
    <col min="10248" max="10248" width="10.109375" style="160" customWidth="1"/>
    <col min="10249" max="10249" width="11.77734375" style="160" customWidth="1"/>
    <col min="10250" max="10497" width="9" style="160"/>
    <col min="10498" max="10498" width="3.21875" style="160" customWidth="1"/>
    <col min="10499" max="10499" width="30.6640625" style="160" customWidth="1"/>
    <col min="10500" max="10500" width="15.6640625" style="160" customWidth="1"/>
    <col min="10501" max="10501" width="50.6640625" style="160" customWidth="1"/>
    <col min="10502" max="10503" width="9.77734375" style="160" customWidth="1"/>
    <col min="10504" max="10504" width="10.109375" style="160" customWidth="1"/>
    <col min="10505" max="10505" width="11.77734375" style="160" customWidth="1"/>
    <col min="10506" max="10753" width="9" style="160"/>
    <col min="10754" max="10754" width="3.21875" style="160" customWidth="1"/>
    <col min="10755" max="10755" width="30.6640625" style="160" customWidth="1"/>
    <col min="10756" max="10756" width="15.6640625" style="160" customWidth="1"/>
    <col min="10757" max="10757" width="50.6640625" style="160" customWidth="1"/>
    <col min="10758" max="10759" width="9.77734375" style="160" customWidth="1"/>
    <col min="10760" max="10760" width="10.109375" style="160" customWidth="1"/>
    <col min="10761" max="10761" width="11.77734375" style="160" customWidth="1"/>
    <col min="10762" max="11009" width="9" style="160"/>
    <col min="11010" max="11010" width="3.21875" style="160" customWidth="1"/>
    <col min="11011" max="11011" width="30.6640625" style="160" customWidth="1"/>
    <col min="11012" max="11012" width="15.6640625" style="160" customWidth="1"/>
    <col min="11013" max="11013" width="50.6640625" style="160" customWidth="1"/>
    <col min="11014" max="11015" width="9.77734375" style="160" customWidth="1"/>
    <col min="11016" max="11016" width="10.109375" style="160" customWidth="1"/>
    <col min="11017" max="11017" width="11.77734375" style="160" customWidth="1"/>
    <col min="11018" max="11265" width="9" style="160"/>
    <col min="11266" max="11266" width="3.21875" style="160" customWidth="1"/>
    <col min="11267" max="11267" width="30.6640625" style="160" customWidth="1"/>
    <col min="11268" max="11268" width="15.6640625" style="160" customWidth="1"/>
    <col min="11269" max="11269" width="50.6640625" style="160" customWidth="1"/>
    <col min="11270" max="11271" width="9.77734375" style="160" customWidth="1"/>
    <col min="11272" max="11272" width="10.109375" style="160" customWidth="1"/>
    <col min="11273" max="11273" width="11.77734375" style="160" customWidth="1"/>
    <col min="11274" max="11521" width="9" style="160"/>
    <col min="11522" max="11522" width="3.21875" style="160" customWidth="1"/>
    <col min="11523" max="11523" width="30.6640625" style="160" customWidth="1"/>
    <col min="11524" max="11524" width="15.6640625" style="160" customWidth="1"/>
    <col min="11525" max="11525" width="50.6640625" style="160" customWidth="1"/>
    <col min="11526" max="11527" width="9.77734375" style="160" customWidth="1"/>
    <col min="11528" max="11528" width="10.109375" style="160" customWidth="1"/>
    <col min="11529" max="11529" width="11.77734375" style="160" customWidth="1"/>
    <col min="11530" max="11777" width="9" style="160"/>
    <col min="11778" max="11778" width="3.21875" style="160" customWidth="1"/>
    <col min="11779" max="11779" width="30.6640625" style="160" customWidth="1"/>
    <col min="11780" max="11780" width="15.6640625" style="160" customWidth="1"/>
    <col min="11781" max="11781" width="50.6640625" style="160" customWidth="1"/>
    <col min="11782" max="11783" width="9.77734375" style="160" customWidth="1"/>
    <col min="11784" max="11784" width="10.109375" style="160" customWidth="1"/>
    <col min="11785" max="11785" width="11.77734375" style="160" customWidth="1"/>
    <col min="11786" max="12033" width="9" style="160"/>
    <col min="12034" max="12034" width="3.21875" style="160" customWidth="1"/>
    <col min="12035" max="12035" width="30.6640625" style="160" customWidth="1"/>
    <col min="12036" max="12036" width="15.6640625" style="160" customWidth="1"/>
    <col min="12037" max="12037" width="50.6640625" style="160" customWidth="1"/>
    <col min="12038" max="12039" width="9.77734375" style="160" customWidth="1"/>
    <col min="12040" max="12040" width="10.109375" style="160" customWidth="1"/>
    <col min="12041" max="12041" width="11.77734375" style="160" customWidth="1"/>
    <col min="12042" max="12289" width="9" style="160"/>
    <col min="12290" max="12290" width="3.21875" style="160" customWidth="1"/>
    <col min="12291" max="12291" width="30.6640625" style="160" customWidth="1"/>
    <col min="12292" max="12292" width="15.6640625" style="160" customWidth="1"/>
    <col min="12293" max="12293" width="50.6640625" style="160" customWidth="1"/>
    <col min="12294" max="12295" width="9.77734375" style="160" customWidth="1"/>
    <col min="12296" max="12296" width="10.109375" style="160" customWidth="1"/>
    <col min="12297" max="12297" width="11.77734375" style="160" customWidth="1"/>
    <col min="12298" max="12545" width="9" style="160"/>
    <col min="12546" max="12546" width="3.21875" style="160" customWidth="1"/>
    <col min="12547" max="12547" width="30.6640625" style="160" customWidth="1"/>
    <col min="12548" max="12548" width="15.6640625" style="160" customWidth="1"/>
    <col min="12549" max="12549" width="50.6640625" style="160" customWidth="1"/>
    <col min="12550" max="12551" width="9.77734375" style="160" customWidth="1"/>
    <col min="12552" max="12552" width="10.109375" style="160" customWidth="1"/>
    <col min="12553" max="12553" width="11.77734375" style="160" customWidth="1"/>
    <col min="12554" max="12801" width="9" style="160"/>
    <col min="12802" max="12802" width="3.21875" style="160" customWidth="1"/>
    <col min="12803" max="12803" width="30.6640625" style="160" customWidth="1"/>
    <col min="12804" max="12804" width="15.6640625" style="160" customWidth="1"/>
    <col min="12805" max="12805" width="50.6640625" style="160" customWidth="1"/>
    <col min="12806" max="12807" width="9.77734375" style="160" customWidth="1"/>
    <col min="12808" max="12808" width="10.109375" style="160" customWidth="1"/>
    <col min="12809" max="12809" width="11.77734375" style="160" customWidth="1"/>
    <col min="12810" max="13057" width="9" style="160"/>
    <col min="13058" max="13058" width="3.21875" style="160" customWidth="1"/>
    <col min="13059" max="13059" width="30.6640625" style="160" customWidth="1"/>
    <col min="13060" max="13060" width="15.6640625" style="160" customWidth="1"/>
    <col min="13061" max="13061" width="50.6640625" style="160" customWidth="1"/>
    <col min="13062" max="13063" width="9.77734375" style="160" customWidth="1"/>
    <col min="13064" max="13064" width="10.109375" style="160" customWidth="1"/>
    <col min="13065" max="13065" width="11.77734375" style="160" customWidth="1"/>
    <col min="13066" max="13313" width="9" style="160"/>
    <col min="13314" max="13314" width="3.21875" style="160" customWidth="1"/>
    <col min="13315" max="13315" width="30.6640625" style="160" customWidth="1"/>
    <col min="13316" max="13316" width="15.6640625" style="160" customWidth="1"/>
    <col min="13317" max="13317" width="50.6640625" style="160" customWidth="1"/>
    <col min="13318" max="13319" width="9.77734375" style="160" customWidth="1"/>
    <col min="13320" max="13320" width="10.109375" style="160" customWidth="1"/>
    <col min="13321" max="13321" width="11.77734375" style="160" customWidth="1"/>
    <col min="13322" max="13569" width="9" style="160"/>
    <col min="13570" max="13570" width="3.21875" style="160" customWidth="1"/>
    <col min="13571" max="13571" width="30.6640625" style="160" customWidth="1"/>
    <col min="13572" max="13572" width="15.6640625" style="160" customWidth="1"/>
    <col min="13573" max="13573" width="50.6640625" style="160" customWidth="1"/>
    <col min="13574" max="13575" width="9.77734375" style="160" customWidth="1"/>
    <col min="13576" max="13576" width="10.109375" style="160" customWidth="1"/>
    <col min="13577" max="13577" width="11.77734375" style="160" customWidth="1"/>
    <col min="13578" max="13825" width="9" style="160"/>
    <col min="13826" max="13826" width="3.21875" style="160" customWidth="1"/>
    <col min="13827" max="13827" width="30.6640625" style="160" customWidth="1"/>
    <col min="13828" max="13828" width="15.6640625" style="160" customWidth="1"/>
    <col min="13829" max="13829" width="50.6640625" style="160" customWidth="1"/>
    <col min="13830" max="13831" width="9.77734375" style="160" customWidth="1"/>
    <col min="13832" max="13832" width="10.109375" style="160" customWidth="1"/>
    <col min="13833" max="13833" width="11.77734375" style="160" customWidth="1"/>
    <col min="13834" max="14081" width="9" style="160"/>
    <col min="14082" max="14082" width="3.21875" style="160" customWidth="1"/>
    <col min="14083" max="14083" width="30.6640625" style="160" customWidth="1"/>
    <col min="14084" max="14084" width="15.6640625" style="160" customWidth="1"/>
    <col min="14085" max="14085" width="50.6640625" style="160" customWidth="1"/>
    <col min="14086" max="14087" width="9.77734375" style="160" customWidth="1"/>
    <col min="14088" max="14088" width="10.109375" style="160" customWidth="1"/>
    <col min="14089" max="14089" width="11.77734375" style="160" customWidth="1"/>
    <col min="14090" max="14337" width="9" style="160"/>
    <col min="14338" max="14338" width="3.21875" style="160" customWidth="1"/>
    <col min="14339" max="14339" width="30.6640625" style="160" customWidth="1"/>
    <col min="14340" max="14340" width="15.6640625" style="160" customWidth="1"/>
    <col min="14341" max="14341" width="50.6640625" style="160" customWidth="1"/>
    <col min="14342" max="14343" width="9.77734375" style="160" customWidth="1"/>
    <col min="14344" max="14344" width="10.109375" style="160" customWidth="1"/>
    <col min="14345" max="14345" width="11.77734375" style="160" customWidth="1"/>
    <col min="14346" max="14593" width="9" style="160"/>
    <col min="14594" max="14594" width="3.21875" style="160" customWidth="1"/>
    <col min="14595" max="14595" width="30.6640625" style="160" customWidth="1"/>
    <col min="14596" max="14596" width="15.6640625" style="160" customWidth="1"/>
    <col min="14597" max="14597" width="50.6640625" style="160" customWidth="1"/>
    <col min="14598" max="14599" width="9.77734375" style="160" customWidth="1"/>
    <col min="14600" max="14600" width="10.109375" style="160" customWidth="1"/>
    <col min="14601" max="14601" width="11.77734375" style="160" customWidth="1"/>
    <col min="14602" max="14849" width="9" style="160"/>
    <col min="14850" max="14850" width="3.21875" style="160" customWidth="1"/>
    <col min="14851" max="14851" width="30.6640625" style="160" customWidth="1"/>
    <col min="14852" max="14852" width="15.6640625" style="160" customWidth="1"/>
    <col min="14853" max="14853" width="50.6640625" style="160" customWidth="1"/>
    <col min="14854" max="14855" width="9.77734375" style="160" customWidth="1"/>
    <col min="14856" max="14856" width="10.109375" style="160" customWidth="1"/>
    <col min="14857" max="14857" width="11.77734375" style="160" customWidth="1"/>
    <col min="14858" max="15105" width="9" style="160"/>
    <col min="15106" max="15106" width="3.21875" style="160" customWidth="1"/>
    <col min="15107" max="15107" width="30.6640625" style="160" customWidth="1"/>
    <col min="15108" max="15108" width="15.6640625" style="160" customWidth="1"/>
    <col min="15109" max="15109" width="50.6640625" style="160" customWidth="1"/>
    <col min="15110" max="15111" width="9.77734375" style="160" customWidth="1"/>
    <col min="15112" max="15112" width="10.109375" style="160" customWidth="1"/>
    <col min="15113" max="15113" width="11.77734375" style="160" customWidth="1"/>
    <col min="15114" max="15361" width="9" style="160"/>
    <col min="15362" max="15362" width="3.21875" style="160" customWidth="1"/>
    <col min="15363" max="15363" width="30.6640625" style="160" customWidth="1"/>
    <col min="15364" max="15364" width="15.6640625" style="160" customWidth="1"/>
    <col min="15365" max="15365" width="50.6640625" style="160" customWidth="1"/>
    <col min="15366" max="15367" width="9.77734375" style="160" customWidth="1"/>
    <col min="15368" max="15368" width="10.109375" style="160" customWidth="1"/>
    <col min="15369" max="15369" width="11.77734375" style="160" customWidth="1"/>
    <col min="15370" max="15617" width="9" style="160"/>
    <col min="15618" max="15618" width="3.21875" style="160" customWidth="1"/>
    <col min="15619" max="15619" width="30.6640625" style="160" customWidth="1"/>
    <col min="15620" max="15620" width="15.6640625" style="160" customWidth="1"/>
    <col min="15621" max="15621" width="50.6640625" style="160" customWidth="1"/>
    <col min="15622" max="15623" width="9.77734375" style="160" customWidth="1"/>
    <col min="15624" max="15624" width="10.109375" style="160" customWidth="1"/>
    <col min="15625" max="15625" width="11.77734375" style="160" customWidth="1"/>
    <col min="15626" max="15873" width="9" style="160"/>
    <col min="15874" max="15874" width="3.21875" style="160" customWidth="1"/>
    <col min="15875" max="15875" width="30.6640625" style="160" customWidth="1"/>
    <col min="15876" max="15876" width="15.6640625" style="160" customWidth="1"/>
    <col min="15877" max="15877" width="50.6640625" style="160" customWidth="1"/>
    <col min="15878" max="15879" width="9.77734375" style="160" customWidth="1"/>
    <col min="15880" max="15880" width="10.109375" style="160" customWidth="1"/>
    <col min="15881" max="15881" width="11.77734375" style="160" customWidth="1"/>
    <col min="15882" max="16129" width="9" style="160"/>
    <col min="16130" max="16130" width="3.21875" style="160" customWidth="1"/>
    <col min="16131" max="16131" width="30.6640625" style="160" customWidth="1"/>
    <col min="16132" max="16132" width="15.6640625" style="160" customWidth="1"/>
    <col min="16133" max="16133" width="50.6640625" style="160" customWidth="1"/>
    <col min="16134" max="16135" width="9.77734375" style="160" customWidth="1"/>
    <col min="16136" max="16136" width="10.109375" style="160" customWidth="1"/>
    <col min="16137" max="16137" width="11.77734375" style="160" customWidth="1"/>
    <col min="16138" max="16384" width="9" style="160"/>
  </cols>
  <sheetData>
    <row r="1" spans="1:9">
      <c r="B1" s="1103" t="s">
        <v>776</v>
      </c>
      <c r="E1" s="1126" t="s">
        <v>833</v>
      </c>
    </row>
    <row r="2" spans="1:9">
      <c r="B2" s="163"/>
      <c r="C2" s="163"/>
      <c r="D2" s="163"/>
      <c r="E2" s="163"/>
    </row>
    <row r="3" spans="1:9" ht="19.2">
      <c r="A3" s="163"/>
      <c r="B3" s="158" t="s">
        <v>635</v>
      </c>
      <c r="C3" s="165"/>
      <c r="D3" s="165"/>
      <c r="E3" s="163"/>
    </row>
    <row r="4" spans="1:9" ht="19.2">
      <c r="A4" s="163"/>
      <c r="B4" s="158"/>
      <c r="C4" s="165"/>
      <c r="D4" s="165"/>
      <c r="E4" s="163"/>
    </row>
    <row r="5" spans="1:9" ht="21" customHeight="1">
      <c r="A5" s="163"/>
      <c r="B5" s="146"/>
      <c r="C5" s="190"/>
      <c r="D5" s="190"/>
      <c r="E5" s="1"/>
    </row>
    <row r="6" spans="1:9" ht="21" customHeight="1"/>
    <row r="7" spans="1:9" ht="21" customHeight="1">
      <c r="A7" s="160" t="s">
        <v>184</v>
      </c>
      <c r="B7" s="160" t="s">
        <v>156</v>
      </c>
      <c r="C7" s="163"/>
      <c r="D7" s="163"/>
      <c r="E7" s="1"/>
    </row>
    <row r="8" spans="1:9" ht="21" customHeight="1">
      <c r="B8" s="344" t="s">
        <v>612</v>
      </c>
      <c r="C8" s="163"/>
      <c r="D8" s="163"/>
      <c r="E8" s="149"/>
    </row>
    <row r="9" spans="1:9" ht="21" customHeight="1">
      <c r="B9" s="160" t="s">
        <v>613</v>
      </c>
      <c r="C9" s="163"/>
      <c r="D9" s="163"/>
      <c r="E9" s="149"/>
    </row>
    <row r="10" spans="1:9" ht="21" customHeight="1">
      <c r="B10" s="159" t="s">
        <v>285</v>
      </c>
      <c r="C10" s="163"/>
      <c r="D10" s="163"/>
      <c r="E10" s="149"/>
    </row>
    <row r="11" spans="1:9" ht="21" customHeight="1">
      <c r="B11" s="159"/>
      <c r="C11" s="163"/>
      <c r="D11" s="163"/>
      <c r="E11" s="149"/>
    </row>
    <row r="12" spans="1:9" ht="21" customHeight="1">
      <c r="B12" s="159"/>
      <c r="C12" s="163"/>
      <c r="D12" s="163"/>
      <c r="E12" s="149"/>
    </row>
    <row r="13" spans="1:9" ht="27" customHeight="1" thickBot="1">
      <c r="A13" s="160" t="s">
        <v>185</v>
      </c>
      <c r="B13" s="160" t="s">
        <v>599</v>
      </c>
      <c r="F13" s="77"/>
      <c r="G13" s="77"/>
      <c r="H13" s="166"/>
      <c r="I13" s="166"/>
    </row>
    <row r="14" spans="1:9" ht="14.4">
      <c r="B14" s="362" t="s">
        <v>155</v>
      </c>
      <c r="C14" s="176" t="s">
        <v>714</v>
      </c>
      <c r="D14" s="176" t="s">
        <v>715</v>
      </c>
      <c r="E14" s="364" t="s">
        <v>153</v>
      </c>
    </row>
    <row r="15" spans="1:9" ht="15" thickBot="1">
      <c r="B15" s="363"/>
      <c r="C15" s="177" t="s">
        <v>598</v>
      </c>
      <c r="D15" s="177" t="s">
        <v>321</v>
      </c>
      <c r="E15" s="365"/>
    </row>
    <row r="16" spans="1:9" ht="30" customHeight="1" thickTop="1">
      <c r="B16" s="379"/>
      <c r="C16" s="169"/>
      <c r="D16" s="169"/>
      <c r="E16" s="178"/>
    </row>
    <row r="17" spans="1:8" ht="30" customHeight="1">
      <c r="B17" s="383"/>
      <c r="C17" s="385"/>
      <c r="D17" s="171"/>
      <c r="E17" s="340"/>
    </row>
    <row r="18" spans="1:8" ht="30" customHeight="1">
      <c r="B18" s="384"/>
      <c r="C18" s="385"/>
      <c r="D18" s="169"/>
      <c r="E18" s="178"/>
    </row>
    <row r="19" spans="1:8" ht="30" customHeight="1">
      <c r="B19" s="384"/>
      <c r="C19" s="171"/>
      <c r="D19" s="927"/>
      <c r="E19" s="340"/>
    </row>
    <row r="20" spans="1:8" ht="30" customHeight="1">
      <c r="B20" s="339"/>
      <c r="C20" s="385"/>
      <c r="D20" s="169"/>
      <c r="E20" s="178"/>
    </row>
    <row r="21" spans="1:8" ht="30" customHeight="1">
      <c r="B21" s="339"/>
      <c r="C21" s="171"/>
      <c r="D21" s="927"/>
      <c r="E21" s="340"/>
    </row>
    <row r="22" spans="1:8" ht="30" customHeight="1">
      <c r="B22" s="383"/>
      <c r="C22" s="377"/>
      <c r="D22" s="169"/>
      <c r="E22" s="178"/>
    </row>
    <row r="23" spans="1:8" ht="30" customHeight="1">
      <c r="B23" s="374"/>
      <c r="C23" s="375"/>
      <c r="D23" s="928"/>
      <c r="E23" s="376"/>
    </row>
    <row r="24" spans="1:8" ht="30" customHeight="1">
      <c r="B24" s="378"/>
      <c r="C24" s="377"/>
      <c r="D24" s="171"/>
      <c r="E24" s="179"/>
    </row>
    <row r="25" spans="1:8" ht="30" customHeight="1">
      <c r="B25" s="181"/>
      <c r="C25" s="168"/>
      <c r="D25" s="168"/>
      <c r="E25" s="376"/>
    </row>
    <row r="26" spans="1:8" ht="30" customHeight="1" thickBot="1">
      <c r="B26" s="170"/>
      <c r="C26" s="172"/>
      <c r="D26" s="172"/>
      <c r="E26" s="179"/>
    </row>
    <row r="27" spans="1:8" ht="29.25" customHeight="1" thickTop="1" thickBot="1">
      <c r="B27" s="342" t="s">
        <v>383</v>
      </c>
      <c r="C27" s="386">
        <f>'様式9-7-S'!D16</f>
        <v>0</v>
      </c>
      <c r="D27" s="386" t="e">
        <f>'様式9-7-S'!E16</f>
        <v>#DIV/0!</v>
      </c>
      <c r="E27" s="387"/>
    </row>
    <row r="28" spans="1:8">
      <c r="B28" s="301" t="s">
        <v>286</v>
      </c>
      <c r="C28" s="163"/>
      <c r="D28" s="163"/>
      <c r="E28" s="163"/>
    </row>
    <row r="29" spans="1:8">
      <c r="B29" s="301" t="s">
        <v>287</v>
      </c>
    </row>
    <row r="30" spans="1:8">
      <c r="B30" s="301"/>
    </row>
    <row r="31" spans="1:8" customFormat="1" ht="21" customHeight="1">
      <c r="A31" s="160"/>
      <c r="B31" s="160"/>
      <c r="C31" s="160"/>
      <c r="D31" s="160"/>
      <c r="E31" s="160"/>
      <c r="F31" s="160"/>
      <c r="H31" s="160"/>
    </row>
    <row r="32" spans="1:8" customFormat="1" ht="21" customHeight="1">
      <c r="A32" s="160" t="s">
        <v>186</v>
      </c>
      <c r="B32" s="160" t="s">
        <v>288</v>
      </c>
      <c r="C32" s="160"/>
      <c r="D32" s="160"/>
      <c r="E32" s="160"/>
      <c r="F32" s="160"/>
      <c r="H32" s="160"/>
    </row>
    <row r="33" spans="1:8" customFormat="1" ht="21" customHeight="1">
      <c r="A33" s="160"/>
      <c r="B33" s="160" t="s">
        <v>749</v>
      </c>
      <c r="C33" s="160"/>
      <c r="D33" s="160"/>
      <c r="E33" s="160"/>
      <c r="F33" s="160"/>
      <c r="H33" s="160"/>
    </row>
    <row r="34" spans="1:8" customFormat="1" ht="21" customHeight="1">
      <c r="A34" s="160"/>
      <c r="B34" s="160"/>
      <c r="C34" s="160"/>
      <c r="D34" s="160"/>
      <c r="E34" s="160"/>
      <c r="F34" s="160"/>
      <c r="H34" s="160"/>
    </row>
    <row r="35" spans="1:8" customFormat="1" ht="21" customHeight="1">
      <c r="A35" s="160"/>
      <c r="B35" s="160"/>
      <c r="C35" s="160"/>
      <c r="D35" s="160"/>
      <c r="E35" s="160"/>
      <c r="F35" s="160"/>
      <c r="H35" s="160"/>
    </row>
    <row r="36" spans="1:8" customFormat="1" ht="21" customHeight="1">
      <c r="A36" s="160"/>
      <c r="B36" s="160"/>
      <c r="C36" s="160"/>
      <c r="D36" s="160"/>
      <c r="E36" s="160"/>
      <c r="F36" s="160"/>
      <c r="H36" s="160"/>
    </row>
    <row r="37" spans="1:8" customFormat="1" ht="21" customHeight="1">
      <c r="A37" s="160"/>
      <c r="B37" s="160"/>
      <c r="C37" s="160"/>
      <c r="D37" s="160"/>
      <c r="E37" s="25"/>
      <c r="F37" s="160"/>
      <c r="H37" s="160"/>
    </row>
    <row r="38" spans="1:8" customFormat="1" ht="21" customHeight="1">
      <c r="A38" s="160"/>
      <c r="B38" s="160"/>
      <c r="C38" s="160"/>
      <c r="D38" s="160"/>
      <c r="E38" s="25"/>
      <c r="F38" s="160"/>
      <c r="H38" s="160"/>
    </row>
    <row r="39" spans="1:8" ht="14.4">
      <c r="A39" s="2045" t="s">
        <v>235</v>
      </c>
      <c r="B39" s="1308"/>
      <c r="C39" s="1308"/>
      <c r="D39" s="1308"/>
      <c r="E39" s="1308"/>
    </row>
    <row r="40" spans="1:8">
      <c r="E40" s="371" t="str">
        <f>様式7!$F$4</f>
        <v>○○○○○○○○○○○ＥＳＣＯ事業</v>
      </c>
    </row>
  </sheetData>
  <mergeCells count="1">
    <mergeCell ref="A39:E39"/>
  </mergeCells>
  <phoneticPr fontId="6"/>
  <pageMargins left="0.39370078740157483" right="0.23622047244094491" top="0.51181102362204722" bottom="0" header="0.51181102362204722" footer="0.51181102362204722"/>
  <pageSetup paperSize="9" scale="95" orientation="portrait" r:id="rId1"/>
  <headerFooter alignWithMargins="0"/>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21C8D0-6D70-4D41-9F94-C26DB11867D1}">
  <dimension ref="A1:H40"/>
  <sheetViews>
    <sheetView view="pageBreakPreview" topLeftCell="A25" zoomScaleNormal="100" zoomScaleSheetLayoutView="100" workbookViewId="0">
      <selection activeCell="AJ46" sqref="AJ46"/>
    </sheetView>
  </sheetViews>
  <sheetFormatPr defaultRowHeight="13.2"/>
  <cols>
    <col min="1" max="1" width="3.21875" style="160" customWidth="1"/>
    <col min="2" max="2" width="30.6640625" style="160" customWidth="1"/>
    <col min="3" max="3" width="15.6640625" style="160" customWidth="1"/>
    <col min="4" max="4" width="50.6640625" style="160" customWidth="1"/>
    <col min="5" max="6" width="9.77734375" style="160" customWidth="1"/>
    <col min="7" max="7" width="10.109375" style="160" customWidth="1"/>
    <col min="8" max="8" width="11.77734375" style="160" customWidth="1"/>
    <col min="9" max="256" width="8.88671875" style="160"/>
    <col min="257" max="257" width="3.21875" style="160" customWidth="1"/>
    <col min="258" max="258" width="30.6640625" style="160" customWidth="1"/>
    <col min="259" max="259" width="15.6640625" style="160" customWidth="1"/>
    <col min="260" max="260" width="50.6640625" style="160" customWidth="1"/>
    <col min="261" max="262" width="9.77734375" style="160" customWidth="1"/>
    <col min="263" max="263" width="10.109375" style="160" customWidth="1"/>
    <col min="264" max="264" width="11.77734375" style="160" customWidth="1"/>
    <col min="265" max="512" width="8.88671875" style="160"/>
    <col min="513" max="513" width="3.21875" style="160" customWidth="1"/>
    <col min="514" max="514" width="30.6640625" style="160" customWidth="1"/>
    <col min="515" max="515" width="15.6640625" style="160" customWidth="1"/>
    <col min="516" max="516" width="50.6640625" style="160" customWidth="1"/>
    <col min="517" max="518" width="9.77734375" style="160" customWidth="1"/>
    <col min="519" max="519" width="10.109375" style="160" customWidth="1"/>
    <col min="520" max="520" width="11.77734375" style="160" customWidth="1"/>
    <col min="521" max="768" width="8.88671875" style="160"/>
    <col min="769" max="769" width="3.21875" style="160" customWidth="1"/>
    <col min="770" max="770" width="30.6640625" style="160" customWidth="1"/>
    <col min="771" max="771" width="15.6640625" style="160" customWidth="1"/>
    <col min="772" max="772" width="50.6640625" style="160" customWidth="1"/>
    <col min="773" max="774" width="9.77734375" style="160" customWidth="1"/>
    <col min="775" max="775" width="10.109375" style="160" customWidth="1"/>
    <col min="776" max="776" width="11.77734375" style="160" customWidth="1"/>
    <col min="777" max="1024" width="8.88671875" style="160"/>
    <col min="1025" max="1025" width="3.21875" style="160" customWidth="1"/>
    <col min="1026" max="1026" width="30.6640625" style="160" customWidth="1"/>
    <col min="1027" max="1027" width="15.6640625" style="160" customWidth="1"/>
    <col min="1028" max="1028" width="50.6640625" style="160" customWidth="1"/>
    <col min="1029" max="1030" width="9.77734375" style="160" customWidth="1"/>
    <col min="1031" max="1031" width="10.109375" style="160" customWidth="1"/>
    <col min="1032" max="1032" width="11.77734375" style="160" customWidth="1"/>
    <col min="1033" max="1280" width="8.88671875" style="160"/>
    <col min="1281" max="1281" width="3.21875" style="160" customWidth="1"/>
    <col min="1282" max="1282" width="30.6640625" style="160" customWidth="1"/>
    <col min="1283" max="1283" width="15.6640625" style="160" customWidth="1"/>
    <col min="1284" max="1284" width="50.6640625" style="160" customWidth="1"/>
    <col min="1285" max="1286" width="9.77734375" style="160" customWidth="1"/>
    <col min="1287" max="1287" width="10.109375" style="160" customWidth="1"/>
    <col min="1288" max="1288" width="11.77734375" style="160" customWidth="1"/>
    <col min="1289" max="1536" width="8.88671875" style="160"/>
    <col min="1537" max="1537" width="3.21875" style="160" customWidth="1"/>
    <col min="1538" max="1538" width="30.6640625" style="160" customWidth="1"/>
    <col min="1539" max="1539" width="15.6640625" style="160" customWidth="1"/>
    <col min="1540" max="1540" width="50.6640625" style="160" customWidth="1"/>
    <col min="1541" max="1542" width="9.77734375" style="160" customWidth="1"/>
    <col min="1543" max="1543" width="10.109375" style="160" customWidth="1"/>
    <col min="1544" max="1544" width="11.77734375" style="160" customWidth="1"/>
    <col min="1545" max="1792" width="8.88671875" style="160"/>
    <col min="1793" max="1793" width="3.21875" style="160" customWidth="1"/>
    <col min="1794" max="1794" width="30.6640625" style="160" customWidth="1"/>
    <col min="1795" max="1795" width="15.6640625" style="160" customWidth="1"/>
    <col min="1796" max="1796" width="50.6640625" style="160" customWidth="1"/>
    <col min="1797" max="1798" width="9.77734375" style="160" customWidth="1"/>
    <col min="1799" max="1799" width="10.109375" style="160" customWidth="1"/>
    <col min="1800" max="1800" width="11.77734375" style="160" customWidth="1"/>
    <col min="1801" max="2048" width="8.88671875" style="160"/>
    <col min="2049" max="2049" width="3.21875" style="160" customWidth="1"/>
    <col min="2050" max="2050" width="30.6640625" style="160" customWidth="1"/>
    <col min="2051" max="2051" width="15.6640625" style="160" customWidth="1"/>
    <col min="2052" max="2052" width="50.6640625" style="160" customWidth="1"/>
    <col min="2053" max="2054" width="9.77734375" style="160" customWidth="1"/>
    <col min="2055" max="2055" width="10.109375" style="160" customWidth="1"/>
    <col min="2056" max="2056" width="11.77734375" style="160" customWidth="1"/>
    <col min="2057" max="2304" width="8.88671875" style="160"/>
    <col min="2305" max="2305" width="3.21875" style="160" customWidth="1"/>
    <col min="2306" max="2306" width="30.6640625" style="160" customWidth="1"/>
    <col min="2307" max="2307" width="15.6640625" style="160" customWidth="1"/>
    <col min="2308" max="2308" width="50.6640625" style="160" customWidth="1"/>
    <col min="2309" max="2310" width="9.77734375" style="160" customWidth="1"/>
    <col min="2311" max="2311" width="10.109375" style="160" customWidth="1"/>
    <col min="2312" max="2312" width="11.77734375" style="160" customWidth="1"/>
    <col min="2313" max="2560" width="8.88671875" style="160"/>
    <col min="2561" max="2561" width="3.21875" style="160" customWidth="1"/>
    <col min="2562" max="2562" width="30.6640625" style="160" customWidth="1"/>
    <col min="2563" max="2563" width="15.6640625" style="160" customWidth="1"/>
    <col min="2564" max="2564" width="50.6640625" style="160" customWidth="1"/>
    <col min="2565" max="2566" width="9.77734375" style="160" customWidth="1"/>
    <col min="2567" max="2567" width="10.109375" style="160" customWidth="1"/>
    <col min="2568" max="2568" width="11.77734375" style="160" customWidth="1"/>
    <col min="2569" max="2816" width="8.88671875" style="160"/>
    <col min="2817" max="2817" width="3.21875" style="160" customWidth="1"/>
    <col min="2818" max="2818" width="30.6640625" style="160" customWidth="1"/>
    <col min="2819" max="2819" width="15.6640625" style="160" customWidth="1"/>
    <col min="2820" max="2820" width="50.6640625" style="160" customWidth="1"/>
    <col min="2821" max="2822" width="9.77734375" style="160" customWidth="1"/>
    <col min="2823" max="2823" width="10.109375" style="160" customWidth="1"/>
    <col min="2824" max="2824" width="11.77734375" style="160" customWidth="1"/>
    <col min="2825" max="3072" width="8.88671875" style="160"/>
    <col min="3073" max="3073" width="3.21875" style="160" customWidth="1"/>
    <col min="3074" max="3074" width="30.6640625" style="160" customWidth="1"/>
    <col min="3075" max="3075" width="15.6640625" style="160" customWidth="1"/>
    <col min="3076" max="3076" width="50.6640625" style="160" customWidth="1"/>
    <col min="3077" max="3078" width="9.77734375" style="160" customWidth="1"/>
    <col min="3079" max="3079" width="10.109375" style="160" customWidth="1"/>
    <col min="3080" max="3080" width="11.77734375" style="160" customWidth="1"/>
    <col min="3081" max="3328" width="8.88671875" style="160"/>
    <col min="3329" max="3329" width="3.21875" style="160" customWidth="1"/>
    <col min="3330" max="3330" width="30.6640625" style="160" customWidth="1"/>
    <col min="3331" max="3331" width="15.6640625" style="160" customWidth="1"/>
    <col min="3332" max="3332" width="50.6640625" style="160" customWidth="1"/>
    <col min="3333" max="3334" width="9.77734375" style="160" customWidth="1"/>
    <col min="3335" max="3335" width="10.109375" style="160" customWidth="1"/>
    <col min="3336" max="3336" width="11.77734375" style="160" customWidth="1"/>
    <col min="3337" max="3584" width="8.88671875" style="160"/>
    <col min="3585" max="3585" width="3.21875" style="160" customWidth="1"/>
    <col min="3586" max="3586" width="30.6640625" style="160" customWidth="1"/>
    <col min="3587" max="3587" width="15.6640625" style="160" customWidth="1"/>
    <col min="3588" max="3588" width="50.6640625" style="160" customWidth="1"/>
    <col min="3589" max="3590" width="9.77734375" style="160" customWidth="1"/>
    <col min="3591" max="3591" width="10.109375" style="160" customWidth="1"/>
    <col min="3592" max="3592" width="11.77734375" style="160" customWidth="1"/>
    <col min="3593" max="3840" width="8.88671875" style="160"/>
    <col min="3841" max="3841" width="3.21875" style="160" customWidth="1"/>
    <col min="3842" max="3842" width="30.6640625" style="160" customWidth="1"/>
    <col min="3843" max="3843" width="15.6640625" style="160" customWidth="1"/>
    <col min="3844" max="3844" width="50.6640625" style="160" customWidth="1"/>
    <col min="3845" max="3846" width="9.77734375" style="160" customWidth="1"/>
    <col min="3847" max="3847" width="10.109375" style="160" customWidth="1"/>
    <col min="3848" max="3848" width="11.77734375" style="160" customWidth="1"/>
    <col min="3849" max="4096" width="8.88671875" style="160"/>
    <col min="4097" max="4097" width="3.21875" style="160" customWidth="1"/>
    <col min="4098" max="4098" width="30.6640625" style="160" customWidth="1"/>
    <col min="4099" max="4099" width="15.6640625" style="160" customWidth="1"/>
    <col min="4100" max="4100" width="50.6640625" style="160" customWidth="1"/>
    <col min="4101" max="4102" width="9.77734375" style="160" customWidth="1"/>
    <col min="4103" max="4103" width="10.109375" style="160" customWidth="1"/>
    <col min="4104" max="4104" width="11.77734375" style="160" customWidth="1"/>
    <col min="4105" max="4352" width="8.88671875" style="160"/>
    <col min="4353" max="4353" width="3.21875" style="160" customWidth="1"/>
    <col min="4354" max="4354" width="30.6640625" style="160" customWidth="1"/>
    <col min="4355" max="4355" width="15.6640625" style="160" customWidth="1"/>
    <col min="4356" max="4356" width="50.6640625" style="160" customWidth="1"/>
    <col min="4357" max="4358" width="9.77734375" style="160" customWidth="1"/>
    <col min="4359" max="4359" width="10.109375" style="160" customWidth="1"/>
    <col min="4360" max="4360" width="11.77734375" style="160" customWidth="1"/>
    <col min="4361" max="4608" width="8.88671875" style="160"/>
    <col min="4609" max="4609" width="3.21875" style="160" customWidth="1"/>
    <col min="4610" max="4610" width="30.6640625" style="160" customWidth="1"/>
    <col min="4611" max="4611" width="15.6640625" style="160" customWidth="1"/>
    <col min="4612" max="4612" width="50.6640625" style="160" customWidth="1"/>
    <col min="4613" max="4614" width="9.77734375" style="160" customWidth="1"/>
    <col min="4615" max="4615" width="10.109375" style="160" customWidth="1"/>
    <col min="4616" max="4616" width="11.77734375" style="160" customWidth="1"/>
    <col min="4617" max="4864" width="8.88671875" style="160"/>
    <col min="4865" max="4865" width="3.21875" style="160" customWidth="1"/>
    <col min="4866" max="4866" width="30.6640625" style="160" customWidth="1"/>
    <col min="4867" max="4867" width="15.6640625" style="160" customWidth="1"/>
    <col min="4868" max="4868" width="50.6640625" style="160" customWidth="1"/>
    <col min="4869" max="4870" width="9.77734375" style="160" customWidth="1"/>
    <col min="4871" max="4871" width="10.109375" style="160" customWidth="1"/>
    <col min="4872" max="4872" width="11.77734375" style="160" customWidth="1"/>
    <col min="4873" max="5120" width="8.88671875" style="160"/>
    <col min="5121" max="5121" width="3.21875" style="160" customWidth="1"/>
    <col min="5122" max="5122" width="30.6640625" style="160" customWidth="1"/>
    <col min="5123" max="5123" width="15.6640625" style="160" customWidth="1"/>
    <col min="5124" max="5124" width="50.6640625" style="160" customWidth="1"/>
    <col min="5125" max="5126" width="9.77734375" style="160" customWidth="1"/>
    <col min="5127" max="5127" width="10.109375" style="160" customWidth="1"/>
    <col min="5128" max="5128" width="11.77734375" style="160" customWidth="1"/>
    <col min="5129" max="5376" width="8.88671875" style="160"/>
    <col min="5377" max="5377" width="3.21875" style="160" customWidth="1"/>
    <col min="5378" max="5378" width="30.6640625" style="160" customWidth="1"/>
    <col min="5379" max="5379" width="15.6640625" style="160" customWidth="1"/>
    <col min="5380" max="5380" width="50.6640625" style="160" customWidth="1"/>
    <col min="5381" max="5382" width="9.77734375" style="160" customWidth="1"/>
    <col min="5383" max="5383" width="10.109375" style="160" customWidth="1"/>
    <col min="5384" max="5384" width="11.77734375" style="160" customWidth="1"/>
    <col min="5385" max="5632" width="8.88671875" style="160"/>
    <col min="5633" max="5633" width="3.21875" style="160" customWidth="1"/>
    <col min="5634" max="5634" width="30.6640625" style="160" customWidth="1"/>
    <col min="5635" max="5635" width="15.6640625" style="160" customWidth="1"/>
    <col min="5636" max="5636" width="50.6640625" style="160" customWidth="1"/>
    <col min="5637" max="5638" width="9.77734375" style="160" customWidth="1"/>
    <col min="5639" max="5639" width="10.109375" style="160" customWidth="1"/>
    <col min="5640" max="5640" width="11.77734375" style="160" customWidth="1"/>
    <col min="5641" max="5888" width="8.88671875" style="160"/>
    <col min="5889" max="5889" width="3.21875" style="160" customWidth="1"/>
    <col min="5890" max="5890" width="30.6640625" style="160" customWidth="1"/>
    <col min="5891" max="5891" width="15.6640625" style="160" customWidth="1"/>
    <col min="5892" max="5892" width="50.6640625" style="160" customWidth="1"/>
    <col min="5893" max="5894" width="9.77734375" style="160" customWidth="1"/>
    <col min="5895" max="5895" width="10.109375" style="160" customWidth="1"/>
    <col min="5896" max="5896" width="11.77734375" style="160" customWidth="1"/>
    <col min="5897" max="6144" width="8.88671875" style="160"/>
    <col min="6145" max="6145" width="3.21875" style="160" customWidth="1"/>
    <col min="6146" max="6146" width="30.6640625" style="160" customWidth="1"/>
    <col min="6147" max="6147" width="15.6640625" style="160" customWidth="1"/>
    <col min="6148" max="6148" width="50.6640625" style="160" customWidth="1"/>
    <col min="6149" max="6150" width="9.77734375" style="160" customWidth="1"/>
    <col min="6151" max="6151" width="10.109375" style="160" customWidth="1"/>
    <col min="6152" max="6152" width="11.77734375" style="160" customWidth="1"/>
    <col min="6153" max="6400" width="8.88671875" style="160"/>
    <col min="6401" max="6401" width="3.21875" style="160" customWidth="1"/>
    <col min="6402" max="6402" width="30.6640625" style="160" customWidth="1"/>
    <col min="6403" max="6403" width="15.6640625" style="160" customWidth="1"/>
    <col min="6404" max="6404" width="50.6640625" style="160" customWidth="1"/>
    <col min="6405" max="6406" width="9.77734375" style="160" customWidth="1"/>
    <col min="6407" max="6407" width="10.109375" style="160" customWidth="1"/>
    <col min="6408" max="6408" width="11.77734375" style="160" customWidth="1"/>
    <col min="6409" max="6656" width="8.88671875" style="160"/>
    <col min="6657" max="6657" width="3.21875" style="160" customWidth="1"/>
    <col min="6658" max="6658" width="30.6640625" style="160" customWidth="1"/>
    <col min="6659" max="6659" width="15.6640625" style="160" customWidth="1"/>
    <col min="6660" max="6660" width="50.6640625" style="160" customWidth="1"/>
    <col min="6661" max="6662" width="9.77734375" style="160" customWidth="1"/>
    <col min="6663" max="6663" width="10.109375" style="160" customWidth="1"/>
    <col min="6664" max="6664" width="11.77734375" style="160" customWidth="1"/>
    <col min="6665" max="6912" width="8.88671875" style="160"/>
    <col min="6913" max="6913" width="3.21875" style="160" customWidth="1"/>
    <col min="6914" max="6914" width="30.6640625" style="160" customWidth="1"/>
    <col min="6915" max="6915" width="15.6640625" style="160" customWidth="1"/>
    <col min="6916" max="6916" width="50.6640625" style="160" customWidth="1"/>
    <col min="6917" max="6918" width="9.77734375" style="160" customWidth="1"/>
    <col min="6919" max="6919" width="10.109375" style="160" customWidth="1"/>
    <col min="6920" max="6920" width="11.77734375" style="160" customWidth="1"/>
    <col min="6921" max="7168" width="8.88671875" style="160"/>
    <col min="7169" max="7169" width="3.21875" style="160" customWidth="1"/>
    <col min="7170" max="7170" width="30.6640625" style="160" customWidth="1"/>
    <col min="7171" max="7171" width="15.6640625" style="160" customWidth="1"/>
    <col min="7172" max="7172" width="50.6640625" style="160" customWidth="1"/>
    <col min="7173" max="7174" width="9.77734375" style="160" customWidth="1"/>
    <col min="7175" max="7175" width="10.109375" style="160" customWidth="1"/>
    <col min="7176" max="7176" width="11.77734375" style="160" customWidth="1"/>
    <col min="7177" max="7424" width="8.88671875" style="160"/>
    <col min="7425" max="7425" width="3.21875" style="160" customWidth="1"/>
    <col min="7426" max="7426" width="30.6640625" style="160" customWidth="1"/>
    <col min="7427" max="7427" width="15.6640625" style="160" customWidth="1"/>
    <col min="7428" max="7428" width="50.6640625" style="160" customWidth="1"/>
    <col min="7429" max="7430" width="9.77734375" style="160" customWidth="1"/>
    <col min="7431" max="7431" width="10.109375" style="160" customWidth="1"/>
    <col min="7432" max="7432" width="11.77734375" style="160" customWidth="1"/>
    <col min="7433" max="7680" width="8.88671875" style="160"/>
    <col min="7681" max="7681" width="3.21875" style="160" customWidth="1"/>
    <col min="7682" max="7682" width="30.6640625" style="160" customWidth="1"/>
    <col min="7683" max="7683" width="15.6640625" style="160" customWidth="1"/>
    <col min="7684" max="7684" width="50.6640625" style="160" customWidth="1"/>
    <col min="7685" max="7686" width="9.77734375" style="160" customWidth="1"/>
    <col min="7687" max="7687" width="10.109375" style="160" customWidth="1"/>
    <col min="7688" max="7688" width="11.77734375" style="160" customWidth="1"/>
    <col min="7689" max="7936" width="8.88671875" style="160"/>
    <col min="7937" max="7937" width="3.21875" style="160" customWidth="1"/>
    <col min="7938" max="7938" width="30.6640625" style="160" customWidth="1"/>
    <col min="7939" max="7939" width="15.6640625" style="160" customWidth="1"/>
    <col min="7940" max="7940" width="50.6640625" style="160" customWidth="1"/>
    <col min="7941" max="7942" width="9.77734375" style="160" customWidth="1"/>
    <col min="7943" max="7943" width="10.109375" style="160" customWidth="1"/>
    <col min="7944" max="7944" width="11.77734375" style="160" customWidth="1"/>
    <col min="7945" max="8192" width="8.88671875" style="160"/>
    <col min="8193" max="8193" width="3.21875" style="160" customWidth="1"/>
    <col min="8194" max="8194" width="30.6640625" style="160" customWidth="1"/>
    <col min="8195" max="8195" width="15.6640625" style="160" customWidth="1"/>
    <col min="8196" max="8196" width="50.6640625" style="160" customWidth="1"/>
    <col min="8197" max="8198" width="9.77734375" style="160" customWidth="1"/>
    <col min="8199" max="8199" width="10.109375" style="160" customWidth="1"/>
    <col min="8200" max="8200" width="11.77734375" style="160" customWidth="1"/>
    <col min="8201" max="8448" width="8.88671875" style="160"/>
    <col min="8449" max="8449" width="3.21875" style="160" customWidth="1"/>
    <col min="8450" max="8450" width="30.6640625" style="160" customWidth="1"/>
    <col min="8451" max="8451" width="15.6640625" style="160" customWidth="1"/>
    <col min="8452" max="8452" width="50.6640625" style="160" customWidth="1"/>
    <col min="8453" max="8454" width="9.77734375" style="160" customWidth="1"/>
    <col min="8455" max="8455" width="10.109375" style="160" customWidth="1"/>
    <col min="8456" max="8456" width="11.77734375" style="160" customWidth="1"/>
    <col min="8457" max="8704" width="8.88671875" style="160"/>
    <col min="8705" max="8705" width="3.21875" style="160" customWidth="1"/>
    <col min="8706" max="8706" width="30.6640625" style="160" customWidth="1"/>
    <col min="8707" max="8707" width="15.6640625" style="160" customWidth="1"/>
    <col min="8708" max="8708" width="50.6640625" style="160" customWidth="1"/>
    <col min="8709" max="8710" width="9.77734375" style="160" customWidth="1"/>
    <col min="8711" max="8711" width="10.109375" style="160" customWidth="1"/>
    <col min="8712" max="8712" width="11.77734375" style="160" customWidth="1"/>
    <col min="8713" max="8960" width="8.88671875" style="160"/>
    <col min="8961" max="8961" width="3.21875" style="160" customWidth="1"/>
    <col min="8962" max="8962" width="30.6640625" style="160" customWidth="1"/>
    <col min="8963" max="8963" width="15.6640625" style="160" customWidth="1"/>
    <col min="8964" max="8964" width="50.6640625" style="160" customWidth="1"/>
    <col min="8965" max="8966" width="9.77734375" style="160" customWidth="1"/>
    <col min="8967" max="8967" width="10.109375" style="160" customWidth="1"/>
    <col min="8968" max="8968" width="11.77734375" style="160" customWidth="1"/>
    <col min="8969" max="9216" width="8.88671875" style="160"/>
    <col min="9217" max="9217" width="3.21875" style="160" customWidth="1"/>
    <col min="9218" max="9218" width="30.6640625" style="160" customWidth="1"/>
    <col min="9219" max="9219" width="15.6640625" style="160" customWidth="1"/>
    <col min="9220" max="9220" width="50.6640625" style="160" customWidth="1"/>
    <col min="9221" max="9222" width="9.77734375" style="160" customWidth="1"/>
    <col min="9223" max="9223" width="10.109375" style="160" customWidth="1"/>
    <col min="9224" max="9224" width="11.77734375" style="160" customWidth="1"/>
    <col min="9225" max="9472" width="8.88671875" style="160"/>
    <col min="9473" max="9473" width="3.21875" style="160" customWidth="1"/>
    <col min="9474" max="9474" width="30.6640625" style="160" customWidth="1"/>
    <col min="9475" max="9475" width="15.6640625" style="160" customWidth="1"/>
    <col min="9476" max="9476" width="50.6640625" style="160" customWidth="1"/>
    <col min="9477" max="9478" width="9.77734375" style="160" customWidth="1"/>
    <col min="9479" max="9479" width="10.109375" style="160" customWidth="1"/>
    <col min="9480" max="9480" width="11.77734375" style="160" customWidth="1"/>
    <col min="9481" max="9728" width="8.88671875" style="160"/>
    <col min="9729" max="9729" width="3.21875" style="160" customWidth="1"/>
    <col min="9730" max="9730" width="30.6640625" style="160" customWidth="1"/>
    <col min="9731" max="9731" width="15.6640625" style="160" customWidth="1"/>
    <col min="9732" max="9732" width="50.6640625" style="160" customWidth="1"/>
    <col min="9733" max="9734" width="9.77734375" style="160" customWidth="1"/>
    <col min="9735" max="9735" width="10.109375" style="160" customWidth="1"/>
    <col min="9736" max="9736" width="11.77734375" style="160" customWidth="1"/>
    <col min="9737" max="9984" width="8.88671875" style="160"/>
    <col min="9985" max="9985" width="3.21875" style="160" customWidth="1"/>
    <col min="9986" max="9986" width="30.6640625" style="160" customWidth="1"/>
    <col min="9987" max="9987" width="15.6640625" style="160" customWidth="1"/>
    <col min="9988" max="9988" width="50.6640625" style="160" customWidth="1"/>
    <col min="9989" max="9990" width="9.77734375" style="160" customWidth="1"/>
    <col min="9991" max="9991" width="10.109375" style="160" customWidth="1"/>
    <col min="9992" max="9992" width="11.77734375" style="160" customWidth="1"/>
    <col min="9993" max="10240" width="8.88671875" style="160"/>
    <col min="10241" max="10241" width="3.21875" style="160" customWidth="1"/>
    <col min="10242" max="10242" width="30.6640625" style="160" customWidth="1"/>
    <col min="10243" max="10243" width="15.6640625" style="160" customWidth="1"/>
    <col min="10244" max="10244" width="50.6640625" style="160" customWidth="1"/>
    <col min="10245" max="10246" width="9.77734375" style="160" customWidth="1"/>
    <col min="10247" max="10247" width="10.109375" style="160" customWidth="1"/>
    <col min="10248" max="10248" width="11.77734375" style="160" customWidth="1"/>
    <col min="10249" max="10496" width="8.88671875" style="160"/>
    <col min="10497" max="10497" width="3.21875" style="160" customWidth="1"/>
    <col min="10498" max="10498" width="30.6640625" style="160" customWidth="1"/>
    <col min="10499" max="10499" width="15.6640625" style="160" customWidth="1"/>
    <col min="10500" max="10500" width="50.6640625" style="160" customWidth="1"/>
    <col min="10501" max="10502" width="9.77734375" style="160" customWidth="1"/>
    <col min="10503" max="10503" width="10.109375" style="160" customWidth="1"/>
    <col min="10504" max="10504" width="11.77734375" style="160" customWidth="1"/>
    <col min="10505" max="10752" width="8.88671875" style="160"/>
    <col min="10753" max="10753" width="3.21875" style="160" customWidth="1"/>
    <col min="10754" max="10754" width="30.6640625" style="160" customWidth="1"/>
    <col min="10755" max="10755" width="15.6640625" style="160" customWidth="1"/>
    <col min="10756" max="10756" width="50.6640625" style="160" customWidth="1"/>
    <col min="10757" max="10758" width="9.77734375" style="160" customWidth="1"/>
    <col min="10759" max="10759" width="10.109375" style="160" customWidth="1"/>
    <col min="10760" max="10760" width="11.77734375" style="160" customWidth="1"/>
    <col min="10761" max="11008" width="8.88671875" style="160"/>
    <col min="11009" max="11009" width="3.21875" style="160" customWidth="1"/>
    <col min="11010" max="11010" width="30.6640625" style="160" customWidth="1"/>
    <col min="11011" max="11011" width="15.6640625" style="160" customWidth="1"/>
    <col min="11012" max="11012" width="50.6640625" style="160" customWidth="1"/>
    <col min="11013" max="11014" width="9.77734375" style="160" customWidth="1"/>
    <col min="11015" max="11015" width="10.109375" style="160" customWidth="1"/>
    <col min="11016" max="11016" width="11.77734375" style="160" customWidth="1"/>
    <col min="11017" max="11264" width="8.88671875" style="160"/>
    <col min="11265" max="11265" width="3.21875" style="160" customWidth="1"/>
    <col min="11266" max="11266" width="30.6640625" style="160" customWidth="1"/>
    <col min="11267" max="11267" width="15.6640625" style="160" customWidth="1"/>
    <col min="11268" max="11268" width="50.6640625" style="160" customWidth="1"/>
    <col min="11269" max="11270" width="9.77734375" style="160" customWidth="1"/>
    <col min="11271" max="11271" width="10.109375" style="160" customWidth="1"/>
    <col min="11272" max="11272" width="11.77734375" style="160" customWidth="1"/>
    <col min="11273" max="11520" width="8.88671875" style="160"/>
    <col min="11521" max="11521" width="3.21875" style="160" customWidth="1"/>
    <col min="11522" max="11522" width="30.6640625" style="160" customWidth="1"/>
    <col min="11523" max="11523" width="15.6640625" style="160" customWidth="1"/>
    <col min="11524" max="11524" width="50.6640625" style="160" customWidth="1"/>
    <col min="11525" max="11526" width="9.77734375" style="160" customWidth="1"/>
    <col min="11527" max="11527" width="10.109375" style="160" customWidth="1"/>
    <col min="11528" max="11528" width="11.77734375" style="160" customWidth="1"/>
    <col min="11529" max="11776" width="8.88671875" style="160"/>
    <col min="11777" max="11777" width="3.21875" style="160" customWidth="1"/>
    <col min="11778" max="11778" width="30.6640625" style="160" customWidth="1"/>
    <col min="11779" max="11779" width="15.6640625" style="160" customWidth="1"/>
    <col min="11780" max="11780" width="50.6640625" style="160" customWidth="1"/>
    <col min="11781" max="11782" width="9.77734375" style="160" customWidth="1"/>
    <col min="11783" max="11783" width="10.109375" style="160" customWidth="1"/>
    <col min="11784" max="11784" width="11.77734375" style="160" customWidth="1"/>
    <col min="11785" max="12032" width="8.88671875" style="160"/>
    <col min="12033" max="12033" width="3.21875" style="160" customWidth="1"/>
    <col min="12034" max="12034" width="30.6640625" style="160" customWidth="1"/>
    <col min="12035" max="12035" width="15.6640625" style="160" customWidth="1"/>
    <col min="12036" max="12036" width="50.6640625" style="160" customWidth="1"/>
    <col min="12037" max="12038" width="9.77734375" style="160" customWidth="1"/>
    <col min="12039" max="12039" width="10.109375" style="160" customWidth="1"/>
    <col min="12040" max="12040" width="11.77734375" style="160" customWidth="1"/>
    <col min="12041" max="12288" width="8.88671875" style="160"/>
    <col min="12289" max="12289" width="3.21875" style="160" customWidth="1"/>
    <col min="12290" max="12290" width="30.6640625" style="160" customWidth="1"/>
    <col min="12291" max="12291" width="15.6640625" style="160" customWidth="1"/>
    <col min="12292" max="12292" width="50.6640625" style="160" customWidth="1"/>
    <col min="12293" max="12294" width="9.77734375" style="160" customWidth="1"/>
    <col min="12295" max="12295" width="10.109375" style="160" customWidth="1"/>
    <col min="12296" max="12296" width="11.77734375" style="160" customWidth="1"/>
    <col min="12297" max="12544" width="8.88671875" style="160"/>
    <col min="12545" max="12545" width="3.21875" style="160" customWidth="1"/>
    <col min="12546" max="12546" width="30.6640625" style="160" customWidth="1"/>
    <col min="12547" max="12547" width="15.6640625" style="160" customWidth="1"/>
    <col min="12548" max="12548" width="50.6640625" style="160" customWidth="1"/>
    <col min="12549" max="12550" width="9.77734375" style="160" customWidth="1"/>
    <col min="12551" max="12551" width="10.109375" style="160" customWidth="1"/>
    <col min="12552" max="12552" width="11.77734375" style="160" customWidth="1"/>
    <col min="12553" max="12800" width="8.88671875" style="160"/>
    <col min="12801" max="12801" width="3.21875" style="160" customWidth="1"/>
    <col min="12802" max="12802" width="30.6640625" style="160" customWidth="1"/>
    <col min="12803" max="12803" width="15.6640625" style="160" customWidth="1"/>
    <col min="12804" max="12804" width="50.6640625" style="160" customWidth="1"/>
    <col min="12805" max="12806" width="9.77734375" style="160" customWidth="1"/>
    <col min="12807" max="12807" width="10.109375" style="160" customWidth="1"/>
    <col min="12808" max="12808" width="11.77734375" style="160" customWidth="1"/>
    <col min="12809" max="13056" width="8.88671875" style="160"/>
    <col min="13057" max="13057" width="3.21875" style="160" customWidth="1"/>
    <col min="13058" max="13058" width="30.6640625" style="160" customWidth="1"/>
    <col min="13059" max="13059" width="15.6640625" style="160" customWidth="1"/>
    <col min="13060" max="13060" width="50.6640625" style="160" customWidth="1"/>
    <col min="13061" max="13062" width="9.77734375" style="160" customWidth="1"/>
    <col min="13063" max="13063" width="10.109375" style="160" customWidth="1"/>
    <col min="13064" max="13064" width="11.77734375" style="160" customWidth="1"/>
    <col min="13065" max="13312" width="8.88671875" style="160"/>
    <col min="13313" max="13313" width="3.21875" style="160" customWidth="1"/>
    <col min="13314" max="13314" width="30.6640625" style="160" customWidth="1"/>
    <col min="13315" max="13315" width="15.6640625" style="160" customWidth="1"/>
    <col min="13316" max="13316" width="50.6640625" style="160" customWidth="1"/>
    <col min="13317" max="13318" width="9.77734375" style="160" customWidth="1"/>
    <col min="13319" max="13319" width="10.109375" style="160" customWidth="1"/>
    <col min="13320" max="13320" width="11.77734375" style="160" customWidth="1"/>
    <col min="13321" max="13568" width="8.88671875" style="160"/>
    <col min="13569" max="13569" width="3.21875" style="160" customWidth="1"/>
    <col min="13570" max="13570" width="30.6640625" style="160" customWidth="1"/>
    <col min="13571" max="13571" width="15.6640625" style="160" customWidth="1"/>
    <col min="13572" max="13572" width="50.6640625" style="160" customWidth="1"/>
    <col min="13573" max="13574" width="9.77734375" style="160" customWidth="1"/>
    <col min="13575" max="13575" width="10.109375" style="160" customWidth="1"/>
    <col min="13576" max="13576" width="11.77734375" style="160" customWidth="1"/>
    <col min="13577" max="13824" width="8.88671875" style="160"/>
    <col min="13825" max="13825" width="3.21875" style="160" customWidth="1"/>
    <col min="13826" max="13826" width="30.6640625" style="160" customWidth="1"/>
    <col min="13827" max="13827" width="15.6640625" style="160" customWidth="1"/>
    <col min="13828" max="13828" width="50.6640625" style="160" customWidth="1"/>
    <col min="13829" max="13830" width="9.77734375" style="160" customWidth="1"/>
    <col min="13831" max="13831" width="10.109375" style="160" customWidth="1"/>
    <col min="13832" max="13832" width="11.77734375" style="160" customWidth="1"/>
    <col min="13833" max="14080" width="8.88671875" style="160"/>
    <col min="14081" max="14081" width="3.21875" style="160" customWidth="1"/>
    <col min="14082" max="14082" width="30.6640625" style="160" customWidth="1"/>
    <col min="14083" max="14083" width="15.6640625" style="160" customWidth="1"/>
    <col min="14084" max="14084" width="50.6640625" style="160" customWidth="1"/>
    <col min="14085" max="14086" width="9.77734375" style="160" customWidth="1"/>
    <col min="14087" max="14087" width="10.109375" style="160" customWidth="1"/>
    <col min="14088" max="14088" width="11.77734375" style="160" customWidth="1"/>
    <col min="14089" max="14336" width="8.88671875" style="160"/>
    <col min="14337" max="14337" width="3.21875" style="160" customWidth="1"/>
    <col min="14338" max="14338" width="30.6640625" style="160" customWidth="1"/>
    <col min="14339" max="14339" width="15.6640625" style="160" customWidth="1"/>
    <col min="14340" max="14340" width="50.6640625" style="160" customWidth="1"/>
    <col min="14341" max="14342" width="9.77734375" style="160" customWidth="1"/>
    <col min="14343" max="14343" width="10.109375" style="160" customWidth="1"/>
    <col min="14344" max="14344" width="11.77734375" style="160" customWidth="1"/>
    <col min="14345" max="14592" width="8.88671875" style="160"/>
    <col min="14593" max="14593" width="3.21875" style="160" customWidth="1"/>
    <col min="14594" max="14594" width="30.6640625" style="160" customWidth="1"/>
    <col min="14595" max="14595" width="15.6640625" style="160" customWidth="1"/>
    <col min="14596" max="14596" width="50.6640625" style="160" customWidth="1"/>
    <col min="14597" max="14598" width="9.77734375" style="160" customWidth="1"/>
    <col min="14599" max="14599" width="10.109375" style="160" customWidth="1"/>
    <col min="14600" max="14600" width="11.77734375" style="160" customWidth="1"/>
    <col min="14601" max="14848" width="8.88671875" style="160"/>
    <col min="14849" max="14849" width="3.21875" style="160" customWidth="1"/>
    <col min="14850" max="14850" width="30.6640625" style="160" customWidth="1"/>
    <col min="14851" max="14851" width="15.6640625" style="160" customWidth="1"/>
    <col min="14852" max="14852" width="50.6640625" style="160" customWidth="1"/>
    <col min="14853" max="14854" width="9.77734375" style="160" customWidth="1"/>
    <col min="14855" max="14855" width="10.109375" style="160" customWidth="1"/>
    <col min="14856" max="14856" width="11.77734375" style="160" customWidth="1"/>
    <col min="14857" max="15104" width="8.88671875" style="160"/>
    <col min="15105" max="15105" width="3.21875" style="160" customWidth="1"/>
    <col min="15106" max="15106" width="30.6640625" style="160" customWidth="1"/>
    <col min="15107" max="15107" width="15.6640625" style="160" customWidth="1"/>
    <col min="15108" max="15108" width="50.6640625" style="160" customWidth="1"/>
    <col min="15109" max="15110" width="9.77734375" style="160" customWidth="1"/>
    <col min="15111" max="15111" width="10.109375" style="160" customWidth="1"/>
    <col min="15112" max="15112" width="11.77734375" style="160" customWidth="1"/>
    <col min="15113" max="15360" width="8.88671875" style="160"/>
    <col min="15361" max="15361" width="3.21875" style="160" customWidth="1"/>
    <col min="15362" max="15362" width="30.6640625" style="160" customWidth="1"/>
    <col min="15363" max="15363" width="15.6640625" style="160" customWidth="1"/>
    <col min="15364" max="15364" width="50.6640625" style="160" customWidth="1"/>
    <col min="15365" max="15366" width="9.77734375" style="160" customWidth="1"/>
    <col min="15367" max="15367" width="10.109375" style="160" customWidth="1"/>
    <col min="15368" max="15368" width="11.77734375" style="160" customWidth="1"/>
    <col min="15369" max="15616" width="8.88671875" style="160"/>
    <col min="15617" max="15617" width="3.21875" style="160" customWidth="1"/>
    <col min="15618" max="15618" width="30.6640625" style="160" customWidth="1"/>
    <col min="15619" max="15619" width="15.6640625" style="160" customWidth="1"/>
    <col min="15620" max="15620" width="50.6640625" style="160" customWidth="1"/>
    <col min="15621" max="15622" width="9.77734375" style="160" customWidth="1"/>
    <col min="15623" max="15623" width="10.109375" style="160" customWidth="1"/>
    <col min="15624" max="15624" width="11.77734375" style="160" customWidth="1"/>
    <col min="15625" max="15872" width="8.88671875" style="160"/>
    <col min="15873" max="15873" width="3.21875" style="160" customWidth="1"/>
    <col min="15874" max="15874" width="30.6640625" style="160" customWidth="1"/>
    <col min="15875" max="15875" width="15.6640625" style="160" customWidth="1"/>
    <col min="15876" max="15876" width="50.6640625" style="160" customWidth="1"/>
    <col min="15877" max="15878" width="9.77734375" style="160" customWidth="1"/>
    <col min="15879" max="15879" width="10.109375" style="160" customWidth="1"/>
    <col min="15880" max="15880" width="11.77734375" style="160" customWidth="1"/>
    <col min="15881" max="16128" width="8.88671875" style="160"/>
    <col min="16129" max="16129" width="3.21875" style="160" customWidth="1"/>
    <col min="16130" max="16130" width="30.6640625" style="160" customWidth="1"/>
    <col min="16131" max="16131" width="15.6640625" style="160" customWidth="1"/>
    <col min="16132" max="16132" width="50.6640625" style="160" customWidth="1"/>
    <col min="16133" max="16134" width="9.77734375" style="160" customWidth="1"/>
    <col min="16135" max="16135" width="10.109375" style="160" customWidth="1"/>
    <col min="16136" max="16136" width="11.77734375" style="160" customWidth="1"/>
    <col min="16137" max="16384" width="8.88671875" style="160"/>
  </cols>
  <sheetData>
    <row r="1" spans="1:8">
      <c r="B1" s="1103" t="s">
        <v>779</v>
      </c>
      <c r="D1" s="1126" t="s">
        <v>834</v>
      </c>
    </row>
    <row r="2" spans="1:8">
      <c r="B2" s="163"/>
      <c r="C2" s="163"/>
      <c r="D2" s="163"/>
    </row>
    <row r="3" spans="1:8" ht="19.2">
      <c r="A3" s="163"/>
      <c r="B3" s="1298" t="s">
        <v>786</v>
      </c>
      <c r="C3" s="1298"/>
      <c r="D3" s="1298"/>
    </row>
    <row r="4" spans="1:8" ht="19.2">
      <c r="A4" s="163"/>
      <c r="B4" s="1104"/>
      <c r="C4" s="165"/>
      <c r="D4" s="163"/>
    </row>
    <row r="5" spans="1:8" ht="21" customHeight="1">
      <c r="A5" s="163"/>
      <c r="B5" s="1105"/>
      <c r="C5" s="190"/>
      <c r="D5"/>
    </row>
    <row r="6" spans="1:8" ht="21" customHeight="1"/>
    <row r="7" spans="1:8" ht="21" customHeight="1">
      <c r="A7" s="160" t="s">
        <v>184</v>
      </c>
      <c r="B7" s="160" t="s">
        <v>156</v>
      </c>
      <c r="C7" s="163"/>
      <c r="D7"/>
    </row>
    <row r="8" spans="1:8" ht="21" customHeight="1">
      <c r="B8" s="1106" t="s">
        <v>612</v>
      </c>
      <c r="C8" s="163"/>
      <c r="D8" s="935"/>
    </row>
    <row r="9" spans="1:8" ht="21" customHeight="1">
      <c r="B9" s="160" t="s">
        <v>613</v>
      </c>
      <c r="C9" s="163"/>
      <c r="D9" s="935"/>
    </row>
    <row r="10" spans="1:8" ht="21" customHeight="1">
      <c r="B10" s="1107" t="s">
        <v>285</v>
      </c>
      <c r="C10" s="163"/>
      <c r="D10" s="935"/>
    </row>
    <row r="11" spans="1:8" ht="21" customHeight="1">
      <c r="B11" s="1107"/>
      <c r="C11" s="163"/>
      <c r="D11" s="935"/>
    </row>
    <row r="12" spans="1:8" ht="21" customHeight="1">
      <c r="B12" s="1107"/>
      <c r="C12" s="163"/>
      <c r="D12" s="935"/>
    </row>
    <row r="13" spans="1:8" ht="27" customHeight="1" thickBot="1">
      <c r="A13" s="160" t="s">
        <v>185</v>
      </c>
      <c r="B13" s="160" t="s">
        <v>599</v>
      </c>
      <c r="E13"/>
      <c r="F13"/>
      <c r="G13" s="166"/>
      <c r="H13" s="166"/>
    </row>
    <row r="14" spans="1:8" ht="14.4">
      <c r="B14" s="1094" t="s">
        <v>155</v>
      </c>
      <c r="C14" s="176" t="s">
        <v>160</v>
      </c>
      <c r="D14" s="1096" t="s">
        <v>153</v>
      </c>
    </row>
    <row r="15" spans="1:8" ht="15" thickBot="1">
      <c r="B15" s="1095"/>
      <c r="C15" s="177" t="s">
        <v>321</v>
      </c>
      <c r="D15" s="1097"/>
    </row>
    <row r="16" spans="1:8" ht="30" customHeight="1" thickTop="1">
      <c r="B16" s="401" t="s">
        <v>787</v>
      </c>
      <c r="C16" s="169" cm="1">
        <f t="array" ref="C16:E16">'様式11-G-1'!E21:G21</f>
        <v>0</v>
      </c>
      <c r="D16" s="178">
        <v>0</v>
      </c>
      <c r="E16" s="160">
        <v>0</v>
      </c>
    </row>
    <row r="17" spans="1:7" ht="30" customHeight="1">
      <c r="B17" s="23" t="s">
        <v>788</v>
      </c>
      <c r="C17" s="385">
        <f>'様式12-G'!D25</f>
        <v>0</v>
      </c>
      <c r="D17" s="340"/>
    </row>
    <row r="18" spans="1:7" ht="30" customHeight="1">
      <c r="B18" s="23"/>
      <c r="C18" s="385"/>
      <c r="D18" s="178"/>
    </row>
    <row r="19" spans="1:7" ht="30" customHeight="1">
      <c r="B19" s="23"/>
      <c r="C19" s="171"/>
      <c r="D19" s="340"/>
    </row>
    <row r="20" spans="1:7" ht="30" customHeight="1">
      <c r="B20" s="23"/>
      <c r="C20" s="385"/>
      <c r="D20" s="178"/>
    </row>
    <row r="21" spans="1:7" ht="30" customHeight="1">
      <c r="B21" s="23"/>
      <c r="C21" s="171"/>
      <c r="D21" s="340"/>
    </row>
    <row r="22" spans="1:7" ht="30" customHeight="1">
      <c r="B22" s="317"/>
      <c r="C22" s="377"/>
      <c r="D22" s="178"/>
    </row>
    <row r="23" spans="1:7" ht="30" customHeight="1">
      <c r="B23" s="19"/>
      <c r="C23" s="375"/>
      <c r="D23" s="376"/>
    </row>
    <row r="24" spans="1:7" ht="30" customHeight="1">
      <c r="B24" s="1108"/>
      <c r="C24" s="377"/>
      <c r="D24" s="179"/>
    </row>
    <row r="25" spans="1:7" ht="30" customHeight="1">
      <c r="B25" s="181"/>
      <c r="C25" s="168"/>
      <c r="D25" s="376"/>
    </row>
    <row r="26" spans="1:7" ht="30" customHeight="1" thickBot="1">
      <c r="B26" s="317" t="s">
        <v>789</v>
      </c>
      <c r="C26" s="172"/>
      <c r="D26" s="179"/>
    </row>
    <row r="27" spans="1:7" ht="29.25" customHeight="1" thickTop="1" thickBot="1">
      <c r="B27" s="342" t="s">
        <v>322</v>
      </c>
      <c r="C27" s="386"/>
      <c r="D27" s="387"/>
    </row>
    <row r="28" spans="1:7">
      <c r="B28" s="301" t="s">
        <v>286</v>
      </c>
      <c r="C28" s="163"/>
      <c r="D28" s="163"/>
    </row>
    <row r="29" spans="1:7">
      <c r="B29" s="301" t="s">
        <v>287</v>
      </c>
    </row>
    <row r="30" spans="1:7">
      <c r="B30" s="301"/>
    </row>
    <row r="31" spans="1:7" customFormat="1" ht="21" customHeight="1">
      <c r="A31" s="160"/>
      <c r="B31" s="160"/>
      <c r="C31" s="160"/>
      <c r="D31" s="160"/>
      <c r="E31" s="160"/>
      <c r="G31" s="160"/>
    </row>
    <row r="32" spans="1:7" customFormat="1" ht="21" customHeight="1">
      <c r="A32" s="160" t="s">
        <v>186</v>
      </c>
      <c r="B32" s="160" t="s">
        <v>288</v>
      </c>
      <c r="C32" s="160"/>
      <c r="D32" s="160"/>
      <c r="E32" s="160"/>
      <c r="G32" s="160"/>
    </row>
    <row r="33" spans="1:7" customFormat="1" ht="21" customHeight="1">
      <c r="A33" s="160"/>
      <c r="B33" s="160" t="s">
        <v>790</v>
      </c>
      <c r="C33" s="160"/>
      <c r="D33" s="160"/>
      <c r="E33" s="160"/>
      <c r="G33" s="160"/>
    </row>
    <row r="34" spans="1:7" customFormat="1" ht="21" customHeight="1">
      <c r="A34" s="160"/>
      <c r="B34" s="160" t="s">
        <v>289</v>
      </c>
      <c r="C34" s="160"/>
      <c r="D34" s="160"/>
      <c r="E34" s="160"/>
      <c r="G34" s="160"/>
    </row>
    <row r="35" spans="1:7" customFormat="1" ht="21" customHeight="1">
      <c r="A35" s="160"/>
      <c r="B35" s="160" t="s">
        <v>290</v>
      </c>
      <c r="C35" s="160"/>
      <c r="D35" s="160"/>
      <c r="E35" s="160"/>
      <c r="G35" s="160"/>
    </row>
    <row r="36" spans="1:7" customFormat="1" ht="21" customHeight="1">
      <c r="A36" s="160"/>
      <c r="B36" s="160"/>
      <c r="C36" s="160"/>
      <c r="D36" s="160"/>
      <c r="E36" s="160"/>
      <c r="G36" s="160"/>
    </row>
    <row r="37" spans="1:7" customFormat="1" ht="21" customHeight="1">
      <c r="A37" s="160"/>
      <c r="B37" s="160"/>
      <c r="C37" s="160"/>
      <c r="D37" s="9"/>
      <c r="E37" s="160"/>
      <c r="G37" s="160"/>
    </row>
    <row r="38" spans="1:7" customFormat="1" ht="21" customHeight="1">
      <c r="A38" s="160"/>
      <c r="B38" s="160"/>
      <c r="C38" s="160"/>
      <c r="D38" s="9"/>
      <c r="E38" s="160"/>
      <c r="G38" s="160"/>
    </row>
    <row r="39" spans="1:7" ht="14.4">
      <c r="A39" s="2045" t="s">
        <v>237</v>
      </c>
      <c r="B39" s="1308"/>
      <c r="C39" s="1308"/>
      <c r="D39" s="1308"/>
    </row>
    <row r="40" spans="1:7">
      <c r="D40" s="371" t="str">
        <f>様式7!$F$4</f>
        <v>○○○○○○○○○○○ＥＳＣＯ事業</v>
      </c>
    </row>
  </sheetData>
  <mergeCells count="2">
    <mergeCell ref="B3:D3"/>
    <mergeCell ref="A39:D39"/>
  </mergeCells>
  <phoneticPr fontId="6"/>
  <pageMargins left="0.39370078740157483" right="0.23622047244094491" top="0.51181102362204722" bottom="0" header="0.51181102362204722" footer="0.51181102362204722"/>
  <pageSetup paperSize="9" scale="95" orientation="portrait" r:id="rId1"/>
  <headerFooter alignWithMargins="0"/>
  <legacy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3EFA0-CF73-4A46-A61C-2982E4375C08}">
  <dimension ref="A1:I48"/>
  <sheetViews>
    <sheetView view="pageBreakPreview" zoomScaleNormal="55" zoomScaleSheetLayoutView="100" workbookViewId="0">
      <selection activeCell="AJ46" sqref="AJ46"/>
    </sheetView>
  </sheetViews>
  <sheetFormatPr defaultRowHeight="13.2"/>
  <cols>
    <col min="1" max="1" width="1.6640625" style="160" customWidth="1"/>
    <col min="2" max="2" width="27.33203125" style="160" customWidth="1"/>
    <col min="3" max="3" width="18.6640625" style="160" customWidth="1"/>
    <col min="4" max="4" width="10.88671875" style="160" customWidth="1"/>
    <col min="5" max="5" width="10.21875" style="160" customWidth="1"/>
    <col min="6" max="6" width="10.21875" style="160" bestFit="1" customWidth="1"/>
    <col min="7" max="7" width="12.44140625" style="160" customWidth="1"/>
    <col min="8" max="8" width="11.77734375" style="160" customWidth="1"/>
    <col min="9" max="256" width="8.88671875" style="160"/>
    <col min="257" max="257" width="1.6640625" style="160" customWidth="1"/>
    <col min="258" max="258" width="27.33203125" style="160" customWidth="1"/>
    <col min="259" max="259" width="18.6640625" style="160" customWidth="1"/>
    <col min="260" max="260" width="10.88671875" style="160" customWidth="1"/>
    <col min="261" max="261" width="10.21875" style="160" customWidth="1"/>
    <col min="262" max="262" width="10.21875" style="160" bestFit="1" customWidth="1"/>
    <col min="263" max="263" width="12.44140625" style="160" customWidth="1"/>
    <col min="264" max="264" width="11.77734375" style="160" customWidth="1"/>
    <col min="265" max="512" width="8.88671875" style="160"/>
    <col min="513" max="513" width="1.6640625" style="160" customWidth="1"/>
    <col min="514" max="514" width="27.33203125" style="160" customWidth="1"/>
    <col min="515" max="515" width="18.6640625" style="160" customWidth="1"/>
    <col min="516" max="516" width="10.88671875" style="160" customWidth="1"/>
    <col min="517" max="517" width="10.21875" style="160" customWidth="1"/>
    <col min="518" max="518" width="10.21875" style="160" bestFit="1" customWidth="1"/>
    <col min="519" max="519" width="12.44140625" style="160" customWidth="1"/>
    <col min="520" max="520" width="11.77734375" style="160" customWidth="1"/>
    <col min="521" max="768" width="8.88671875" style="160"/>
    <col min="769" max="769" width="1.6640625" style="160" customWidth="1"/>
    <col min="770" max="770" width="27.33203125" style="160" customWidth="1"/>
    <col min="771" max="771" width="18.6640625" style="160" customWidth="1"/>
    <col min="772" max="772" width="10.88671875" style="160" customWidth="1"/>
    <col min="773" max="773" width="10.21875" style="160" customWidth="1"/>
    <col min="774" max="774" width="10.21875" style="160" bestFit="1" customWidth="1"/>
    <col min="775" max="775" width="12.44140625" style="160" customWidth="1"/>
    <col min="776" max="776" width="11.77734375" style="160" customWidth="1"/>
    <col min="777" max="1024" width="8.88671875" style="160"/>
    <col min="1025" max="1025" width="1.6640625" style="160" customWidth="1"/>
    <col min="1026" max="1026" width="27.33203125" style="160" customWidth="1"/>
    <col min="1027" max="1027" width="18.6640625" style="160" customWidth="1"/>
    <col min="1028" max="1028" width="10.88671875" style="160" customWidth="1"/>
    <col min="1029" max="1029" width="10.21875" style="160" customWidth="1"/>
    <col min="1030" max="1030" width="10.21875" style="160" bestFit="1" customWidth="1"/>
    <col min="1031" max="1031" width="12.44140625" style="160" customWidth="1"/>
    <col min="1032" max="1032" width="11.77734375" style="160" customWidth="1"/>
    <col min="1033" max="1280" width="8.88671875" style="160"/>
    <col min="1281" max="1281" width="1.6640625" style="160" customWidth="1"/>
    <col min="1282" max="1282" width="27.33203125" style="160" customWidth="1"/>
    <col min="1283" max="1283" width="18.6640625" style="160" customWidth="1"/>
    <col min="1284" max="1284" width="10.88671875" style="160" customWidth="1"/>
    <col min="1285" max="1285" width="10.21875" style="160" customWidth="1"/>
    <col min="1286" max="1286" width="10.21875" style="160" bestFit="1" customWidth="1"/>
    <col min="1287" max="1287" width="12.44140625" style="160" customWidth="1"/>
    <col min="1288" max="1288" width="11.77734375" style="160" customWidth="1"/>
    <col min="1289" max="1536" width="8.88671875" style="160"/>
    <col min="1537" max="1537" width="1.6640625" style="160" customWidth="1"/>
    <col min="1538" max="1538" width="27.33203125" style="160" customWidth="1"/>
    <col min="1539" max="1539" width="18.6640625" style="160" customWidth="1"/>
    <col min="1540" max="1540" width="10.88671875" style="160" customWidth="1"/>
    <col min="1541" max="1541" width="10.21875" style="160" customWidth="1"/>
    <col min="1542" max="1542" width="10.21875" style="160" bestFit="1" customWidth="1"/>
    <col min="1543" max="1543" width="12.44140625" style="160" customWidth="1"/>
    <col min="1544" max="1544" width="11.77734375" style="160" customWidth="1"/>
    <col min="1545" max="1792" width="8.88671875" style="160"/>
    <col min="1793" max="1793" width="1.6640625" style="160" customWidth="1"/>
    <col min="1794" max="1794" width="27.33203125" style="160" customWidth="1"/>
    <col min="1795" max="1795" width="18.6640625" style="160" customWidth="1"/>
    <col min="1796" max="1796" width="10.88671875" style="160" customWidth="1"/>
    <col min="1797" max="1797" width="10.21875" style="160" customWidth="1"/>
    <col min="1798" max="1798" width="10.21875" style="160" bestFit="1" customWidth="1"/>
    <col min="1799" max="1799" width="12.44140625" style="160" customWidth="1"/>
    <col min="1800" max="1800" width="11.77734375" style="160" customWidth="1"/>
    <col min="1801" max="2048" width="8.88671875" style="160"/>
    <col min="2049" max="2049" width="1.6640625" style="160" customWidth="1"/>
    <col min="2050" max="2050" width="27.33203125" style="160" customWidth="1"/>
    <col min="2051" max="2051" width="18.6640625" style="160" customWidth="1"/>
    <col min="2052" max="2052" width="10.88671875" style="160" customWidth="1"/>
    <col min="2053" max="2053" width="10.21875" style="160" customWidth="1"/>
    <col min="2054" max="2054" width="10.21875" style="160" bestFit="1" customWidth="1"/>
    <col min="2055" max="2055" width="12.44140625" style="160" customWidth="1"/>
    <col min="2056" max="2056" width="11.77734375" style="160" customWidth="1"/>
    <col min="2057" max="2304" width="8.88671875" style="160"/>
    <col min="2305" max="2305" width="1.6640625" style="160" customWidth="1"/>
    <col min="2306" max="2306" width="27.33203125" style="160" customWidth="1"/>
    <col min="2307" max="2307" width="18.6640625" style="160" customWidth="1"/>
    <col min="2308" max="2308" width="10.88671875" style="160" customWidth="1"/>
    <col min="2309" max="2309" width="10.21875" style="160" customWidth="1"/>
    <col min="2310" max="2310" width="10.21875" style="160" bestFit="1" customWidth="1"/>
    <col min="2311" max="2311" width="12.44140625" style="160" customWidth="1"/>
    <col min="2312" max="2312" width="11.77734375" style="160" customWidth="1"/>
    <col min="2313" max="2560" width="8.88671875" style="160"/>
    <col min="2561" max="2561" width="1.6640625" style="160" customWidth="1"/>
    <col min="2562" max="2562" width="27.33203125" style="160" customWidth="1"/>
    <col min="2563" max="2563" width="18.6640625" style="160" customWidth="1"/>
    <col min="2564" max="2564" width="10.88671875" style="160" customWidth="1"/>
    <col min="2565" max="2565" width="10.21875" style="160" customWidth="1"/>
    <col min="2566" max="2566" width="10.21875" style="160" bestFit="1" customWidth="1"/>
    <col min="2567" max="2567" width="12.44140625" style="160" customWidth="1"/>
    <col min="2568" max="2568" width="11.77734375" style="160" customWidth="1"/>
    <col min="2569" max="2816" width="8.88671875" style="160"/>
    <col min="2817" max="2817" width="1.6640625" style="160" customWidth="1"/>
    <col min="2818" max="2818" width="27.33203125" style="160" customWidth="1"/>
    <col min="2819" max="2819" width="18.6640625" style="160" customWidth="1"/>
    <col min="2820" max="2820" width="10.88671875" style="160" customWidth="1"/>
    <col min="2821" max="2821" width="10.21875" style="160" customWidth="1"/>
    <col min="2822" max="2822" width="10.21875" style="160" bestFit="1" customWidth="1"/>
    <col min="2823" max="2823" width="12.44140625" style="160" customWidth="1"/>
    <col min="2824" max="2824" width="11.77734375" style="160" customWidth="1"/>
    <col min="2825" max="3072" width="8.88671875" style="160"/>
    <col min="3073" max="3073" width="1.6640625" style="160" customWidth="1"/>
    <col min="3074" max="3074" width="27.33203125" style="160" customWidth="1"/>
    <col min="3075" max="3075" width="18.6640625" style="160" customWidth="1"/>
    <col min="3076" max="3076" width="10.88671875" style="160" customWidth="1"/>
    <col min="3077" max="3077" width="10.21875" style="160" customWidth="1"/>
    <col min="3078" max="3078" width="10.21875" style="160" bestFit="1" customWidth="1"/>
    <col min="3079" max="3079" width="12.44140625" style="160" customWidth="1"/>
    <col min="3080" max="3080" width="11.77734375" style="160" customWidth="1"/>
    <col min="3081" max="3328" width="8.88671875" style="160"/>
    <col min="3329" max="3329" width="1.6640625" style="160" customWidth="1"/>
    <col min="3330" max="3330" width="27.33203125" style="160" customWidth="1"/>
    <col min="3331" max="3331" width="18.6640625" style="160" customWidth="1"/>
    <col min="3332" max="3332" width="10.88671875" style="160" customWidth="1"/>
    <col min="3333" max="3333" width="10.21875" style="160" customWidth="1"/>
    <col min="3334" max="3334" width="10.21875" style="160" bestFit="1" customWidth="1"/>
    <col min="3335" max="3335" width="12.44140625" style="160" customWidth="1"/>
    <col min="3336" max="3336" width="11.77734375" style="160" customWidth="1"/>
    <col min="3337" max="3584" width="8.88671875" style="160"/>
    <col min="3585" max="3585" width="1.6640625" style="160" customWidth="1"/>
    <col min="3586" max="3586" width="27.33203125" style="160" customWidth="1"/>
    <col min="3587" max="3587" width="18.6640625" style="160" customWidth="1"/>
    <col min="3588" max="3588" width="10.88671875" style="160" customWidth="1"/>
    <col min="3589" max="3589" width="10.21875" style="160" customWidth="1"/>
    <col min="3590" max="3590" width="10.21875" style="160" bestFit="1" customWidth="1"/>
    <col min="3591" max="3591" width="12.44140625" style="160" customWidth="1"/>
    <col min="3592" max="3592" width="11.77734375" style="160" customWidth="1"/>
    <col min="3593" max="3840" width="8.88671875" style="160"/>
    <col min="3841" max="3841" width="1.6640625" style="160" customWidth="1"/>
    <col min="3842" max="3842" width="27.33203125" style="160" customWidth="1"/>
    <col min="3843" max="3843" width="18.6640625" style="160" customWidth="1"/>
    <col min="3844" max="3844" width="10.88671875" style="160" customWidth="1"/>
    <col min="3845" max="3845" width="10.21875" style="160" customWidth="1"/>
    <col min="3846" max="3846" width="10.21875" style="160" bestFit="1" customWidth="1"/>
    <col min="3847" max="3847" width="12.44140625" style="160" customWidth="1"/>
    <col min="3848" max="3848" width="11.77734375" style="160" customWidth="1"/>
    <col min="3849" max="4096" width="8.88671875" style="160"/>
    <col min="4097" max="4097" width="1.6640625" style="160" customWidth="1"/>
    <col min="4098" max="4098" width="27.33203125" style="160" customWidth="1"/>
    <col min="4099" max="4099" width="18.6640625" style="160" customWidth="1"/>
    <col min="4100" max="4100" width="10.88671875" style="160" customWidth="1"/>
    <col min="4101" max="4101" width="10.21875" style="160" customWidth="1"/>
    <col min="4102" max="4102" width="10.21875" style="160" bestFit="1" customWidth="1"/>
    <col min="4103" max="4103" width="12.44140625" style="160" customWidth="1"/>
    <col min="4104" max="4104" width="11.77734375" style="160" customWidth="1"/>
    <col min="4105" max="4352" width="8.88671875" style="160"/>
    <col min="4353" max="4353" width="1.6640625" style="160" customWidth="1"/>
    <col min="4354" max="4354" width="27.33203125" style="160" customWidth="1"/>
    <col min="4355" max="4355" width="18.6640625" style="160" customWidth="1"/>
    <col min="4356" max="4356" width="10.88671875" style="160" customWidth="1"/>
    <col min="4357" max="4357" width="10.21875" style="160" customWidth="1"/>
    <col min="4358" max="4358" width="10.21875" style="160" bestFit="1" customWidth="1"/>
    <col min="4359" max="4359" width="12.44140625" style="160" customWidth="1"/>
    <col min="4360" max="4360" width="11.77734375" style="160" customWidth="1"/>
    <col min="4361" max="4608" width="8.88671875" style="160"/>
    <col min="4609" max="4609" width="1.6640625" style="160" customWidth="1"/>
    <col min="4610" max="4610" width="27.33203125" style="160" customWidth="1"/>
    <col min="4611" max="4611" width="18.6640625" style="160" customWidth="1"/>
    <col min="4612" max="4612" width="10.88671875" style="160" customWidth="1"/>
    <col min="4613" max="4613" width="10.21875" style="160" customWidth="1"/>
    <col min="4614" max="4614" width="10.21875" style="160" bestFit="1" customWidth="1"/>
    <col min="4615" max="4615" width="12.44140625" style="160" customWidth="1"/>
    <col min="4616" max="4616" width="11.77734375" style="160" customWidth="1"/>
    <col min="4617" max="4864" width="8.88671875" style="160"/>
    <col min="4865" max="4865" width="1.6640625" style="160" customWidth="1"/>
    <col min="4866" max="4866" width="27.33203125" style="160" customWidth="1"/>
    <col min="4867" max="4867" width="18.6640625" style="160" customWidth="1"/>
    <col min="4868" max="4868" width="10.88671875" style="160" customWidth="1"/>
    <col min="4869" max="4869" width="10.21875" style="160" customWidth="1"/>
    <col min="4870" max="4870" width="10.21875" style="160" bestFit="1" customWidth="1"/>
    <col min="4871" max="4871" width="12.44140625" style="160" customWidth="1"/>
    <col min="4872" max="4872" width="11.77734375" style="160" customWidth="1"/>
    <col min="4873" max="5120" width="8.88671875" style="160"/>
    <col min="5121" max="5121" width="1.6640625" style="160" customWidth="1"/>
    <col min="5122" max="5122" width="27.33203125" style="160" customWidth="1"/>
    <col min="5123" max="5123" width="18.6640625" style="160" customWidth="1"/>
    <col min="5124" max="5124" width="10.88671875" style="160" customWidth="1"/>
    <col min="5125" max="5125" width="10.21875" style="160" customWidth="1"/>
    <col min="5126" max="5126" width="10.21875" style="160" bestFit="1" customWidth="1"/>
    <col min="5127" max="5127" width="12.44140625" style="160" customWidth="1"/>
    <col min="5128" max="5128" width="11.77734375" style="160" customWidth="1"/>
    <col min="5129" max="5376" width="8.88671875" style="160"/>
    <col min="5377" max="5377" width="1.6640625" style="160" customWidth="1"/>
    <col min="5378" max="5378" width="27.33203125" style="160" customWidth="1"/>
    <col min="5379" max="5379" width="18.6640625" style="160" customWidth="1"/>
    <col min="5380" max="5380" width="10.88671875" style="160" customWidth="1"/>
    <col min="5381" max="5381" width="10.21875" style="160" customWidth="1"/>
    <col min="5382" max="5382" width="10.21875" style="160" bestFit="1" customWidth="1"/>
    <col min="5383" max="5383" width="12.44140625" style="160" customWidth="1"/>
    <col min="5384" max="5384" width="11.77734375" style="160" customWidth="1"/>
    <col min="5385" max="5632" width="8.88671875" style="160"/>
    <col min="5633" max="5633" width="1.6640625" style="160" customWidth="1"/>
    <col min="5634" max="5634" width="27.33203125" style="160" customWidth="1"/>
    <col min="5635" max="5635" width="18.6640625" style="160" customWidth="1"/>
    <col min="5636" max="5636" width="10.88671875" style="160" customWidth="1"/>
    <col min="5637" max="5637" width="10.21875" style="160" customWidth="1"/>
    <col min="5638" max="5638" width="10.21875" style="160" bestFit="1" customWidth="1"/>
    <col min="5639" max="5639" width="12.44140625" style="160" customWidth="1"/>
    <col min="5640" max="5640" width="11.77734375" style="160" customWidth="1"/>
    <col min="5641" max="5888" width="8.88671875" style="160"/>
    <col min="5889" max="5889" width="1.6640625" style="160" customWidth="1"/>
    <col min="5890" max="5890" width="27.33203125" style="160" customWidth="1"/>
    <col min="5891" max="5891" width="18.6640625" style="160" customWidth="1"/>
    <col min="5892" max="5892" width="10.88671875" style="160" customWidth="1"/>
    <col min="5893" max="5893" width="10.21875" style="160" customWidth="1"/>
    <col min="5894" max="5894" width="10.21875" style="160" bestFit="1" customWidth="1"/>
    <col min="5895" max="5895" width="12.44140625" style="160" customWidth="1"/>
    <col min="5896" max="5896" width="11.77734375" style="160" customWidth="1"/>
    <col min="5897" max="6144" width="8.88671875" style="160"/>
    <col min="6145" max="6145" width="1.6640625" style="160" customWidth="1"/>
    <col min="6146" max="6146" width="27.33203125" style="160" customWidth="1"/>
    <col min="6147" max="6147" width="18.6640625" style="160" customWidth="1"/>
    <col min="6148" max="6148" width="10.88671875" style="160" customWidth="1"/>
    <col min="6149" max="6149" width="10.21875" style="160" customWidth="1"/>
    <col min="6150" max="6150" width="10.21875" style="160" bestFit="1" customWidth="1"/>
    <col min="6151" max="6151" width="12.44140625" style="160" customWidth="1"/>
    <col min="6152" max="6152" width="11.77734375" style="160" customWidth="1"/>
    <col min="6153" max="6400" width="8.88671875" style="160"/>
    <col min="6401" max="6401" width="1.6640625" style="160" customWidth="1"/>
    <col min="6402" max="6402" width="27.33203125" style="160" customWidth="1"/>
    <col min="6403" max="6403" width="18.6640625" style="160" customWidth="1"/>
    <col min="6404" max="6404" width="10.88671875" style="160" customWidth="1"/>
    <col min="6405" max="6405" width="10.21875" style="160" customWidth="1"/>
    <col min="6406" max="6406" width="10.21875" style="160" bestFit="1" customWidth="1"/>
    <col min="6407" max="6407" width="12.44140625" style="160" customWidth="1"/>
    <col min="6408" max="6408" width="11.77734375" style="160" customWidth="1"/>
    <col min="6409" max="6656" width="8.88671875" style="160"/>
    <col min="6657" max="6657" width="1.6640625" style="160" customWidth="1"/>
    <col min="6658" max="6658" width="27.33203125" style="160" customWidth="1"/>
    <col min="6659" max="6659" width="18.6640625" style="160" customWidth="1"/>
    <col min="6660" max="6660" width="10.88671875" style="160" customWidth="1"/>
    <col min="6661" max="6661" width="10.21875" style="160" customWidth="1"/>
    <col min="6662" max="6662" width="10.21875" style="160" bestFit="1" customWidth="1"/>
    <col min="6663" max="6663" width="12.44140625" style="160" customWidth="1"/>
    <col min="6664" max="6664" width="11.77734375" style="160" customWidth="1"/>
    <col min="6665" max="6912" width="8.88671875" style="160"/>
    <col min="6913" max="6913" width="1.6640625" style="160" customWidth="1"/>
    <col min="6914" max="6914" width="27.33203125" style="160" customWidth="1"/>
    <col min="6915" max="6915" width="18.6640625" style="160" customWidth="1"/>
    <col min="6916" max="6916" width="10.88671875" style="160" customWidth="1"/>
    <col min="6917" max="6917" width="10.21875" style="160" customWidth="1"/>
    <col min="6918" max="6918" width="10.21875" style="160" bestFit="1" customWidth="1"/>
    <col min="6919" max="6919" width="12.44140625" style="160" customWidth="1"/>
    <col min="6920" max="6920" width="11.77734375" style="160" customWidth="1"/>
    <col min="6921" max="7168" width="8.88671875" style="160"/>
    <col min="7169" max="7169" width="1.6640625" style="160" customWidth="1"/>
    <col min="7170" max="7170" width="27.33203125" style="160" customWidth="1"/>
    <col min="7171" max="7171" width="18.6640625" style="160" customWidth="1"/>
    <col min="7172" max="7172" width="10.88671875" style="160" customWidth="1"/>
    <col min="7173" max="7173" width="10.21875" style="160" customWidth="1"/>
    <col min="7174" max="7174" width="10.21875" style="160" bestFit="1" customWidth="1"/>
    <col min="7175" max="7175" width="12.44140625" style="160" customWidth="1"/>
    <col min="7176" max="7176" width="11.77734375" style="160" customWidth="1"/>
    <col min="7177" max="7424" width="8.88671875" style="160"/>
    <col min="7425" max="7425" width="1.6640625" style="160" customWidth="1"/>
    <col min="7426" max="7426" width="27.33203125" style="160" customWidth="1"/>
    <col min="7427" max="7427" width="18.6640625" style="160" customWidth="1"/>
    <col min="7428" max="7428" width="10.88671875" style="160" customWidth="1"/>
    <col min="7429" max="7429" width="10.21875" style="160" customWidth="1"/>
    <col min="7430" max="7430" width="10.21875" style="160" bestFit="1" customWidth="1"/>
    <col min="7431" max="7431" width="12.44140625" style="160" customWidth="1"/>
    <col min="7432" max="7432" width="11.77734375" style="160" customWidth="1"/>
    <col min="7433" max="7680" width="8.88671875" style="160"/>
    <col min="7681" max="7681" width="1.6640625" style="160" customWidth="1"/>
    <col min="7682" max="7682" width="27.33203125" style="160" customWidth="1"/>
    <col min="7683" max="7683" width="18.6640625" style="160" customWidth="1"/>
    <col min="7684" max="7684" width="10.88671875" style="160" customWidth="1"/>
    <col min="7685" max="7685" width="10.21875" style="160" customWidth="1"/>
    <col min="7686" max="7686" width="10.21875" style="160" bestFit="1" customWidth="1"/>
    <col min="7687" max="7687" width="12.44140625" style="160" customWidth="1"/>
    <col min="7688" max="7688" width="11.77734375" style="160" customWidth="1"/>
    <col min="7689" max="7936" width="8.88671875" style="160"/>
    <col min="7937" max="7937" width="1.6640625" style="160" customWidth="1"/>
    <col min="7938" max="7938" width="27.33203125" style="160" customWidth="1"/>
    <col min="7939" max="7939" width="18.6640625" style="160" customWidth="1"/>
    <col min="7940" max="7940" width="10.88671875" style="160" customWidth="1"/>
    <col min="7941" max="7941" width="10.21875" style="160" customWidth="1"/>
    <col min="7942" max="7942" width="10.21875" style="160" bestFit="1" customWidth="1"/>
    <col min="7943" max="7943" width="12.44140625" style="160" customWidth="1"/>
    <col min="7944" max="7944" width="11.77734375" style="160" customWidth="1"/>
    <col min="7945" max="8192" width="8.88671875" style="160"/>
    <col min="8193" max="8193" width="1.6640625" style="160" customWidth="1"/>
    <col min="8194" max="8194" width="27.33203125" style="160" customWidth="1"/>
    <col min="8195" max="8195" width="18.6640625" style="160" customWidth="1"/>
    <col min="8196" max="8196" width="10.88671875" style="160" customWidth="1"/>
    <col min="8197" max="8197" width="10.21875" style="160" customWidth="1"/>
    <col min="8198" max="8198" width="10.21875" style="160" bestFit="1" customWidth="1"/>
    <col min="8199" max="8199" width="12.44140625" style="160" customWidth="1"/>
    <col min="8200" max="8200" width="11.77734375" style="160" customWidth="1"/>
    <col min="8201" max="8448" width="8.88671875" style="160"/>
    <col min="8449" max="8449" width="1.6640625" style="160" customWidth="1"/>
    <col min="8450" max="8450" width="27.33203125" style="160" customWidth="1"/>
    <col min="8451" max="8451" width="18.6640625" style="160" customWidth="1"/>
    <col min="8452" max="8452" width="10.88671875" style="160" customWidth="1"/>
    <col min="8453" max="8453" width="10.21875" style="160" customWidth="1"/>
    <col min="8454" max="8454" width="10.21875" style="160" bestFit="1" customWidth="1"/>
    <col min="8455" max="8455" width="12.44140625" style="160" customWidth="1"/>
    <col min="8456" max="8456" width="11.77734375" style="160" customWidth="1"/>
    <col min="8457" max="8704" width="8.88671875" style="160"/>
    <col min="8705" max="8705" width="1.6640625" style="160" customWidth="1"/>
    <col min="8706" max="8706" width="27.33203125" style="160" customWidth="1"/>
    <col min="8707" max="8707" width="18.6640625" style="160" customWidth="1"/>
    <col min="8708" max="8708" width="10.88671875" style="160" customWidth="1"/>
    <col min="8709" max="8709" width="10.21875" style="160" customWidth="1"/>
    <col min="8710" max="8710" width="10.21875" style="160" bestFit="1" customWidth="1"/>
    <col min="8711" max="8711" width="12.44140625" style="160" customWidth="1"/>
    <col min="8712" max="8712" width="11.77734375" style="160" customWidth="1"/>
    <col min="8713" max="8960" width="8.88671875" style="160"/>
    <col min="8961" max="8961" width="1.6640625" style="160" customWidth="1"/>
    <col min="8962" max="8962" width="27.33203125" style="160" customWidth="1"/>
    <col min="8963" max="8963" width="18.6640625" style="160" customWidth="1"/>
    <col min="8964" max="8964" width="10.88671875" style="160" customWidth="1"/>
    <col min="8965" max="8965" width="10.21875" style="160" customWidth="1"/>
    <col min="8966" max="8966" width="10.21875" style="160" bestFit="1" customWidth="1"/>
    <col min="8967" max="8967" width="12.44140625" style="160" customWidth="1"/>
    <col min="8968" max="8968" width="11.77734375" style="160" customWidth="1"/>
    <col min="8969" max="9216" width="8.88671875" style="160"/>
    <col min="9217" max="9217" width="1.6640625" style="160" customWidth="1"/>
    <col min="9218" max="9218" width="27.33203125" style="160" customWidth="1"/>
    <col min="9219" max="9219" width="18.6640625" style="160" customWidth="1"/>
    <col min="9220" max="9220" width="10.88671875" style="160" customWidth="1"/>
    <col min="9221" max="9221" width="10.21875" style="160" customWidth="1"/>
    <col min="9222" max="9222" width="10.21875" style="160" bestFit="1" customWidth="1"/>
    <col min="9223" max="9223" width="12.44140625" style="160" customWidth="1"/>
    <col min="9224" max="9224" width="11.77734375" style="160" customWidth="1"/>
    <col min="9225" max="9472" width="8.88671875" style="160"/>
    <col min="9473" max="9473" width="1.6640625" style="160" customWidth="1"/>
    <col min="9474" max="9474" width="27.33203125" style="160" customWidth="1"/>
    <col min="9475" max="9475" width="18.6640625" style="160" customWidth="1"/>
    <col min="9476" max="9476" width="10.88671875" style="160" customWidth="1"/>
    <col min="9477" max="9477" width="10.21875" style="160" customWidth="1"/>
    <col min="9478" max="9478" width="10.21875" style="160" bestFit="1" customWidth="1"/>
    <col min="9479" max="9479" width="12.44140625" style="160" customWidth="1"/>
    <col min="9480" max="9480" width="11.77734375" style="160" customWidth="1"/>
    <col min="9481" max="9728" width="8.88671875" style="160"/>
    <col min="9729" max="9729" width="1.6640625" style="160" customWidth="1"/>
    <col min="9730" max="9730" width="27.33203125" style="160" customWidth="1"/>
    <col min="9731" max="9731" width="18.6640625" style="160" customWidth="1"/>
    <col min="9732" max="9732" width="10.88671875" style="160" customWidth="1"/>
    <col min="9733" max="9733" width="10.21875" style="160" customWidth="1"/>
    <col min="9734" max="9734" width="10.21875" style="160" bestFit="1" customWidth="1"/>
    <col min="9735" max="9735" width="12.44140625" style="160" customWidth="1"/>
    <col min="9736" max="9736" width="11.77734375" style="160" customWidth="1"/>
    <col min="9737" max="9984" width="8.88671875" style="160"/>
    <col min="9985" max="9985" width="1.6640625" style="160" customWidth="1"/>
    <col min="9986" max="9986" width="27.33203125" style="160" customWidth="1"/>
    <col min="9987" max="9987" width="18.6640625" style="160" customWidth="1"/>
    <col min="9988" max="9988" width="10.88671875" style="160" customWidth="1"/>
    <col min="9989" max="9989" width="10.21875" style="160" customWidth="1"/>
    <col min="9990" max="9990" width="10.21875" style="160" bestFit="1" customWidth="1"/>
    <col min="9991" max="9991" width="12.44140625" style="160" customWidth="1"/>
    <col min="9992" max="9992" width="11.77734375" style="160" customWidth="1"/>
    <col min="9993" max="10240" width="8.88671875" style="160"/>
    <col min="10241" max="10241" width="1.6640625" style="160" customWidth="1"/>
    <col min="10242" max="10242" width="27.33203125" style="160" customWidth="1"/>
    <col min="10243" max="10243" width="18.6640625" style="160" customWidth="1"/>
    <col min="10244" max="10244" width="10.88671875" style="160" customWidth="1"/>
    <col min="10245" max="10245" width="10.21875" style="160" customWidth="1"/>
    <col min="10246" max="10246" width="10.21875" style="160" bestFit="1" customWidth="1"/>
    <col min="10247" max="10247" width="12.44140625" style="160" customWidth="1"/>
    <col min="10248" max="10248" width="11.77734375" style="160" customWidth="1"/>
    <col min="10249" max="10496" width="8.88671875" style="160"/>
    <col min="10497" max="10497" width="1.6640625" style="160" customWidth="1"/>
    <col min="10498" max="10498" width="27.33203125" style="160" customWidth="1"/>
    <col min="10499" max="10499" width="18.6640625" style="160" customWidth="1"/>
    <col min="10500" max="10500" width="10.88671875" style="160" customWidth="1"/>
    <col min="10501" max="10501" width="10.21875" style="160" customWidth="1"/>
    <col min="10502" max="10502" width="10.21875" style="160" bestFit="1" customWidth="1"/>
    <col min="10503" max="10503" width="12.44140625" style="160" customWidth="1"/>
    <col min="10504" max="10504" width="11.77734375" style="160" customWidth="1"/>
    <col min="10505" max="10752" width="8.88671875" style="160"/>
    <col min="10753" max="10753" width="1.6640625" style="160" customWidth="1"/>
    <col min="10754" max="10754" width="27.33203125" style="160" customWidth="1"/>
    <col min="10755" max="10755" width="18.6640625" style="160" customWidth="1"/>
    <col min="10756" max="10756" width="10.88671875" style="160" customWidth="1"/>
    <col min="10757" max="10757" width="10.21875" style="160" customWidth="1"/>
    <col min="10758" max="10758" width="10.21875" style="160" bestFit="1" customWidth="1"/>
    <col min="10759" max="10759" width="12.44140625" style="160" customWidth="1"/>
    <col min="10760" max="10760" width="11.77734375" style="160" customWidth="1"/>
    <col min="10761" max="11008" width="8.88671875" style="160"/>
    <col min="11009" max="11009" width="1.6640625" style="160" customWidth="1"/>
    <col min="11010" max="11010" width="27.33203125" style="160" customWidth="1"/>
    <col min="11011" max="11011" width="18.6640625" style="160" customWidth="1"/>
    <col min="11012" max="11012" width="10.88671875" style="160" customWidth="1"/>
    <col min="11013" max="11013" width="10.21875" style="160" customWidth="1"/>
    <col min="11014" max="11014" width="10.21875" style="160" bestFit="1" customWidth="1"/>
    <col min="11015" max="11015" width="12.44140625" style="160" customWidth="1"/>
    <col min="11016" max="11016" width="11.77734375" style="160" customWidth="1"/>
    <col min="11017" max="11264" width="8.88671875" style="160"/>
    <col min="11265" max="11265" width="1.6640625" style="160" customWidth="1"/>
    <col min="11266" max="11266" width="27.33203125" style="160" customWidth="1"/>
    <col min="11267" max="11267" width="18.6640625" style="160" customWidth="1"/>
    <col min="11268" max="11268" width="10.88671875" style="160" customWidth="1"/>
    <col min="11269" max="11269" width="10.21875" style="160" customWidth="1"/>
    <col min="11270" max="11270" width="10.21875" style="160" bestFit="1" customWidth="1"/>
    <col min="11271" max="11271" width="12.44140625" style="160" customWidth="1"/>
    <col min="11272" max="11272" width="11.77734375" style="160" customWidth="1"/>
    <col min="11273" max="11520" width="8.88671875" style="160"/>
    <col min="11521" max="11521" width="1.6640625" style="160" customWidth="1"/>
    <col min="11522" max="11522" width="27.33203125" style="160" customWidth="1"/>
    <col min="11523" max="11523" width="18.6640625" style="160" customWidth="1"/>
    <col min="11524" max="11524" width="10.88671875" style="160" customWidth="1"/>
    <col min="11525" max="11525" width="10.21875" style="160" customWidth="1"/>
    <col min="11526" max="11526" width="10.21875" style="160" bestFit="1" customWidth="1"/>
    <col min="11527" max="11527" width="12.44140625" style="160" customWidth="1"/>
    <col min="11528" max="11528" width="11.77734375" style="160" customWidth="1"/>
    <col min="11529" max="11776" width="8.88671875" style="160"/>
    <col min="11777" max="11777" width="1.6640625" style="160" customWidth="1"/>
    <col min="11778" max="11778" width="27.33203125" style="160" customWidth="1"/>
    <col min="11779" max="11779" width="18.6640625" style="160" customWidth="1"/>
    <col min="11780" max="11780" width="10.88671875" style="160" customWidth="1"/>
    <col min="11781" max="11781" width="10.21875" style="160" customWidth="1"/>
    <col min="11782" max="11782" width="10.21875" style="160" bestFit="1" customWidth="1"/>
    <col min="11783" max="11783" width="12.44140625" style="160" customWidth="1"/>
    <col min="11784" max="11784" width="11.77734375" style="160" customWidth="1"/>
    <col min="11785" max="12032" width="8.88671875" style="160"/>
    <col min="12033" max="12033" width="1.6640625" style="160" customWidth="1"/>
    <col min="12034" max="12034" width="27.33203125" style="160" customWidth="1"/>
    <col min="12035" max="12035" width="18.6640625" style="160" customWidth="1"/>
    <col min="12036" max="12036" width="10.88671875" style="160" customWidth="1"/>
    <col min="12037" max="12037" width="10.21875" style="160" customWidth="1"/>
    <col min="12038" max="12038" width="10.21875" style="160" bestFit="1" customWidth="1"/>
    <col min="12039" max="12039" width="12.44140625" style="160" customWidth="1"/>
    <col min="12040" max="12040" width="11.77734375" style="160" customWidth="1"/>
    <col min="12041" max="12288" width="8.88671875" style="160"/>
    <col min="12289" max="12289" width="1.6640625" style="160" customWidth="1"/>
    <col min="12290" max="12290" width="27.33203125" style="160" customWidth="1"/>
    <col min="12291" max="12291" width="18.6640625" style="160" customWidth="1"/>
    <col min="12292" max="12292" width="10.88671875" style="160" customWidth="1"/>
    <col min="12293" max="12293" width="10.21875" style="160" customWidth="1"/>
    <col min="12294" max="12294" width="10.21875" style="160" bestFit="1" customWidth="1"/>
    <col min="12295" max="12295" width="12.44140625" style="160" customWidth="1"/>
    <col min="12296" max="12296" width="11.77734375" style="160" customWidth="1"/>
    <col min="12297" max="12544" width="8.88671875" style="160"/>
    <col min="12545" max="12545" width="1.6640625" style="160" customWidth="1"/>
    <col min="12546" max="12546" width="27.33203125" style="160" customWidth="1"/>
    <col min="12547" max="12547" width="18.6640625" style="160" customWidth="1"/>
    <col min="12548" max="12548" width="10.88671875" style="160" customWidth="1"/>
    <col min="12549" max="12549" width="10.21875" style="160" customWidth="1"/>
    <col min="12550" max="12550" width="10.21875" style="160" bestFit="1" customWidth="1"/>
    <col min="12551" max="12551" width="12.44140625" style="160" customWidth="1"/>
    <col min="12552" max="12552" width="11.77734375" style="160" customWidth="1"/>
    <col min="12553" max="12800" width="8.88671875" style="160"/>
    <col min="12801" max="12801" width="1.6640625" style="160" customWidth="1"/>
    <col min="12802" max="12802" width="27.33203125" style="160" customWidth="1"/>
    <col min="12803" max="12803" width="18.6640625" style="160" customWidth="1"/>
    <col min="12804" max="12804" width="10.88671875" style="160" customWidth="1"/>
    <col min="12805" max="12805" width="10.21875" style="160" customWidth="1"/>
    <col min="12806" max="12806" width="10.21875" style="160" bestFit="1" customWidth="1"/>
    <col min="12807" max="12807" width="12.44140625" style="160" customWidth="1"/>
    <col min="12808" max="12808" width="11.77734375" style="160" customWidth="1"/>
    <col min="12809" max="13056" width="8.88671875" style="160"/>
    <col min="13057" max="13057" width="1.6640625" style="160" customWidth="1"/>
    <col min="13058" max="13058" width="27.33203125" style="160" customWidth="1"/>
    <col min="13059" max="13059" width="18.6640625" style="160" customWidth="1"/>
    <col min="13060" max="13060" width="10.88671875" style="160" customWidth="1"/>
    <col min="13061" max="13061" width="10.21875" style="160" customWidth="1"/>
    <col min="13062" max="13062" width="10.21875" style="160" bestFit="1" customWidth="1"/>
    <col min="13063" max="13063" width="12.44140625" style="160" customWidth="1"/>
    <col min="13064" max="13064" width="11.77734375" style="160" customWidth="1"/>
    <col min="13065" max="13312" width="8.88671875" style="160"/>
    <col min="13313" max="13313" width="1.6640625" style="160" customWidth="1"/>
    <col min="13314" max="13314" width="27.33203125" style="160" customWidth="1"/>
    <col min="13315" max="13315" width="18.6640625" style="160" customWidth="1"/>
    <col min="13316" max="13316" width="10.88671875" style="160" customWidth="1"/>
    <col min="13317" max="13317" width="10.21875" style="160" customWidth="1"/>
    <col min="13318" max="13318" width="10.21875" style="160" bestFit="1" customWidth="1"/>
    <col min="13319" max="13319" width="12.44140625" style="160" customWidth="1"/>
    <col min="13320" max="13320" width="11.77734375" style="160" customWidth="1"/>
    <col min="13321" max="13568" width="8.88671875" style="160"/>
    <col min="13569" max="13569" width="1.6640625" style="160" customWidth="1"/>
    <col min="13570" max="13570" width="27.33203125" style="160" customWidth="1"/>
    <col min="13571" max="13571" width="18.6640625" style="160" customWidth="1"/>
    <col min="13572" max="13572" width="10.88671875" style="160" customWidth="1"/>
    <col min="13573" max="13573" width="10.21875" style="160" customWidth="1"/>
    <col min="13574" max="13574" width="10.21875" style="160" bestFit="1" customWidth="1"/>
    <col min="13575" max="13575" width="12.44140625" style="160" customWidth="1"/>
    <col min="13576" max="13576" width="11.77734375" style="160" customWidth="1"/>
    <col min="13577" max="13824" width="8.88671875" style="160"/>
    <col min="13825" max="13825" width="1.6640625" style="160" customWidth="1"/>
    <col min="13826" max="13826" width="27.33203125" style="160" customWidth="1"/>
    <col min="13827" max="13827" width="18.6640625" style="160" customWidth="1"/>
    <col min="13828" max="13828" width="10.88671875" style="160" customWidth="1"/>
    <col min="13829" max="13829" width="10.21875" style="160" customWidth="1"/>
    <col min="13830" max="13830" width="10.21875" style="160" bestFit="1" customWidth="1"/>
    <col min="13831" max="13831" width="12.44140625" style="160" customWidth="1"/>
    <col min="13832" max="13832" width="11.77734375" style="160" customWidth="1"/>
    <col min="13833" max="14080" width="8.88671875" style="160"/>
    <col min="14081" max="14081" width="1.6640625" style="160" customWidth="1"/>
    <col min="14082" max="14082" width="27.33203125" style="160" customWidth="1"/>
    <col min="14083" max="14083" width="18.6640625" style="160" customWidth="1"/>
    <col min="14084" max="14084" width="10.88671875" style="160" customWidth="1"/>
    <col min="14085" max="14085" width="10.21875" style="160" customWidth="1"/>
    <col min="14086" max="14086" width="10.21875" style="160" bestFit="1" customWidth="1"/>
    <col min="14087" max="14087" width="12.44140625" style="160" customWidth="1"/>
    <col min="14088" max="14088" width="11.77734375" style="160" customWidth="1"/>
    <col min="14089" max="14336" width="8.88671875" style="160"/>
    <col min="14337" max="14337" width="1.6640625" style="160" customWidth="1"/>
    <col min="14338" max="14338" width="27.33203125" style="160" customWidth="1"/>
    <col min="14339" max="14339" width="18.6640625" style="160" customWidth="1"/>
    <col min="14340" max="14340" width="10.88671875" style="160" customWidth="1"/>
    <col min="14341" max="14341" width="10.21875" style="160" customWidth="1"/>
    <col min="14342" max="14342" width="10.21875" style="160" bestFit="1" customWidth="1"/>
    <col min="14343" max="14343" width="12.44140625" style="160" customWidth="1"/>
    <col min="14344" max="14344" width="11.77734375" style="160" customWidth="1"/>
    <col min="14345" max="14592" width="8.88671875" style="160"/>
    <col min="14593" max="14593" width="1.6640625" style="160" customWidth="1"/>
    <col min="14594" max="14594" width="27.33203125" style="160" customWidth="1"/>
    <col min="14595" max="14595" width="18.6640625" style="160" customWidth="1"/>
    <col min="14596" max="14596" width="10.88671875" style="160" customWidth="1"/>
    <col min="14597" max="14597" width="10.21875" style="160" customWidth="1"/>
    <col min="14598" max="14598" width="10.21875" style="160" bestFit="1" customWidth="1"/>
    <col min="14599" max="14599" width="12.44140625" style="160" customWidth="1"/>
    <col min="14600" max="14600" width="11.77734375" style="160" customWidth="1"/>
    <col min="14601" max="14848" width="8.88671875" style="160"/>
    <col min="14849" max="14849" width="1.6640625" style="160" customWidth="1"/>
    <col min="14850" max="14850" width="27.33203125" style="160" customWidth="1"/>
    <col min="14851" max="14851" width="18.6640625" style="160" customWidth="1"/>
    <col min="14852" max="14852" width="10.88671875" style="160" customWidth="1"/>
    <col min="14853" max="14853" width="10.21875" style="160" customWidth="1"/>
    <col min="14854" max="14854" width="10.21875" style="160" bestFit="1" customWidth="1"/>
    <col min="14855" max="14855" width="12.44140625" style="160" customWidth="1"/>
    <col min="14856" max="14856" width="11.77734375" style="160" customWidth="1"/>
    <col min="14857" max="15104" width="8.88671875" style="160"/>
    <col min="15105" max="15105" width="1.6640625" style="160" customWidth="1"/>
    <col min="15106" max="15106" width="27.33203125" style="160" customWidth="1"/>
    <col min="15107" max="15107" width="18.6640625" style="160" customWidth="1"/>
    <col min="15108" max="15108" width="10.88671875" style="160" customWidth="1"/>
    <col min="15109" max="15109" width="10.21875" style="160" customWidth="1"/>
    <col min="15110" max="15110" width="10.21875" style="160" bestFit="1" customWidth="1"/>
    <col min="15111" max="15111" width="12.44140625" style="160" customWidth="1"/>
    <col min="15112" max="15112" width="11.77734375" style="160" customWidth="1"/>
    <col min="15113" max="15360" width="8.88671875" style="160"/>
    <col min="15361" max="15361" width="1.6640625" style="160" customWidth="1"/>
    <col min="15362" max="15362" width="27.33203125" style="160" customWidth="1"/>
    <col min="15363" max="15363" width="18.6640625" style="160" customWidth="1"/>
    <col min="15364" max="15364" width="10.88671875" style="160" customWidth="1"/>
    <col min="15365" max="15365" width="10.21875" style="160" customWidth="1"/>
    <col min="15366" max="15366" width="10.21875" style="160" bestFit="1" customWidth="1"/>
    <col min="15367" max="15367" width="12.44140625" style="160" customWidth="1"/>
    <col min="15368" max="15368" width="11.77734375" style="160" customWidth="1"/>
    <col min="15369" max="15616" width="8.88671875" style="160"/>
    <col min="15617" max="15617" width="1.6640625" style="160" customWidth="1"/>
    <col min="15618" max="15618" width="27.33203125" style="160" customWidth="1"/>
    <col min="15619" max="15619" width="18.6640625" style="160" customWidth="1"/>
    <col min="15620" max="15620" width="10.88671875" style="160" customWidth="1"/>
    <col min="15621" max="15621" width="10.21875" style="160" customWidth="1"/>
    <col min="15622" max="15622" width="10.21875" style="160" bestFit="1" customWidth="1"/>
    <col min="15623" max="15623" width="12.44140625" style="160" customWidth="1"/>
    <col min="15624" max="15624" width="11.77734375" style="160" customWidth="1"/>
    <col min="15625" max="15872" width="8.88671875" style="160"/>
    <col min="15873" max="15873" width="1.6640625" style="160" customWidth="1"/>
    <col min="15874" max="15874" width="27.33203125" style="160" customWidth="1"/>
    <col min="15875" max="15875" width="18.6640625" style="160" customWidth="1"/>
    <col min="15876" max="15876" width="10.88671875" style="160" customWidth="1"/>
    <col min="15877" max="15877" width="10.21875" style="160" customWidth="1"/>
    <col min="15878" max="15878" width="10.21875" style="160" bestFit="1" customWidth="1"/>
    <col min="15879" max="15879" width="12.44140625" style="160" customWidth="1"/>
    <col min="15880" max="15880" width="11.77734375" style="160" customWidth="1"/>
    <col min="15881" max="16128" width="8.88671875" style="160"/>
    <col min="16129" max="16129" width="1.6640625" style="160" customWidth="1"/>
    <col min="16130" max="16130" width="27.33203125" style="160" customWidth="1"/>
    <col min="16131" max="16131" width="18.6640625" style="160" customWidth="1"/>
    <col min="16132" max="16132" width="10.88671875" style="160" customWidth="1"/>
    <col min="16133" max="16133" width="10.21875" style="160" customWidth="1"/>
    <col min="16134" max="16134" width="10.21875" style="160" bestFit="1" customWidth="1"/>
    <col min="16135" max="16135" width="12.44140625" style="160" customWidth="1"/>
    <col min="16136" max="16136" width="11.77734375" style="160" customWidth="1"/>
    <col min="16137" max="16384" width="8.88671875" style="160"/>
  </cols>
  <sheetData>
    <row r="1" spans="1:9">
      <c r="A1"/>
      <c r="B1" s="1103" t="s">
        <v>779</v>
      </c>
      <c r="C1"/>
      <c r="D1"/>
      <c r="E1"/>
      <c r="F1"/>
      <c r="G1" s="1" t="s">
        <v>835</v>
      </c>
    </row>
    <row r="2" spans="1:9">
      <c r="A2"/>
      <c r="B2"/>
      <c r="C2"/>
      <c r="D2"/>
      <c r="E2"/>
      <c r="F2"/>
      <c r="G2" s="47"/>
    </row>
    <row r="3" spans="1:9" ht="19.2">
      <c r="A3" s="11"/>
      <c r="B3" s="1109" t="s">
        <v>791</v>
      </c>
      <c r="C3" s="11"/>
      <c r="D3" s="11"/>
      <c r="E3" s="11"/>
      <c r="F3" s="11"/>
      <c r="G3" s="11"/>
    </row>
    <row r="4" spans="1:9" ht="21" customHeight="1">
      <c r="A4"/>
      <c r="B4"/>
      <c r="C4"/>
      <c r="D4"/>
      <c r="E4"/>
      <c r="F4"/>
      <c r="G4"/>
    </row>
    <row r="5" spans="1:9" ht="21" customHeight="1">
      <c r="A5"/>
      <c r="B5"/>
      <c r="C5"/>
      <c r="D5"/>
      <c r="E5"/>
      <c r="F5"/>
      <c r="G5"/>
    </row>
    <row r="6" spans="1:9" ht="21" customHeight="1">
      <c r="A6"/>
      <c r="B6" t="s">
        <v>792</v>
      </c>
      <c r="C6"/>
      <c r="D6"/>
      <c r="E6"/>
      <c r="F6"/>
      <c r="G6"/>
    </row>
    <row r="7" spans="1:9">
      <c r="A7"/>
      <c r="B7"/>
      <c r="C7"/>
      <c r="D7"/>
      <c r="E7"/>
      <c r="F7"/>
      <c r="G7" s="47" t="s">
        <v>793</v>
      </c>
    </row>
    <row r="8" spans="1:9" ht="30" customHeight="1" thickBot="1">
      <c r="A8"/>
      <c r="B8" s="2046" t="s">
        <v>794</v>
      </c>
      <c r="C8" s="2047"/>
      <c r="D8" s="2048"/>
      <c r="E8" s="1110" t="s">
        <v>795</v>
      </c>
      <c r="F8" s="1111"/>
      <c r="G8" s="1112"/>
    </row>
    <row r="9" spans="1:9" ht="21.9" customHeight="1" thickTop="1">
      <c r="A9"/>
      <c r="B9" s="1113"/>
      <c r="C9" s="8"/>
      <c r="D9" s="1114"/>
      <c r="E9" s="8"/>
      <c r="F9" s="8"/>
      <c r="G9" s="1114"/>
      <c r="I9" s="1082" t="s">
        <v>985</v>
      </c>
    </row>
    <row r="10" spans="1:9" ht="21.9" customHeight="1">
      <c r="A10"/>
      <c r="B10" s="1115"/>
      <c r="C10" s="1116"/>
      <c r="D10" s="148"/>
      <c r="E10" s="1116"/>
      <c r="F10" s="1116"/>
      <c r="G10" s="148"/>
    </row>
    <row r="11" spans="1:9" ht="21.9" customHeight="1">
      <c r="A11"/>
      <c r="B11" s="1115"/>
      <c r="C11" s="1116"/>
      <c r="D11" s="148"/>
      <c r="E11" s="1116"/>
      <c r="F11" s="1116"/>
      <c r="G11" s="148"/>
    </row>
    <row r="12" spans="1:9" ht="21.9" customHeight="1">
      <c r="A12"/>
      <c r="B12" s="1115"/>
      <c r="C12" s="1116"/>
      <c r="D12" s="148"/>
      <c r="E12" s="1116"/>
      <c r="F12" s="1116"/>
      <c r="G12" s="148"/>
    </row>
    <row r="13" spans="1:9" ht="21.9" customHeight="1">
      <c r="A13"/>
      <c r="B13" s="1115"/>
      <c r="C13" s="1116"/>
      <c r="D13" s="148"/>
      <c r="E13" s="1116"/>
      <c r="F13" s="1116"/>
      <c r="G13" s="148"/>
    </row>
    <row r="14" spans="1:9" ht="21.9" customHeight="1">
      <c r="A14"/>
      <c r="B14" s="1115"/>
      <c r="C14" s="1116"/>
      <c r="D14" s="148"/>
      <c r="E14" s="1116"/>
      <c r="F14" s="1116"/>
      <c r="G14" s="148"/>
    </row>
    <row r="15" spans="1:9" ht="21.9" customHeight="1">
      <c r="A15"/>
      <c r="B15" s="1115"/>
      <c r="C15" s="1116"/>
      <c r="D15" s="148"/>
      <c r="E15" s="1116"/>
      <c r="F15" s="1116"/>
      <c r="G15" s="148"/>
    </row>
    <row r="16" spans="1:9" ht="21.9" customHeight="1">
      <c r="A16"/>
      <c r="B16" s="1115"/>
      <c r="C16" s="1116"/>
      <c r="D16" s="148"/>
      <c r="E16" s="1116"/>
      <c r="F16" s="1116"/>
      <c r="G16" s="148"/>
    </row>
    <row r="17" spans="1:7" ht="21.9" customHeight="1">
      <c r="A17"/>
      <c r="B17" s="1115"/>
      <c r="C17" s="1116"/>
      <c r="D17" s="148"/>
      <c r="E17" s="1116"/>
      <c r="F17" s="1116"/>
      <c r="G17" s="148"/>
    </row>
    <row r="18" spans="1:7" ht="21.9" customHeight="1">
      <c r="A18"/>
      <c r="B18" s="1115"/>
      <c r="C18" s="1116"/>
      <c r="D18" s="148"/>
      <c r="E18" s="1116"/>
      <c r="F18" s="1116"/>
      <c r="G18" s="148"/>
    </row>
    <row r="19" spans="1:7" ht="21.9" customHeight="1">
      <c r="A19"/>
      <c r="B19" s="1115"/>
      <c r="C19" s="1116"/>
      <c r="D19" s="148"/>
      <c r="E19" s="1116"/>
      <c r="F19" s="1116"/>
      <c r="G19" s="148"/>
    </row>
    <row r="20" spans="1:7" ht="21.9" customHeight="1" thickBot="1">
      <c r="A20"/>
      <c r="B20" s="1117"/>
      <c r="C20" s="1118"/>
      <c r="D20" s="4"/>
      <c r="E20" s="1118"/>
      <c r="F20" s="1118"/>
      <c r="G20" s="4"/>
    </row>
    <row r="21" spans="1:7" ht="30" customHeight="1" thickTop="1">
      <c r="A21"/>
      <c r="B21" s="2049" t="s">
        <v>796</v>
      </c>
      <c r="C21" s="2050"/>
      <c r="D21" s="2051"/>
      <c r="E21" s="2052"/>
      <c r="F21" s="2053"/>
      <c r="G21" s="2054"/>
    </row>
    <row r="22" spans="1:7">
      <c r="A22"/>
      <c r="C22"/>
      <c r="D22"/>
      <c r="E22"/>
      <c r="F22"/>
      <c r="G22"/>
    </row>
    <row r="23" spans="1:7" customFormat="1" ht="21" customHeight="1">
      <c r="A23" s="160"/>
      <c r="B23" t="s">
        <v>797</v>
      </c>
      <c r="C23" s="160"/>
      <c r="D23" s="160"/>
      <c r="E23" s="160"/>
      <c r="G23" s="160"/>
    </row>
    <row r="24" spans="1:7" customFormat="1" ht="21" customHeight="1">
      <c r="A24" s="160"/>
      <c r="B24" s="160"/>
      <c r="C24" s="160"/>
      <c r="D24" s="160"/>
      <c r="E24" s="160"/>
      <c r="G24" s="160"/>
    </row>
    <row r="25" spans="1:7" customFormat="1" ht="21" customHeight="1">
      <c r="A25" s="160"/>
      <c r="B25" s="160"/>
      <c r="C25" s="160"/>
      <c r="D25" s="160"/>
      <c r="E25" s="160"/>
      <c r="G25" s="160"/>
    </row>
    <row r="26" spans="1:7" customFormat="1" ht="21" customHeight="1">
      <c r="A26" s="160"/>
      <c r="B26" s="160"/>
      <c r="C26" s="160"/>
      <c r="D26" s="160"/>
      <c r="E26" s="160"/>
      <c r="G26" s="160"/>
    </row>
    <row r="27" spans="1:7" customFormat="1" ht="21" customHeight="1">
      <c r="A27" s="160"/>
      <c r="B27" s="160"/>
      <c r="C27" s="160"/>
      <c r="D27" s="160"/>
      <c r="E27" s="160"/>
      <c r="G27" s="160"/>
    </row>
    <row r="28" spans="1:7" customFormat="1" ht="21" customHeight="1">
      <c r="A28" s="160"/>
      <c r="B28" s="160"/>
      <c r="C28" s="160"/>
      <c r="D28" s="160"/>
      <c r="E28" s="160"/>
      <c r="G28" s="160"/>
    </row>
    <row r="29" spans="1:7" customFormat="1" ht="21" customHeight="1">
      <c r="A29" s="160"/>
      <c r="B29" s="160"/>
      <c r="C29" s="160"/>
      <c r="D29" s="160"/>
      <c r="E29" s="160"/>
      <c r="G29" s="160"/>
    </row>
    <row r="30" spans="1:7" customFormat="1" ht="21" customHeight="1">
      <c r="A30" s="160"/>
      <c r="B30" s="160"/>
      <c r="C30" s="160"/>
      <c r="D30" s="160"/>
      <c r="E30" s="160"/>
      <c r="G30" s="160"/>
    </row>
    <row r="31" spans="1:7" customFormat="1" ht="21" customHeight="1">
      <c r="A31" s="160"/>
      <c r="B31" s="160"/>
      <c r="C31" s="160"/>
      <c r="D31" s="160"/>
      <c r="E31" s="160"/>
      <c r="G31" s="160"/>
    </row>
    <row r="32" spans="1:7" customFormat="1" ht="21" customHeight="1">
      <c r="A32" s="160"/>
      <c r="B32" s="160"/>
      <c r="C32" s="160"/>
      <c r="D32" s="160"/>
      <c r="E32" s="160"/>
      <c r="G32" s="160"/>
    </row>
    <row r="33" spans="1:8" customFormat="1" ht="21" customHeight="1">
      <c r="A33" s="160"/>
      <c r="B33" s="160"/>
      <c r="C33" s="160"/>
      <c r="D33" s="160"/>
      <c r="E33" s="160"/>
      <c r="G33" s="160"/>
    </row>
    <row r="34" spans="1:8" customFormat="1" ht="21" customHeight="1">
      <c r="A34" s="160"/>
      <c r="B34" s="160"/>
      <c r="C34" s="160"/>
      <c r="D34" s="160"/>
      <c r="E34" s="160"/>
      <c r="G34" s="160"/>
    </row>
    <row r="35" spans="1:8" customFormat="1" ht="21" customHeight="1">
      <c r="A35" s="160"/>
      <c r="B35" s="160"/>
      <c r="C35" s="160"/>
      <c r="D35" s="160"/>
      <c r="E35" s="160"/>
      <c r="G35" s="160"/>
    </row>
    <row r="36" spans="1:8" customFormat="1" ht="21" customHeight="1">
      <c r="A36" s="160"/>
      <c r="B36" s="160"/>
      <c r="C36" s="160"/>
      <c r="D36" s="160"/>
      <c r="E36" s="160"/>
      <c r="G36" s="160"/>
    </row>
    <row r="47" spans="1:8">
      <c r="A47" s="2055" t="s">
        <v>986</v>
      </c>
      <c r="B47" s="2055"/>
      <c r="C47" s="2055"/>
      <c r="D47" s="2055"/>
      <c r="E47" s="2055"/>
      <c r="F47" s="2055"/>
      <c r="G47" s="2055"/>
    </row>
    <row r="48" spans="1:8">
      <c r="G48" s="1119" t="str">
        <f>様式7!$F$4</f>
        <v>○○○○○○○○○○○ＥＳＣＯ事業</v>
      </c>
      <c r="H48" s="160" t="s">
        <v>798</v>
      </c>
    </row>
  </sheetData>
  <mergeCells count="4">
    <mergeCell ref="B8:D8"/>
    <mergeCell ref="B21:D21"/>
    <mergeCell ref="E21:G21"/>
    <mergeCell ref="A47:G47"/>
  </mergeCells>
  <phoneticPr fontId="6"/>
  <pageMargins left="0.78740157480314965" right="0.23622047244094491" top="0.51181102362204722" bottom="0" header="0.51181102362204722" footer="0.51181102362204722"/>
  <pageSetup paperSize="9" scale="94" orientation="portrait" horizontalDpi="4294967292" verticalDpi="360" r:id="rId1"/>
  <headerFooter alignWithMargins="0"/>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9">
    <pageSetUpPr fitToPage="1"/>
  </sheetPr>
  <dimension ref="A1:L45"/>
  <sheetViews>
    <sheetView view="pageBreakPreview" topLeftCell="A31" zoomScaleNormal="100" zoomScaleSheetLayoutView="100" workbookViewId="0">
      <selection activeCell="AJ46" sqref="AJ46"/>
    </sheetView>
  </sheetViews>
  <sheetFormatPr defaultRowHeight="13.2"/>
  <cols>
    <col min="1" max="2" width="3.21875" style="160" customWidth="1"/>
    <col min="3" max="3" width="28.33203125" style="160" customWidth="1"/>
    <col min="4" max="4" width="11.88671875" style="160" customWidth="1"/>
    <col min="5" max="5" width="12.88671875" style="160" customWidth="1"/>
    <col min="6" max="6" width="16.88671875" style="160" customWidth="1"/>
    <col min="7" max="7" width="16.109375" style="160" customWidth="1"/>
    <col min="8" max="8" width="2.77734375" style="160" customWidth="1"/>
    <col min="9" max="9" width="11.77734375" style="160" customWidth="1"/>
    <col min="10" max="10" width="5.44140625" style="160" bestFit="1" customWidth="1"/>
    <col min="11" max="11" width="5.44140625" style="191" customWidth="1"/>
    <col min="12" max="12" width="57.44140625" style="192" customWidth="1"/>
    <col min="13" max="256" width="9" style="160"/>
    <col min="257" max="258" width="3.21875" style="160" customWidth="1"/>
    <col min="259" max="259" width="28.33203125" style="160" customWidth="1"/>
    <col min="260" max="260" width="11.88671875" style="160" customWidth="1"/>
    <col min="261" max="261" width="12.88671875" style="160" customWidth="1"/>
    <col min="262" max="262" width="16.88671875" style="160" customWidth="1"/>
    <col min="263" max="263" width="16.109375" style="160" customWidth="1"/>
    <col min="264" max="264" width="2.77734375" style="160" customWidth="1"/>
    <col min="265" max="265" width="11.77734375" style="160" customWidth="1"/>
    <col min="266" max="266" width="5.44140625" style="160" bestFit="1" customWidth="1"/>
    <col min="267" max="267" width="5.44140625" style="160" customWidth="1"/>
    <col min="268" max="268" width="57.44140625" style="160" customWidth="1"/>
    <col min="269" max="512" width="9" style="160"/>
    <col min="513" max="514" width="3.21875" style="160" customWidth="1"/>
    <col min="515" max="515" width="28.33203125" style="160" customWidth="1"/>
    <col min="516" max="516" width="11.88671875" style="160" customWidth="1"/>
    <col min="517" max="517" width="12.88671875" style="160" customWidth="1"/>
    <col min="518" max="518" width="16.88671875" style="160" customWidth="1"/>
    <col min="519" max="519" width="16.109375" style="160" customWidth="1"/>
    <col min="520" max="520" width="2.77734375" style="160" customWidth="1"/>
    <col min="521" max="521" width="11.77734375" style="160" customWidth="1"/>
    <col min="522" max="522" width="5.44140625" style="160" bestFit="1" customWidth="1"/>
    <col min="523" max="523" width="5.44140625" style="160" customWidth="1"/>
    <col min="524" max="524" width="57.44140625" style="160" customWidth="1"/>
    <col min="525" max="768" width="9" style="160"/>
    <col min="769" max="770" width="3.21875" style="160" customWidth="1"/>
    <col min="771" max="771" width="28.33203125" style="160" customWidth="1"/>
    <col min="772" max="772" width="11.88671875" style="160" customWidth="1"/>
    <col min="773" max="773" width="12.88671875" style="160" customWidth="1"/>
    <col min="774" max="774" width="16.88671875" style="160" customWidth="1"/>
    <col min="775" max="775" width="16.109375" style="160" customWidth="1"/>
    <col min="776" max="776" width="2.77734375" style="160" customWidth="1"/>
    <col min="777" max="777" width="11.77734375" style="160" customWidth="1"/>
    <col min="778" max="778" width="5.44140625" style="160" bestFit="1" customWidth="1"/>
    <col min="779" max="779" width="5.44140625" style="160" customWidth="1"/>
    <col min="780" max="780" width="57.44140625" style="160" customWidth="1"/>
    <col min="781" max="1024" width="9" style="160"/>
    <col min="1025" max="1026" width="3.21875" style="160" customWidth="1"/>
    <col min="1027" max="1027" width="28.33203125" style="160" customWidth="1"/>
    <col min="1028" max="1028" width="11.88671875" style="160" customWidth="1"/>
    <col min="1029" max="1029" width="12.88671875" style="160" customWidth="1"/>
    <col min="1030" max="1030" width="16.88671875" style="160" customWidth="1"/>
    <col min="1031" max="1031" width="16.109375" style="160" customWidth="1"/>
    <col min="1032" max="1032" width="2.77734375" style="160" customWidth="1"/>
    <col min="1033" max="1033" width="11.77734375" style="160" customWidth="1"/>
    <col min="1034" max="1034" width="5.44140625" style="160" bestFit="1" customWidth="1"/>
    <col min="1035" max="1035" width="5.44140625" style="160" customWidth="1"/>
    <col min="1036" max="1036" width="57.44140625" style="160" customWidth="1"/>
    <col min="1037" max="1280" width="9" style="160"/>
    <col min="1281" max="1282" width="3.21875" style="160" customWidth="1"/>
    <col min="1283" max="1283" width="28.33203125" style="160" customWidth="1"/>
    <col min="1284" max="1284" width="11.88671875" style="160" customWidth="1"/>
    <col min="1285" max="1285" width="12.88671875" style="160" customWidth="1"/>
    <col min="1286" max="1286" width="16.88671875" style="160" customWidth="1"/>
    <col min="1287" max="1287" width="16.109375" style="160" customWidth="1"/>
    <col min="1288" max="1288" width="2.77734375" style="160" customWidth="1"/>
    <col min="1289" max="1289" width="11.77734375" style="160" customWidth="1"/>
    <col min="1290" max="1290" width="5.44140625" style="160" bestFit="1" customWidth="1"/>
    <col min="1291" max="1291" width="5.44140625" style="160" customWidth="1"/>
    <col min="1292" max="1292" width="57.44140625" style="160" customWidth="1"/>
    <col min="1293" max="1536" width="9" style="160"/>
    <col min="1537" max="1538" width="3.21875" style="160" customWidth="1"/>
    <col min="1539" max="1539" width="28.33203125" style="160" customWidth="1"/>
    <col min="1540" max="1540" width="11.88671875" style="160" customWidth="1"/>
    <col min="1541" max="1541" width="12.88671875" style="160" customWidth="1"/>
    <col min="1542" max="1542" width="16.88671875" style="160" customWidth="1"/>
    <col min="1543" max="1543" width="16.109375" style="160" customWidth="1"/>
    <col min="1544" max="1544" width="2.77734375" style="160" customWidth="1"/>
    <col min="1545" max="1545" width="11.77734375" style="160" customWidth="1"/>
    <col min="1546" max="1546" width="5.44140625" style="160" bestFit="1" customWidth="1"/>
    <col min="1547" max="1547" width="5.44140625" style="160" customWidth="1"/>
    <col min="1548" max="1548" width="57.44140625" style="160" customWidth="1"/>
    <col min="1549" max="1792" width="9" style="160"/>
    <col min="1793" max="1794" width="3.21875" style="160" customWidth="1"/>
    <col min="1795" max="1795" width="28.33203125" style="160" customWidth="1"/>
    <col min="1796" max="1796" width="11.88671875" style="160" customWidth="1"/>
    <col min="1797" max="1797" width="12.88671875" style="160" customWidth="1"/>
    <col min="1798" max="1798" width="16.88671875" style="160" customWidth="1"/>
    <col min="1799" max="1799" width="16.109375" style="160" customWidth="1"/>
    <col min="1800" max="1800" width="2.77734375" style="160" customWidth="1"/>
    <col min="1801" max="1801" width="11.77734375" style="160" customWidth="1"/>
    <col min="1802" max="1802" width="5.44140625" style="160" bestFit="1" customWidth="1"/>
    <col min="1803" max="1803" width="5.44140625" style="160" customWidth="1"/>
    <col min="1804" max="1804" width="57.44140625" style="160" customWidth="1"/>
    <col min="1805" max="2048" width="9" style="160"/>
    <col min="2049" max="2050" width="3.21875" style="160" customWidth="1"/>
    <col min="2051" max="2051" width="28.33203125" style="160" customWidth="1"/>
    <col min="2052" max="2052" width="11.88671875" style="160" customWidth="1"/>
    <col min="2053" max="2053" width="12.88671875" style="160" customWidth="1"/>
    <col min="2054" max="2054" width="16.88671875" style="160" customWidth="1"/>
    <col min="2055" max="2055" width="16.109375" style="160" customWidth="1"/>
    <col min="2056" max="2056" width="2.77734375" style="160" customWidth="1"/>
    <col min="2057" max="2057" width="11.77734375" style="160" customWidth="1"/>
    <col min="2058" max="2058" width="5.44140625" style="160" bestFit="1" customWidth="1"/>
    <col min="2059" max="2059" width="5.44140625" style="160" customWidth="1"/>
    <col min="2060" max="2060" width="57.44140625" style="160" customWidth="1"/>
    <col min="2061" max="2304" width="9" style="160"/>
    <col min="2305" max="2306" width="3.21875" style="160" customWidth="1"/>
    <col min="2307" max="2307" width="28.33203125" style="160" customWidth="1"/>
    <col min="2308" max="2308" width="11.88671875" style="160" customWidth="1"/>
    <col min="2309" max="2309" width="12.88671875" style="160" customWidth="1"/>
    <col min="2310" max="2310" width="16.88671875" style="160" customWidth="1"/>
    <col min="2311" max="2311" width="16.109375" style="160" customWidth="1"/>
    <col min="2312" max="2312" width="2.77734375" style="160" customWidth="1"/>
    <col min="2313" max="2313" width="11.77734375" style="160" customWidth="1"/>
    <col min="2314" max="2314" width="5.44140625" style="160" bestFit="1" customWidth="1"/>
    <col min="2315" max="2315" width="5.44140625" style="160" customWidth="1"/>
    <col min="2316" max="2316" width="57.44140625" style="160" customWidth="1"/>
    <col min="2317" max="2560" width="9" style="160"/>
    <col min="2561" max="2562" width="3.21875" style="160" customWidth="1"/>
    <col min="2563" max="2563" width="28.33203125" style="160" customWidth="1"/>
    <col min="2564" max="2564" width="11.88671875" style="160" customWidth="1"/>
    <col min="2565" max="2565" width="12.88671875" style="160" customWidth="1"/>
    <col min="2566" max="2566" width="16.88671875" style="160" customWidth="1"/>
    <col min="2567" max="2567" width="16.109375" style="160" customWidth="1"/>
    <col min="2568" max="2568" width="2.77734375" style="160" customWidth="1"/>
    <col min="2569" max="2569" width="11.77734375" style="160" customWidth="1"/>
    <col min="2570" max="2570" width="5.44140625" style="160" bestFit="1" customWidth="1"/>
    <col min="2571" max="2571" width="5.44140625" style="160" customWidth="1"/>
    <col min="2572" max="2572" width="57.44140625" style="160" customWidth="1"/>
    <col min="2573" max="2816" width="9" style="160"/>
    <col min="2817" max="2818" width="3.21875" style="160" customWidth="1"/>
    <col min="2819" max="2819" width="28.33203125" style="160" customWidth="1"/>
    <col min="2820" max="2820" width="11.88671875" style="160" customWidth="1"/>
    <col min="2821" max="2821" width="12.88671875" style="160" customWidth="1"/>
    <col min="2822" max="2822" width="16.88671875" style="160" customWidth="1"/>
    <col min="2823" max="2823" width="16.109375" style="160" customWidth="1"/>
    <col min="2824" max="2824" width="2.77734375" style="160" customWidth="1"/>
    <col min="2825" max="2825" width="11.77734375" style="160" customWidth="1"/>
    <col min="2826" max="2826" width="5.44140625" style="160" bestFit="1" customWidth="1"/>
    <col min="2827" max="2827" width="5.44140625" style="160" customWidth="1"/>
    <col min="2828" max="2828" width="57.44140625" style="160" customWidth="1"/>
    <col min="2829" max="3072" width="9" style="160"/>
    <col min="3073" max="3074" width="3.21875" style="160" customWidth="1"/>
    <col min="3075" max="3075" width="28.33203125" style="160" customWidth="1"/>
    <col min="3076" max="3076" width="11.88671875" style="160" customWidth="1"/>
    <col min="3077" max="3077" width="12.88671875" style="160" customWidth="1"/>
    <col min="3078" max="3078" width="16.88671875" style="160" customWidth="1"/>
    <col min="3079" max="3079" width="16.109375" style="160" customWidth="1"/>
    <col min="3080" max="3080" width="2.77734375" style="160" customWidth="1"/>
    <col min="3081" max="3081" width="11.77734375" style="160" customWidth="1"/>
    <col min="3082" max="3082" width="5.44140625" style="160" bestFit="1" customWidth="1"/>
    <col min="3083" max="3083" width="5.44140625" style="160" customWidth="1"/>
    <col min="3084" max="3084" width="57.44140625" style="160" customWidth="1"/>
    <col min="3085" max="3328" width="9" style="160"/>
    <col min="3329" max="3330" width="3.21875" style="160" customWidth="1"/>
    <col min="3331" max="3331" width="28.33203125" style="160" customWidth="1"/>
    <col min="3332" max="3332" width="11.88671875" style="160" customWidth="1"/>
    <col min="3333" max="3333" width="12.88671875" style="160" customWidth="1"/>
    <col min="3334" max="3334" width="16.88671875" style="160" customWidth="1"/>
    <col min="3335" max="3335" width="16.109375" style="160" customWidth="1"/>
    <col min="3336" max="3336" width="2.77734375" style="160" customWidth="1"/>
    <col min="3337" max="3337" width="11.77734375" style="160" customWidth="1"/>
    <col min="3338" max="3338" width="5.44140625" style="160" bestFit="1" customWidth="1"/>
    <col min="3339" max="3339" width="5.44140625" style="160" customWidth="1"/>
    <col min="3340" max="3340" width="57.44140625" style="160" customWidth="1"/>
    <col min="3341" max="3584" width="9" style="160"/>
    <col min="3585" max="3586" width="3.21875" style="160" customWidth="1"/>
    <col min="3587" max="3587" width="28.33203125" style="160" customWidth="1"/>
    <col min="3588" max="3588" width="11.88671875" style="160" customWidth="1"/>
    <col min="3589" max="3589" width="12.88671875" style="160" customWidth="1"/>
    <col min="3590" max="3590" width="16.88671875" style="160" customWidth="1"/>
    <col min="3591" max="3591" width="16.109375" style="160" customWidth="1"/>
    <col min="3592" max="3592" width="2.77734375" style="160" customWidth="1"/>
    <col min="3593" max="3593" width="11.77734375" style="160" customWidth="1"/>
    <col min="3594" max="3594" width="5.44140625" style="160" bestFit="1" customWidth="1"/>
    <col min="3595" max="3595" width="5.44140625" style="160" customWidth="1"/>
    <col min="3596" max="3596" width="57.44140625" style="160" customWidth="1"/>
    <col min="3597" max="3840" width="9" style="160"/>
    <col min="3841" max="3842" width="3.21875" style="160" customWidth="1"/>
    <col min="3843" max="3843" width="28.33203125" style="160" customWidth="1"/>
    <col min="3844" max="3844" width="11.88671875" style="160" customWidth="1"/>
    <col min="3845" max="3845" width="12.88671875" style="160" customWidth="1"/>
    <col min="3846" max="3846" width="16.88671875" style="160" customWidth="1"/>
    <col min="3847" max="3847" width="16.109375" style="160" customWidth="1"/>
    <col min="3848" max="3848" width="2.77734375" style="160" customWidth="1"/>
    <col min="3849" max="3849" width="11.77734375" style="160" customWidth="1"/>
    <col min="3850" max="3850" width="5.44140625" style="160" bestFit="1" customWidth="1"/>
    <col min="3851" max="3851" width="5.44140625" style="160" customWidth="1"/>
    <col min="3852" max="3852" width="57.44140625" style="160" customWidth="1"/>
    <col min="3853" max="4096" width="9" style="160"/>
    <col min="4097" max="4098" width="3.21875" style="160" customWidth="1"/>
    <col min="4099" max="4099" width="28.33203125" style="160" customWidth="1"/>
    <col min="4100" max="4100" width="11.88671875" style="160" customWidth="1"/>
    <col min="4101" max="4101" width="12.88671875" style="160" customWidth="1"/>
    <col min="4102" max="4102" width="16.88671875" style="160" customWidth="1"/>
    <col min="4103" max="4103" width="16.109375" style="160" customWidth="1"/>
    <col min="4104" max="4104" width="2.77734375" style="160" customWidth="1"/>
    <col min="4105" max="4105" width="11.77734375" style="160" customWidth="1"/>
    <col min="4106" max="4106" width="5.44140625" style="160" bestFit="1" customWidth="1"/>
    <col min="4107" max="4107" width="5.44140625" style="160" customWidth="1"/>
    <col min="4108" max="4108" width="57.44140625" style="160" customWidth="1"/>
    <col min="4109" max="4352" width="9" style="160"/>
    <col min="4353" max="4354" width="3.21875" style="160" customWidth="1"/>
    <col min="4355" max="4355" width="28.33203125" style="160" customWidth="1"/>
    <col min="4356" max="4356" width="11.88671875" style="160" customWidth="1"/>
    <col min="4357" max="4357" width="12.88671875" style="160" customWidth="1"/>
    <col min="4358" max="4358" width="16.88671875" style="160" customWidth="1"/>
    <col min="4359" max="4359" width="16.109375" style="160" customWidth="1"/>
    <col min="4360" max="4360" width="2.77734375" style="160" customWidth="1"/>
    <col min="4361" max="4361" width="11.77734375" style="160" customWidth="1"/>
    <col min="4362" max="4362" width="5.44140625" style="160" bestFit="1" customWidth="1"/>
    <col min="4363" max="4363" width="5.44140625" style="160" customWidth="1"/>
    <col min="4364" max="4364" width="57.44140625" style="160" customWidth="1"/>
    <col min="4365" max="4608" width="9" style="160"/>
    <col min="4609" max="4610" width="3.21875" style="160" customWidth="1"/>
    <col min="4611" max="4611" width="28.33203125" style="160" customWidth="1"/>
    <col min="4612" max="4612" width="11.88671875" style="160" customWidth="1"/>
    <col min="4613" max="4613" width="12.88671875" style="160" customWidth="1"/>
    <col min="4614" max="4614" width="16.88671875" style="160" customWidth="1"/>
    <col min="4615" max="4615" width="16.109375" style="160" customWidth="1"/>
    <col min="4616" max="4616" width="2.77734375" style="160" customWidth="1"/>
    <col min="4617" max="4617" width="11.77734375" style="160" customWidth="1"/>
    <col min="4618" max="4618" width="5.44140625" style="160" bestFit="1" customWidth="1"/>
    <col min="4619" max="4619" width="5.44140625" style="160" customWidth="1"/>
    <col min="4620" max="4620" width="57.44140625" style="160" customWidth="1"/>
    <col min="4621" max="4864" width="9" style="160"/>
    <col min="4865" max="4866" width="3.21875" style="160" customWidth="1"/>
    <col min="4867" max="4867" width="28.33203125" style="160" customWidth="1"/>
    <col min="4868" max="4868" width="11.88671875" style="160" customWidth="1"/>
    <col min="4869" max="4869" width="12.88671875" style="160" customWidth="1"/>
    <col min="4870" max="4870" width="16.88671875" style="160" customWidth="1"/>
    <col min="4871" max="4871" width="16.109375" style="160" customWidth="1"/>
    <col min="4872" max="4872" width="2.77734375" style="160" customWidth="1"/>
    <col min="4873" max="4873" width="11.77734375" style="160" customWidth="1"/>
    <col min="4874" max="4874" width="5.44140625" style="160" bestFit="1" customWidth="1"/>
    <col min="4875" max="4875" width="5.44140625" style="160" customWidth="1"/>
    <col min="4876" max="4876" width="57.44140625" style="160" customWidth="1"/>
    <col min="4877" max="5120" width="9" style="160"/>
    <col min="5121" max="5122" width="3.21875" style="160" customWidth="1"/>
    <col min="5123" max="5123" width="28.33203125" style="160" customWidth="1"/>
    <col min="5124" max="5124" width="11.88671875" style="160" customWidth="1"/>
    <col min="5125" max="5125" width="12.88671875" style="160" customWidth="1"/>
    <col min="5126" max="5126" width="16.88671875" style="160" customWidth="1"/>
    <col min="5127" max="5127" width="16.109375" style="160" customWidth="1"/>
    <col min="5128" max="5128" width="2.77734375" style="160" customWidth="1"/>
    <col min="5129" max="5129" width="11.77734375" style="160" customWidth="1"/>
    <col min="5130" max="5130" width="5.44140625" style="160" bestFit="1" customWidth="1"/>
    <col min="5131" max="5131" width="5.44140625" style="160" customWidth="1"/>
    <col min="5132" max="5132" width="57.44140625" style="160" customWidth="1"/>
    <col min="5133" max="5376" width="9" style="160"/>
    <col min="5377" max="5378" width="3.21875" style="160" customWidth="1"/>
    <col min="5379" max="5379" width="28.33203125" style="160" customWidth="1"/>
    <col min="5380" max="5380" width="11.88671875" style="160" customWidth="1"/>
    <col min="5381" max="5381" width="12.88671875" style="160" customWidth="1"/>
    <col min="5382" max="5382" width="16.88671875" style="160" customWidth="1"/>
    <col min="5383" max="5383" width="16.109375" style="160" customWidth="1"/>
    <col min="5384" max="5384" width="2.77734375" style="160" customWidth="1"/>
    <col min="5385" max="5385" width="11.77734375" style="160" customWidth="1"/>
    <col min="5386" max="5386" width="5.44140625" style="160" bestFit="1" customWidth="1"/>
    <col min="5387" max="5387" width="5.44140625" style="160" customWidth="1"/>
    <col min="5388" max="5388" width="57.44140625" style="160" customWidth="1"/>
    <col min="5389" max="5632" width="9" style="160"/>
    <col min="5633" max="5634" width="3.21875" style="160" customWidth="1"/>
    <col min="5635" max="5635" width="28.33203125" style="160" customWidth="1"/>
    <col min="5636" max="5636" width="11.88671875" style="160" customWidth="1"/>
    <col min="5637" max="5637" width="12.88671875" style="160" customWidth="1"/>
    <col min="5638" max="5638" width="16.88671875" style="160" customWidth="1"/>
    <col min="5639" max="5639" width="16.109375" style="160" customWidth="1"/>
    <col min="5640" max="5640" width="2.77734375" style="160" customWidth="1"/>
    <col min="5641" max="5641" width="11.77734375" style="160" customWidth="1"/>
    <col min="5642" max="5642" width="5.44140625" style="160" bestFit="1" customWidth="1"/>
    <col min="5643" max="5643" width="5.44140625" style="160" customWidth="1"/>
    <col min="5644" max="5644" width="57.44140625" style="160" customWidth="1"/>
    <col min="5645" max="5888" width="9" style="160"/>
    <col min="5889" max="5890" width="3.21875" style="160" customWidth="1"/>
    <col min="5891" max="5891" width="28.33203125" style="160" customWidth="1"/>
    <col min="5892" max="5892" width="11.88671875" style="160" customWidth="1"/>
    <col min="5893" max="5893" width="12.88671875" style="160" customWidth="1"/>
    <col min="5894" max="5894" width="16.88671875" style="160" customWidth="1"/>
    <col min="5895" max="5895" width="16.109375" style="160" customWidth="1"/>
    <col min="5896" max="5896" width="2.77734375" style="160" customWidth="1"/>
    <col min="5897" max="5897" width="11.77734375" style="160" customWidth="1"/>
    <col min="5898" max="5898" width="5.44140625" style="160" bestFit="1" customWidth="1"/>
    <col min="5899" max="5899" width="5.44140625" style="160" customWidth="1"/>
    <col min="5900" max="5900" width="57.44140625" style="160" customWidth="1"/>
    <col min="5901" max="6144" width="9" style="160"/>
    <col min="6145" max="6146" width="3.21875" style="160" customWidth="1"/>
    <col min="6147" max="6147" width="28.33203125" style="160" customWidth="1"/>
    <col min="6148" max="6148" width="11.88671875" style="160" customWidth="1"/>
    <col min="6149" max="6149" width="12.88671875" style="160" customWidth="1"/>
    <col min="6150" max="6150" width="16.88671875" style="160" customWidth="1"/>
    <col min="6151" max="6151" width="16.109375" style="160" customWidth="1"/>
    <col min="6152" max="6152" width="2.77734375" style="160" customWidth="1"/>
    <col min="6153" max="6153" width="11.77734375" style="160" customWidth="1"/>
    <col min="6154" max="6154" width="5.44140625" style="160" bestFit="1" customWidth="1"/>
    <col min="6155" max="6155" width="5.44140625" style="160" customWidth="1"/>
    <col min="6156" max="6156" width="57.44140625" style="160" customWidth="1"/>
    <col min="6157" max="6400" width="9" style="160"/>
    <col min="6401" max="6402" width="3.21875" style="160" customWidth="1"/>
    <col min="6403" max="6403" width="28.33203125" style="160" customWidth="1"/>
    <col min="6404" max="6404" width="11.88671875" style="160" customWidth="1"/>
    <col min="6405" max="6405" width="12.88671875" style="160" customWidth="1"/>
    <col min="6406" max="6406" width="16.88671875" style="160" customWidth="1"/>
    <col min="6407" max="6407" width="16.109375" style="160" customWidth="1"/>
    <col min="6408" max="6408" width="2.77734375" style="160" customWidth="1"/>
    <col min="6409" max="6409" width="11.77734375" style="160" customWidth="1"/>
    <col min="6410" max="6410" width="5.44140625" style="160" bestFit="1" customWidth="1"/>
    <col min="6411" max="6411" width="5.44140625" style="160" customWidth="1"/>
    <col min="6412" max="6412" width="57.44140625" style="160" customWidth="1"/>
    <col min="6413" max="6656" width="9" style="160"/>
    <col min="6657" max="6658" width="3.21875" style="160" customWidth="1"/>
    <col min="6659" max="6659" width="28.33203125" style="160" customWidth="1"/>
    <col min="6660" max="6660" width="11.88671875" style="160" customWidth="1"/>
    <col min="6661" max="6661" width="12.88671875" style="160" customWidth="1"/>
    <col min="6662" max="6662" width="16.88671875" style="160" customWidth="1"/>
    <col min="6663" max="6663" width="16.109375" style="160" customWidth="1"/>
    <col min="6664" max="6664" width="2.77734375" style="160" customWidth="1"/>
    <col min="6665" max="6665" width="11.77734375" style="160" customWidth="1"/>
    <col min="6666" max="6666" width="5.44140625" style="160" bestFit="1" customWidth="1"/>
    <col min="6667" max="6667" width="5.44140625" style="160" customWidth="1"/>
    <col min="6668" max="6668" width="57.44140625" style="160" customWidth="1"/>
    <col min="6669" max="6912" width="9" style="160"/>
    <col min="6913" max="6914" width="3.21875" style="160" customWidth="1"/>
    <col min="6915" max="6915" width="28.33203125" style="160" customWidth="1"/>
    <col min="6916" max="6916" width="11.88671875" style="160" customWidth="1"/>
    <col min="6917" max="6917" width="12.88671875" style="160" customWidth="1"/>
    <col min="6918" max="6918" width="16.88671875" style="160" customWidth="1"/>
    <col min="6919" max="6919" width="16.109375" style="160" customWidth="1"/>
    <col min="6920" max="6920" width="2.77734375" style="160" customWidth="1"/>
    <col min="6921" max="6921" width="11.77734375" style="160" customWidth="1"/>
    <col min="6922" max="6922" width="5.44140625" style="160" bestFit="1" customWidth="1"/>
    <col min="6923" max="6923" width="5.44140625" style="160" customWidth="1"/>
    <col min="6924" max="6924" width="57.44140625" style="160" customWidth="1"/>
    <col min="6925" max="7168" width="9" style="160"/>
    <col min="7169" max="7170" width="3.21875" style="160" customWidth="1"/>
    <col min="7171" max="7171" width="28.33203125" style="160" customWidth="1"/>
    <col min="7172" max="7172" width="11.88671875" style="160" customWidth="1"/>
    <col min="7173" max="7173" width="12.88671875" style="160" customWidth="1"/>
    <col min="7174" max="7174" width="16.88671875" style="160" customWidth="1"/>
    <col min="7175" max="7175" width="16.109375" style="160" customWidth="1"/>
    <col min="7176" max="7176" width="2.77734375" style="160" customWidth="1"/>
    <col min="7177" max="7177" width="11.77734375" style="160" customWidth="1"/>
    <col min="7178" max="7178" width="5.44140625" style="160" bestFit="1" customWidth="1"/>
    <col min="7179" max="7179" width="5.44140625" style="160" customWidth="1"/>
    <col min="7180" max="7180" width="57.44140625" style="160" customWidth="1"/>
    <col min="7181" max="7424" width="9" style="160"/>
    <col min="7425" max="7426" width="3.21875" style="160" customWidth="1"/>
    <col min="7427" max="7427" width="28.33203125" style="160" customWidth="1"/>
    <col min="7428" max="7428" width="11.88671875" style="160" customWidth="1"/>
    <col min="7429" max="7429" width="12.88671875" style="160" customWidth="1"/>
    <col min="7430" max="7430" width="16.88671875" style="160" customWidth="1"/>
    <col min="7431" max="7431" width="16.109375" style="160" customWidth="1"/>
    <col min="7432" max="7432" width="2.77734375" style="160" customWidth="1"/>
    <col min="7433" max="7433" width="11.77734375" style="160" customWidth="1"/>
    <col min="7434" max="7434" width="5.44140625" style="160" bestFit="1" customWidth="1"/>
    <col min="7435" max="7435" width="5.44140625" style="160" customWidth="1"/>
    <col min="7436" max="7436" width="57.44140625" style="160" customWidth="1"/>
    <col min="7437" max="7680" width="9" style="160"/>
    <col min="7681" max="7682" width="3.21875" style="160" customWidth="1"/>
    <col min="7683" max="7683" width="28.33203125" style="160" customWidth="1"/>
    <col min="7684" max="7684" width="11.88671875" style="160" customWidth="1"/>
    <col min="7685" max="7685" width="12.88671875" style="160" customWidth="1"/>
    <col min="7686" max="7686" width="16.88671875" style="160" customWidth="1"/>
    <col min="7687" max="7687" width="16.109375" style="160" customWidth="1"/>
    <col min="7688" max="7688" width="2.77734375" style="160" customWidth="1"/>
    <col min="7689" max="7689" width="11.77734375" style="160" customWidth="1"/>
    <col min="7690" max="7690" width="5.44140625" style="160" bestFit="1" customWidth="1"/>
    <col min="7691" max="7691" width="5.44140625" style="160" customWidth="1"/>
    <col min="7692" max="7692" width="57.44140625" style="160" customWidth="1"/>
    <col min="7693" max="7936" width="9" style="160"/>
    <col min="7937" max="7938" width="3.21875" style="160" customWidth="1"/>
    <col min="7939" max="7939" width="28.33203125" style="160" customWidth="1"/>
    <col min="7940" max="7940" width="11.88671875" style="160" customWidth="1"/>
    <col min="7941" max="7941" width="12.88671875" style="160" customWidth="1"/>
    <col min="7942" max="7942" width="16.88671875" style="160" customWidth="1"/>
    <col min="7943" max="7943" width="16.109375" style="160" customWidth="1"/>
    <col min="7944" max="7944" width="2.77734375" style="160" customWidth="1"/>
    <col min="7945" max="7945" width="11.77734375" style="160" customWidth="1"/>
    <col min="7946" max="7946" width="5.44140625" style="160" bestFit="1" customWidth="1"/>
    <col min="7947" max="7947" width="5.44140625" style="160" customWidth="1"/>
    <col min="7948" max="7948" width="57.44140625" style="160" customWidth="1"/>
    <col min="7949" max="8192" width="9" style="160"/>
    <col min="8193" max="8194" width="3.21875" style="160" customWidth="1"/>
    <col min="8195" max="8195" width="28.33203125" style="160" customWidth="1"/>
    <col min="8196" max="8196" width="11.88671875" style="160" customWidth="1"/>
    <col min="8197" max="8197" width="12.88671875" style="160" customWidth="1"/>
    <col min="8198" max="8198" width="16.88671875" style="160" customWidth="1"/>
    <col min="8199" max="8199" width="16.109375" style="160" customWidth="1"/>
    <col min="8200" max="8200" width="2.77734375" style="160" customWidth="1"/>
    <col min="8201" max="8201" width="11.77734375" style="160" customWidth="1"/>
    <col min="8202" max="8202" width="5.44140625" style="160" bestFit="1" customWidth="1"/>
    <col min="8203" max="8203" width="5.44140625" style="160" customWidth="1"/>
    <col min="8204" max="8204" width="57.44140625" style="160" customWidth="1"/>
    <col min="8205" max="8448" width="9" style="160"/>
    <col min="8449" max="8450" width="3.21875" style="160" customWidth="1"/>
    <col min="8451" max="8451" width="28.33203125" style="160" customWidth="1"/>
    <col min="8452" max="8452" width="11.88671875" style="160" customWidth="1"/>
    <col min="8453" max="8453" width="12.88671875" style="160" customWidth="1"/>
    <col min="8454" max="8454" width="16.88671875" style="160" customWidth="1"/>
    <col min="8455" max="8455" width="16.109375" style="160" customWidth="1"/>
    <col min="8456" max="8456" width="2.77734375" style="160" customWidth="1"/>
    <col min="8457" max="8457" width="11.77734375" style="160" customWidth="1"/>
    <col min="8458" max="8458" width="5.44140625" style="160" bestFit="1" customWidth="1"/>
    <col min="8459" max="8459" width="5.44140625" style="160" customWidth="1"/>
    <col min="8460" max="8460" width="57.44140625" style="160" customWidth="1"/>
    <col min="8461" max="8704" width="9" style="160"/>
    <col min="8705" max="8706" width="3.21875" style="160" customWidth="1"/>
    <col min="8707" max="8707" width="28.33203125" style="160" customWidth="1"/>
    <col min="8708" max="8708" width="11.88671875" style="160" customWidth="1"/>
    <col min="8709" max="8709" width="12.88671875" style="160" customWidth="1"/>
    <col min="8710" max="8710" width="16.88671875" style="160" customWidth="1"/>
    <col min="8711" max="8711" width="16.109375" style="160" customWidth="1"/>
    <col min="8712" max="8712" width="2.77734375" style="160" customWidth="1"/>
    <col min="8713" max="8713" width="11.77734375" style="160" customWidth="1"/>
    <col min="8714" max="8714" width="5.44140625" style="160" bestFit="1" customWidth="1"/>
    <col min="8715" max="8715" width="5.44140625" style="160" customWidth="1"/>
    <col min="8716" max="8716" width="57.44140625" style="160" customWidth="1"/>
    <col min="8717" max="8960" width="9" style="160"/>
    <col min="8961" max="8962" width="3.21875" style="160" customWidth="1"/>
    <col min="8963" max="8963" width="28.33203125" style="160" customWidth="1"/>
    <col min="8964" max="8964" width="11.88671875" style="160" customWidth="1"/>
    <col min="8965" max="8965" width="12.88671875" style="160" customWidth="1"/>
    <col min="8966" max="8966" width="16.88671875" style="160" customWidth="1"/>
    <col min="8967" max="8967" width="16.109375" style="160" customWidth="1"/>
    <col min="8968" max="8968" width="2.77734375" style="160" customWidth="1"/>
    <col min="8969" max="8969" width="11.77734375" style="160" customWidth="1"/>
    <col min="8970" max="8970" width="5.44140625" style="160" bestFit="1" customWidth="1"/>
    <col min="8971" max="8971" width="5.44140625" style="160" customWidth="1"/>
    <col min="8972" max="8972" width="57.44140625" style="160" customWidth="1"/>
    <col min="8973" max="9216" width="9" style="160"/>
    <col min="9217" max="9218" width="3.21875" style="160" customWidth="1"/>
    <col min="9219" max="9219" width="28.33203125" style="160" customWidth="1"/>
    <col min="9220" max="9220" width="11.88671875" style="160" customWidth="1"/>
    <col min="9221" max="9221" width="12.88671875" style="160" customWidth="1"/>
    <col min="9222" max="9222" width="16.88671875" style="160" customWidth="1"/>
    <col min="9223" max="9223" width="16.109375" style="160" customWidth="1"/>
    <col min="9224" max="9224" width="2.77734375" style="160" customWidth="1"/>
    <col min="9225" max="9225" width="11.77734375" style="160" customWidth="1"/>
    <col min="9226" max="9226" width="5.44140625" style="160" bestFit="1" customWidth="1"/>
    <col min="9227" max="9227" width="5.44140625" style="160" customWidth="1"/>
    <col min="9228" max="9228" width="57.44140625" style="160" customWidth="1"/>
    <col min="9229" max="9472" width="9" style="160"/>
    <col min="9473" max="9474" width="3.21875" style="160" customWidth="1"/>
    <col min="9475" max="9475" width="28.33203125" style="160" customWidth="1"/>
    <col min="9476" max="9476" width="11.88671875" style="160" customWidth="1"/>
    <col min="9477" max="9477" width="12.88671875" style="160" customWidth="1"/>
    <col min="9478" max="9478" width="16.88671875" style="160" customWidth="1"/>
    <col min="9479" max="9479" width="16.109375" style="160" customWidth="1"/>
    <col min="9480" max="9480" width="2.77734375" style="160" customWidth="1"/>
    <col min="9481" max="9481" width="11.77734375" style="160" customWidth="1"/>
    <col min="9482" max="9482" width="5.44140625" style="160" bestFit="1" customWidth="1"/>
    <col min="9483" max="9483" width="5.44140625" style="160" customWidth="1"/>
    <col min="9484" max="9484" width="57.44140625" style="160" customWidth="1"/>
    <col min="9485" max="9728" width="9" style="160"/>
    <col min="9729" max="9730" width="3.21875" style="160" customWidth="1"/>
    <col min="9731" max="9731" width="28.33203125" style="160" customWidth="1"/>
    <col min="9732" max="9732" width="11.88671875" style="160" customWidth="1"/>
    <col min="9733" max="9733" width="12.88671875" style="160" customWidth="1"/>
    <col min="9734" max="9734" width="16.88671875" style="160" customWidth="1"/>
    <col min="9735" max="9735" width="16.109375" style="160" customWidth="1"/>
    <col min="9736" max="9736" width="2.77734375" style="160" customWidth="1"/>
    <col min="9737" max="9737" width="11.77734375" style="160" customWidth="1"/>
    <col min="9738" max="9738" width="5.44140625" style="160" bestFit="1" customWidth="1"/>
    <col min="9739" max="9739" width="5.44140625" style="160" customWidth="1"/>
    <col min="9740" max="9740" width="57.44140625" style="160" customWidth="1"/>
    <col min="9741" max="9984" width="9" style="160"/>
    <col min="9985" max="9986" width="3.21875" style="160" customWidth="1"/>
    <col min="9987" max="9987" width="28.33203125" style="160" customWidth="1"/>
    <col min="9988" max="9988" width="11.88671875" style="160" customWidth="1"/>
    <col min="9989" max="9989" width="12.88671875" style="160" customWidth="1"/>
    <col min="9990" max="9990" width="16.88671875" style="160" customWidth="1"/>
    <col min="9991" max="9991" width="16.109375" style="160" customWidth="1"/>
    <col min="9992" max="9992" width="2.77734375" style="160" customWidth="1"/>
    <col min="9993" max="9993" width="11.77734375" style="160" customWidth="1"/>
    <col min="9994" max="9994" width="5.44140625" style="160" bestFit="1" customWidth="1"/>
    <col min="9995" max="9995" width="5.44140625" style="160" customWidth="1"/>
    <col min="9996" max="9996" width="57.44140625" style="160" customWidth="1"/>
    <col min="9997" max="10240" width="9" style="160"/>
    <col min="10241" max="10242" width="3.21875" style="160" customWidth="1"/>
    <col min="10243" max="10243" width="28.33203125" style="160" customWidth="1"/>
    <col min="10244" max="10244" width="11.88671875" style="160" customWidth="1"/>
    <col min="10245" max="10245" width="12.88671875" style="160" customWidth="1"/>
    <col min="10246" max="10246" width="16.88671875" style="160" customWidth="1"/>
    <col min="10247" max="10247" width="16.109375" style="160" customWidth="1"/>
    <col min="10248" max="10248" width="2.77734375" style="160" customWidth="1"/>
    <col min="10249" max="10249" width="11.77734375" style="160" customWidth="1"/>
    <col min="10250" max="10250" width="5.44140625" style="160" bestFit="1" customWidth="1"/>
    <col min="10251" max="10251" width="5.44140625" style="160" customWidth="1"/>
    <col min="10252" max="10252" width="57.44140625" style="160" customWidth="1"/>
    <col min="10253" max="10496" width="9" style="160"/>
    <col min="10497" max="10498" width="3.21875" style="160" customWidth="1"/>
    <col min="10499" max="10499" width="28.33203125" style="160" customWidth="1"/>
    <col min="10500" max="10500" width="11.88671875" style="160" customWidth="1"/>
    <col min="10501" max="10501" width="12.88671875" style="160" customWidth="1"/>
    <col min="10502" max="10502" width="16.88671875" style="160" customWidth="1"/>
    <col min="10503" max="10503" width="16.109375" style="160" customWidth="1"/>
    <col min="10504" max="10504" width="2.77734375" style="160" customWidth="1"/>
    <col min="10505" max="10505" width="11.77734375" style="160" customWidth="1"/>
    <col min="10506" max="10506" width="5.44140625" style="160" bestFit="1" customWidth="1"/>
    <col min="10507" max="10507" width="5.44140625" style="160" customWidth="1"/>
    <col min="10508" max="10508" width="57.44140625" style="160" customWidth="1"/>
    <col min="10509" max="10752" width="9" style="160"/>
    <col min="10753" max="10754" width="3.21875" style="160" customWidth="1"/>
    <col min="10755" max="10755" width="28.33203125" style="160" customWidth="1"/>
    <col min="10756" max="10756" width="11.88671875" style="160" customWidth="1"/>
    <col min="10757" max="10757" width="12.88671875" style="160" customWidth="1"/>
    <col min="10758" max="10758" width="16.88671875" style="160" customWidth="1"/>
    <col min="10759" max="10759" width="16.109375" style="160" customWidth="1"/>
    <col min="10760" max="10760" width="2.77734375" style="160" customWidth="1"/>
    <col min="10761" max="10761" width="11.77734375" style="160" customWidth="1"/>
    <col min="10762" max="10762" width="5.44140625" style="160" bestFit="1" customWidth="1"/>
    <col min="10763" max="10763" width="5.44140625" style="160" customWidth="1"/>
    <col min="10764" max="10764" width="57.44140625" style="160" customWidth="1"/>
    <col min="10765" max="11008" width="9" style="160"/>
    <col min="11009" max="11010" width="3.21875" style="160" customWidth="1"/>
    <col min="11011" max="11011" width="28.33203125" style="160" customWidth="1"/>
    <col min="11012" max="11012" width="11.88671875" style="160" customWidth="1"/>
    <col min="11013" max="11013" width="12.88671875" style="160" customWidth="1"/>
    <col min="11014" max="11014" width="16.88671875" style="160" customWidth="1"/>
    <col min="11015" max="11015" width="16.109375" style="160" customWidth="1"/>
    <col min="11016" max="11016" width="2.77734375" style="160" customWidth="1"/>
    <col min="11017" max="11017" width="11.77734375" style="160" customWidth="1"/>
    <col min="11018" max="11018" width="5.44140625" style="160" bestFit="1" customWidth="1"/>
    <col min="11019" max="11019" width="5.44140625" style="160" customWidth="1"/>
    <col min="11020" max="11020" width="57.44140625" style="160" customWidth="1"/>
    <col min="11021" max="11264" width="9" style="160"/>
    <col min="11265" max="11266" width="3.21875" style="160" customWidth="1"/>
    <col min="11267" max="11267" width="28.33203125" style="160" customWidth="1"/>
    <col min="11268" max="11268" width="11.88671875" style="160" customWidth="1"/>
    <col min="11269" max="11269" width="12.88671875" style="160" customWidth="1"/>
    <col min="11270" max="11270" width="16.88671875" style="160" customWidth="1"/>
    <col min="11271" max="11271" width="16.109375" style="160" customWidth="1"/>
    <col min="11272" max="11272" width="2.77734375" style="160" customWidth="1"/>
    <col min="11273" max="11273" width="11.77734375" style="160" customWidth="1"/>
    <col min="11274" max="11274" width="5.44140625" style="160" bestFit="1" customWidth="1"/>
    <col min="11275" max="11275" width="5.44140625" style="160" customWidth="1"/>
    <col min="11276" max="11276" width="57.44140625" style="160" customWidth="1"/>
    <col min="11277" max="11520" width="9" style="160"/>
    <col min="11521" max="11522" width="3.21875" style="160" customWidth="1"/>
    <col min="11523" max="11523" width="28.33203125" style="160" customWidth="1"/>
    <col min="11524" max="11524" width="11.88671875" style="160" customWidth="1"/>
    <col min="11525" max="11525" width="12.88671875" style="160" customWidth="1"/>
    <col min="11526" max="11526" width="16.88671875" style="160" customWidth="1"/>
    <col min="11527" max="11527" width="16.109375" style="160" customWidth="1"/>
    <col min="11528" max="11528" width="2.77734375" style="160" customWidth="1"/>
    <col min="11529" max="11529" width="11.77734375" style="160" customWidth="1"/>
    <col min="11530" max="11530" width="5.44140625" style="160" bestFit="1" customWidth="1"/>
    <col min="11531" max="11531" width="5.44140625" style="160" customWidth="1"/>
    <col min="11532" max="11532" width="57.44140625" style="160" customWidth="1"/>
    <col min="11533" max="11776" width="9" style="160"/>
    <col min="11777" max="11778" width="3.21875" style="160" customWidth="1"/>
    <col min="11779" max="11779" width="28.33203125" style="160" customWidth="1"/>
    <col min="11780" max="11780" width="11.88671875" style="160" customWidth="1"/>
    <col min="11781" max="11781" width="12.88671875" style="160" customWidth="1"/>
    <col min="11782" max="11782" width="16.88671875" style="160" customWidth="1"/>
    <col min="11783" max="11783" width="16.109375" style="160" customWidth="1"/>
    <col min="11784" max="11784" width="2.77734375" style="160" customWidth="1"/>
    <col min="11785" max="11785" width="11.77734375" style="160" customWidth="1"/>
    <col min="11786" max="11786" width="5.44140625" style="160" bestFit="1" customWidth="1"/>
    <col min="11787" max="11787" width="5.44140625" style="160" customWidth="1"/>
    <col min="11788" max="11788" width="57.44140625" style="160" customWidth="1"/>
    <col min="11789" max="12032" width="9" style="160"/>
    <col min="12033" max="12034" width="3.21875" style="160" customWidth="1"/>
    <col min="12035" max="12035" width="28.33203125" style="160" customWidth="1"/>
    <col min="12036" max="12036" width="11.88671875" style="160" customWidth="1"/>
    <col min="12037" max="12037" width="12.88671875" style="160" customWidth="1"/>
    <col min="12038" max="12038" width="16.88671875" style="160" customWidth="1"/>
    <col min="12039" max="12039" width="16.109375" style="160" customWidth="1"/>
    <col min="12040" max="12040" width="2.77734375" style="160" customWidth="1"/>
    <col min="12041" max="12041" width="11.77734375" style="160" customWidth="1"/>
    <col min="12042" max="12042" width="5.44140625" style="160" bestFit="1" customWidth="1"/>
    <col min="12043" max="12043" width="5.44140625" style="160" customWidth="1"/>
    <col min="12044" max="12044" width="57.44140625" style="160" customWidth="1"/>
    <col min="12045" max="12288" width="9" style="160"/>
    <col min="12289" max="12290" width="3.21875" style="160" customWidth="1"/>
    <col min="12291" max="12291" width="28.33203125" style="160" customWidth="1"/>
    <col min="12292" max="12292" width="11.88671875" style="160" customWidth="1"/>
    <col min="12293" max="12293" width="12.88671875" style="160" customWidth="1"/>
    <col min="12294" max="12294" width="16.88671875" style="160" customWidth="1"/>
    <col min="12295" max="12295" width="16.109375" style="160" customWidth="1"/>
    <col min="12296" max="12296" width="2.77734375" style="160" customWidth="1"/>
    <col min="12297" max="12297" width="11.77734375" style="160" customWidth="1"/>
    <col min="12298" max="12298" width="5.44140625" style="160" bestFit="1" customWidth="1"/>
    <col min="12299" max="12299" width="5.44140625" style="160" customWidth="1"/>
    <col min="12300" max="12300" width="57.44140625" style="160" customWidth="1"/>
    <col min="12301" max="12544" width="9" style="160"/>
    <col min="12545" max="12546" width="3.21875" style="160" customWidth="1"/>
    <col min="12547" max="12547" width="28.33203125" style="160" customWidth="1"/>
    <col min="12548" max="12548" width="11.88671875" style="160" customWidth="1"/>
    <col min="12549" max="12549" width="12.88671875" style="160" customWidth="1"/>
    <col min="12550" max="12550" width="16.88671875" style="160" customWidth="1"/>
    <col min="12551" max="12551" width="16.109375" style="160" customWidth="1"/>
    <col min="12552" max="12552" width="2.77734375" style="160" customWidth="1"/>
    <col min="12553" max="12553" width="11.77734375" style="160" customWidth="1"/>
    <col min="12554" max="12554" width="5.44140625" style="160" bestFit="1" customWidth="1"/>
    <col min="12555" max="12555" width="5.44140625" style="160" customWidth="1"/>
    <col min="12556" max="12556" width="57.44140625" style="160" customWidth="1"/>
    <col min="12557" max="12800" width="9" style="160"/>
    <col min="12801" max="12802" width="3.21875" style="160" customWidth="1"/>
    <col min="12803" max="12803" width="28.33203125" style="160" customWidth="1"/>
    <col min="12804" max="12804" width="11.88671875" style="160" customWidth="1"/>
    <col min="12805" max="12805" width="12.88671875" style="160" customWidth="1"/>
    <col min="12806" max="12806" width="16.88671875" style="160" customWidth="1"/>
    <col min="12807" max="12807" width="16.109375" style="160" customWidth="1"/>
    <col min="12808" max="12808" width="2.77734375" style="160" customWidth="1"/>
    <col min="12809" max="12809" width="11.77734375" style="160" customWidth="1"/>
    <col min="12810" max="12810" width="5.44140625" style="160" bestFit="1" customWidth="1"/>
    <col min="12811" max="12811" width="5.44140625" style="160" customWidth="1"/>
    <col min="12812" max="12812" width="57.44140625" style="160" customWidth="1"/>
    <col min="12813" max="13056" width="9" style="160"/>
    <col min="13057" max="13058" width="3.21875" style="160" customWidth="1"/>
    <col min="13059" max="13059" width="28.33203125" style="160" customWidth="1"/>
    <col min="13060" max="13060" width="11.88671875" style="160" customWidth="1"/>
    <col min="13061" max="13061" width="12.88671875" style="160" customWidth="1"/>
    <col min="13062" max="13062" width="16.88671875" style="160" customWidth="1"/>
    <col min="13063" max="13063" width="16.109375" style="160" customWidth="1"/>
    <col min="13064" max="13064" width="2.77734375" style="160" customWidth="1"/>
    <col min="13065" max="13065" width="11.77734375" style="160" customWidth="1"/>
    <col min="13066" max="13066" width="5.44140625" style="160" bestFit="1" customWidth="1"/>
    <col min="13067" max="13067" width="5.44140625" style="160" customWidth="1"/>
    <col min="13068" max="13068" width="57.44140625" style="160" customWidth="1"/>
    <col min="13069" max="13312" width="9" style="160"/>
    <col min="13313" max="13314" width="3.21875" style="160" customWidth="1"/>
    <col min="13315" max="13315" width="28.33203125" style="160" customWidth="1"/>
    <col min="13316" max="13316" width="11.88671875" style="160" customWidth="1"/>
    <col min="13317" max="13317" width="12.88671875" style="160" customWidth="1"/>
    <col min="13318" max="13318" width="16.88671875" style="160" customWidth="1"/>
    <col min="13319" max="13319" width="16.109375" style="160" customWidth="1"/>
    <col min="13320" max="13320" width="2.77734375" style="160" customWidth="1"/>
    <col min="13321" max="13321" width="11.77734375" style="160" customWidth="1"/>
    <col min="13322" max="13322" width="5.44140625" style="160" bestFit="1" customWidth="1"/>
    <col min="13323" max="13323" width="5.44140625" style="160" customWidth="1"/>
    <col min="13324" max="13324" width="57.44140625" style="160" customWidth="1"/>
    <col min="13325" max="13568" width="9" style="160"/>
    <col min="13569" max="13570" width="3.21875" style="160" customWidth="1"/>
    <col min="13571" max="13571" width="28.33203125" style="160" customWidth="1"/>
    <col min="13572" max="13572" width="11.88671875" style="160" customWidth="1"/>
    <col min="13573" max="13573" width="12.88671875" style="160" customWidth="1"/>
    <col min="13574" max="13574" width="16.88671875" style="160" customWidth="1"/>
    <col min="13575" max="13575" width="16.109375" style="160" customWidth="1"/>
    <col min="13576" max="13576" width="2.77734375" style="160" customWidth="1"/>
    <col min="13577" max="13577" width="11.77734375" style="160" customWidth="1"/>
    <col min="13578" max="13578" width="5.44140625" style="160" bestFit="1" customWidth="1"/>
    <col min="13579" max="13579" width="5.44140625" style="160" customWidth="1"/>
    <col min="13580" max="13580" width="57.44140625" style="160" customWidth="1"/>
    <col min="13581" max="13824" width="9" style="160"/>
    <col min="13825" max="13826" width="3.21875" style="160" customWidth="1"/>
    <col min="13827" max="13827" width="28.33203125" style="160" customWidth="1"/>
    <col min="13828" max="13828" width="11.88671875" style="160" customWidth="1"/>
    <col min="13829" max="13829" width="12.88671875" style="160" customWidth="1"/>
    <col min="13830" max="13830" width="16.88671875" style="160" customWidth="1"/>
    <col min="13831" max="13831" width="16.109375" style="160" customWidth="1"/>
    <col min="13832" max="13832" width="2.77734375" style="160" customWidth="1"/>
    <col min="13833" max="13833" width="11.77734375" style="160" customWidth="1"/>
    <col min="13834" max="13834" width="5.44140625" style="160" bestFit="1" customWidth="1"/>
    <col min="13835" max="13835" width="5.44140625" style="160" customWidth="1"/>
    <col min="13836" max="13836" width="57.44140625" style="160" customWidth="1"/>
    <col min="13837" max="14080" width="9" style="160"/>
    <col min="14081" max="14082" width="3.21875" style="160" customWidth="1"/>
    <col min="14083" max="14083" width="28.33203125" style="160" customWidth="1"/>
    <col min="14084" max="14084" width="11.88671875" style="160" customWidth="1"/>
    <col min="14085" max="14085" width="12.88671875" style="160" customWidth="1"/>
    <col min="14086" max="14086" width="16.88671875" style="160" customWidth="1"/>
    <col min="14087" max="14087" width="16.109375" style="160" customWidth="1"/>
    <col min="14088" max="14088" width="2.77734375" style="160" customWidth="1"/>
    <col min="14089" max="14089" width="11.77734375" style="160" customWidth="1"/>
    <col min="14090" max="14090" width="5.44140625" style="160" bestFit="1" customWidth="1"/>
    <col min="14091" max="14091" width="5.44140625" style="160" customWidth="1"/>
    <col min="14092" max="14092" width="57.44140625" style="160" customWidth="1"/>
    <col min="14093" max="14336" width="9" style="160"/>
    <col min="14337" max="14338" width="3.21875" style="160" customWidth="1"/>
    <col min="14339" max="14339" width="28.33203125" style="160" customWidth="1"/>
    <col min="14340" max="14340" width="11.88671875" style="160" customWidth="1"/>
    <col min="14341" max="14341" width="12.88671875" style="160" customWidth="1"/>
    <col min="14342" max="14342" width="16.88671875" style="160" customWidth="1"/>
    <col min="14343" max="14343" width="16.109375" style="160" customWidth="1"/>
    <col min="14344" max="14344" width="2.77734375" style="160" customWidth="1"/>
    <col min="14345" max="14345" width="11.77734375" style="160" customWidth="1"/>
    <col min="14346" max="14346" width="5.44140625" style="160" bestFit="1" customWidth="1"/>
    <col min="14347" max="14347" width="5.44140625" style="160" customWidth="1"/>
    <col min="14348" max="14348" width="57.44140625" style="160" customWidth="1"/>
    <col min="14349" max="14592" width="9" style="160"/>
    <col min="14593" max="14594" width="3.21875" style="160" customWidth="1"/>
    <col min="14595" max="14595" width="28.33203125" style="160" customWidth="1"/>
    <col min="14596" max="14596" width="11.88671875" style="160" customWidth="1"/>
    <col min="14597" max="14597" width="12.88671875" style="160" customWidth="1"/>
    <col min="14598" max="14598" width="16.88671875" style="160" customWidth="1"/>
    <col min="14599" max="14599" width="16.109375" style="160" customWidth="1"/>
    <col min="14600" max="14600" width="2.77734375" style="160" customWidth="1"/>
    <col min="14601" max="14601" width="11.77734375" style="160" customWidth="1"/>
    <col min="14602" max="14602" width="5.44140625" style="160" bestFit="1" customWidth="1"/>
    <col min="14603" max="14603" width="5.44140625" style="160" customWidth="1"/>
    <col min="14604" max="14604" width="57.44140625" style="160" customWidth="1"/>
    <col min="14605" max="14848" width="9" style="160"/>
    <col min="14849" max="14850" width="3.21875" style="160" customWidth="1"/>
    <col min="14851" max="14851" width="28.33203125" style="160" customWidth="1"/>
    <col min="14852" max="14852" width="11.88671875" style="160" customWidth="1"/>
    <col min="14853" max="14853" width="12.88671875" style="160" customWidth="1"/>
    <col min="14854" max="14854" width="16.88671875" style="160" customWidth="1"/>
    <col min="14855" max="14855" width="16.109375" style="160" customWidth="1"/>
    <col min="14856" max="14856" width="2.77734375" style="160" customWidth="1"/>
    <col min="14857" max="14857" width="11.77734375" style="160" customWidth="1"/>
    <col min="14858" max="14858" width="5.44140625" style="160" bestFit="1" customWidth="1"/>
    <col min="14859" max="14859" width="5.44140625" style="160" customWidth="1"/>
    <col min="14860" max="14860" width="57.44140625" style="160" customWidth="1"/>
    <col min="14861" max="15104" width="9" style="160"/>
    <col min="15105" max="15106" width="3.21875" style="160" customWidth="1"/>
    <col min="15107" max="15107" width="28.33203125" style="160" customWidth="1"/>
    <col min="15108" max="15108" width="11.88671875" style="160" customWidth="1"/>
    <col min="15109" max="15109" width="12.88671875" style="160" customWidth="1"/>
    <col min="15110" max="15110" width="16.88671875" style="160" customWidth="1"/>
    <col min="15111" max="15111" width="16.109375" style="160" customWidth="1"/>
    <col min="15112" max="15112" width="2.77734375" style="160" customWidth="1"/>
    <col min="15113" max="15113" width="11.77734375" style="160" customWidth="1"/>
    <col min="15114" max="15114" width="5.44140625" style="160" bestFit="1" customWidth="1"/>
    <col min="15115" max="15115" width="5.44140625" style="160" customWidth="1"/>
    <col min="15116" max="15116" width="57.44140625" style="160" customWidth="1"/>
    <col min="15117" max="15360" width="9" style="160"/>
    <col min="15361" max="15362" width="3.21875" style="160" customWidth="1"/>
    <col min="15363" max="15363" width="28.33203125" style="160" customWidth="1"/>
    <col min="15364" max="15364" width="11.88671875" style="160" customWidth="1"/>
    <col min="15365" max="15365" width="12.88671875" style="160" customWidth="1"/>
    <col min="15366" max="15366" width="16.88671875" style="160" customWidth="1"/>
    <col min="15367" max="15367" width="16.109375" style="160" customWidth="1"/>
    <col min="15368" max="15368" width="2.77734375" style="160" customWidth="1"/>
    <col min="15369" max="15369" width="11.77734375" style="160" customWidth="1"/>
    <col min="15370" max="15370" width="5.44140625" style="160" bestFit="1" customWidth="1"/>
    <col min="15371" max="15371" width="5.44140625" style="160" customWidth="1"/>
    <col min="15372" max="15372" width="57.44140625" style="160" customWidth="1"/>
    <col min="15373" max="15616" width="9" style="160"/>
    <col min="15617" max="15618" width="3.21875" style="160" customWidth="1"/>
    <col min="15619" max="15619" width="28.33203125" style="160" customWidth="1"/>
    <col min="15620" max="15620" width="11.88671875" style="160" customWidth="1"/>
    <col min="15621" max="15621" width="12.88671875" style="160" customWidth="1"/>
    <col min="15622" max="15622" width="16.88671875" style="160" customWidth="1"/>
    <col min="15623" max="15623" width="16.109375" style="160" customWidth="1"/>
    <col min="15624" max="15624" width="2.77734375" style="160" customWidth="1"/>
    <col min="15625" max="15625" width="11.77734375" style="160" customWidth="1"/>
    <col min="15626" max="15626" width="5.44140625" style="160" bestFit="1" customWidth="1"/>
    <col min="15627" max="15627" width="5.44140625" style="160" customWidth="1"/>
    <col min="15628" max="15628" width="57.44140625" style="160" customWidth="1"/>
    <col min="15629" max="15872" width="9" style="160"/>
    <col min="15873" max="15874" width="3.21875" style="160" customWidth="1"/>
    <col min="15875" max="15875" width="28.33203125" style="160" customWidth="1"/>
    <col min="15876" max="15876" width="11.88671875" style="160" customWidth="1"/>
    <col min="15877" max="15877" width="12.88671875" style="160" customWidth="1"/>
    <col min="15878" max="15878" width="16.88671875" style="160" customWidth="1"/>
    <col min="15879" max="15879" width="16.109375" style="160" customWidth="1"/>
    <col min="15880" max="15880" width="2.77734375" style="160" customWidth="1"/>
    <col min="15881" max="15881" width="11.77734375" style="160" customWidth="1"/>
    <col min="15882" max="15882" width="5.44140625" style="160" bestFit="1" customWidth="1"/>
    <col min="15883" max="15883" width="5.44140625" style="160" customWidth="1"/>
    <col min="15884" max="15884" width="57.44140625" style="160" customWidth="1"/>
    <col min="15885" max="16128" width="9" style="160"/>
    <col min="16129" max="16130" width="3.21875" style="160" customWidth="1"/>
    <col min="16131" max="16131" width="28.33203125" style="160" customWidth="1"/>
    <col min="16132" max="16132" width="11.88671875" style="160" customWidth="1"/>
    <col min="16133" max="16133" width="12.88671875" style="160" customWidth="1"/>
    <col min="16134" max="16134" width="16.88671875" style="160" customWidth="1"/>
    <col min="16135" max="16135" width="16.109375" style="160" customWidth="1"/>
    <col min="16136" max="16136" width="2.77734375" style="160" customWidth="1"/>
    <col min="16137" max="16137" width="11.77734375" style="160" customWidth="1"/>
    <col min="16138" max="16138" width="5.44140625" style="160" bestFit="1" customWidth="1"/>
    <col min="16139" max="16139" width="5.44140625" style="160" customWidth="1"/>
    <col min="16140" max="16140" width="57.44140625" style="160" customWidth="1"/>
    <col min="16141" max="16384" width="9" style="160"/>
  </cols>
  <sheetData>
    <row r="1" spans="1:12" ht="21.75" customHeight="1">
      <c r="A1" s="163"/>
      <c r="B1" s="163"/>
      <c r="C1" s="1128" t="s">
        <v>839</v>
      </c>
      <c r="D1" s="163"/>
      <c r="E1" s="163"/>
      <c r="F1" s="163"/>
      <c r="G1" s="204" t="s">
        <v>840</v>
      </c>
      <c r="H1" s="163"/>
    </row>
    <row r="2" spans="1:12" ht="22.5" customHeight="1">
      <c r="A2" s="163"/>
      <c r="B2" s="163"/>
      <c r="C2" s="163"/>
      <c r="D2" s="163"/>
      <c r="E2" s="163"/>
      <c r="F2" s="163"/>
      <c r="G2" s="163"/>
      <c r="H2" s="163"/>
    </row>
    <row r="3" spans="1:12" ht="21.75" customHeight="1">
      <c r="A3" s="1367" t="s">
        <v>636</v>
      </c>
      <c r="B3" s="1367"/>
      <c r="C3" s="1367"/>
      <c r="D3" s="1367"/>
      <c r="E3" s="1367"/>
      <c r="F3" s="1367"/>
      <c r="G3" s="1367"/>
      <c r="H3" s="163"/>
    </row>
    <row r="4" spans="1:12" ht="22.5" customHeight="1">
      <c r="A4" s="163"/>
      <c r="B4" s="163"/>
      <c r="C4" s="158"/>
      <c r="D4" s="158"/>
      <c r="E4" s="165"/>
      <c r="F4" s="163"/>
      <c r="G4" s="163"/>
      <c r="H4" s="163"/>
    </row>
    <row r="5" spans="1:12" ht="21" customHeight="1">
      <c r="A5" s="163" t="s">
        <v>184</v>
      </c>
      <c r="B5" s="163" t="s">
        <v>188</v>
      </c>
      <c r="D5" s="163"/>
      <c r="E5" s="163"/>
      <c r="F5" s="1"/>
      <c r="G5" s="163"/>
      <c r="H5" s="163"/>
      <c r="K5" s="2067"/>
      <c r="L5" s="2068"/>
    </row>
    <row r="6" spans="1:12" ht="24.75" customHeight="1">
      <c r="B6" s="2061" t="s">
        <v>189</v>
      </c>
      <c r="C6" s="2062"/>
      <c r="D6" s="2061" t="s">
        <v>190</v>
      </c>
      <c r="E6" s="2069"/>
      <c r="F6" s="2069"/>
      <c r="G6" s="2062"/>
      <c r="K6" s="2067"/>
      <c r="L6" s="2068"/>
    </row>
    <row r="7" spans="1:12" ht="24" customHeight="1">
      <c r="B7" s="2061"/>
      <c r="C7" s="2062"/>
      <c r="D7" s="2061"/>
      <c r="E7" s="2069"/>
      <c r="F7" s="2069"/>
      <c r="G7" s="2062"/>
      <c r="K7" s="2067"/>
      <c r="L7" s="2068"/>
    </row>
    <row r="8" spans="1:12" ht="24" customHeight="1">
      <c r="B8" s="2061"/>
      <c r="C8" s="2062"/>
      <c r="D8" s="2061"/>
      <c r="E8" s="2069"/>
      <c r="F8" s="2069"/>
      <c r="G8" s="2062"/>
      <c r="K8" s="2067"/>
      <c r="L8" s="2068"/>
    </row>
    <row r="9" spans="1:12" ht="24" customHeight="1">
      <c r="B9" s="2061"/>
      <c r="C9" s="2062"/>
      <c r="D9" s="2061"/>
      <c r="E9" s="2069"/>
      <c r="F9" s="2069"/>
      <c r="G9" s="2062"/>
      <c r="K9" s="2067"/>
      <c r="L9" s="2068"/>
    </row>
    <row r="10" spans="1:12" ht="24" customHeight="1">
      <c r="B10" s="2061"/>
      <c r="C10" s="2062"/>
      <c r="D10" s="2061"/>
      <c r="E10" s="2069"/>
      <c r="F10" s="2069"/>
      <c r="G10" s="2062"/>
      <c r="K10" s="2067"/>
      <c r="L10" s="2068"/>
    </row>
    <row r="11" spans="1:12" ht="24" customHeight="1">
      <c r="B11" s="2061"/>
      <c r="C11" s="2062"/>
      <c r="D11" s="2061"/>
      <c r="E11" s="2069"/>
      <c r="F11" s="2069"/>
      <c r="G11" s="2062"/>
      <c r="K11" s="2067"/>
      <c r="L11" s="2068"/>
    </row>
    <row r="12" spans="1:12" ht="24" customHeight="1">
      <c r="B12" s="2061"/>
      <c r="C12" s="2062"/>
      <c r="D12" s="2061"/>
      <c r="E12" s="2069"/>
      <c r="F12" s="2069"/>
      <c r="G12" s="2062"/>
      <c r="K12" s="2067"/>
      <c r="L12" s="2068"/>
    </row>
    <row r="13" spans="1:12" ht="24" customHeight="1">
      <c r="B13" s="2061"/>
      <c r="C13" s="2062"/>
      <c r="D13" s="2061"/>
      <c r="E13" s="2069"/>
      <c r="F13" s="2069"/>
      <c r="G13" s="2062"/>
      <c r="K13" s="2067"/>
      <c r="L13" s="2068"/>
    </row>
    <row r="14" spans="1:12" ht="21" customHeight="1">
      <c r="A14" s="163"/>
      <c r="B14" s="163"/>
      <c r="C14" s="163"/>
      <c r="D14" s="163"/>
      <c r="E14" s="163"/>
      <c r="F14" s="1"/>
      <c r="G14" s="163"/>
      <c r="H14" s="163"/>
      <c r="K14" s="2067"/>
      <c r="L14" s="2068"/>
    </row>
    <row r="15" spans="1:12" ht="27" customHeight="1">
      <c r="A15" s="163" t="s">
        <v>185</v>
      </c>
      <c r="B15" s="163" t="s">
        <v>600</v>
      </c>
      <c r="D15" s="163"/>
      <c r="E15" s="167"/>
      <c r="F15" s="163"/>
      <c r="G15" s="5"/>
      <c r="H15" s="175"/>
      <c r="I15" s="166"/>
      <c r="L15" s="195"/>
    </row>
    <row r="16" spans="1:12" ht="11.25" customHeight="1">
      <c r="A16" s="163"/>
      <c r="B16" s="2064" t="s">
        <v>155</v>
      </c>
      <c r="C16" s="2064"/>
      <c r="D16" s="932" t="s">
        <v>716</v>
      </c>
      <c r="E16" s="933" t="s">
        <v>715</v>
      </c>
      <c r="F16" s="2056"/>
      <c r="G16" s="2057"/>
      <c r="H16" s="163"/>
      <c r="L16" s="160"/>
    </row>
    <row r="17" spans="1:12" ht="12" customHeight="1" thickBot="1">
      <c r="A17" s="163"/>
      <c r="B17" s="2064"/>
      <c r="C17" s="2064"/>
      <c r="D17" s="177" t="s">
        <v>321</v>
      </c>
      <c r="E17" s="177" t="s">
        <v>321</v>
      </c>
      <c r="F17" s="2058"/>
      <c r="G17" s="2059"/>
      <c r="H17" s="163"/>
      <c r="L17" s="160"/>
    </row>
    <row r="18" spans="1:12" ht="24" customHeight="1" thickTop="1">
      <c r="A18" s="163"/>
      <c r="B18" s="2063"/>
      <c r="C18" s="2063"/>
      <c r="D18" s="198"/>
      <c r="E18" s="194"/>
      <c r="F18" s="2061"/>
      <c r="G18" s="2062"/>
      <c r="H18" s="163"/>
    </row>
    <row r="19" spans="1:12" ht="24.75" customHeight="1">
      <c r="A19" s="163"/>
      <c r="B19" s="2063"/>
      <c r="C19" s="2063"/>
      <c r="D19" s="198"/>
      <c r="E19" s="194"/>
      <c r="F19" s="2061"/>
      <c r="G19" s="2062"/>
      <c r="H19" s="163"/>
    </row>
    <row r="20" spans="1:12" ht="23.25" customHeight="1">
      <c r="A20" s="163"/>
      <c r="B20" s="2063"/>
      <c r="C20" s="2063"/>
      <c r="D20" s="198"/>
      <c r="E20" s="194"/>
      <c r="F20" s="2061"/>
      <c r="G20" s="2062"/>
      <c r="H20" s="163"/>
    </row>
    <row r="21" spans="1:12" ht="24.75" customHeight="1">
      <c r="A21" s="163"/>
      <c r="B21" s="2061"/>
      <c r="C21" s="2062"/>
      <c r="D21" s="171"/>
      <c r="E21" s="929"/>
      <c r="F21" s="2061"/>
      <c r="G21" s="2062"/>
      <c r="H21" s="163"/>
      <c r="K21" s="358"/>
    </row>
    <row r="22" spans="1:12" ht="24.75" customHeight="1">
      <c r="A22" s="163"/>
      <c r="B22" s="2060"/>
      <c r="C22" s="2060"/>
      <c r="D22" s="171"/>
      <c r="E22" s="194"/>
      <c r="F22" s="2061"/>
      <c r="G22" s="2062"/>
      <c r="H22" s="163"/>
      <c r="K22" s="358"/>
    </row>
    <row r="23" spans="1:12" ht="24.75" customHeight="1">
      <c r="A23" s="163"/>
      <c r="B23" s="2060"/>
      <c r="C23" s="2060"/>
      <c r="D23" s="171"/>
      <c r="E23" s="194"/>
      <c r="F23" s="2061"/>
      <c r="G23" s="2062"/>
      <c r="H23" s="163"/>
    </row>
    <row r="24" spans="1:12" ht="24" customHeight="1">
      <c r="A24" s="163"/>
      <c r="B24" s="2060"/>
      <c r="C24" s="2060"/>
      <c r="D24" s="171"/>
      <c r="E24" s="194"/>
      <c r="F24" s="2061"/>
      <c r="G24" s="2062"/>
      <c r="H24" s="163"/>
    </row>
    <row r="25" spans="1:12" ht="23.25" customHeight="1">
      <c r="A25" s="163"/>
      <c r="B25" s="2064" t="s">
        <v>161</v>
      </c>
      <c r="C25" s="2064"/>
      <c r="D25" s="171">
        <f>'様式9-7-S'!D17</f>
        <v>0</v>
      </c>
      <c r="E25" s="171" t="e">
        <f>'様式9-7-S'!E17</f>
        <v>#DIV/0!</v>
      </c>
      <c r="F25" s="2061"/>
      <c r="G25" s="2062"/>
      <c r="H25" s="163"/>
    </row>
    <row r="26" spans="1:12" ht="27" customHeight="1">
      <c r="A26" s="163"/>
      <c r="B26" s="163"/>
      <c r="C26" s="188"/>
      <c r="D26" s="188"/>
      <c r="F26" s="199"/>
      <c r="G26" s="163"/>
      <c r="H26" s="163"/>
    </row>
    <row r="27" spans="1:12" ht="27" customHeight="1">
      <c r="A27" s="163" t="s">
        <v>191</v>
      </c>
      <c r="B27" s="163" t="s">
        <v>601</v>
      </c>
      <c r="E27" s="163"/>
      <c r="F27" s="163"/>
      <c r="G27" s="163"/>
      <c r="H27" s="163"/>
    </row>
    <row r="28" spans="1:12" ht="12" customHeight="1">
      <c r="B28" s="2060" t="s">
        <v>155</v>
      </c>
      <c r="C28" s="2060"/>
      <c r="D28" s="2065" t="s">
        <v>187</v>
      </c>
      <c r="E28" s="196" t="s">
        <v>159</v>
      </c>
      <c r="F28" s="196" t="s">
        <v>160</v>
      </c>
      <c r="G28" s="2065" t="s">
        <v>153</v>
      </c>
      <c r="H28" s="163"/>
    </row>
    <row r="29" spans="1:12" ht="12" customHeight="1">
      <c r="B29" s="2060"/>
      <c r="C29" s="2060"/>
      <c r="D29" s="2066"/>
      <c r="E29" s="197" t="s">
        <v>192</v>
      </c>
      <c r="F29" s="197" t="s">
        <v>192</v>
      </c>
      <c r="G29" s="2066"/>
      <c r="H29" s="163"/>
    </row>
    <row r="30" spans="1:12" ht="24" customHeight="1">
      <c r="B30" s="2071"/>
      <c r="C30" s="2072"/>
      <c r="D30" s="194"/>
      <c r="E30" s="194"/>
      <c r="F30" s="194"/>
      <c r="G30" s="200"/>
      <c r="H30" s="163"/>
    </row>
    <row r="31" spans="1:12" customFormat="1" ht="24" customHeight="1">
      <c r="A31" s="160"/>
      <c r="B31" s="2073"/>
      <c r="C31" s="2074"/>
      <c r="D31" s="201"/>
      <c r="E31" s="201"/>
      <c r="F31" s="201"/>
      <c r="G31" s="202"/>
      <c r="H31" s="163"/>
      <c r="J31" s="160"/>
      <c r="K31" s="191"/>
      <c r="L31" s="203"/>
    </row>
    <row r="32" spans="1:12" ht="24" customHeight="1">
      <c r="B32" s="2061"/>
      <c r="C32" s="2062"/>
      <c r="D32" s="194"/>
      <c r="E32" s="194"/>
      <c r="F32" s="194"/>
      <c r="G32" s="194"/>
      <c r="H32" s="163"/>
    </row>
    <row r="33" spans="1:12" ht="24" customHeight="1">
      <c r="B33" s="2061"/>
      <c r="C33" s="2062"/>
      <c r="D33" s="194"/>
      <c r="E33" s="194"/>
      <c r="F33" s="194"/>
      <c r="G33" s="194"/>
      <c r="H33" s="163"/>
    </row>
    <row r="34" spans="1:12" ht="24" customHeight="1">
      <c r="B34" s="2061"/>
      <c r="C34" s="2062"/>
      <c r="D34" s="194"/>
      <c r="E34" s="194"/>
      <c r="F34" s="194"/>
      <c r="G34" s="194"/>
      <c r="H34" s="163"/>
      <c r="K34" s="358"/>
    </row>
    <row r="35" spans="1:12" ht="22.5" customHeight="1">
      <c r="B35" s="2061"/>
      <c r="C35" s="2062"/>
      <c r="D35" s="194"/>
      <c r="E35" s="194"/>
      <c r="F35" s="194"/>
      <c r="G35" s="194"/>
      <c r="H35" s="163"/>
    </row>
    <row r="36" spans="1:12" ht="24" customHeight="1">
      <c r="B36" s="2061"/>
      <c r="C36" s="2062"/>
      <c r="D36" s="194"/>
      <c r="E36" s="194"/>
      <c r="F36" s="194"/>
      <c r="G36" s="194"/>
      <c r="H36" s="163"/>
    </row>
    <row r="37" spans="1:12" ht="24.75" customHeight="1">
      <c r="B37" s="2060" t="s">
        <v>161</v>
      </c>
      <c r="C37" s="2060"/>
      <c r="D37" s="193" t="s">
        <v>193</v>
      </c>
      <c r="E37" s="193" t="s">
        <v>193</v>
      </c>
      <c r="F37" s="194">
        <f>SUM(F30:F36)</f>
        <v>0</v>
      </c>
      <c r="G37" s="194"/>
      <c r="H37" s="163"/>
    </row>
    <row r="38" spans="1:12">
      <c r="A38" s="163"/>
      <c r="B38" s="163"/>
      <c r="C38" s="204"/>
      <c r="D38" s="204"/>
      <c r="E38" s="163"/>
      <c r="F38" s="163"/>
      <c r="G38" s="163"/>
      <c r="H38" s="163"/>
    </row>
    <row r="39" spans="1:12" customFormat="1" ht="21" customHeight="1">
      <c r="A39" s="163"/>
      <c r="B39" s="163"/>
      <c r="C39" s="163"/>
      <c r="D39" s="163"/>
      <c r="E39" s="163"/>
      <c r="F39" s="163"/>
      <c r="G39" s="163"/>
      <c r="H39" s="163"/>
      <c r="K39" s="205"/>
      <c r="L39" s="203"/>
    </row>
    <row r="40" spans="1:12" customFormat="1" ht="21" customHeight="1">
      <c r="A40" s="163" t="s">
        <v>186</v>
      </c>
      <c r="B40" s="163" t="s">
        <v>301</v>
      </c>
      <c r="C40" s="163"/>
      <c r="D40" s="163"/>
      <c r="E40" s="163"/>
      <c r="F40" s="163"/>
      <c r="G40" s="163"/>
      <c r="H40" s="163"/>
      <c r="K40" s="205"/>
      <c r="L40" s="203"/>
    </row>
    <row r="41" spans="1:12" customFormat="1" ht="21" customHeight="1">
      <c r="A41" s="163"/>
      <c r="B41" s="163" t="s">
        <v>194</v>
      </c>
      <c r="C41" s="163"/>
      <c r="D41" s="163"/>
      <c r="E41" s="163"/>
      <c r="F41" s="163"/>
      <c r="G41" s="163"/>
      <c r="H41" s="163"/>
      <c r="K41" s="205"/>
      <c r="L41" s="203"/>
    </row>
    <row r="42" spans="1:12" customFormat="1" ht="21" customHeight="1">
      <c r="A42" s="163"/>
      <c r="B42" s="163" t="s">
        <v>195</v>
      </c>
      <c r="C42" s="163"/>
      <c r="D42" s="163"/>
      <c r="E42" s="163"/>
      <c r="F42" s="163"/>
      <c r="G42" s="163"/>
      <c r="H42" s="163"/>
      <c r="K42" s="205"/>
      <c r="L42" s="203"/>
    </row>
    <row r="43" spans="1:12" customFormat="1" ht="21" customHeight="1">
      <c r="A43" s="163"/>
      <c r="B43" s="163" t="s">
        <v>196</v>
      </c>
      <c r="C43" s="163"/>
      <c r="D43" s="163"/>
      <c r="E43" s="163"/>
      <c r="F43" s="163"/>
      <c r="G43" s="163"/>
      <c r="H43" s="163"/>
      <c r="K43" s="205"/>
      <c r="L43" s="203"/>
    </row>
    <row r="44" spans="1:12" ht="14.4">
      <c r="A44" s="2070" t="s">
        <v>239</v>
      </c>
      <c r="B44" s="2070"/>
      <c r="C44" s="2070"/>
      <c r="D44" s="2070"/>
      <c r="E44" s="2070"/>
      <c r="F44" s="2070"/>
      <c r="G44" s="2070"/>
      <c r="H44" s="163"/>
    </row>
    <row r="45" spans="1:12">
      <c r="A45" s="163"/>
      <c r="B45" s="163"/>
      <c r="C45" s="163"/>
      <c r="D45" s="163"/>
      <c r="E45" s="163"/>
      <c r="F45" s="163"/>
      <c r="G45" s="372" t="str">
        <f>様式7!$F$4</f>
        <v>○○○○○○○○○○○ＥＳＣＯ事業</v>
      </c>
      <c r="H45" s="163"/>
    </row>
  </sheetData>
  <mergeCells count="49">
    <mergeCell ref="B37:C37"/>
    <mergeCell ref="A44:G44"/>
    <mergeCell ref="B30:C30"/>
    <mergeCell ref="B31:C31"/>
    <mergeCell ref="B32:C32"/>
    <mergeCell ref="B33:C33"/>
    <mergeCell ref="B35:C35"/>
    <mergeCell ref="B36:C36"/>
    <mergeCell ref="B34:C34"/>
    <mergeCell ref="A3:G3"/>
    <mergeCell ref="K5:K14"/>
    <mergeCell ref="L5:L14"/>
    <mergeCell ref="D6:G6"/>
    <mergeCell ref="D7:G7"/>
    <mergeCell ref="D8:G8"/>
    <mergeCell ref="D9:G9"/>
    <mergeCell ref="D10:G10"/>
    <mergeCell ref="D11:G11"/>
    <mergeCell ref="D12:G12"/>
    <mergeCell ref="D13:G13"/>
    <mergeCell ref="B6:C6"/>
    <mergeCell ref="B7:C7"/>
    <mergeCell ref="B8:C8"/>
    <mergeCell ref="B9:C9"/>
    <mergeCell ref="B10:C10"/>
    <mergeCell ref="B23:C23"/>
    <mergeCell ref="B24:C24"/>
    <mergeCell ref="B25:C25"/>
    <mergeCell ref="B28:C29"/>
    <mergeCell ref="F22:G22"/>
    <mergeCell ref="D28:D29"/>
    <mergeCell ref="G28:G29"/>
    <mergeCell ref="F23:G23"/>
    <mergeCell ref="F24:G24"/>
    <mergeCell ref="F25:G25"/>
    <mergeCell ref="B11:C11"/>
    <mergeCell ref="B12:C12"/>
    <mergeCell ref="B13:C13"/>
    <mergeCell ref="B21:C21"/>
    <mergeCell ref="B19:C19"/>
    <mergeCell ref="B20:C20"/>
    <mergeCell ref="B18:C18"/>
    <mergeCell ref="B16:C17"/>
    <mergeCell ref="F16:G17"/>
    <mergeCell ref="B22:C22"/>
    <mergeCell ref="F18:G18"/>
    <mergeCell ref="F19:G19"/>
    <mergeCell ref="F20:G20"/>
    <mergeCell ref="F21:G21"/>
  </mergeCells>
  <phoneticPr fontId="6"/>
  <pageMargins left="0.70866141732283472" right="0.70866141732283472" top="0.74803149606299213" bottom="0.74803149606299213" header="0.31496062992125984" footer="0.31496062992125984"/>
  <pageSetup paperSize="9" scale="80" orientation="portrait"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P44"/>
  <sheetViews>
    <sheetView view="pageBreakPreview" topLeftCell="A22" zoomScaleNormal="100" zoomScaleSheetLayoutView="100" workbookViewId="0">
      <selection activeCell="AJ46" sqref="AJ46"/>
    </sheetView>
  </sheetViews>
  <sheetFormatPr defaultRowHeight="13.2"/>
  <cols>
    <col min="1" max="1" width="5.109375" customWidth="1"/>
    <col min="2" max="2" width="5.44140625" customWidth="1"/>
    <col min="3" max="3" width="5.21875" customWidth="1"/>
    <col min="4" max="4" width="5.77734375" customWidth="1"/>
    <col min="5" max="8" width="5.44140625" customWidth="1"/>
    <col min="9" max="9" width="5.33203125" customWidth="1"/>
    <col min="10" max="11" width="5.6640625" customWidth="1"/>
    <col min="12" max="12" width="5.33203125" customWidth="1"/>
    <col min="13" max="13" width="5.6640625" customWidth="1"/>
    <col min="14" max="14" width="5.33203125" customWidth="1"/>
    <col min="15" max="15" width="5.6640625" customWidth="1"/>
    <col min="16" max="16" width="5.33203125" customWidth="1"/>
    <col min="17" max="17" width="5.6640625" customWidth="1"/>
    <col min="18" max="18" width="5.33203125" customWidth="1"/>
  </cols>
  <sheetData>
    <row r="1" spans="1:16" ht="21" customHeight="1">
      <c r="A1" s="94"/>
      <c r="B1" s="94"/>
      <c r="C1" s="94"/>
      <c r="D1" s="94"/>
      <c r="E1" s="94"/>
      <c r="F1" s="94"/>
      <c r="G1" s="94"/>
      <c r="H1" s="94"/>
      <c r="I1" s="94"/>
      <c r="J1" s="94"/>
      <c r="K1" s="94"/>
      <c r="L1" s="94"/>
      <c r="M1" s="94"/>
      <c r="N1" s="94"/>
      <c r="O1" s="1307" t="s">
        <v>805</v>
      </c>
      <c r="P1" s="1307"/>
    </row>
    <row r="2" spans="1:16" ht="21.75" customHeight="1">
      <c r="A2" s="94"/>
      <c r="B2" s="94"/>
      <c r="C2" s="94"/>
      <c r="D2" s="94"/>
      <c r="E2" s="94"/>
      <c r="F2" s="94"/>
      <c r="G2" s="94"/>
      <c r="H2" s="398"/>
      <c r="I2" s="398"/>
      <c r="J2" s="94"/>
      <c r="K2" s="94"/>
      <c r="L2" s="94"/>
      <c r="M2" s="94"/>
      <c r="N2" s="94"/>
      <c r="O2" s="94"/>
      <c r="P2" s="94"/>
    </row>
    <row r="3" spans="1:16" ht="21" customHeight="1">
      <c r="A3" s="94"/>
      <c r="B3" s="94"/>
      <c r="C3" s="94"/>
      <c r="D3" s="94"/>
      <c r="E3" s="94"/>
      <c r="F3" s="94"/>
      <c r="G3" s="94"/>
      <c r="H3" s="94"/>
      <c r="I3" s="94"/>
      <c r="J3" s="94"/>
      <c r="K3" s="94"/>
      <c r="L3" s="94"/>
      <c r="M3" s="94"/>
      <c r="N3" s="94"/>
      <c r="O3" s="94"/>
      <c r="P3" s="94"/>
    </row>
    <row r="4" spans="1:16" ht="21.75" customHeight="1">
      <c r="A4" s="94"/>
      <c r="B4" s="94"/>
      <c r="C4" s="94"/>
      <c r="D4" s="94"/>
      <c r="E4" s="94"/>
      <c r="F4" s="94"/>
      <c r="G4" s="94"/>
      <c r="H4" s="398"/>
      <c r="I4" s="398"/>
      <c r="J4" s="94"/>
      <c r="K4" s="94"/>
      <c r="L4" s="94"/>
      <c r="M4" s="94"/>
      <c r="N4" s="94"/>
      <c r="O4" s="94"/>
      <c r="P4" s="94"/>
    </row>
    <row r="5" spans="1:16" ht="21" customHeight="1">
      <c r="A5" s="94"/>
      <c r="B5" s="94"/>
      <c r="C5" s="94"/>
      <c r="D5" s="94"/>
      <c r="E5" s="94"/>
      <c r="F5" s="94"/>
      <c r="G5" s="94"/>
      <c r="H5" s="94"/>
      <c r="I5" s="94"/>
      <c r="J5" s="94"/>
      <c r="K5" s="94"/>
      <c r="L5" s="94"/>
      <c r="M5" s="94"/>
      <c r="N5" s="94"/>
      <c r="O5" s="94"/>
      <c r="P5" s="94"/>
    </row>
    <row r="6" spans="1:16" ht="21.75" customHeight="1">
      <c r="A6" s="1303" t="s">
        <v>771</v>
      </c>
      <c r="B6" s="1303"/>
      <c r="C6" s="1303"/>
      <c r="D6" s="1303"/>
      <c r="E6" s="1303"/>
      <c r="F6" s="1303"/>
      <c r="G6" s="1303"/>
      <c r="H6" s="1303"/>
      <c r="I6" s="1303"/>
      <c r="J6" s="1303"/>
      <c r="K6" s="1303"/>
      <c r="L6" s="94"/>
      <c r="M6" s="94"/>
      <c r="N6" s="94"/>
      <c r="O6" s="94"/>
      <c r="P6" s="94"/>
    </row>
    <row r="7" spans="1:16" ht="21" customHeight="1">
      <c r="A7" s="1303"/>
      <c r="B7" s="1303"/>
      <c r="C7" s="1303"/>
      <c r="D7" s="1303"/>
      <c r="E7" s="1303"/>
      <c r="F7" s="1303"/>
      <c r="G7" s="1303"/>
      <c r="H7" s="1303"/>
      <c r="I7" s="1303"/>
      <c r="J7" s="1303"/>
      <c r="K7" s="1303"/>
      <c r="L7" s="94"/>
      <c r="M7" s="94"/>
      <c r="N7" s="94"/>
      <c r="O7" s="94"/>
      <c r="P7" s="94"/>
    </row>
    <row r="8" spans="1:16" ht="21.75" customHeight="1">
      <c r="A8" s="94"/>
      <c r="B8" s="94"/>
      <c r="C8" s="94"/>
      <c r="D8" s="94"/>
      <c r="E8" s="94"/>
      <c r="F8" s="94"/>
      <c r="G8" s="94"/>
      <c r="H8" s="398"/>
      <c r="I8" s="398"/>
      <c r="J8" s="94"/>
      <c r="K8" s="94"/>
      <c r="L8" s="94"/>
      <c r="M8" s="94"/>
      <c r="N8" s="94"/>
      <c r="O8" s="94"/>
      <c r="P8" s="94"/>
    </row>
    <row r="9" spans="1:16" ht="21.75" customHeight="1">
      <c r="A9" s="1304" t="s">
        <v>604</v>
      </c>
      <c r="B9" s="1304"/>
      <c r="C9" s="1304"/>
      <c r="D9" s="1304"/>
      <c r="E9" s="1304"/>
      <c r="F9" s="1304"/>
      <c r="G9" s="1304"/>
      <c r="H9" s="1304"/>
      <c r="I9" s="1304"/>
      <c r="J9" s="1304"/>
      <c r="K9" s="1304"/>
      <c r="L9" s="1304"/>
      <c r="M9" s="1304"/>
      <c r="N9" s="1304"/>
      <c r="O9" s="1304"/>
      <c r="P9" s="1304"/>
    </row>
    <row r="10" spans="1:16" ht="21" customHeight="1">
      <c r="A10" s="1304"/>
      <c r="B10" s="1304"/>
      <c r="C10" s="1304"/>
      <c r="D10" s="1304"/>
      <c r="E10" s="1304"/>
      <c r="F10" s="1304"/>
      <c r="G10" s="1304"/>
      <c r="H10" s="1304"/>
      <c r="I10" s="1304"/>
      <c r="J10" s="1304"/>
      <c r="K10" s="1304"/>
      <c r="L10" s="1304"/>
      <c r="M10" s="1304"/>
      <c r="N10" s="1304"/>
      <c r="O10" s="1304"/>
      <c r="P10" s="1304"/>
    </row>
    <row r="11" spans="1:16" ht="21.75" customHeight="1">
      <c r="A11" s="1298" t="s">
        <v>638</v>
      </c>
      <c r="B11" s="1306"/>
      <c r="C11" s="1306"/>
      <c r="D11" s="1306"/>
      <c r="E11" s="1306"/>
      <c r="F11" s="1306"/>
      <c r="G11" s="1306"/>
      <c r="H11" s="1306"/>
      <c r="I11" s="1306"/>
      <c r="J11" s="1306"/>
      <c r="K11" s="1306"/>
      <c r="L11" s="1306"/>
      <c r="M11" s="1306"/>
      <c r="N11" s="1306"/>
      <c r="O11" s="1306"/>
      <c r="P11" s="1306"/>
    </row>
    <row r="12" spans="1:16" ht="21" customHeight="1">
      <c r="A12" s="94"/>
      <c r="B12" s="94"/>
      <c r="C12" s="94"/>
      <c r="D12" s="94"/>
      <c r="E12" s="94"/>
      <c r="F12" s="94"/>
      <c r="G12" s="94"/>
      <c r="H12" s="94"/>
      <c r="I12" s="94"/>
      <c r="J12" s="94"/>
      <c r="K12" s="94"/>
      <c r="L12" s="94"/>
      <c r="M12" s="94"/>
      <c r="N12" s="94"/>
      <c r="O12" s="94"/>
      <c r="P12" s="94"/>
    </row>
    <row r="13" spans="1:16" s="122" customFormat="1" ht="21.75" customHeight="1">
      <c r="A13" s="534"/>
      <c r="B13" s="534"/>
      <c r="C13" s="534"/>
      <c r="D13" s="534"/>
      <c r="E13" s="534"/>
      <c r="F13" s="535" t="s">
        <v>255</v>
      </c>
      <c r="G13" s="536" t="str">
        <f>様式7!$F$4</f>
        <v>○○○○○○○○○○○ＥＳＣＯ事業</v>
      </c>
      <c r="H13" s="94"/>
      <c r="I13" s="261"/>
      <c r="J13" s="534"/>
      <c r="K13" s="534"/>
      <c r="L13" s="534"/>
      <c r="M13" s="534"/>
      <c r="N13" s="534"/>
      <c r="O13" s="534"/>
      <c r="P13" s="534"/>
    </row>
    <row r="14" spans="1:16" s="122" customFormat="1" ht="21.75" customHeight="1">
      <c r="A14" s="534"/>
      <c r="B14" s="534"/>
      <c r="C14" s="534"/>
      <c r="D14" s="534"/>
      <c r="E14" s="534"/>
      <c r="F14" s="534"/>
      <c r="G14" s="534" t="s">
        <v>605</v>
      </c>
      <c r="H14" s="261"/>
      <c r="I14" s="261"/>
      <c r="J14" s="534"/>
      <c r="K14" s="534"/>
      <c r="L14" s="534"/>
      <c r="M14" s="534"/>
      <c r="N14" s="534"/>
      <c r="O14" s="534"/>
      <c r="P14" s="534"/>
    </row>
    <row r="15" spans="1:16" s="122" customFormat="1" ht="21" customHeight="1">
      <c r="A15" s="534"/>
      <c r="B15" s="534"/>
      <c r="C15" s="534"/>
      <c r="D15" s="534"/>
      <c r="E15" s="534"/>
      <c r="F15" s="534"/>
      <c r="G15" s="534"/>
      <c r="H15" s="261"/>
      <c r="I15" s="534"/>
      <c r="J15" s="534"/>
      <c r="K15" s="534"/>
      <c r="L15" s="534"/>
      <c r="M15" s="534"/>
      <c r="N15" s="534"/>
      <c r="O15" s="534"/>
      <c r="P15" s="534"/>
    </row>
    <row r="16" spans="1:16" s="122" customFormat="1" ht="21.75" customHeight="1">
      <c r="A16" s="534"/>
      <c r="B16" s="534"/>
      <c r="C16" s="534"/>
      <c r="D16" s="534"/>
      <c r="E16" s="534"/>
      <c r="F16" s="535" t="s">
        <v>258</v>
      </c>
      <c r="G16" s="534" t="s">
        <v>259</v>
      </c>
      <c r="H16" s="534"/>
      <c r="I16" s="261"/>
      <c r="J16" s="534"/>
      <c r="K16" s="534"/>
      <c r="L16" s="534"/>
      <c r="M16" s="534"/>
      <c r="N16" s="534"/>
      <c r="O16" s="534"/>
      <c r="P16" s="534"/>
    </row>
    <row r="17" spans="1:16" s="122" customFormat="1" ht="21.75" customHeight="1">
      <c r="A17" s="534"/>
      <c r="B17" s="534"/>
      <c r="C17" s="534"/>
      <c r="D17" s="534"/>
      <c r="E17" s="534"/>
      <c r="F17" s="534"/>
      <c r="G17" s="534"/>
      <c r="H17" s="261"/>
      <c r="I17" s="261"/>
      <c r="J17" s="534"/>
      <c r="K17" s="534"/>
      <c r="L17" s="534"/>
      <c r="M17" s="534"/>
      <c r="N17" s="534"/>
      <c r="O17" s="534"/>
      <c r="P17" s="534"/>
    </row>
    <row r="18" spans="1:16" s="122" customFormat="1" ht="21" customHeight="1">
      <c r="A18" s="534"/>
      <c r="B18" s="534"/>
      <c r="C18" s="534"/>
      <c r="D18" s="534"/>
      <c r="E18" s="534"/>
      <c r="F18" s="534"/>
      <c r="G18" s="534"/>
      <c r="H18" s="534"/>
      <c r="I18" s="534"/>
      <c r="J18" s="534"/>
      <c r="K18" s="534"/>
      <c r="L18" s="534"/>
      <c r="M18" s="534"/>
      <c r="N18" s="534"/>
      <c r="O18" s="534"/>
      <c r="P18" s="534"/>
    </row>
    <row r="19" spans="1:16" s="122" customFormat="1" ht="21.75" customHeight="1">
      <c r="A19" s="534"/>
      <c r="B19" s="534"/>
      <c r="C19" s="534"/>
      <c r="D19" s="534"/>
      <c r="E19" s="534"/>
      <c r="F19" s="534"/>
      <c r="G19" s="534"/>
      <c r="H19" s="261"/>
      <c r="I19" s="261"/>
      <c r="J19" s="534"/>
      <c r="K19" s="534"/>
      <c r="L19" s="534"/>
      <c r="M19" s="534"/>
      <c r="N19" s="534"/>
      <c r="O19" s="534"/>
      <c r="P19" s="534"/>
    </row>
    <row r="20" spans="1:16" s="122" customFormat="1" ht="21.75" customHeight="1">
      <c r="A20" s="534"/>
      <c r="B20" s="534"/>
      <c r="C20" s="534"/>
      <c r="D20" s="534"/>
      <c r="E20" s="534"/>
      <c r="F20" s="534"/>
      <c r="G20" s="534"/>
      <c r="H20" s="261"/>
      <c r="I20" s="261"/>
      <c r="J20" s="534"/>
      <c r="K20" s="534"/>
      <c r="L20" s="534"/>
      <c r="M20" s="534"/>
      <c r="N20" s="534"/>
      <c r="O20" s="534"/>
      <c r="P20" s="534"/>
    </row>
    <row r="21" spans="1:16" s="122" customFormat="1" ht="21" customHeight="1">
      <c r="A21" s="534"/>
      <c r="B21" s="534"/>
      <c r="C21" s="534"/>
      <c r="D21" s="534"/>
      <c r="E21" s="534"/>
      <c r="F21" s="534"/>
      <c r="G21" s="534"/>
      <c r="H21" s="534"/>
      <c r="I21" s="534"/>
      <c r="J21" s="534"/>
      <c r="K21" s="534"/>
      <c r="L21" s="534"/>
      <c r="M21" s="534"/>
      <c r="N21" s="534"/>
      <c r="O21" s="534"/>
      <c r="P21" s="534"/>
    </row>
    <row r="22" spans="1:16" s="122" customFormat="1" ht="21.75" customHeight="1">
      <c r="A22" s="534"/>
      <c r="B22" s="534"/>
      <c r="C22" s="534"/>
      <c r="D22" s="534"/>
      <c r="E22" s="534"/>
      <c r="F22" s="534"/>
      <c r="G22" s="534"/>
      <c r="H22" s="261"/>
      <c r="I22" s="261"/>
      <c r="J22" s="534"/>
      <c r="K22" s="534"/>
      <c r="L22" s="534"/>
      <c r="M22" s="534"/>
      <c r="N22" s="534"/>
      <c r="O22" s="534"/>
      <c r="P22" s="534"/>
    </row>
    <row r="23" spans="1:16" s="122" customFormat="1" ht="21.75" customHeight="1">
      <c r="A23" s="534"/>
      <c r="B23" s="534"/>
      <c r="C23" s="534"/>
      <c r="D23" s="534"/>
      <c r="E23" s="534"/>
      <c r="F23" s="534"/>
      <c r="G23" s="534"/>
      <c r="H23" s="261"/>
      <c r="I23" s="261"/>
      <c r="J23" s="534"/>
      <c r="K23" s="534"/>
      <c r="L23" s="534"/>
      <c r="M23" s="534"/>
      <c r="N23" s="534"/>
      <c r="O23" s="534"/>
      <c r="P23" s="534"/>
    </row>
    <row r="24" spans="1:16" s="122" customFormat="1" ht="21" customHeight="1">
      <c r="A24" s="534"/>
      <c r="B24" s="534"/>
      <c r="C24" s="534"/>
      <c r="D24" s="534"/>
      <c r="E24" s="534"/>
      <c r="F24" s="534"/>
      <c r="G24" s="534"/>
      <c r="H24" s="534"/>
      <c r="I24" s="534"/>
      <c r="J24" s="534"/>
      <c r="K24" s="534"/>
      <c r="L24" s="534"/>
      <c r="M24" s="534"/>
      <c r="N24" s="534"/>
      <c r="O24" s="534"/>
      <c r="P24" s="534"/>
    </row>
    <row r="25" spans="1:16" s="122" customFormat="1" ht="21.75" customHeight="1">
      <c r="A25" s="534"/>
      <c r="B25" s="534"/>
      <c r="C25" s="534"/>
      <c r="D25" s="534"/>
      <c r="E25" s="534"/>
      <c r="F25" s="534"/>
      <c r="G25" s="534"/>
      <c r="H25" s="261"/>
      <c r="I25" s="261"/>
      <c r="J25" s="534"/>
      <c r="K25" s="534"/>
      <c r="L25" s="534"/>
      <c r="M25" s="534"/>
      <c r="N25" s="534"/>
      <c r="O25" s="534"/>
      <c r="P25" s="534"/>
    </row>
    <row r="26" spans="1:16" s="122" customFormat="1" ht="21.75" customHeight="1">
      <c r="A26" s="534"/>
      <c r="B26" s="534"/>
      <c r="C26" s="534"/>
      <c r="D26" s="534"/>
      <c r="E26" s="534"/>
      <c r="F26" s="534"/>
      <c r="G26" s="534"/>
      <c r="H26" s="261"/>
      <c r="I26" s="261"/>
      <c r="J26" s="534"/>
      <c r="K26" s="534"/>
      <c r="L26" s="534"/>
      <c r="M26" s="534"/>
      <c r="N26" s="534"/>
      <c r="O26" s="534"/>
      <c r="P26" s="534"/>
    </row>
    <row r="27" spans="1:16" s="122" customFormat="1" ht="21" customHeight="1">
      <c r="A27" s="534"/>
      <c r="B27" s="534"/>
      <c r="C27" s="534"/>
      <c r="D27" s="534"/>
      <c r="E27" s="534"/>
      <c r="F27" s="534"/>
      <c r="G27" s="534"/>
      <c r="H27" s="534"/>
      <c r="I27" s="534"/>
      <c r="J27" s="534"/>
      <c r="K27" s="534"/>
      <c r="L27" s="534"/>
      <c r="M27" s="534"/>
      <c r="N27" s="534"/>
      <c r="O27" s="534"/>
      <c r="P27" s="534"/>
    </row>
    <row r="28" spans="1:16" s="122" customFormat="1" ht="21.75" customHeight="1">
      <c r="A28" s="534"/>
      <c r="B28" s="534"/>
      <c r="C28" s="534"/>
      <c r="D28" s="534"/>
      <c r="E28" s="534"/>
      <c r="F28" s="534"/>
      <c r="G28" s="534"/>
      <c r="H28" s="261"/>
      <c r="I28" s="261"/>
      <c r="J28" s="534"/>
      <c r="K28" s="534"/>
      <c r="L28" s="534"/>
      <c r="M28" s="534"/>
      <c r="N28" s="534"/>
      <c r="O28" s="534"/>
      <c r="P28" s="534"/>
    </row>
    <row r="29" spans="1:16" s="122" customFormat="1" ht="21.75" customHeight="1">
      <c r="A29" s="534"/>
      <c r="B29" s="534"/>
      <c r="C29" s="534"/>
      <c r="D29" s="534"/>
      <c r="E29" s="534"/>
      <c r="F29" s="534"/>
      <c r="G29" s="534"/>
      <c r="H29" s="261"/>
      <c r="I29" s="261"/>
      <c r="J29" s="534"/>
      <c r="K29" s="534"/>
      <c r="L29" s="534"/>
      <c r="M29" s="534"/>
      <c r="N29" s="534"/>
      <c r="O29" s="534"/>
      <c r="P29" s="534"/>
    </row>
    <row r="30" spans="1:16" s="122" customFormat="1" ht="21" customHeight="1">
      <c r="A30" s="534"/>
      <c r="B30" s="534"/>
      <c r="C30" s="534"/>
      <c r="D30" s="534"/>
      <c r="E30" s="534"/>
      <c r="F30" s="534"/>
      <c r="G30" s="534"/>
      <c r="H30" s="534"/>
      <c r="I30" s="534"/>
      <c r="J30" s="534"/>
      <c r="K30" s="534"/>
      <c r="L30" s="534"/>
      <c r="M30" s="534"/>
      <c r="N30" s="534"/>
      <c r="O30" s="534"/>
      <c r="P30" s="534"/>
    </row>
    <row r="31" spans="1:16" s="122" customFormat="1" ht="21.75" customHeight="1">
      <c r="A31" s="534"/>
      <c r="B31" s="534"/>
      <c r="C31" s="534"/>
      <c r="D31" s="534"/>
      <c r="E31" s="534"/>
      <c r="F31" s="534"/>
      <c r="G31" s="534"/>
      <c r="H31" s="261"/>
      <c r="I31" s="261"/>
      <c r="J31" s="534"/>
      <c r="K31" s="534"/>
      <c r="L31" s="534"/>
      <c r="M31" s="534"/>
      <c r="N31" s="534"/>
      <c r="O31" s="534"/>
      <c r="P31" s="534"/>
    </row>
    <row r="32" spans="1:16" s="122" customFormat="1" ht="21.75" customHeight="1">
      <c r="A32" s="534"/>
      <c r="B32" s="534"/>
      <c r="C32" s="534"/>
      <c r="D32" s="534"/>
      <c r="E32" s="534"/>
      <c r="F32" s="534"/>
      <c r="G32" s="534"/>
      <c r="H32" s="261"/>
      <c r="I32" s="261"/>
      <c r="J32" s="534"/>
      <c r="K32" s="534"/>
      <c r="L32" s="534"/>
      <c r="M32" s="534"/>
      <c r="N32" s="534"/>
      <c r="O32" s="534"/>
      <c r="P32" s="534"/>
    </row>
    <row r="33" spans="1:16" s="122" customFormat="1" ht="21" customHeight="1">
      <c r="A33" s="534"/>
      <c r="B33" s="534"/>
      <c r="C33" s="534"/>
      <c r="D33" s="534"/>
      <c r="E33" s="534"/>
      <c r="F33" s="534"/>
      <c r="G33" s="534"/>
      <c r="H33" s="534"/>
      <c r="I33" s="534"/>
      <c r="J33" s="534"/>
      <c r="K33" s="534"/>
      <c r="L33" s="534"/>
      <c r="M33" s="534"/>
      <c r="N33" s="534"/>
      <c r="O33" s="534"/>
      <c r="P33" s="534"/>
    </row>
    <row r="34" spans="1:16" s="122" customFormat="1" ht="21.75" customHeight="1">
      <c r="A34" s="534"/>
      <c r="B34" s="534"/>
      <c r="C34" s="534"/>
      <c r="D34" s="534"/>
      <c r="E34" s="534"/>
      <c r="F34" s="534"/>
      <c r="G34" s="534"/>
      <c r="H34" s="261"/>
      <c r="I34" s="261"/>
      <c r="J34" s="534"/>
      <c r="K34" s="534"/>
      <c r="L34" s="534"/>
      <c r="M34" s="534"/>
      <c r="N34" s="534"/>
      <c r="O34" s="534"/>
      <c r="P34" s="534"/>
    </row>
    <row r="35" spans="1:16" s="122" customFormat="1" ht="21.75" customHeight="1">
      <c r="A35" s="534"/>
      <c r="B35" s="534"/>
      <c r="C35" s="534"/>
      <c r="D35" s="534"/>
      <c r="E35" s="534"/>
      <c r="F35" s="534"/>
      <c r="G35" s="534"/>
      <c r="H35" s="261"/>
      <c r="I35" s="261"/>
      <c r="J35" s="534"/>
      <c r="K35" s="534"/>
      <c r="L35" s="534"/>
      <c r="M35" s="534"/>
      <c r="N35" s="534"/>
      <c r="O35" s="534"/>
      <c r="P35" s="534"/>
    </row>
    <row r="36" spans="1:16" s="122" customFormat="1" ht="21" customHeight="1">
      <c r="A36" s="1305" t="s">
        <v>746</v>
      </c>
      <c r="B36" s="1305"/>
      <c r="C36" s="1305"/>
      <c r="D36" s="1305"/>
      <c r="E36" s="1305"/>
      <c r="F36" s="1305"/>
      <c r="G36" s="1305"/>
      <c r="H36" s="1305"/>
      <c r="I36" s="1305"/>
      <c r="J36" s="1305"/>
      <c r="K36" s="1305"/>
      <c r="L36" s="1305"/>
      <c r="M36" s="1305"/>
      <c r="N36" s="1305"/>
      <c r="O36" s="1305"/>
      <c r="P36" s="1305"/>
    </row>
    <row r="37" spans="1:16" s="122" customFormat="1" ht="21.75" customHeight="1">
      <c r="A37" s="534"/>
      <c r="B37" s="534"/>
      <c r="C37" s="534"/>
      <c r="D37" s="534"/>
      <c r="E37" s="534"/>
      <c r="F37" s="534"/>
      <c r="G37" s="534"/>
      <c r="H37" s="261"/>
      <c r="I37" s="261"/>
      <c r="J37" s="534"/>
      <c r="K37" s="534"/>
      <c r="L37" s="534"/>
      <c r="M37" s="534"/>
      <c r="N37" s="534"/>
      <c r="O37" s="534"/>
      <c r="P37" s="380" t="str">
        <f>様式7!F4</f>
        <v>○○○○○○○○○○○ＥＳＣＯ事業</v>
      </c>
    </row>
    <row r="38" spans="1:16" ht="21.75" customHeight="1">
      <c r="H38" s="1"/>
      <c r="I38" s="1"/>
    </row>
    <row r="39" spans="1:16" ht="21" customHeight="1"/>
    <row r="40" spans="1:16" ht="21.75" customHeight="1">
      <c r="H40" s="1"/>
      <c r="I40" s="1"/>
    </row>
    <row r="41" spans="1:16" ht="21.75" customHeight="1">
      <c r="H41" s="1"/>
      <c r="I41" s="1"/>
    </row>
    <row r="42" spans="1:16" ht="21" customHeight="1"/>
    <row r="43" spans="1:16" ht="21.75" customHeight="1">
      <c r="H43" s="1"/>
      <c r="I43" s="1"/>
    </row>
    <row r="44" spans="1:16" s="12" customFormat="1" ht="19.2">
      <c r="H44" s="13"/>
      <c r="I44" s="13"/>
      <c r="J44" s="14"/>
    </row>
  </sheetData>
  <mergeCells count="5">
    <mergeCell ref="A6:K7"/>
    <mergeCell ref="A9:P10"/>
    <mergeCell ref="A36:P36"/>
    <mergeCell ref="A11:P11"/>
    <mergeCell ref="O1:P1"/>
  </mergeCells>
  <phoneticPr fontId="6"/>
  <pageMargins left="0.7" right="0.7" top="0.75" bottom="0.75" header="0.3" footer="0.3"/>
  <pageSetup paperSize="9" scale="99" orientation="portrait" r:id="rId1"/>
  <headerFooter alignWithMargins="0"/>
  <legacy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45F05-7393-46B8-8E11-87A55C5430AE}">
  <sheetPr>
    <pageSetUpPr fitToPage="1"/>
  </sheetPr>
  <dimension ref="A1:L45"/>
  <sheetViews>
    <sheetView view="pageBreakPreview" topLeftCell="A25" zoomScaleNormal="100" zoomScaleSheetLayoutView="100" workbookViewId="0">
      <selection activeCell="AJ46" sqref="AJ46"/>
    </sheetView>
  </sheetViews>
  <sheetFormatPr defaultRowHeight="13.2"/>
  <cols>
    <col min="1" max="2" width="3.21875" style="160" customWidth="1"/>
    <col min="3" max="3" width="28.33203125" style="160" customWidth="1"/>
    <col min="4" max="4" width="11.88671875" style="160" customWidth="1"/>
    <col min="5" max="5" width="12.88671875" style="160" customWidth="1"/>
    <col min="6" max="6" width="16.88671875" style="160" customWidth="1"/>
    <col min="7" max="7" width="16.109375" style="160" customWidth="1"/>
    <col min="8" max="8" width="2.77734375" style="160" customWidth="1"/>
    <col min="9" max="9" width="11.77734375" style="160" customWidth="1"/>
    <col min="10" max="10" width="5.44140625" style="160" bestFit="1" customWidth="1"/>
    <col min="11" max="11" width="5.44140625" style="1098" customWidth="1"/>
    <col min="12" max="12" width="57.44140625" style="192" customWidth="1"/>
    <col min="13" max="256" width="8.88671875" style="160"/>
    <col min="257" max="258" width="3.21875" style="160" customWidth="1"/>
    <col min="259" max="259" width="28.33203125" style="160" customWidth="1"/>
    <col min="260" max="260" width="11.88671875" style="160" customWidth="1"/>
    <col min="261" max="261" width="12.88671875" style="160" customWidth="1"/>
    <col min="262" max="262" width="16.88671875" style="160" customWidth="1"/>
    <col min="263" max="263" width="16.109375" style="160" customWidth="1"/>
    <col min="264" max="264" width="2.77734375" style="160" customWidth="1"/>
    <col min="265" max="265" width="11.77734375" style="160" customWidth="1"/>
    <col min="266" max="266" width="5.44140625" style="160" bestFit="1" customWidth="1"/>
    <col min="267" max="267" width="5.44140625" style="160" customWidth="1"/>
    <col min="268" max="268" width="57.44140625" style="160" customWidth="1"/>
    <col min="269" max="512" width="8.88671875" style="160"/>
    <col min="513" max="514" width="3.21875" style="160" customWidth="1"/>
    <col min="515" max="515" width="28.33203125" style="160" customWidth="1"/>
    <col min="516" max="516" width="11.88671875" style="160" customWidth="1"/>
    <col min="517" max="517" width="12.88671875" style="160" customWidth="1"/>
    <col min="518" max="518" width="16.88671875" style="160" customWidth="1"/>
    <col min="519" max="519" width="16.109375" style="160" customWidth="1"/>
    <col min="520" max="520" width="2.77734375" style="160" customWidth="1"/>
    <col min="521" max="521" width="11.77734375" style="160" customWidth="1"/>
    <col min="522" max="522" width="5.44140625" style="160" bestFit="1" customWidth="1"/>
    <col min="523" max="523" width="5.44140625" style="160" customWidth="1"/>
    <col min="524" max="524" width="57.44140625" style="160" customWidth="1"/>
    <col min="525" max="768" width="8.88671875" style="160"/>
    <col min="769" max="770" width="3.21875" style="160" customWidth="1"/>
    <col min="771" max="771" width="28.33203125" style="160" customWidth="1"/>
    <col min="772" max="772" width="11.88671875" style="160" customWidth="1"/>
    <col min="773" max="773" width="12.88671875" style="160" customWidth="1"/>
    <col min="774" max="774" width="16.88671875" style="160" customWidth="1"/>
    <col min="775" max="775" width="16.109375" style="160" customWidth="1"/>
    <col min="776" max="776" width="2.77734375" style="160" customWidth="1"/>
    <col min="777" max="777" width="11.77734375" style="160" customWidth="1"/>
    <col min="778" max="778" width="5.44140625" style="160" bestFit="1" customWidth="1"/>
    <col min="779" max="779" width="5.44140625" style="160" customWidth="1"/>
    <col min="780" max="780" width="57.44140625" style="160" customWidth="1"/>
    <col min="781" max="1024" width="8.88671875" style="160"/>
    <col min="1025" max="1026" width="3.21875" style="160" customWidth="1"/>
    <col min="1027" max="1027" width="28.33203125" style="160" customWidth="1"/>
    <col min="1028" max="1028" width="11.88671875" style="160" customWidth="1"/>
    <col min="1029" max="1029" width="12.88671875" style="160" customWidth="1"/>
    <col min="1030" max="1030" width="16.88671875" style="160" customWidth="1"/>
    <col min="1031" max="1031" width="16.109375" style="160" customWidth="1"/>
    <col min="1032" max="1032" width="2.77734375" style="160" customWidth="1"/>
    <col min="1033" max="1033" width="11.77734375" style="160" customWidth="1"/>
    <col min="1034" max="1034" width="5.44140625" style="160" bestFit="1" customWidth="1"/>
    <col min="1035" max="1035" width="5.44140625" style="160" customWidth="1"/>
    <col min="1036" max="1036" width="57.44140625" style="160" customWidth="1"/>
    <col min="1037" max="1280" width="8.88671875" style="160"/>
    <col min="1281" max="1282" width="3.21875" style="160" customWidth="1"/>
    <col min="1283" max="1283" width="28.33203125" style="160" customWidth="1"/>
    <col min="1284" max="1284" width="11.88671875" style="160" customWidth="1"/>
    <col min="1285" max="1285" width="12.88671875" style="160" customWidth="1"/>
    <col min="1286" max="1286" width="16.88671875" style="160" customWidth="1"/>
    <col min="1287" max="1287" width="16.109375" style="160" customWidth="1"/>
    <col min="1288" max="1288" width="2.77734375" style="160" customWidth="1"/>
    <col min="1289" max="1289" width="11.77734375" style="160" customWidth="1"/>
    <col min="1290" max="1290" width="5.44140625" style="160" bestFit="1" customWidth="1"/>
    <col min="1291" max="1291" width="5.44140625" style="160" customWidth="1"/>
    <col min="1292" max="1292" width="57.44140625" style="160" customWidth="1"/>
    <col min="1293" max="1536" width="8.88671875" style="160"/>
    <col min="1537" max="1538" width="3.21875" style="160" customWidth="1"/>
    <col min="1539" max="1539" width="28.33203125" style="160" customWidth="1"/>
    <col min="1540" max="1540" width="11.88671875" style="160" customWidth="1"/>
    <col min="1541" max="1541" width="12.88671875" style="160" customWidth="1"/>
    <col min="1542" max="1542" width="16.88671875" style="160" customWidth="1"/>
    <col min="1543" max="1543" width="16.109375" style="160" customWidth="1"/>
    <col min="1544" max="1544" width="2.77734375" style="160" customWidth="1"/>
    <col min="1545" max="1545" width="11.77734375" style="160" customWidth="1"/>
    <col min="1546" max="1546" width="5.44140625" style="160" bestFit="1" customWidth="1"/>
    <col min="1547" max="1547" width="5.44140625" style="160" customWidth="1"/>
    <col min="1548" max="1548" width="57.44140625" style="160" customWidth="1"/>
    <col min="1549" max="1792" width="8.88671875" style="160"/>
    <col min="1793" max="1794" width="3.21875" style="160" customWidth="1"/>
    <col min="1795" max="1795" width="28.33203125" style="160" customWidth="1"/>
    <col min="1796" max="1796" width="11.88671875" style="160" customWidth="1"/>
    <col min="1797" max="1797" width="12.88671875" style="160" customWidth="1"/>
    <col min="1798" max="1798" width="16.88671875" style="160" customWidth="1"/>
    <col min="1799" max="1799" width="16.109375" style="160" customWidth="1"/>
    <col min="1800" max="1800" width="2.77734375" style="160" customWidth="1"/>
    <col min="1801" max="1801" width="11.77734375" style="160" customWidth="1"/>
    <col min="1802" max="1802" width="5.44140625" style="160" bestFit="1" customWidth="1"/>
    <col min="1803" max="1803" width="5.44140625" style="160" customWidth="1"/>
    <col min="1804" max="1804" width="57.44140625" style="160" customWidth="1"/>
    <col min="1805" max="2048" width="8.88671875" style="160"/>
    <col min="2049" max="2050" width="3.21875" style="160" customWidth="1"/>
    <col min="2051" max="2051" width="28.33203125" style="160" customWidth="1"/>
    <col min="2052" max="2052" width="11.88671875" style="160" customWidth="1"/>
    <col min="2053" max="2053" width="12.88671875" style="160" customWidth="1"/>
    <col min="2054" max="2054" width="16.88671875" style="160" customWidth="1"/>
    <col min="2055" max="2055" width="16.109375" style="160" customWidth="1"/>
    <col min="2056" max="2056" width="2.77734375" style="160" customWidth="1"/>
    <col min="2057" max="2057" width="11.77734375" style="160" customWidth="1"/>
    <col min="2058" max="2058" width="5.44140625" style="160" bestFit="1" customWidth="1"/>
    <col min="2059" max="2059" width="5.44140625" style="160" customWidth="1"/>
    <col min="2060" max="2060" width="57.44140625" style="160" customWidth="1"/>
    <col min="2061" max="2304" width="8.88671875" style="160"/>
    <col min="2305" max="2306" width="3.21875" style="160" customWidth="1"/>
    <col min="2307" max="2307" width="28.33203125" style="160" customWidth="1"/>
    <col min="2308" max="2308" width="11.88671875" style="160" customWidth="1"/>
    <col min="2309" max="2309" width="12.88671875" style="160" customWidth="1"/>
    <col min="2310" max="2310" width="16.88671875" style="160" customWidth="1"/>
    <col min="2311" max="2311" width="16.109375" style="160" customWidth="1"/>
    <col min="2312" max="2312" width="2.77734375" style="160" customWidth="1"/>
    <col min="2313" max="2313" width="11.77734375" style="160" customWidth="1"/>
    <col min="2314" max="2314" width="5.44140625" style="160" bestFit="1" customWidth="1"/>
    <col min="2315" max="2315" width="5.44140625" style="160" customWidth="1"/>
    <col min="2316" max="2316" width="57.44140625" style="160" customWidth="1"/>
    <col min="2317" max="2560" width="8.88671875" style="160"/>
    <col min="2561" max="2562" width="3.21875" style="160" customWidth="1"/>
    <col min="2563" max="2563" width="28.33203125" style="160" customWidth="1"/>
    <col min="2564" max="2564" width="11.88671875" style="160" customWidth="1"/>
    <col min="2565" max="2565" width="12.88671875" style="160" customWidth="1"/>
    <col min="2566" max="2566" width="16.88671875" style="160" customWidth="1"/>
    <col min="2567" max="2567" width="16.109375" style="160" customWidth="1"/>
    <col min="2568" max="2568" width="2.77734375" style="160" customWidth="1"/>
    <col min="2569" max="2569" width="11.77734375" style="160" customWidth="1"/>
    <col min="2570" max="2570" width="5.44140625" style="160" bestFit="1" customWidth="1"/>
    <col min="2571" max="2571" width="5.44140625" style="160" customWidth="1"/>
    <col min="2572" max="2572" width="57.44140625" style="160" customWidth="1"/>
    <col min="2573" max="2816" width="8.88671875" style="160"/>
    <col min="2817" max="2818" width="3.21875" style="160" customWidth="1"/>
    <col min="2819" max="2819" width="28.33203125" style="160" customWidth="1"/>
    <col min="2820" max="2820" width="11.88671875" style="160" customWidth="1"/>
    <col min="2821" max="2821" width="12.88671875" style="160" customWidth="1"/>
    <col min="2822" max="2822" width="16.88671875" style="160" customWidth="1"/>
    <col min="2823" max="2823" width="16.109375" style="160" customWidth="1"/>
    <col min="2824" max="2824" width="2.77734375" style="160" customWidth="1"/>
    <col min="2825" max="2825" width="11.77734375" style="160" customWidth="1"/>
    <col min="2826" max="2826" width="5.44140625" style="160" bestFit="1" customWidth="1"/>
    <col min="2827" max="2827" width="5.44140625" style="160" customWidth="1"/>
    <col min="2828" max="2828" width="57.44140625" style="160" customWidth="1"/>
    <col min="2829" max="3072" width="8.88671875" style="160"/>
    <col min="3073" max="3074" width="3.21875" style="160" customWidth="1"/>
    <col min="3075" max="3075" width="28.33203125" style="160" customWidth="1"/>
    <col min="3076" max="3076" width="11.88671875" style="160" customWidth="1"/>
    <col min="3077" max="3077" width="12.88671875" style="160" customWidth="1"/>
    <col min="3078" max="3078" width="16.88671875" style="160" customWidth="1"/>
    <col min="3079" max="3079" width="16.109375" style="160" customWidth="1"/>
    <col min="3080" max="3080" width="2.77734375" style="160" customWidth="1"/>
    <col min="3081" max="3081" width="11.77734375" style="160" customWidth="1"/>
    <col min="3082" max="3082" width="5.44140625" style="160" bestFit="1" customWidth="1"/>
    <col min="3083" max="3083" width="5.44140625" style="160" customWidth="1"/>
    <col min="3084" max="3084" width="57.44140625" style="160" customWidth="1"/>
    <col min="3085" max="3328" width="8.88671875" style="160"/>
    <col min="3329" max="3330" width="3.21875" style="160" customWidth="1"/>
    <col min="3331" max="3331" width="28.33203125" style="160" customWidth="1"/>
    <col min="3332" max="3332" width="11.88671875" style="160" customWidth="1"/>
    <col min="3333" max="3333" width="12.88671875" style="160" customWidth="1"/>
    <col min="3334" max="3334" width="16.88671875" style="160" customWidth="1"/>
    <col min="3335" max="3335" width="16.109375" style="160" customWidth="1"/>
    <col min="3336" max="3336" width="2.77734375" style="160" customWidth="1"/>
    <col min="3337" max="3337" width="11.77734375" style="160" customWidth="1"/>
    <col min="3338" max="3338" width="5.44140625" style="160" bestFit="1" customWidth="1"/>
    <col min="3339" max="3339" width="5.44140625" style="160" customWidth="1"/>
    <col min="3340" max="3340" width="57.44140625" style="160" customWidth="1"/>
    <col min="3341" max="3584" width="8.88671875" style="160"/>
    <col min="3585" max="3586" width="3.21875" style="160" customWidth="1"/>
    <col min="3587" max="3587" width="28.33203125" style="160" customWidth="1"/>
    <col min="3588" max="3588" width="11.88671875" style="160" customWidth="1"/>
    <col min="3589" max="3589" width="12.88671875" style="160" customWidth="1"/>
    <col min="3590" max="3590" width="16.88671875" style="160" customWidth="1"/>
    <col min="3591" max="3591" width="16.109375" style="160" customWidth="1"/>
    <col min="3592" max="3592" width="2.77734375" style="160" customWidth="1"/>
    <col min="3593" max="3593" width="11.77734375" style="160" customWidth="1"/>
    <col min="3594" max="3594" width="5.44140625" style="160" bestFit="1" customWidth="1"/>
    <col min="3595" max="3595" width="5.44140625" style="160" customWidth="1"/>
    <col min="3596" max="3596" width="57.44140625" style="160" customWidth="1"/>
    <col min="3597" max="3840" width="8.88671875" style="160"/>
    <col min="3841" max="3842" width="3.21875" style="160" customWidth="1"/>
    <col min="3843" max="3843" width="28.33203125" style="160" customWidth="1"/>
    <col min="3844" max="3844" width="11.88671875" style="160" customWidth="1"/>
    <col min="3845" max="3845" width="12.88671875" style="160" customWidth="1"/>
    <col min="3846" max="3846" width="16.88671875" style="160" customWidth="1"/>
    <col min="3847" max="3847" width="16.109375" style="160" customWidth="1"/>
    <col min="3848" max="3848" width="2.77734375" style="160" customWidth="1"/>
    <col min="3849" max="3849" width="11.77734375" style="160" customWidth="1"/>
    <col min="3850" max="3850" width="5.44140625" style="160" bestFit="1" customWidth="1"/>
    <col min="3851" max="3851" width="5.44140625" style="160" customWidth="1"/>
    <col min="3852" max="3852" width="57.44140625" style="160" customWidth="1"/>
    <col min="3853" max="4096" width="8.88671875" style="160"/>
    <col min="4097" max="4098" width="3.21875" style="160" customWidth="1"/>
    <col min="4099" max="4099" width="28.33203125" style="160" customWidth="1"/>
    <col min="4100" max="4100" width="11.88671875" style="160" customWidth="1"/>
    <col min="4101" max="4101" width="12.88671875" style="160" customWidth="1"/>
    <col min="4102" max="4102" width="16.88671875" style="160" customWidth="1"/>
    <col min="4103" max="4103" width="16.109375" style="160" customWidth="1"/>
    <col min="4104" max="4104" width="2.77734375" style="160" customWidth="1"/>
    <col min="4105" max="4105" width="11.77734375" style="160" customWidth="1"/>
    <col min="4106" max="4106" width="5.44140625" style="160" bestFit="1" customWidth="1"/>
    <col min="4107" max="4107" width="5.44140625" style="160" customWidth="1"/>
    <col min="4108" max="4108" width="57.44140625" style="160" customWidth="1"/>
    <col min="4109" max="4352" width="8.88671875" style="160"/>
    <col min="4353" max="4354" width="3.21875" style="160" customWidth="1"/>
    <col min="4355" max="4355" width="28.33203125" style="160" customWidth="1"/>
    <col min="4356" max="4356" width="11.88671875" style="160" customWidth="1"/>
    <col min="4357" max="4357" width="12.88671875" style="160" customWidth="1"/>
    <col min="4358" max="4358" width="16.88671875" style="160" customWidth="1"/>
    <col min="4359" max="4359" width="16.109375" style="160" customWidth="1"/>
    <col min="4360" max="4360" width="2.77734375" style="160" customWidth="1"/>
    <col min="4361" max="4361" width="11.77734375" style="160" customWidth="1"/>
    <col min="4362" max="4362" width="5.44140625" style="160" bestFit="1" customWidth="1"/>
    <col min="4363" max="4363" width="5.44140625" style="160" customWidth="1"/>
    <col min="4364" max="4364" width="57.44140625" style="160" customWidth="1"/>
    <col min="4365" max="4608" width="8.88671875" style="160"/>
    <col min="4609" max="4610" width="3.21875" style="160" customWidth="1"/>
    <col min="4611" max="4611" width="28.33203125" style="160" customWidth="1"/>
    <col min="4612" max="4612" width="11.88671875" style="160" customWidth="1"/>
    <col min="4613" max="4613" width="12.88671875" style="160" customWidth="1"/>
    <col min="4614" max="4614" width="16.88671875" style="160" customWidth="1"/>
    <col min="4615" max="4615" width="16.109375" style="160" customWidth="1"/>
    <col min="4616" max="4616" width="2.77734375" style="160" customWidth="1"/>
    <col min="4617" max="4617" width="11.77734375" style="160" customWidth="1"/>
    <col min="4618" max="4618" width="5.44140625" style="160" bestFit="1" customWidth="1"/>
    <col min="4619" max="4619" width="5.44140625" style="160" customWidth="1"/>
    <col min="4620" max="4620" width="57.44140625" style="160" customWidth="1"/>
    <col min="4621" max="4864" width="8.88671875" style="160"/>
    <col min="4865" max="4866" width="3.21875" style="160" customWidth="1"/>
    <col min="4867" max="4867" width="28.33203125" style="160" customWidth="1"/>
    <col min="4868" max="4868" width="11.88671875" style="160" customWidth="1"/>
    <col min="4869" max="4869" width="12.88671875" style="160" customWidth="1"/>
    <col min="4870" max="4870" width="16.88671875" style="160" customWidth="1"/>
    <col min="4871" max="4871" width="16.109375" style="160" customWidth="1"/>
    <col min="4872" max="4872" width="2.77734375" style="160" customWidth="1"/>
    <col min="4873" max="4873" width="11.77734375" style="160" customWidth="1"/>
    <col min="4874" max="4874" width="5.44140625" style="160" bestFit="1" customWidth="1"/>
    <col min="4875" max="4875" width="5.44140625" style="160" customWidth="1"/>
    <col min="4876" max="4876" width="57.44140625" style="160" customWidth="1"/>
    <col min="4877" max="5120" width="8.88671875" style="160"/>
    <col min="5121" max="5122" width="3.21875" style="160" customWidth="1"/>
    <col min="5123" max="5123" width="28.33203125" style="160" customWidth="1"/>
    <col min="5124" max="5124" width="11.88671875" style="160" customWidth="1"/>
    <col min="5125" max="5125" width="12.88671875" style="160" customWidth="1"/>
    <col min="5126" max="5126" width="16.88671875" style="160" customWidth="1"/>
    <col min="5127" max="5127" width="16.109375" style="160" customWidth="1"/>
    <col min="5128" max="5128" width="2.77734375" style="160" customWidth="1"/>
    <col min="5129" max="5129" width="11.77734375" style="160" customWidth="1"/>
    <col min="5130" max="5130" width="5.44140625" style="160" bestFit="1" customWidth="1"/>
    <col min="5131" max="5131" width="5.44140625" style="160" customWidth="1"/>
    <col min="5132" max="5132" width="57.44140625" style="160" customWidth="1"/>
    <col min="5133" max="5376" width="8.88671875" style="160"/>
    <col min="5377" max="5378" width="3.21875" style="160" customWidth="1"/>
    <col min="5379" max="5379" width="28.33203125" style="160" customWidth="1"/>
    <col min="5380" max="5380" width="11.88671875" style="160" customWidth="1"/>
    <col min="5381" max="5381" width="12.88671875" style="160" customWidth="1"/>
    <col min="5382" max="5382" width="16.88671875" style="160" customWidth="1"/>
    <col min="5383" max="5383" width="16.109375" style="160" customWidth="1"/>
    <col min="5384" max="5384" width="2.77734375" style="160" customWidth="1"/>
    <col min="5385" max="5385" width="11.77734375" style="160" customWidth="1"/>
    <col min="5386" max="5386" width="5.44140625" style="160" bestFit="1" customWidth="1"/>
    <col min="5387" max="5387" width="5.44140625" style="160" customWidth="1"/>
    <col min="5388" max="5388" width="57.44140625" style="160" customWidth="1"/>
    <col min="5389" max="5632" width="8.88671875" style="160"/>
    <col min="5633" max="5634" width="3.21875" style="160" customWidth="1"/>
    <col min="5635" max="5635" width="28.33203125" style="160" customWidth="1"/>
    <col min="5636" max="5636" width="11.88671875" style="160" customWidth="1"/>
    <col min="5637" max="5637" width="12.88671875" style="160" customWidth="1"/>
    <col min="5638" max="5638" width="16.88671875" style="160" customWidth="1"/>
    <col min="5639" max="5639" width="16.109375" style="160" customWidth="1"/>
    <col min="5640" max="5640" width="2.77734375" style="160" customWidth="1"/>
    <col min="5641" max="5641" width="11.77734375" style="160" customWidth="1"/>
    <col min="5642" max="5642" width="5.44140625" style="160" bestFit="1" customWidth="1"/>
    <col min="5643" max="5643" width="5.44140625" style="160" customWidth="1"/>
    <col min="5644" max="5644" width="57.44140625" style="160" customWidth="1"/>
    <col min="5645" max="5888" width="8.88671875" style="160"/>
    <col min="5889" max="5890" width="3.21875" style="160" customWidth="1"/>
    <col min="5891" max="5891" width="28.33203125" style="160" customWidth="1"/>
    <col min="5892" max="5892" width="11.88671875" style="160" customWidth="1"/>
    <col min="5893" max="5893" width="12.88671875" style="160" customWidth="1"/>
    <col min="5894" max="5894" width="16.88671875" style="160" customWidth="1"/>
    <col min="5895" max="5895" width="16.109375" style="160" customWidth="1"/>
    <col min="5896" max="5896" width="2.77734375" style="160" customWidth="1"/>
    <col min="5897" max="5897" width="11.77734375" style="160" customWidth="1"/>
    <col min="5898" max="5898" width="5.44140625" style="160" bestFit="1" customWidth="1"/>
    <col min="5899" max="5899" width="5.44140625" style="160" customWidth="1"/>
    <col min="5900" max="5900" width="57.44140625" style="160" customWidth="1"/>
    <col min="5901" max="6144" width="8.88671875" style="160"/>
    <col min="6145" max="6146" width="3.21875" style="160" customWidth="1"/>
    <col min="6147" max="6147" width="28.33203125" style="160" customWidth="1"/>
    <col min="6148" max="6148" width="11.88671875" style="160" customWidth="1"/>
    <col min="6149" max="6149" width="12.88671875" style="160" customWidth="1"/>
    <col min="6150" max="6150" width="16.88671875" style="160" customWidth="1"/>
    <col min="6151" max="6151" width="16.109375" style="160" customWidth="1"/>
    <col min="6152" max="6152" width="2.77734375" style="160" customWidth="1"/>
    <col min="6153" max="6153" width="11.77734375" style="160" customWidth="1"/>
    <col min="6154" max="6154" width="5.44140625" style="160" bestFit="1" customWidth="1"/>
    <col min="6155" max="6155" width="5.44140625" style="160" customWidth="1"/>
    <col min="6156" max="6156" width="57.44140625" style="160" customWidth="1"/>
    <col min="6157" max="6400" width="8.88671875" style="160"/>
    <col min="6401" max="6402" width="3.21875" style="160" customWidth="1"/>
    <col min="6403" max="6403" width="28.33203125" style="160" customWidth="1"/>
    <col min="6404" max="6404" width="11.88671875" style="160" customWidth="1"/>
    <col min="6405" max="6405" width="12.88671875" style="160" customWidth="1"/>
    <col min="6406" max="6406" width="16.88671875" style="160" customWidth="1"/>
    <col min="6407" max="6407" width="16.109375" style="160" customWidth="1"/>
    <col min="6408" max="6408" width="2.77734375" style="160" customWidth="1"/>
    <col min="6409" max="6409" width="11.77734375" style="160" customWidth="1"/>
    <col min="6410" max="6410" width="5.44140625" style="160" bestFit="1" customWidth="1"/>
    <col min="6411" max="6411" width="5.44140625" style="160" customWidth="1"/>
    <col min="6412" max="6412" width="57.44140625" style="160" customWidth="1"/>
    <col min="6413" max="6656" width="8.88671875" style="160"/>
    <col min="6657" max="6658" width="3.21875" style="160" customWidth="1"/>
    <col min="6659" max="6659" width="28.33203125" style="160" customWidth="1"/>
    <col min="6660" max="6660" width="11.88671875" style="160" customWidth="1"/>
    <col min="6661" max="6661" width="12.88671875" style="160" customWidth="1"/>
    <col min="6662" max="6662" width="16.88671875" style="160" customWidth="1"/>
    <col min="6663" max="6663" width="16.109375" style="160" customWidth="1"/>
    <col min="6664" max="6664" width="2.77734375" style="160" customWidth="1"/>
    <col min="6665" max="6665" width="11.77734375" style="160" customWidth="1"/>
    <col min="6666" max="6666" width="5.44140625" style="160" bestFit="1" customWidth="1"/>
    <col min="6667" max="6667" width="5.44140625" style="160" customWidth="1"/>
    <col min="6668" max="6668" width="57.44140625" style="160" customWidth="1"/>
    <col min="6669" max="6912" width="8.88671875" style="160"/>
    <col min="6913" max="6914" width="3.21875" style="160" customWidth="1"/>
    <col min="6915" max="6915" width="28.33203125" style="160" customWidth="1"/>
    <col min="6916" max="6916" width="11.88671875" style="160" customWidth="1"/>
    <col min="6917" max="6917" width="12.88671875" style="160" customWidth="1"/>
    <col min="6918" max="6918" width="16.88671875" style="160" customWidth="1"/>
    <col min="6919" max="6919" width="16.109375" style="160" customWidth="1"/>
    <col min="6920" max="6920" width="2.77734375" style="160" customWidth="1"/>
    <col min="6921" max="6921" width="11.77734375" style="160" customWidth="1"/>
    <col min="6922" max="6922" width="5.44140625" style="160" bestFit="1" customWidth="1"/>
    <col min="6923" max="6923" width="5.44140625" style="160" customWidth="1"/>
    <col min="6924" max="6924" width="57.44140625" style="160" customWidth="1"/>
    <col min="6925" max="7168" width="8.88671875" style="160"/>
    <col min="7169" max="7170" width="3.21875" style="160" customWidth="1"/>
    <col min="7171" max="7171" width="28.33203125" style="160" customWidth="1"/>
    <col min="7172" max="7172" width="11.88671875" style="160" customWidth="1"/>
    <col min="7173" max="7173" width="12.88671875" style="160" customWidth="1"/>
    <col min="7174" max="7174" width="16.88671875" style="160" customWidth="1"/>
    <col min="7175" max="7175" width="16.109375" style="160" customWidth="1"/>
    <col min="7176" max="7176" width="2.77734375" style="160" customWidth="1"/>
    <col min="7177" max="7177" width="11.77734375" style="160" customWidth="1"/>
    <col min="7178" max="7178" width="5.44140625" style="160" bestFit="1" customWidth="1"/>
    <col min="7179" max="7179" width="5.44140625" style="160" customWidth="1"/>
    <col min="7180" max="7180" width="57.44140625" style="160" customWidth="1"/>
    <col min="7181" max="7424" width="8.88671875" style="160"/>
    <col min="7425" max="7426" width="3.21875" style="160" customWidth="1"/>
    <col min="7427" max="7427" width="28.33203125" style="160" customWidth="1"/>
    <col min="7428" max="7428" width="11.88671875" style="160" customWidth="1"/>
    <col min="7429" max="7429" width="12.88671875" style="160" customWidth="1"/>
    <col min="7430" max="7430" width="16.88671875" style="160" customWidth="1"/>
    <col min="7431" max="7431" width="16.109375" style="160" customWidth="1"/>
    <col min="7432" max="7432" width="2.77734375" style="160" customWidth="1"/>
    <col min="7433" max="7433" width="11.77734375" style="160" customWidth="1"/>
    <col min="7434" max="7434" width="5.44140625" style="160" bestFit="1" customWidth="1"/>
    <col min="7435" max="7435" width="5.44140625" style="160" customWidth="1"/>
    <col min="7436" max="7436" width="57.44140625" style="160" customWidth="1"/>
    <col min="7437" max="7680" width="8.88671875" style="160"/>
    <col min="7681" max="7682" width="3.21875" style="160" customWidth="1"/>
    <col min="7683" max="7683" width="28.33203125" style="160" customWidth="1"/>
    <col min="7684" max="7684" width="11.88671875" style="160" customWidth="1"/>
    <col min="7685" max="7685" width="12.88671875" style="160" customWidth="1"/>
    <col min="7686" max="7686" width="16.88671875" style="160" customWidth="1"/>
    <col min="7687" max="7687" width="16.109375" style="160" customWidth="1"/>
    <col min="7688" max="7688" width="2.77734375" style="160" customWidth="1"/>
    <col min="7689" max="7689" width="11.77734375" style="160" customWidth="1"/>
    <col min="7690" max="7690" width="5.44140625" style="160" bestFit="1" customWidth="1"/>
    <col min="7691" max="7691" width="5.44140625" style="160" customWidth="1"/>
    <col min="7692" max="7692" width="57.44140625" style="160" customWidth="1"/>
    <col min="7693" max="7936" width="8.88671875" style="160"/>
    <col min="7937" max="7938" width="3.21875" style="160" customWidth="1"/>
    <col min="7939" max="7939" width="28.33203125" style="160" customWidth="1"/>
    <col min="7940" max="7940" width="11.88671875" style="160" customWidth="1"/>
    <col min="7941" max="7941" width="12.88671875" style="160" customWidth="1"/>
    <col min="7942" max="7942" width="16.88671875" style="160" customWidth="1"/>
    <col min="7943" max="7943" width="16.109375" style="160" customWidth="1"/>
    <col min="7944" max="7944" width="2.77734375" style="160" customWidth="1"/>
    <col min="7945" max="7945" width="11.77734375" style="160" customWidth="1"/>
    <col min="7946" max="7946" width="5.44140625" style="160" bestFit="1" customWidth="1"/>
    <col min="7947" max="7947" width="5.44140625" style="160" customWidth="1"/>
    <col min="7948" max="7948" width="57.44140625" style="160" customWidth="1"/>
    <col min="7949" max="8192" width="8.88671875" style="160"/>
    <col min="8193" max="8194" width="3.21875" style="160" customWidth="1"/>
    <col min="8195" max="8195" width="28.33203125" style="160" customWidth="1"/>
    <col min="8196" max="8196" width="11.88671875" style="160" customWidth="1"/>
    <col min="8197" max="8197" width="12.88671875" style="160" customWidth="1"/>
    <col min="8198" max="8198" width="16.88671875" style="160" customWidth="1"/>
    <col min="8199" max="8199" width="16.109375" style="160" customWidth="1"/>
    <col min="8200" max="8200" width="2.77734375" style="160" customWidth="1"/>
    <col min="8201" max="8201" width="11.77734375" style="160" customWidth="1"/>
    <col min="8202" max="8202" width="5.44140625" style="160" bestFit="1" customWidth="1"/>
    <col min="8203" max="8203" width="5.44140625" style="160" customWidth="1"/>
    <col min="8204" max="8204" width="57.44140625" style="160" customWidth="1"/>
    <col min="8205" max="8448" width="8.88671875" style="160"/>
    <col min="8449" max="8450" width="3.21875" style="160" customWidth="1"/>
    <col min="8451" max="8451" width="28.33203125" style="160" customWidth="1"/>
    <col min="8452" max="8452" width="11.88671875" style="160" customWidth="1"/>
    <col min="8453" max="8453" width="12.88671875" style="160" customWidth="1"/>
    <col min="8454" max="8454" width="16.88671875" style="160" customWidth="1"/>
    <col min="8455" max="8455" width="16.109375" style="160" customWidth="1"/>
    <col min="8456" max="8456" width="2.77734375" style="160" customWidth="1"/>
    <col min="8457" max="8457" width="11.77734375" style="160" customWidth="1"/>
    <col min="8458" max="8458" width="5.44140625" style="160" bestFit="1" customWidth="1"/>
    <col min="8459" max="8459" width="5.44140625" style="160" customWidth="1"/>
    <col min="8460" max="8460" width="57.44140625" style="160" customWidth="1"/>
    <col min="8461" max="8704" width="8.88671875" style="160"/>
    <col min="8705" max="8706" width="3.21875" style="160" customWidth="1"/>
    <col min="8707" max="8707" width="28.33203125" style="160" customWidth="1"/>
    <col min="8708" max="8708" width="11.88671875" style="160" customWidth="1"/>
    <col min="8709" max="8709" width="12.88671875" style="160" customWidth="1"/>
    <col min="8710" max="8710" width="16.88671875" style="160" customWidth="1"/>
    <col min="8711" max="8711" width="16.109375" style="160" customWidth="1"/>
    <col min="8712" max="8712" width="2.77734375" style="160" customWidth="1"/>
    <col min="8713" max="8713" width="11.77734375" style="160" customWidth="1"/>
    <col min="8714" max="8714" width="5.44140625" style="160" bestFit="1" customWidth="1"/>
    <col min="8715" max="8715" width="5.44140625" style="160" customWidth="1"/>
    <col min="8716" max="8716" width="57.44140625" style="160" customWidth="1"/>
    <col min="8717" max="8960" width="8.88671875" style="160"/>
    <col min="8961" max="8962" width="3.21875" style="160" customWidth="1"/>
    <col min="8963" max="8963" width="28.33203125" style="160" customWidth="1"/>
    <col min="8964" max="8964" width="11.88671875" style="160" customWidth="1"/>
    <col min="8965" max="8965" width="12.88671875" style="160" customWidth="1"/>
    <col min="8966" max="8966" width="16.88671875" style="160" customWidth="1"/>
    <col min="8967" max="8967" width="16.109375" style="160" customWidth="1"/>
    <col min="8968" max="8968" width="2.77734375" style="160" customWidth="1"/>
    <col min="8969" max="8969" width="11.77734375" style="160" customWidth="1"/>
    <col min="8970" max="8970" width="5.44140625" style="160" bestFit="1" customWidth="1"/>
    <col min="8971" max="8971" width="5.44140625" style="160" customWidth="1"/>
    <col min="8972" max="8972" width="57.44140625" style="160" customWidth="1"/>
    <col min="8973" max="9216" width="8.88671875" style="160"/>
    <col min="9217" max="9218" width="3.21875" style="160" customWidth="1"/>
    <col min="9219" max="9219" width="28.33203125" style="160" customWidth="1"/>
    <col min="9220" max="9220" width="11.88671875" style="160" customWidth="1"/>
    <col min="9221" max="9221" width="12.88671875" style="160" customWidth="1"/>
    <col min="9222" max="9222" width="16.88671875" style="160" customWidth="1"/>
    <col min="9223" max="9223" width="16.109375" style="160" customWidth="1"/>
    <col min="9224" max="9224" width="2.77734375" style="160" customWidth="1"/>
    <col min="9225" max="9225" width="11.77734375" style="160" customWidth="1"/>
    <col min="9226" max="9226" width="5.44140625" style="160" bestFit="1" customWidth="1"/>
    <col min="9227" max="9227" width="5.44140625" style="160" customWidth="1"/>
    <col min="9228" max="9228" width="57.44140625" style="160" customWidth="1"/>
    <col min="9229" max="9472" width="8.88671875" style="160"/>
    <col min="9473" max="9474" width="3.21875" style="160" customWidth="1"/>
    <col min="9475" max="9475" width="28.33203125" style="160" customWidth="1"/>
    <col min="9476" max="9476" width="11.88671875" style="160" customWidth="1"/>
    <col min="9477" max="9477" width="12.88671875" style="160" customWidth="1"/>
    <col min="9478" max="9478" width="16.88671875" style="160" customWidth="1"/>
    <col min="9479" max="9479" width="16.109375" style="160" customWidth="1"/>
    <col min="9480" max="9480" width="2.77734375" style="160" customWidth="1"/>
    <col min="9481" max="9481" width="11.77734375" style="160" customWidth="1"/>
    <col min="9482" max="9482" width="5.44140625" style="160" bestFit="1" customWidth="1"/>
    <col min="9483" max="9483" width="5.44140625" style="160" customWidth="1"/>
    <col min="9484" max="9484" width="57.44140625" style="160" customWidth="1"/>
    <col min="9485" max="9728" width="8.88671875" style="160"/>
    <col min="9729" max="9730" width="3.21875" style="160" customWidth="1"/>
    <col min="9731" max="9731" width="28.33203125" style="160" customWidth="1"/>
    <col min="9732" max="9732" width="11.88671875" style="160" customWidth="1"/>
    <col min="9733" max="9733" width="12.88671875" style="160" customWidth="1"/>
    <col min="9734" max="9734" width="16.88671875" style="160" customWidth="1"/>
    <col min="9735" max="9735" width="16.109375" style="160" customWidth="1"/>
    <col min="9736" max="9736" width="2.77734375" style="160" customWidth="1"/>
    <col min="9737" max="9737" width="11.77734375" style="160" customWidth="1"/>
    <col min="9738" max="9738" width="5.44140625" style="160" bestFit="1" customWidth="1"/>
    <col min="9739" max="9739" width="5.44140625" style="160" customWidth="1"/>
    <col min="9740" max="9740" width="57.44140625" style="160" customWidth="1"/>
    <col min="9741" max="9984" width="8.88671875" style="160"/>
    <col min="9985" max="9986" width="3.21875" style="160" customWidth="1"/>
    <col min="9987" max="9987" width="28.33203125" style="160" customWidth="1"/>
    <col min="9988" max="9988" width="11.88671875" style="160" customWidth="1"/>
    <col min="9989" max="9989" width="12.88671875" style="160" customWidth="1"/>
    <col min="9990" max="9990" width="16.88671875" style="160" customWidth="1"/>
    <col min="9991" max="9991" width="16.109375" style="160" customWidth="1"/>
    <col min="9992" max="9992" width="2.77734375" style="160" customWidth="1"/>
    <col min="9993" max="9993" width="11.77734375" style="160" customWidth="1"/>
    <col min="9994" max="9994" width="5.44140625" style="160" bestFit="1" customWidth="1"/>
    <col min="9995" max="9995" width="5.44140625" style="160" customWidth="1"/>
    <col min="9996" max="9996" width="57.44140625" style="160" customWidth="1"/>
    <col min="9997" max="10240" width="8.88671875" style="160"/>
    <col min="10241" max="10242" width="3.21875" style="160" customWidth="1"/>
    <col min="10243" max="10243" width="28.33203125" style="160" customWidth="1"/>
    <col min="10244" max="10244" width="11.88671875" style="160" customWidth="1"/>
    <col min="10245" max="10245" width="12.88671875" style="160" customWidth="1"/>
    <col min="10246" max="10246" width="16.88671875" style="160" customWidth="1"/>
    <col min="10247" max="10247" width="16.109375" style="160" customWidth="1"/>
    <col min="10248" max="10248" width="2.77734375" style="160" customWidth="1"/>
    <col min="10249" max="10249" width="11.77734375" style="160" customWidth="1"/>
    <col min="10250" max="10250" width="5.44140625" style="160" bestFit="1" customWidth="1"/>
    <col min="10251" max="10251" width="5.44140625" style="160" customWidth="1"/>
    <col min="10252" max="10252" width="57.44140625" style="160" customWidth="1"/>
    <col min="10253" max="10496" width="8.88671875" style="160"/>
    <col min="10497" max="10498" width="3.21875" style="160" customWidth="1"/>
    <col min="10499" max="10499" width="28.33203125" style="160" customWidth="1"/>
    <col min="10500" max="10500" width="11.88671875" style="160" customWidth="1"/>
    <col min="10501" max="10501" width="12.88671875" style="160" customWidth="1"/>
    <col min="10502" max="10502" width="16.88671875" style="160" customWidth="1"/>
    <col min="10503" max="10503" width="16.109375" style="160" customWidth="1"/>
    <col min="10504" max="10504" width="2.77734375" style="160" customWidth="1"/>
    <col min="10505" max="10505" width="11.77734375" style="160" customWidth="1"/>
    <col min="10506" max="10506" width="5.44140625" style="160" bestFit="1" customWidth="1"/>
    <col min="10507" max="10507" width="5.44140625" style="160" customWidth="1"/>
    <col min="10508" max="10508" width="57.44140625" style="160" customWidth="1"/>
    <col min="10509" max="10752" width="8.88671875" style="160"/>
    <col min="10753" max="10754" width="3.21875" style="160" customWidth="1"/>
    <col min="10755" max="10755" width="28.33203125" style="160" customWidth="1"/>
    <col min="10756" max="10756" width="11.88671875" style="160" customWidth="1"/>
    <col min="10757" max="10757" width="12.88671875" style="160" customWidth="1"/>
    <col min="10758" max="10758" width="16.88671875" style="160" customWidth="1"/>
    <col min="10759" max="10759" width="16.109375" style="160" customWidth="1"/>
    <col min="10760" max="10760" width="2.77734375" style="160" customWidth="1"/>
    <col min="10761" max="10761" width="11.77734375" style="160" customWidth="1"/>
    <col min="10762" max="10762" width="5.44140625" style="160" bestFit="1" customWidth="1"/>
    <col min="10763" max="10763" width="5.44140625" style="160" customWidth="1"/>
    <col min="10764" max="10764" width="57.44140625" style="160" customWidth="1"/>
    <col min="10765" max="11008" width="8.88671875" style="160"/>
    <col min="11009" max="11010" width="3.21875" style="160" customWidth="1"/>
    <col min="11011" max="11011" width="28.33203125" style="160" customWidth="1"/>
    <col min="11012" max="11012" width="11.88671875" style="160" customWidth="1"/>
    <col min="11013" max="11013" width="12.88671875" style="160" customWidth="1"/>
    <col min="11014" max="11014" width="16.88671875" style="160" customWidth="1"/>
    <col min="11015" max="11015" width="16.109375" style="160" customWidth="1"/>
    <col min="11016" max="11016" width="2.77734375" style="160" customWidth="1"/>
    <col min="11017" max="11017" width="11.77734375" style="160" customWidth="1"/>
    <col min="11018" max="11018" width="5.44140625" style="160" bestFit="1" customWidth="1"/>
    <col min="11019" max="11019" width="5.44140625" style="160" customWidth="1"/>
    <col min="11020" max="11020" width="57.44140625" style="160" customWidth="1"/>
    <col min="11021" max="11264" width="8.88671875" style="160"/>
    <col min="11265" max="11266" width="3.21875" style="160" customWidth="1"/>
    <col min="11267" max="11267" width="28.33203125" style="160" customWidth="1"/>
    <col min="11268" max="11268" width="11.88671875" style="160" customWidth="1"/>
    <col min="11269" max="11269" width="12.88671875" style="160" customWidth="1"/>
    <col min="11270" max="11270" width="16.88671875" style="160" customWidth="1"/>
    <col min="11271" max="11271" width="16.109375" style="160" customWidth="1"/>
    <col min="11272" max="11272" width="2.77734375" style="160" customWidth="1"/>
    <col min="11273" max="11273" width="11.77734375" style="160" customWidth="1"/>
    <col min="11274" max="11274" width="5.44140625" style="160" bestFit="1" customWidth="1"/>
    <col min="11275" max="11275" width="5.44140625" style="160" customWidth="1"/>
    <col min="11276" max="11276" width="57.44140625" style="160" customWidth="1"/>
    <col min="11277" max="11520" width="8.88671875" style="160"/>
    <col min="11521" max="11522" width="3.21875" style="160" customWidth="1"/>
    <col min="11523" max="11523" width="28.33203125" style="160" customWidth="1"/>
    <col min="11524" max="11524" width="11.88671875" style="160" customWidth="1"/>
    <col min="11525" max="11525" width="12.88671875" style="160" customWidth="1"/>
    <col min="11526" max="11526" width="16.88671875" style="160" customWidth="1"/>
    <col min="11527" max="11527" width="16.109375" style="160" customWidth="1"/>
    <col min="11528" max="11528" width="2.77734375" style="160" customWidth="1"/>
    <col min="11529" max="11529" width="11.77734375" style="160" customWidth="1"/>
    <col min="11530" max="11530" width="5.44140625" style="160" bestFit="1" customWidth="1"/>
    <col min="11531" max="11531" width="5.44140625" style="160" customWidth="1"/>
    <col min="11532" max="11532" width="57.44140625" style="160" customWidth="1"/>
    <col min="11533" max="11776" width="8.88671875" style="160"/>
    <col min="11777" max="11778" width="3.21875" style="160" customWidth="1"/>
    <col min="11779" max="11779" width="28.33203125" style="160" customWidth="1"/>
    <col min="11780" max="11780" width="11.88671875" style="160" customWidth="1"/>
    <col min="11781" max="11781" width="12.88671875" style="160" customWidth="1"/>
    <col min="11782" max="11782" width="16.88671875" style="160" customWidth="1"/>
    <col min="11783" max="11783" width="16.109375" style="160" customWidth="1"/>
    <col min="11784" max="11784" width="2.77734375" style="160" customWidth="1"/>
    <col min="11785" max="11785" width="11.77734375" style="160" customWidth="1"/>
    <col min="11786" max="11786" width="5.44140625" style="160" bestFit="1" customWidth="1"/>
    <col min="11787" max="11787" width="5.44140625" style="160" customWidth="1"/>
    <col min="11788" max="11788" width="57.44140625" style="160" customWidth="1"/>
    <col min="11789" max="12032" width="8.88671875" style="160"/>
    <col min="12033" max="12034" width="3.21875" style="160" customWidth="1"/>
    <col min="12035" max="12035" width="28.33203125" style="160" customWidth="1"/>
    <col min="12036" max="12036" width="11.88671875" style="160" customWidth="1"/>
    <col min="12037" max="12037" width="12.88671875" style="160" customWidth="1"/>
    <col min="12038" max="12038" width="16.88671875" style="160" customWidth="1"/>
    <col min="12039" max="12039" width="16.109375" style="160" customWidth="1"/>
    <col min="12040" max="12040" width="2.77734375" style="160" customWidth="1"/>
    <col min="12041" max="12041" width="11.77734375" style="160" customWidth="1"/>
    <col min="12042" max="12042" width="5.44140625" style="160" bestFit="1" customWidth="1"/>
    <col min="12043" max="12043" width="5.44140625" style="160" customWidth="1"/>
    <col min="12044" max="12044" width="57.44140625" style="160" customWidth="1"/>
    <col min="12045" max="12288" width="8.88671875" style="160"/>
    <col min="12289" max="12290" width="3.21875" style="160" customWidth="1"/>
    <col min="12291" max="12291" width="28.33203125" style="160" customWidth="1"/>
    <col min="12292" max="12292" width="11.88671875" style="160" customWidth="1"/>
    <col min="12293" max="12293" width="12.88671875" style="160" customWidth="1"/>
    <col min="12294" max="12294" width="16.88671875" style="160" customWidth="1"/>
    <col min="12295" max="12295" width="16.109375" style="160" customWidth="1"/>
    <col min="12296" max="12296" width="2.77734375" style="160" customWidth="1"/>
    <col min="12297" max="12297" width="11.77734375" style="160" customWidth="1"/>
    <col min="12298" max="12298" width="5.44140625" style="160" bestFit="1" customWidth="1"/>
    <col min="12299" max="12299" width="5.44140625" style="160" customWidth="1"/>
    <col min="12300" max="12300" width="57.44140625" style="160" customWidth="1"/>
    <col min="12301" max="12544" width="8.88671875" style="160"/>
    <col min="12545" max="12546" width="3.21875" style="160" customWidth="1"/>
    <col min="12547" max="12547" width="28.33203125" style="160" customWidth="1"/>
    <col min="12548" max="12548" width="11.88671875" style="160" customWidth="1"/>
    <col min="12549" max="12549" width="12.88671875" style="160" customWidth="1"/>
    <col min="12550" max="12550" width="16.88671875" style="160" customWidth="1"/>
    <col min="12551" max="12551" width="16.109375" style="160" customWidth="1"/>
    <col min="12552" max="12552" width="2.77734375" style="160" customWidth="1"/>
    <col min="12553" max="12553" width="11.77734375" style="160" customWidth="1"/>
    <col min="12554" max="12554" width="5.44140625" style="160" bestFit="1" customWidth="1"/>
    <col min="12555" max="12555" width="5.44140625" style="160" customWidth="1"/>
    <col min="12556" max="12556" width="57.44140625" style="160" customWidth="1"/>
    <col min="12557" max="12800" width="8.88671875" style="160"/>
    <col min="12801" max="12802" width="3.21875" style="160" customWidth="1"/>
    <col min="12803" max="12803" width="28.33203125" style="160" customWidth="1"/>
    <col min="12804" max="12804" width="11.88671875" style="160" customWidth="1"/>
    <col min="12805" max="12805" width="12.88671875" style="160" customWidth="1"/>
    <col min="12806" max="12806" width="16.88671875" style="160" customWidth="1"/>
    <col min="12807" max="12807" width="16.109375" style="160" customWidth="1"/>
    <col min="12808" max="12808" width="2.77734375" style="160" customWidth="1"/>
    <col min="12809" max="12809" width="11.77734375" style="160" customWidth="1"/>
    <col min="12810" max="12810" width="5.44140625" style="160" bestFit="1" customWidth="1"/>
    <col min="12811" max="12811" width="5.44140625" style="160" customWidth="1"/>
    <col min="12812" max="12812" width="57.44140625" style="160" customWidth="1"/>
    <col min="12813" max="13056" width="8.88671875" style="160"/>
    <col min="13057" max="13058" width="3.21875" style="160" customWidth="1"/>
    <col min="13059" max="13059" width="28.33203125" style="160" customWidth="1"/>
    <col min="13060" max="13060" width="11.88671875" style="160" customWidth="1"/>
    <col min="13061" max="13061" width="12.88671875" style="160" customWidth="1"/>
    <col min="13062" max="13062" width="16.88671875" style="160" customWidth="1"/>
    <col min="13063" max="13063" width="16.109375" style="160" customWidth="1"/>
    <col min="13064" max="13064" width="2.77734375" style="160" customWidth="1"/>
    <col min="13065" max="13065" width="11.77734375" style="160" customWidth="1"/>
    <col min="13066" max="13066" width="5.44140625" style="160" bestFit="1" customWidth="1"/>
    <col min="13067" max="13067" width="5.44140625" style="160" customWidth="1"/>
    <col min="13068" max="13068" width="57.44140625" style="160" customWidth="1"/>
    <col min="13069" max="13312" width="8.88671875" style="160"/>
    <col min="13313" max="13314" width="3.21875" style="160" customWidth="1"/>
    <col min="13315" max="13315" width="28.33203125" style="160" customWidth="1"/>
    <col min="13316" max="13316" width="11.88671875" style="160" customWidth="1"/>
    <col min="13317" max="13317" width="12.88671875" style="160" customWidth="1"/>
    <col min="13318" max="13318" width="16.88671875" style="160" customWidth="1"/>
    <col min="13319" max="13319" width="16.109375" style="160" customWidth="1"/>
    <col min="13320" max="13320" width="2.77734375" style="160" customWidth="1"/>
    <col min="13321" max="13321" width="11.77734375" style="160" customWidth="1"/>
    <col min="13322" max="13322" width="5.44140625" style="160" bestFit="1" customWidth="1"/>
    <col min="13323" max="13323" width="5.44140625" style="160" customWidth="1"/>
    <col min="13324" max="13324" width="57.44140625" style="160" customWidth="1"/>
    <col min="13325" max="13568" width="8.88671875" style="160"/>
    <col min="13569" max="13570" width="3.21875" style="160" customWidth="1"/>
    <col min="13571" max="13571" width="28.33203125" style="160" customWidth="1"/>
    <col min="13572" max="13572" width="11.88671875" style="160" customWidth="1"/>
    <col min="13573" max="13573" width="12.88671875" style="160" customWidth="1"/>
    <col min="13574" max="13574" width="16.88671875" style="160" customWidth="1"/>
    <col min="13575" max="13575" width="16.109375" style="160" customWidth="1"/>
    <col min="13576" max="13576" width="2.77734375" style="160" customWidth="1"/>
    <col min="13577" max="13577" width="11.77734375" style="160" customWidth="1"/>
    <col min="13578" max="13578" width="5.44140625" style="160" bestFit="1" customWidth="1"/>
    <col min="13579" max="13579" width="5.44140625" style="160" customWidth="1"/>
    <col min="13580" max="13580" width="57.44140625" style="160" customWidth="1"/>
    <col min="13581" max="13824" width="8.88671875" style="160"/>
    <col min="13825" max="13826" width="3.21875" style="160" customWidth="1"/>
    <col min="13827" max="13827" width="28.33203125" style="160" customWidth="1"/>
    <col min="13828" max="13828" width="11.88671875" style="160" customWidth="1"/>
    <col min="13829" max="13829" width="12.88671875" style="160" customWidth="1"/>
    <col min="13830" max="13830" width="16.88671875" style="160" customWidth="1"/>
    <col min="13831" max="13831" width="16.109375" style="160" customWidth="1"/>
    <col min="13832" max="13832" width="2.77734375" style="160" customWidth="1"/>
    <col min="13833" max="13833" width="11.77734375" style="160" customWidth="1"/>
    <col min="13834" max="13834" width="5.44140625" style="160" bestFit="1" customWidth="1"/>
    <col min="13835" max="13835" width="5.44140625" style="160" customWidth="1"/>
    <col min="13836" max="13836" width="57.44140625" style="160" customWidth="1"/>
    <col min="13837" max="14080" width="8.88671875" style="160"/>
    <col min="14081" max="14082" width="3.21875" style="160" customWidth="1"/>
    <col min="14083" max="14083" width="28.33203125" style="160" customWidth="1"/>
    <col min="14084" max="14084" width="11.88671875" style="160" customWidth="1"/>
    <col min="14085" max="14085" width="12.88671875" style="160" customWidth="1"/>
    <col min="14086" max="14086" width="16.88671875" style="160" customWidth="1"/>
    <col min="14087" max="14087" width="16.109375" style="160" customWidth="1"/>
    <col min="14088" max="14088" width="2.77734375" style="160" customWidth="1"/>
    <col min="14089" max="14089" width="11.77734375" style="160" customWidth="1"/>
    <col min="14090" max="14090" width="5.44140625" style="160" bestFit="1" customWidth="1"/>
    <col min="14091" max="14091" width="5.44140625" style="160" customWidth="1"/>
    <col min="14092" max="14092" width="57.44140625" style="160" customWidth="1"/>
    <col min="14093" max="14336" width="8.88671875" style="160"/>
    <col min="14337" max="14338" width="3.21875" style="160" customWidth="1"/>
    <col min="14339" max="14339" width="28.33203125" style="160" customWidth="1"/>
    <col min="14340" max="14340" width="11.88671875" style="160" customWidth="1"/>
    <col min="14341" max="14341" width="12.88671875" style="160" customWidth="1"/>
    <col min="14342" max="14342" width="16.88671875" style="160" customWidth="1"/>
    <col min="14343" max="14343" width="16.109375" style="160" customWidth="1"/>
    <col min="14344" max="14344" width="2.77734375" style="160" customWidth="1"/>
    <col min="14345" max="14345" width="11.77734375" style="160" customWidth="1"/>
    <col min="14346" max="14346" width="5.44140625" style="160" bestFit="1" customWidth="1"/>
    <col min="14347" max="14347" width="5.44140625" style="160" customWidth="1"/>
    <col min="14348" max="14348" width="57.44140625" style="160" customWidth="1"/>
    <col min="14349" max="14592" width="8.88671875" style="160"/>
    <col min="14593" max="14594" width="3.21875" style="160" customWidth="1"/>
    <col min="14595" max="14595" width="28.33203125" style="160" customWidth="1"/>
    <col min="14596" max="14596" width="11.88671875" style="160" customWidth="1"/>
    <col min="14597" max="14597" width="12.88671875" style="160" customWidth="1"/>
    <col min="14598" max="14598" width="16.88671875" style="160" customWidth="1"/>
    <col min="14599" max="14599" width="16.109375" style="160" customWidth="1"/>
    <col min="14600" max="14600" width="2.77734375" style="160" customWidth="1"/>
    <col min="14601" max="14601" width="11.77734375" style="160" customWidth="1"/>
    <col min="14602" max="14602" width="5.44140625" style="160" bestFit="1" customWidth="1"/>
    <col min="14603" max="14603" width="5.44140625" style="160" customWidth="1"/>
    <col min="14604" max="14604" width="57.44140625" style="160" customWidth="1"/>
    <col min="14605" max="14848" width="8.88671875" style="160"/>
    <col min="14849" max="14850" width="3.21875" style="160" customWidth="1"/>
    <col min="14851" max="14851" width="28.33203125" style="160" customWidth="1"/>
    <col min="14852" max="14852" width="11.88671875" style="160" customWidth="1"/>
    <col min="14853" max="14853" width="12.88671875" style="160" customWidth="1"/>
    <col min="14854" max="14854" width="16.88671875" style="160" customWidth="1"/>
    <col min="14855" max="14855" width="16.109375" style="160" customWidth="1"/>
    <col min="14856" max="14856" width="2.77734375" style="160" customWidth="1"/>
    <col min="14857" max="14857" width="11.77734375" style="160" customWidth="1"/>
    <col min="14858" max="14858" width="5.44140625" style="160" bestFit="1" customWidth="1"/>
    <col min="14859" max="14859" width="5.44140625" style="160" customWidth="1"/>
    <col min="14860" max="14860" width="57.44140625" style="160" customWidth="1"/>
    <col min="14861" max="15104" width="8.88671875" style="160"/>
    <col min="15105" max="15106" width="3.21875" style="160" customWidth="1"/>
    <col min="15107" max="15107" width="28.33203125" style="160" customWidth="1"/>
    <col min="15108" max="15108" width="11.88671875" style="160" customWidth="1"/>
    <col min="15109" max="15109" width="12.88671875" style="160" customWidth="1"/>
    <col min="15110" max="15110" width="16.88671875" style="160" customWidth="1"/>
    <col min="15111" max="15111" width="16.109375" style="160" customWidth="1"/>
    <col min="15112" max="15112" width="2.77734375" style="160" customWidth="1"/>
    <col min="15113" max="15113" width="11.77734375" style="160" customWidth="1"/>
    <col min="15114" max="15114" width="5.44140625" style="160" bestFit="1" customWidth="1"/>
    <col min="15115" max="15115" width="5.44140625" style="160" customWidth="1"/>
    <col min="15116" max="15116" width="57.44140625" style="160" customWidth="1"/>
    <col min="15117" max="15360" width="8.88671875" style="160"/>
    <col min="15361" max="15362" width="3.21875" style="160" customWidth="1"/>
    <col min="15363" max="15363" width="28.33203125" style="160" customWidth="1"/>
    <col min="15364" max="15364" width="11.88671875" style="160" customWidth="1"/>
    <col min="15365" max="15365" width="12.88671875" style="160" customWidth="1"/>
    <col min="15366" max="15366" width="16.88671875" style="160" customWidth="1"/>
    <col min="15367" max="15367" width="16.109375" style="160" customWidth="1"/>
    <col min="15368" max="15368" width="2.77734375" style="160" customWidth="1"/>
    <col min="15369" max="15369" width="11.77734375" style="160" customWidth="1"/>
    <col min="15370" max="15370" width="5.44140625" style="160" bestFit="1" customWidth="1"/>
    <col min="15371" max="15371" width="5.44140625" style="160" customWidth="1"/>
    <col min="15372" max="15372" width="57.44140625" style="160" customWidth="1"/>
    <col min="15373" max="15616" width="8.88671875" style="160"/>
    <col min="15617" max="15618" width="3.21875" style="160" customWidth="1"/>
    <col min="15619" max="15619" width="28.33203125" style="160" customWidth="1"/>
    <col min="15620" max="15620" width="11.88671875" style="160" customWidth="1"/>
    <col min="15621" max="15621" width="12.88671875" style="160" customWidth="1"/>
    <col min="15622" max="15622" width="16.88671875" style="160" customWidth="1"/>
    <col min="15623" max="15623" width="16.109375" style="160" customWidth="1"/>
    <col min="15624" max="15624" width="2.77734375" style="160" customWidth="1"/>
    <col min="15625" max="15625" width="11.77734375" style="160" customWidth="1"/>
    <col min="15626" max="15626" width="5.44140625" style="160" bestFit="1" customWidth="1"/>
    <col min="15627" max="15627" width="5.44140625" style="160" customWidth="1"/>
    <col min="15628" max="15628" width="57.44140625" style="160" customWidth="1"/>
    <col min="15629" max="15872" width="8.88671875" style="160"/>
    <col min="15873" max="15874" width="3.21875" style="160" customWidth="1"/>
    <col min="15875" max="15875" width="28.33203125" style="160" customWidth="1"/>
    <col min="15876" max="15876" width="11.88671875" style="160" customWidth="1"/>
    <col min="15877" max="15877" width="12.88671875" style="160" customWidth="1"/>
    <col min="15878" max="15878" width="16.88671875" style="160" customWidth="1"/>
    <col min="15879" max="15879" width="16.109375" style="160" customWidth="1"/>
    <col min="15880" max="15880" width="2.77734375" style="160" customWidth="1"/>
    <col min="15881" max="15881" width="11.77734375" style="160" customWidth="1"/>
    <col min="15882" max="15882" width="5.44140625" style="160" bestFit="1" customWidth="1"/>
    <col min="15883" max="15883" width="5.44140625" style="160" customWidth="1"/>
    <col min="15884" max="15884" width="57.44140625" style="160" customWidth="1"/>
    <col min="15885" max="16128" width="8.88671875" style="160"/>
    <col min="16129" max="16130" width="3.21875" style="160" customWidth="1"/>
    <col min="16131" max="16131" width="28.33203125" style="160" customWidth="1"/>
    <col min="16132" max="16132" width="11.88671875" style="160" customWidth="1"/>
    <col min="16133" max="16133" width="12.88671875" style="160" customWidth="1"/>
    <col min="16134" max="16134" width="16.88671875" style="160" customWidth="1"/>
    <col min="16135" max="16135" width="16.109375" style="160" customWidth="1"/>
    <col min="16136" max="16136" width="2.77734375" style="160" customWidth="1"/>
    <col min="16137" max="16137" width="11.77734375" style="160" customWidth="1"/>
    <col min="16138" max="16138" width="5.44140625" style="160" bestFit="1" customWidth="1"/>
    <col min="16139" max="16139" width="5.44140625" style="160" customWidth="1"/>
    <col min="16140" max="16140" width="57.44140625" style="160" customWidth="1"/>
    <col min="16141" max="16384" width="8.88671875" style="160"/>
  </cols>
  <sheetData>
    <row r="1" spans="1:12" ht="21.75" customHeight="1">
      <c r="A1" s="163"/>
      <c r="B1" s="163"/>
      <c r="C1" s="1128" t="s">
        <v>842</v>
      </c>
      <c r="D1" s="163"/>
      <c r="E1" s="163"/>
      <c r="F1" s="163"/>
      <c r="G1" s="204" t="s">
        <v>841</v>
      </c>
      <c r="H1" s="163"/>
    </row>
    <row r="2" spans="1:12" ht="22.5" customHeight="1">
      <c r="A2" s="163"/>
      <c r="B2" s="163"/>
      <c r="C2" s="163"/>
      <c r="D2" s="163"/>
      <c r="E2" s="163"/>
      <c r="F2" s="163"/>
      <c r="G2" s="163"/>
      <c r="H2" s="163"/>
    </row>
    <row r="3" spans="1:12" ht="21.75" customHeight="1">
      <c r="A3" s="1298" t="s">
        <v>636</v>
      </c>
      <c r="B3" s="1298"/>
      <c r="C3" s="1298"/>
      <c r="D3" s="1298"/>
      <c r="E3" s="1298"/>
      <c r="F3" s="1298"/>
      <c r="G3" s="1298"/>
      <c r="H3" s="163"/>
    </row>
    <row r="4" spans="1:12" ht="22.5" customHeight="1">
      <c r="A4" s="163"/>
      <c r="B4" s="163"/>
      <c r="C4" s="1104"/>
      <c r="D4" s="1104"/>
      <c r="E4" s="165"/>
      <c r="F4" s="163"/>
      <c r="G4" s="163"/>
      <c r="H4" s="163"/>
    </row>
    <row r="5" spans="1:12" ht="21" customHeight="1">
      <c r="A5" s="163" t="s">
        <v>184</v>
      </c>
      <c r="B5" s="163" t="s">
        <v>188</v>
      </c>
      <c r="D5" s="163"/>
      <c r="E5" s="163"/>
      <c r="F5"/>
      <c r="G5" s="163"/>
      <c r="H5" s="163"/>
      <c r="K5" s="2067"/>
      <c r="L5" s="2068"/>
    </row>
    <row r="6" spans="1:12" ht="24.75" customHeight="1">
      <c r="B6" s="2061" t="s">
        <v>799</v>
      </c>
      <c r="C6" s="2062"/>
      <c r="D6" s="2061" t="s">
        <v>190</v>
      </c>
      <c r="E6" s="2069"/>
      <c r="F6" s="2069"/>
      <c r="G6" s="2062"/>
      <c r="K6" s="2067"/>
      <c r="L6" s="2068"/>
    </row>
    <row r="7" spans="1:12" ht="24" customHeight="1">
      <c r="B7" s="2061"/>
      <c r="C7" s="2062"/>
      <c r="D7" s="2061"/>
      <c r="E7" s="2069"/>
      <c r="F7" s="2069"/>
      <c r="G7" s="2062"/>
      <c r="K7" s="2067"/>
      <c r="L7" s="2068"/>
    </row>
    <row r="8" spans="1:12" ht="24" customHeight="1">
      <c r="B8" s="2061"/>
      <c r="C8" s="2062"/>
      <c r="D8" s="2061"/>
      <c r="E8" s="2069"/>
      <c r="F8" s="2069"/>
      <c r="G8" s="2062"/>
      <c r="K8" s="2067"/>
      <c r="L8" s="2068"/>
    </row>
    <row r="9" spans="1:12" ht="24" customHeight="1">
      <c r="B9" s="2061"/>
      <c r="C9" s="2062"/>
      <c r="D9" s="2061"/>
      <c r="E9" s="2069"/>
      <c r="F9" s="2069"/>
      <c r="G9" s="2062"/>
      <c r="K9" s="2067"/>
      <c r="L9" s="2068"/>
    </row>
    <row r="10" spans="1:12" ht="24" customHeight="1">
      <c r="B10" s="2061"/>
      <c r="C10" s="2062"/>
      <c r="D10" s="2061"/>
      <c r="E10" s="2069"/>
      <c r="F10" s="2069"/>
      <c r="G10" s="2062"/>
      <c r="K10" s="2067"/>
      <c r="L10" s="2068"/>
    </row>
    <row r="11" spans="1:12" ht="24" customHeight="1">
      <c r="B11" s="2061"/>
      <c r="C11" s="2062"/>
      <c r="D11" s="2061"/>
      <c r="E11" s="2069"/>
      <c r="F11" s="2069"/>
      <c r="G11" s="2062"/>
      <c r="K11" s="2067"/>
      <c r="L11" s="2068"/>
    </row>
    <row r="12" spans="1:12" ht="24" customHeight="1">
      <c r="B12" s="2061"/>
      <c r="C12" s="2062"/>
      <c r="D12" s="2061"/>
      <c r="E12" s="2069"/>
      <c r="F12" s="2069"/>
      <c r="G12" s="2062"/>
      <c r="K12" s="2067"/>
      <c r="L12" s="2068"/>
    </row>
    <row r="13" spans="1:12" ht="24" customHeight="1">
      <c r="B13" s="2061"/>
      <c r="C13" s="2062"/>
      <c r="D13" s="2061"/>
      <c r="E13" s="2069"/>
      <c r="F13" s="2069"/>
      <c r="G13" s="2062"/>
      <c r="K13" s="2067"/>
      <c r="L13" s="2068"/>
    </row>
    <row r="14" spans="1:12" ht="21" customHeight="1">
      <c r="A14" s="163"/>
      <c r="B14" s="163"/>
      <c r="C14" s="163"/>
      <c r="D14" s="163"/>
      <c r="E14" s="163"/>
      <c r="F14"/>
      <c r="G14" s="163"/>
      <c r="H14" s="163"/>
      <c r="K14" s="2067"/>
      <c r="L14" s="2068"/>
    </row>
    <row r="15" spans="1:12" ht="27" customHeight="1">
      <c r="A15" s="163" t="s">
        <v>185</v>
      </c>
      <c r="B15" s="163" t="s">
        <v>600</v>
      </c>
      <c r="D15" s="163"/>
      <c r="E15" s="163"/>
      <c r="F15" s="163"/>
      <c r="G15"/>
      <c r="H15" s="175"/>
      <c r="I15" s="166"/>
      <c r="L15" s="195"/>
    </row>
    <row r="16" spans="1:12" ht="11.25" customHeight="1">
      <c r="A16" s="163"/>
      <c r="B16" s="2064" t="s">
        <v>155</v>
      </c>
      <c r="C16" s="2064"/>
      <c r="D16" s="1092" t="s">
        <v>160</v>
      </c>
      <c r="E16" s="2064" t="s">
        <v>800</v>
      </c>
      <c r="F16" s="2064"/>
      <c r="G16" s="2064"/>
      <c r="H16" s="163"/>
      <c r="L16" s="160"/>
    </row>
    <row r="17" spans="1:12" ht="12" customHeight="1">
      <c r="A17" s="163"/>
      <c r="B17" s="2064"/>
      <c r="C17" s="2064"/>
      <c r="D17" s="1093" t="s">
        <v>801</v>
      </c>
      <c r="E17" s="2064"/>
      <c r="F17" s="2064"/>
      <c r="G17" s="2064"/>
      <c r="H17" s="163"/>
      <c r="L17" s="160"/>
    </row>
    <row r="18" spans="1:12" ht="24" customHeight="1">
      <c r="A18" s="163"/>
      <c r="B18" s="2063"/>
      <c r="C18" s="2063"/>
      <c r="D18" s="198"/>
      <c r="E18" s="2060"/>
      <c r="F18" s="2060"/>
      <c r="G18" s="2060"/>
      <c r="H18" s="163"/>
    </row>
    <row r="19" spans="1:12" ht="24.75" customHeight="1">
      <c r="A19" s="163"/>
      <c r="B19" s="2063"/>
      <c r="C19" s="2063"/>
      <c r="D19" s="198"/>
      <c r="E19" s="2060"/>
      <c r="F19" s="2060"/>
      <c r="G19" s="2060"/>
      <c r="H19" s="163"/>
    </row>
    <row r="20" spans="1:12" ht="23.25" customHeight="1">
      <c r="A20" s="163"/>
      <c r="B20" s="2063"/>
      <c r="C20" s="2063"/>
      <c r="D20" s="198"/>
      <c r="E20" s="2060"/>
      <c r="F20" s="2060"/>
      <c r="G20" s="2060"/>
      <c r="H20" s="163"/>
    </row>
    <row r="21" spans="1:12" ht="24.75" customHeight="1">
      <c r="A21" s="163"/>
      <c r="B21" s="2061"/>
      <c r="C21" s="2062"/>
      <c r="D21" s="171"/>
      <c r="E21" s="2061"/>
      <c r="F21" s="2069"/>
      <c r="G21" s="2062"/>
      <c r="H21" s="163"/>
    </row>
    <row r="22" spans="1:12" ht="24.75" customHeight="1">
      <c r="A22" s="163"/>
      <c r="B22" s="2060"/>
      <c r="C22" s="2060"/>
      <c r="D22" s="171"/>
      <c r="E22" s="2060"/>
      <c r="F22" s="2060"/>
      <c r="G22" s="2060"/>
      <c r="H22" s="163"/>
    </row>
    <row r="23" spans="1:12" ht="24.75" customHeight="1">
      <c r="A23" s="163"/>
      <c r="B23" s="2060"/>
      <c r="C23" s="2060"/>
      <c r="D23" s="171"/>
      <c r="E23" s="2060"/>
      <c r="F23" s="2060"/>
      <c r="G23" s="2060"/>
      <c r="H23" s="163"/>
    </row>
    <row r="24" spans="1:12" ht="24" customHeight="1">
      <c r="A24" s="163"/>
      <c r="B24" s="2060"/>
      <c r="C24" s="2060"/>
      <c r="D24" s="171"/>
      <c r="E24" s="2060"/>
      <c r="F24" s="2060"/>
      <c r="G24" s="2060"/>
      <c r="H24" s="163"/>
    </row>
    <row r="25" spans="1:12" ht="23.25" customHeight="1">
      <c r="A25" s="163"/>
      <c r="B25" s="2064" t="s">
        <v>161</v>
      </c>
      <c r="C25" s="2064"/>
      <c r="D25" s="171"/>
      <c r="E25" s="2060"/>
      <c r="F25" s="2060"/>
      <c r="G25" s="2060"/>
      <c r="H25" s="163"/>
    </row>
    <row r="26" spans="1:12" ht="27" customHeight="1">
      <c r="A26" s="163"/>
      <c r="B26" s="163"/>
      <c r="C26" s="188"/>
      <c r="D26" s="188"/>
      <c r="F26" s="199"/>
      <c r="G26" s="163"/>
      <c r="H26" s="163"/>
    </row>
    <row r="27" spans="1:12" ht="27" customHeight="1">
      <c r="A27" s="163" t="s">
        <v>191</v>
      </c>
      <c r="B27" s="163" t="s">
        <v>601</v>
      </c>
      <c r="E27" s="163"/>
      <c r="F27" s="163"/>
      <c r="G27" s="163"/>
      <c r="H27" s="163"/>
    </row>
    <row r="28" spans="1:12" ht="12" customHeight="1">
      <c r="B28" s="2060" t="s">
        <v>155</v>
      </c>
      <c r="C28" s="2060"/>
      <c r="D28" s="2065" t="s">
        <v>187</v>
      </c>
      <c r="E28" s="1092" t="s">
        <v>159</v>
      </c>
      <c r="F28" s="1092" t="s">
        <v>160</v>
      </c>
      <c r="G28" s="2065" t="s">
        <v>153</v>
      </c>
      <c r="H28" s="163"/>
    </row>
    <row r="29" spans="1:12" ht="12" customHeight="1">
      <c r="B29" s="2060"/>
      <c r="C29" s="2060"/>
      <c r="D29" s="2066"/>
      <c r="E29" s="1093" t="s">
        <v>192</v>
      </c>
      <c r="F29" s="1093" t="s">
        <v>192</v>
      </c>
      <c r="G29" s="2066"/>
      <c r="H29" s="163"/>
    </row>
    <row r="30" spans="1:12" ht="24" customHeight="1">
      <c r="B30" s="2071"/>
      <c r="C30" s="2072"/>
      <c r="D30" s="194"/>
      <c r="E30" s="194"/>
      <c r="F30" s="194"/>
      <c r="G30" s="200"/>
      <c r="H30" s="163"/>
    </row>
    <row r="31" spans="1:12" customFormat="1" ht="24" customHeight="1">
      <c r="A31" s="160"/>
      <c r="B31" s="2073"/>
      <c r="C31" s="2074"/>
      <c r="D31" s="201"/>
      <c r="E31" s="201"/>
      <c r="F31" s="201"/>
      <c r="G31" s="202"/>
      <c r="H31" s="163"/>
      <c r="J31" s="160"/>
      <c r="K31" s="1098"/>
      <c r="L31" s="203"/>
    </row>
    <row r="32" spans="1:12" ht="24" customHeight="1">
      <c r="B32" s="2061"/>
      <c r="C32" s="2062"/>
      <c r="D32" s="194"/>
      <c r="E32" s="194"/>
      <c r="F32" s="194"/>
      <c r="G32" s="194"/>
      <c r="H32" s="163"/>
    </row>
    <row r="33" spans="1:12" ht="24" customHeight="1">
      <c r="B33" s="2061"/>
      <c r="C33" s="2062"/>
      <c r="D33" s="194"/>
      <c r="E33" s="194"/>
      <c r="F33" s="194"/>
      <c r="G33" s="194"/>
      <c r="H33" s="163"/>
    </row>
    <row r="34" spans="1:12" ht="24" customHeight="1">
      <c r="B34" s="2061"/>
      <c r="C34" s="2062"/>
      <c r="D34" s="194"/>
      <c r="E34" s="194"/>
      <c r="F34" s="194"/>
      <c r="G34" s="194"/>
      <c r="H34" s="163"/>
    </row>
    <row r="35" spans="1:12" ht="22.5" customHeight="1">
      <c r="B35" s="2061"/>
      <c r="C35" s="2062"/>
      <c r="D35" s="194"/>
      <c r="E35" s="194"/>
      <c r="F35" s="194"/>
      <c r="G35" s="194"/>
      <c r="H35" s="163"/>
    </row>
    <row r="36" spans="1:12" ht="24" customHeight="1">
      <c r="B36" s="2061"/>
      <c r="C36" s="2062"/>
      <c r="D36" s="194"/>
      <c r="E36" s="194"/>
      <c r="F36" s="194"/>
      <c r="G36" s="194"/>
      <c r="H36" s="163"/>
    </row>
    <row r="37" spans="1:12" ht="24.75" customHeight="1">
      <c r="B37" s="2060" t="s">
        <v>161</v>
      </c>
      <c r="C37" s="2060"/>
      <c r="D37" s="1091" t="s">
        <v>193</v>
      </c>
      <c r="E37" s="1091" t="s">
        <v>193</v>
      </c>
      <c r="F37" s="194">
        <f>SUM(F30:F36)</f>
        <v>0</v>
      </c>
      <c r="G37" s="194"/>
      <c r="H37" s="163"/>
    </row>
    <row r="38" spans="1:12">
      <c r="A38" s="163"/>
      <c r="B38" s="163"/>
      <c r="C38" s="204"/>
      <c r="D38" s="204"/>
      <c r="E38" s="163"/>
      <c r="F38" s="163"/>
      <c r="G38" s="163"/>
      <c r="H38" s="163"/>
    </row>
    <row r="39" spans="1:12" customFormat="1" ht="21" customHeight="1">
      <c r="A39" s="163"/>
      <c r="B39" s="163"/>
      <c r="C39" s="163"/>
      <c r="D39" s="163"/>
      <c r="E39" s="163"/>
      <c r="F39" s="163"/>
      <c r="G39" s="163"/>
      <c r="H39" s="163"/>
      <c r="K39" s="1085"/>
      <c r="L39" s="203"/>
    </row>
    <row r="40" spans="1:12" customFormat="1" ht="21" customHeight="1">
      <c r="A40" s="163" t="s">
        <v>186</v>
      </c>
      <c r="B40" s="163" t="s">
        <v>301</v>
      </c>
      <c r="C40" s="163"/>
      <c r="D40" s="163"/>
      <c r="E40" s="163"/>
      <c r="F40" s="163"/>
      <c r="G40" s="163"/>
      <c r="H40" s="163"/>
      <c r="K40" s="1085"/>
      <c r="L40" s="203"/>
    </row>
    <row r="41" spans="1:12" customFormat="1" ht="21" customHeight="1">
      <c r="A41" s="163"/>
      <c r="B41" s="163" t="s">
        <v>194</v>
      </c>
      <c r="C41" s="163"/>
      <c r="D41" s="163"/>
      <c r="E41" s="163"/>
      <c r="F41" s="163"/>
      <c r="G41" s="163"/>
      <c r="H41" s="163"/>
      <c r="K41" s="1085"/>
      <c r="L41" s="203"/>
    </row>
    <row r="42" spans="1:12" customFormat="1" ht="21" customHeight="1">
      <c r="A42" s="163"/>
      <c r="B42" s="163" t="s">
        <v>195</v>
      </c>
      <c r="C42" s="163"/>
      <c r="D42" s="163"/>
      <c r="E42" s="163"/>
      <c r="F42" s="163"/>
      <c r="G42" s="163"/>
      <c r="H42" s="163"/>
      <c r="K42" s="1085"/>
      <c r="L42" s="203"/>
    </row>
    <row r="43" spans="1:12" customFormat="1" ht="21" customHeight="1">
      <c r="A43" s="163"/>
      <c r="B43" s="163" t="s">
        <v>196</v>
      </c>
      <c r="C43" s="163"/>
      <c r="D43" s="163"/>
      <c r="E43" s="163"/>
      <c r="F43" s="163"/>
      <c r="G43" s="163"/>
      <c r="H43" s="163"/>
      <c r="K43" s="1085"/>
      <c r="L43" s="203"/>
    </row>
    <row r="44" spans="1:12" ht="14.4">
      <c r="A44" s="2045" t="s">
        <v>987</v>
      </c>
      <c r="B44" s="2045"/>
      <c r="C44" s="2045"/>
      <c r="D44" s="2045"/>
      <c r="E44" s="2045"/>
      <c r="F44" s="2045"/>
      <c r="G44" s="2045"/>
      <c r="H44" s="163"/>
    </row>
    <row r="45" spans="1:12">
      <c r="A45" s="163"/>
      <c r="B45" s="163"/>
      <c r="C45" s="163"/>
      <c r="D45" s="163"/>
      <c r="E45" s="163"/>
      <c r="F45" s="163"/>
      <c r="G45" s="372" t="str">
        <f>様式7!$F$4</f>
        <v>○○○○○○○○○○○ＥＳＣＯ事業</v>
      </c>
      <c r="H45" s="163"/>
    </row>
  </sheetData>
  <mergeCells count="49">
    <mergeCell ref="B37:C37"/>
    <mergeCell ref="A44:G44"/>
    <mergeCell ref="B31:C31"/>
    <mergeCell ref="B32:C32"/>
    <mergeCell ref="B33:C33"/>
    <mergeCell ref="B34:C34"/>
    <mergeCell ref="B35:C35"/>
    <mergeCell ref="B36:C36"/>
    <mergeCell ref="B21:C21"/>
    <mergeCell ref="E21:G21"/>
    <mergeCell ref="B30:C30"/>
    <mergeCell ref="B22:C22"/>
    <mergeCell ref="E22:G22"/>
    <mergeCell ref="B23:C23"/>
    <mergeCell ref="E23:G23"/>
    <mergeCell ref="B24:C24"/>
    <mergeCell ref="E24:G24"/>
    <mergeCell ref="B25:C25"/>
    <mergeCell ref="E25:G25"/>
    <mergeCell ref="B28:C29"/>
    <mergeCell ref="D28:D29"/>
    <mergeCell ref="G28:G29"/>
    <mergeCell ref="B18:C18"/>
    <mergeCell ref="E18:G18"/>
    <mergeCell ref="B19:C19"/>
    <mergeCell ref="E19:G19"/>
    <mergeCell ref="B20:C20"/>
    <mergeCell ref="E20:G20"/>
    <mergeCell ref="D13:G13"/>
    <mergeCell ref="B16:C17"/>
    <mergeCell ref="E16:G17"/>
    <mergeCell ref="B12:C12"/>
    <mergeCell ref="D12:G12"/>
    <mergeCell ref="A3:G3"/>
    <mergeCell ref="K5:K14"/>
    <mergeCell ref="L5:L14"/>
    <mergeCell ref="B6:C6"/>
    <mergeCell ref="D6:G6"/>
    <mergeCell ref="B7:C7"/>
    <mergeCell ref="D7:G7"/>
    <mergeCell ref="B8:C8"/>
    <mergeCell ref="D8:G8"/>
    <mergeCell ref="B9:C9"/>
    <mergeCell ref="D9:G9"/>
    <mergeCell ref="B10:C10"/>
    <mergeCell ref="D10:G10"/>
    <mergeCell ref="B11:C11"/>
    <mergeCell ref="D11:G11"/>
    <mergeCell ref="B13:C13"/>
  </mergeCells>
  <phoneticPr fontId="6"/>
  <pageMargins left="0.70866141732283472" right="0.70866141732283472" top="0.74803149606299213" bottom="0.74803149606299213" header="0.31496062992125984" footer="0.31496062992125984"/>
  <pageSetup paperSize="9" scale="80" orientation="portrait" r:id="rId1"/>
  <headerFooter alignWithMargins="0"/>
  <drawing r:id="rId2"/>
  <legacyDrawing r:id="rId3"/>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0"/>
  <dimension ref="A1:I37"/>
  <sheetViews>
    <sheetView view="pageBreakPreview" topLeftCell="A25" zoomScaleNormal="100" zoomScaleSheetLayoutView="100" workbookViewId="0">
      <selection activeCell="AJ46" sqref="AJ46"/>
    </sheetView>
  </sheetViews>
  <sheetFormatPr defaultRowHeight="13.2"/>
  <cols>
    <col min="1" max="1" width="3.21875" style="160" customWidth="1"/>
    <col min="2" max="2" width="30.6640625" style="160" customWidth="1"/>
    <col min="3" max="4" width="15.6640625" style="160" customWidth="1"/>
    <col min="5" max="5" width="35" style="160" customWidth="1"/>
    <col min="6" max="7" width="9.77734375" style="160" customWidth="1"/>
    <col min="8" max="8" width="10.109375" style="160" customWidth="1"/>
    <col min="9" max="9" width="11.77734375" style="160" customWidth="1"/>
    <col min="10" max="257" width="9" style="160"/>
    <col min="258" max="258" width="3.21875" style="160" customWidth="1"/>
    <col min="259" max="259" width="30.6640625" style="160" customWidth="1"/>
    <col min="260" max="260" width="15.6640625" style="160" customWidth="1"/>
    <col min="261" max="261" width="50.6640625" style="160" customWidth="1"/>
    <col min="262" max="263" width="9.77734375" style="160" customWidth="1"/>
    <col min="264" max="264" width="10.109375" style="160" customWidth="1"/>
    <col min="265" max="265" width="11.77734375" style="160" customWidth="1"/>
    <col min="266" max="513" width="9" style="160"/>
    <col min="514" max="514" width="3.21875" style="160" customWidth="1"/>
    <col min="515" max="515" width="30.6640625" style="160" customWidth="1"/>
    <col min="516" max="516" width="15.6640625" style="160" customWidth="1"/>
    <col min="517" max="517" width="50.6640625" style="160" customWidth="1"/>
    <col min="518" max="519" width="9.77734375" style="160" customWidth="1"/>
    <col min="520" max="520" width="10.109375" style="160" customWidth="1"/>
    <col min="521" max="521" width="11.77734375" style="160" customWidth="1"/>
    <col min="522" max="769" width="9" style="160"/>
    <col min="770" max="770" width="3.21875" style="160" customWidth="1"/>
    <col min="771" max="771" width="30.6640625" style="160" customWidth="1"/>
    <col min="772" max="772" width="15.6640625" style="160" customWidth="1"/>
    <col min="773" max="773" width="50.6640625" style="160" customWidth="1"/>
    <col min="774" max="775" width="9.77734375" style="160" customWidth="1"/>
    <col min="776" max="776" width="10.109375" style="160" customWidth="1"/>
    <col min="777" max="777" width="11.77734375" style="160" customWidth="1"/>
    <col min="778" max="1025" width="9" style="160"/>
    <col min="1026" max="1026" width="3.21875" style="160" customWidth="1"/>
    <col min="1027" max="1027" width="30.6640625" style="160" customWidth="1"/>
    <col min="1028" max="1028" width="15.6640625" style="160" customWidth="1"/>
    <col min="1029" max="1029" width="50.6640625" style="160" customWidth="1"/>
    <col min="1030" max="1031" width="9.77734375" style="160" customWidth="1"/>
    <col min="1032" max="1032" width="10.109375" style="160" customWidth="1"/>
    <col min="1033" max="1033" width="11.77734375" style="160" customWidth="1"/>
    <col min="1034" max="1281" width="9" style="160"/>
    <col min="1282" max="1282" width="3.21875" style="160" customWidth="1"/>
    <col min="1283" max="1283" width="30.6640625" style="160" customWidth="1"/>
    <col min="1284" max="1284" width="15.6640625" style="160" customWidth="1"/>
    <col min="1285" max="1285" width="50.6640625" style="160" customWidth="1"/>
    <col min="1286" max="1287" width="9.77734375" style="160" customWidth="1"/>
    <col min="1288" max="1288" width="10.109375" style="160" customWidth="1"/>
    <col min="1289" max="1289" width="11.77734375" style="160" customWidth="1"/>
    <col min="1290" max="1537" width="9" style="160"/>
    <col min="1538" max="1538" width="3.21875" style="160" customWidth="1"/>
    <col min="1539" max="1539" width="30.6640625" style="160" customWidth="1"/>
    <col min="1540" max="1540" width="15.6640625" style="160" customWidth="1"/>
    <col min="1541" max="1541" width="50.6640625" style="160" customWidth="1"/>
    <col min="1542" max="1543" width="9.77734375" style="160" customWidth="1"/>
    <col min="1544" max="1544" width="10.109375" style="160" customWidth="1"/>
    <col min="1545" max="1545" width="11.77734375" style="160" customWidth="1"/>
    <col min="1546" max="1793" width="9" style="160"/>
    <col min="1794" max="1794" width="3.21875" style="160" customWidth="1"/>
    <col min="1795" max="1795" width="30.6640625" style="160" customWidth="1"/>
    <col min="1796" max="1796" width="15.6640625" style="160" customWidth="1"/>
    <col min="1797" max="1797" width="50.6640625" style="160" customWidth="1"/>
    <col min="1798" max="1799" width="9.77734375" style="160" customWidth="1"/>
    <col min="1800" max="1800" width="10.109375" style="160" customWidth="1"/>
    <col min="1801" max="1801" width="11.77734375" style="160" customWidth="1"/>
    <col min="1802" max="2049" width="9" style="160"/>
    <col min="2050" max="2050" width="3.21875" style="160" customWidth="1"/>
    <col min="2051" max="2051" width="30.6640625" style="160" customWidth="1"/>
    <col min="2052" max="2052" width="15.6640625" style="160" customWidth="1"/>
    <col min="2053" max="2053" width="50.6640625" style="160" customWidth="1"/>
    <col min="2054" max="2055" width="9.77734375" style="160" customWidth="1"/>
    <col min="2056" max="2056" width="10.109375" style="160" customWidth="1"/>
    <col min="2057" max="2057" width="11.77734375" style="160" customWidth="1"/>
    <col min="2058" max="2305" width="9" style="160"/>
    <col min="2306" max="2306" width="3.21875" style="160" customWidth="1"/>
    <col min="2307" max="2307" width="30.6640625" style="160" customWidth="1"/>
    <col min="2308" max="2308" width="15.6640625" style="160" customWidth="1"/>
    <col min="2309" max="2309" width="50.6640625" style="160" customWidth="1"/>
    <col min="2310" max="2311" width="9.77734375" style="160" customWidth="1"/>
    <col min="2312" max="2312" width="10.109375" style="160" customWidth="1"/>
    <col min="2313" max="2313" width="11.77734375" style="160" customWidth="1"/>
    <col min="2314" max="2561" width="9" style="160"/>
    <col min="2562" max="2562" width="3.21875" style="160" customWidth="1"/>
    <col min="2563" max="2563" width="30.6640625" style="160" customWidth="1"/>
    <col min="2564" max="2564" width="15.6640625" style="160" customWidth="1"/>
    <col min="2565" max="2565" width="50.6640625" style="160" customWidth="1"/>
    <col min="2566" max="2567" width="9.77734375" style="160" customWidth="1"/>
    <col min="2568" max="2568" width="10.109375" style="160" customWidth="1"/>
    <col min="2569" max="2569" width="11.77734375" style="160" customWidth="1"/>
    <col min="2570" max="2817" width="9" style="160"/>
    <col min="2818" max="2818" width="3.21875" style="160" customWidth="1"/>
    <col min="2819" max="2819" width="30.6640625" style="160" customWidth="1"/>
    <col min="2820" max="2820" width="15.6640625" style="160" customWidth="1"/>
    <col min="2821" max="2821" width="50.6640625" style="160" customWidth="1"/>
    <col min="2822" max="2823" width="9.77734375" style="160" customWidth="1"/>
    <col min="2824" max="2824" width="10.109375" style="160" customWidth="1"/>
    <col min="2825" max="2825" width="11.77734375" style="160" customWidth="1"/>
    <col min="2826" max="3073" width="9" style="160"/>
    <col min="3074" max="3074" width="3.21875" style="160" customWidth="1"/>
    <col min="3075" max="3075" width="30.6640625" style="160" customWidth="1"/>
    <col min="3076" max="3076" width="15.6640625" style="160" customWidth="1"/>
    <col min="3077" max="3077" width="50.6640625" style="160" customWidth="1"/>
    <col min="3078" max="3079" width="9.77734375" style="160" customWidth="1"/>
    <col min="3080" max="3080" width="10.109375" style="160" customWidth="1"/>
    <col min="3081" max="3081" width="11.77734375" style="160" customWidth="1"/>
    <col min="3082" max="3329" width="9" style="160"/>
    <col min="3330" max="3330" width="3.21875" style="160" customWidth="1"/>
    <col min="3331" max="3331" width="30.6640625" style="160" customWidth="1"/>
    <col min="3332" max="3332" width="15.6640625" style="160" customWidth="1"/>
    <col min="3333" max="3333" width="50.6640625" style="160" customWidth="1"/>
    <col min="3334" max="3335" width="9.77734375" style="160" customWidth="1"/>
    <col min="3336" max="3336" width="10.109375" style="160" customWidth="1"/>
    <col min="3337" max="3337" width="11.77734375" style="160" customWidth="1"/>
    <col min="3338" max="3585" width="9" style="160"/>
    <col min="3586" max="3586" width="3.21875" style="160" customWidth="1"/>
    <col min="3587" max="3587" width="30.6640625" style="160" customWidth="1"/>
    <col min="3588" max="3588" width="15.6640625" style="160" customWidth="1"/>
    <col min="3589" max="3589" width="50.6640625" style="160" customWidth="1"/>
    <col min="3590" max="3591" width="9.77734375" style="160" customWidth="1"/>
    <col min="3592" max="3592" width="10.109375" style="160" customWidth="1"/>
    <col min="3593" max="3593" width="11.77734375" style="160" customWidth="1"/>
    <col min="3594" max="3841" width="9" style="160"/>
    <col min="3842" max="3842" width="3.21875" style="160" customWidth="1"/>
    <col min="3843" max="3843" width="30.6640625" style="160" customWidth="1"/>
    <col min="3844" max="3844" width="15.6640625" style="160" customWidth="1"/>
    <col min="3845" max="3845" width="50.6640625" style="160" customWidth="1"/>
    <col min="3846" max="3847" width="9.77734375" style="160" customWidth="1"/>
    <col min="3848" max="3848" width="10.109375" style="160" customWidth="1"/>
    <col min="3849" max="3849" width="11.77734375" style="160" customWidth="1"/>
    <col min="3850" max="4097" width="9" style="160"/>
    <col min="4098" max="4098" width="3.21875" style="160" customWidth="1"/>
    <col min="4099" max="4099" width="30.6640625" style="160" customWidth="1"/>
    <col min="4100" max="4100" width="15.6640625" style="160" customWidth="1"/>
    <col min="4101" max="4101" width="50.6640625" style="160" customWidth="1"/>
    <col min="4102" max="4103" width="9.77734375" style="160" customWidth="1"/>
    <col min="4104" max="4104" width="10.109375" style="160" customWidth="1"/>
    <col min="4105" max="4105" width="11.77734375" style="160" customWidth="1"/>
    <col min="4106" max="4353" width="9" style="160"/>
    <col min="4354" max="4354" width="3.21875" style="160" customWidth="1"/>
    <col min="4355" max="4355" width="30.6640625" style="160" customWidth="1"/>
    <col min="4356" max="4356" width="15.6640625" style="160" customWidth="1"/>
    <col min="4357" max="4357" width="50.6640625" style="160" customWidth="1"/>
    <col min="4358" max="4359" width="9.77734375" style="160" customWidth="1"/>
    <col min="4360" max="4360" width="10.109375" style="160" customWidth="1"/>
    <col min="4361" max="4361" width="11.77734375" style="160" customWidth="1"/>
    <col min="4362" max="4609" width="9" style="160"/>
    <col min="4610" max="4610" width="3.21875" style="160" customWidth="1"/>
    <col min="4611" max="4611" width="30.6640625" style="160" customWidth="1"/>
    <col min="4612" max="4612" width="15.6640625" style="160" customWidth="1"/>
    <col min="4613" max="4613" width="50.6640625" style="160" customWidth="1"/>
    <col min="4614" max="4615" width="9.77734375" style="160" customWidth="1"/>
    <col min="4616" max="4616" width="10.109375" style="160" customWidth="1"/>
    <col min="4617" max="4617" width="11.77734375" style="160" customWidth="1"/>
    <col min="4618" max="4865" width="9" style="160"/>
    <col min="4866" max="4866" width="3.21875" style="160" customWidth="1"/>
    <col min="4867" max="4867" width="30.6640625" style="160" customWidth="1"/>
    <col min="4868" max="4868" width="15.6640625" style="160" customWidth="1"/>
    <col min="4869" max="4869" width="50.6640625" style="160" customWidth="1"/>
    <col min="4870" max="4871" width="9.77734375" style="160" customWidth="1"/>
    <col min="4872" max="4872" width="10.109375" style="160" customWidth="1"/>
    <col min="4873" max="4873" width="11.77734375" style="160" customWidth="1"/>
    <col min="4874" max="5121" width="9" style="160"/>
    <col min="5122" max="5122" width="3.21875" style="160" customWidth="1"/>
    <col min="5123" max="5123" width="30.6640625" style="160" customWidth="1"/>
    <col min="5124" max="5124" width="15.6640625" style="160" customWidth="1"/>
    <col min="5125" max="5125" width="50.6640625" style="160" customWidth="1"/>
    <col min="5126" max="5127" width="9.77734375" style="160" customWidth="1"/>
    <col min="5128" max="5128" width="10.109375" style="160" customWidth="1"/>
    <col min="5129" max="5129" width="11.77734375" style="160" customWidth="1"/>
    <col min="5130" max="5377" width="9" style="160"/>
    <col min="5378" max="5378" width="3.21875" style="160" customWidth="1"/>
    <col min="5379" max="5379" width="30.6640625" style="160" customWidth="1"/>
    <col min="5380" max="5380" width="15.6640625" style="160" customWidth="1"/>
    <col min="5381" max="5381" width="50.6640625" style="160" customWidth="1"/>
    <col min="5382" max="5383" width="9.77734375" style="160" customWidth="1"/>
    <col min="5384" max="5384" width="10.109375" style="160" customWidth="1"/>
    <col min="5385" max="5385" width="11.77734375" style="160" customWidth="1"/>
    <col min="5386" max="5633" width="9" style="160"/>
    <col min="5634" max="5634" width="3.21875" style="160" customWidth="1"/>
    <col min="5635" max="5635" width="30.6640625" style="160" customWidth="1"/>
    <col min="5636" max="5636" width="15.6640625" style="160" customWidth="1"/>
    <col min="5637" max="5637" width="50.6640625" style="160" customWidth="1"/>
    <col min="5638" max="5639" width="9.77734375" style="160" customWidth="1"/>
    <col min="5640" max="5640" width="10.109375" style="160" customWidth="1"/>
    <col min="5641" max="5641" width="11.77734375" style="160" customWidth="1"/>
    <col min="5642" max="5889" width="9" style="160"/>
    <col min="5890" max="5890" width="3.21875" style="160" customWidth="1"/>
    <col min="5891" max="5891" width="30.6640625" style="160" customWidth="1"/>
    <col min="5892" max="5892" width="15.6640625" style="160" customWidth="1"/>
    <col min="5893" max="5893" width="50.6640625" style="160" customWidth="1"/>
    <col min="5894" max="5895" width="9.77734375" style="160" customWidth="1"/>
    <col min="5896" max="5896" width="10.109375" style="160" customWidth="1"/>
    <col min="5897" max="5897" width="11.77734375" style="160" customWidth="1"/>
    <col min="5898" max="6145" width="9" style="160"/>
    <col min="6146" max="6146" width="3.21875" style="160" customWidth="1"/>
    <col min="6147" max="6147" width="30.6640625" style="160" customWidth="1"/>
    <col min="6148" max="6148" width="15.6640625" style="160" customWidth="1"/>
    <col min="6149" max="6149" width="50.6640625" style="160" customWidth="1"/>
    <col min="6150" max="6151" width="9.77734375" style="160" customWidth="1"/>
    <col min="6152" max="6152" width="10.109375" style="160" customWidth="1"/>
    <col min="6153" max="6153" width="11.77734375" style="160" customWidth="1"/>
    <col min="6154" max="6401" width="9" style="160"/>
    <col min="6402" max="6402" width="3.21875" style="160" customWidth="1"/>
    <col min="6403" max="6403" width="30.6640625" style="160" customWidth="1"/>
    <col min="6404" max="6404" width="15.6640625" style="160" customWidth="1"/>
    <col min="6405" max="6405" width="50.6640625" style="160" customWidth="1"/>
    <col min="6406" max="6407" width="9.77734375" style="160" customWidth="1"/>
    <col min="6408" max="6408" width="10.109375" style="160" customWidth="1"/>
    <col min="6409" max="6409" width="11.77734375" style="160" customWidth="1"/>
    <col min="6410" max="6657" width="9" style="160"/>
    <col min="6658" max="6658" width="3.21875" style="160" customWidth="1"/>
    <col min="6659" max="6659" width="30.6640625" style="160" customWidth="1"/>
    <col min="6660" max="6660" width="15.6640625" style="160" customWidth="1"/>
    <col min="6661" max="6661" width="50.6640625" style="160" customWidth="1"/>
    <col min="6662" max="6663" width="9.77734375" style="160" customWidth="1"/>
    <col min="6664" max="6664" width="10.109375" style="160" customWidth="1"/>
    <col min="6665" max="6665" width="11.77734375" style="160" customWidth="1"/>
    <col min="6666" max="6913" width="9" style="160"/>
    <col min="6914" max="6914" width="3.21875" style="160" customWidth="1"/>
    <col min="6915" max="6915" width="30.6640625" style="160" customWidth="1"/>
    <col min="6916" max="6916" width="15.6640625" style="160" customWidth="1"/>
    <col min="6917" max="6917" width="50.6640625" style="160" customWidth="1"/>
    <col min="6918" max="6919" width="9.77734375" style="160" customWidth="1"/>
    <col min="6920" max="6920" width="10.109375" style="160" customWidth="1"/>
    <col min="6921" max="6921" width="11.77734375" style="160" customWidth="1"/>
    <col min="6922" max="7169" width="9" style="160"/>
    <col min="7170" max="7170" width="3.21875" style="160" customWidth="1"/>
    <col min="7171" max="7171" width="30.6640625" style="160" customWidth="1"/>
    <col min="7172" max="7172" width="15.6640625" style="160" customWidth="1"/>
    <col min="7173" max="7173" width="50.6640625" style="160" customWidth="1"/>
    <col min="7174" max="7175" width="9.77734375" style="160" customWidth="1"/>
    <col min="7176" max="7176" width="10.109375" style="160" customWidth="1"/>
    <col min="7177" max="7177" width="11.77734375" style="160" customWidth="1"/>
    <col min="7178" max="7425" width="9" style="160"/>
    <col min="7426" max="7426" width="3.21875" style="160" customWidth="1"/>
    <col min="7427" max="7427" width="30.6640625" style="160" customWidth="1"/>
    <col min="7428" max="7428" width="15.6640625" style="160" customWidth="1"/>
    <col min="7429" max="7429" width="50.6640625" style="160" customWidth="1"/>
    <col min="7430" max="7431" width="9.77734375" style="160" customWidth="1"/>
    <col min="7432" max="7432" width="10.109375" style="160" customWidth="1"/>
    <col min="7433" max="7433" width="11.77734375" style="160" customWidth="1"/>
    <col min="7434" max="7681" width="9" style="160"/>
    <col min="7682" max="7682" width="3.21875" style="160" customWidth="1"/>
    <col min="7683" max="7683" width="30.6640625" style="160" customWidth="1"/>
    <col min="7684" max="7684" width="15.6640625" style="160" customWidth="1"/>
    <col min="7685" max="7685" width="50.6640625" style="160" customWidth="1"/>
    <col min="7686" max="7687" width="9.77734375" style="160" customWidth="1"/>
    <col min="7688" max="7688" width="10.109375" style="160" customWidth="1"/>
    <col min="7689" max="7689" width="11.77734375" style="160" customWidth="1"/>
    <col min="7690" max="7937" width="9" style="160"/>
    <col min="7938" max="7938" width="3.21875" style="160" customWidth="1"/>
    <col min="7939" max="7939" width="30.6640625" style="160" customWidth="1"/>
    <col min="7940" max="7940" width="15.6640625" style="160" customWidth="1"/>
    <col min="7941" max="7941" width="50.6640625" style="160" customWidth="1"/>
    <col min="7942" max="7943" width="9.77734375" style="160" customWidth="1"/>
    <col min="7944" max="7944" width="10.109375" style="160" customWidth="1"/>
    <col min="7945" max="7945" width="11.77734375" style="160" customWidth="1"/>
    <col min="7946" max="8193" width="9" style="160"/>
    <col min="8194" max="8194" width="3.21875" style="160" customWidth="1"/>
    <col min="8195" max="8195" width="30.6640625" style="160" customWidth="1"/>
    <col min="8196" max="8196" width="15.6640625" style="160" customWidth="1"/>
    <col min="8197" max="8197" width="50.6640625" style="160" customWidth="1"/>
    <col min="8198" max="8199" width="9.77734375" style="160" customWidth="1"/>
    <col min="8200" max="8200" width="10.109375" style="160" customWidth="1"/>
    <col min="8201" max="8201" width="11.77734375" style="160" customWidth="1"/>
    <col min="8202" max="8449" width="9" style="160"/>
    <col min="8450" max="8450" width="3.21875" style="160" customWidth="1"/>
    <col min="8451" max="8451" width="30.6640625" style="160" customWidth="1"/>
    <col min="8452" max="8452" width="15.6640625" style="160" customWidth="1"/>
    <col min="8453" max="8453" width="50.6640625" style="160" customWidth="1"/>
    <col min="8454" max="8455" width="9.77734375" style="160" customWidth="1"/>
    <col min="8456" max="8456" width="10.109375" style="160" customWidth="1"/>
    <col min="8457" max="8457" width="11.77734375" style="160" customWidth="1"/>
    <col min="8458" max="8705" width="9" style="160"/>
    <col min="8706" max="8706" width="3.21875" style="160" customWidth="1"/>
    <col min="8707" max="8707" width="30.6640625" style="160" customWidth="1"/>
    <col min="8708" max="8708" width="15.6640625" style="160" customWidth="1"/>
    <col min="8709" max="8709" width="50.6640625" style="160" customWidth="1"/>
    <col min="8710" max="8711" width="9.77734375" style="160" customWidth="1"/>
    <col min="8712" max="8712" width="10.109375" style="160" customWidth="1"/>
    <col min="8713" max="8713" width="11.77734375" style="160" customWidth="1"/>
    <col min="8714" max="8961" width="9" style="160"/>
    <col min="8962" max="8962" width="3.21875" style="160" customWidth="1"/>
    <col min="8963" max="8963" width="30.6640625" style="160" customWidth="1"/>
    <col min="8964" max="8964" width="15.6640625" style="160" customWidth="1"/>
    <col min="8965" max="8965" width="50.6640625" style="160" customWidth="1"/>
    <col min="8966" max="8967" width="9.77734375" style="160" customWidth="1"/>
    <col min="8968" max="8968" width="10.109375" style="160" customWidth="1"/>
    <col min="8969" max="8969" width="11.77734375" style="160" customWidth="1"/>
    <col min="8970" max="9217" width="9" style="160"/>
    <col min="9218" max="9218" width="3.21875" style="160" customWidth="1"/>
    <col min="9219" max="9219" width="30.6640625" style="160" customWidth="1"/>
    <col min="9220" max="9220" width="15.6640625" style="160" customWidth="1"/>
    <col min="9221" max="9221" width="50.6640625" style="160" customWidth="1"/>
    <col min="9222" max="9223" width="9.77734375" style="160" customWidth="1"/>
    <col min="9224" max="9224" width="10.109375" style="160" customWidth="1"/>
    <col min="9225" max="9225" width="11.77734375" style="160" customWidth="1"/>
    <col min="9226" max="9473" width="9" style="160"/>
    <col min="9474" max="9474" width="3.21875" style="160" customWidth="1"/>
    <col min="9475" max="9475" width="30.6640625" style="160" customWidth="1"/>
    <col min="9476" max="9476" width="15.6640625" style="160" customWidth="1"/>
    <col min="9477" max="9477" width="50.6640625" style="160" customWidth="1"/>
    <col min="9478" max="9479" width="9.77734375" style="160" customWidth="1"/>
    <col min="9480" max="9480" width="10.109375" style="160" customWidth="1"/>
    <col min="9481" max="9481" width="11.77734375" style="160" customWidth="1"/>
    <col min="9482" max="9729" width="9" style="160"/>
    <col min="9730" max="9730" width="3.21875" style="160" customWidth="1"/>
    <col min="9731" max="9731" width="30.6640625" style="160" customWidth="1"/>
    <col min="9732" max="9732" width="15.6640625" style="160" customWidth="1"/>
    <col min="9733" max="9733" width="50.6640625" style="160" customWidth="1"/>
    <col min="9734" max="9735" width="9.77734375" style="160" customWidth="1"/>
    <col min="9736" max="9736" width="10.109375" style="160" customWidth="1"/>
    <col min="9737" max="9737" width="11.77734375" style="160" customWidth="1"/>
    <col min="9738" max="9985" width="9" style="160"/>
    <col min="9986" max="9986" width="3.21875" style="160" customWidth="1"/>
    <col min="9987" max="9987" width="30.6640625" style="160" customWidth="1"/>
    <col min="9988" max="9988" width="15.6640625" style="160" customWidth="1"/>
    <col min="9989" max="9989" width="50.6640625" style="160" customWidth="1"/>
    <col min="9990" max="9991" width="9.77734375" style="160" customWidth="1"/>
    <col min="9992" max="9992" width="10.109375" style="160" customWidth="1"/>
    <col min="9993" max="9993" width="11.77734375" style="160" customWidth="1"/>
    <col min="9994" max="10241" width="9" style="160"/>
    <col min="10242" max="10242" width="3.21875" style="160" customWidth="1"/>
    <col min="10243" max="10243" width="30.6640625" style="160" customWidth="1"/>
    <col min="10244" max="10244" width="15.6640625" style="160" customWidth="1"/>
    <col min="10245" max="10245" width="50.6640625" style="160" customWidth="1"/>
    <col min="10246" max="10247" width="9.77734375" style="160" customWidth="1"/>
    <col min="10248" max="10248" width="10.109375" style="160" customWidth="1"/>
    <col min="10249" max="10249" width="11.77734375" style="160" customWidth="1"/>
    <col min="10250" max="10497" width="9" style="160"/>
    <col min="10498" max="10498" width="3.21875" style="160" customWidth="1"/>
    <col min="10499" max="10499" width="30.6640625" style="160" customWidth="1"/>
    <col min="10500" max="10500" width="15.6640625" style="160" customWidth="1"/>
    <col min="10501" max="10501" width="50.6640625" style="160" customWidth="1"/>
    <col min="10502" max="10503" width="9.77734375" style="160" customWidth="1"/>
    <col min="10504" max="10504" width="10.109375" style="160" customWidth="1"/>
    <col min="10505" max="10505" width="11.77734375" style="160" customWidth="1"/>
    <col min="10506" max="10753" width="9" style="160"/>
    <col min="10754" max="10754" width="3.21875" style="160" customWidth="1"/>
    <col min="10755" max="10755" width="30.6640625" style="160" customWidth="1"/>
    <col min="10756" max="10756" width="15.6640625" style="160" customWidth="1"/>
    <col min="10757" max="10757" width="50.6640625" style="160" customWidth="1"/>
    <col min="10758" max="10759" width="9.77734375" style="160" customWidth="1"/>
    <col min="10760" max="10760" width="10.109375" style="160" customWidth="1"/>
    <col min="10761" max="10761" width="11.77734375" style="160" customWidth="1"/>
    <col min="10762" max="11009" width="9" style="160"/>
    <col min="11010" max="11010" width="3.21875" style="160" customWidth="1"/>
    <col min="11011" max="11011" width="30.6640625" style="160" customWidth="1"/>
    <col min="11012" max="11012" width="15.6640625" style="160" customWidth="1"/>
    <col min="11013" max="11013" width="50.6640625" style="160" customWidth="1"/>
    <col min="11014" max="11015" width="9.77734375" style="160" customWidth="1"/>
    <col min="11016" max="11016" width="10.109375" style="160" customWidth="1"/>
    <col min="11017" max="11017" width="11.77734375" style="160" customWidth="1"/>
    <col min="11018" max="11265" width="9" style="160"/>
    <col min="11266" max="11266" width="3.21875" style="160" customWidth="1"/>
    <col min="11267" max="11267" width="30.6640625" style="160" customWidth="1"/>
    <col min="11268" max="11268" width="15.6640625" style="160" customWidth="1"/>
    <col min="11269" max="11269" width="50.6640625" style="160" customWidth="1"/>
    <col min="11270" max="11271" width="9.77734375" style="160" customWidth="1"/>
    <col min="11272" max="11272" width="10.109375" style="160" customWidth="1"/>
    <col min="11273" max="11273" width="11.77734375" style="160" customWidth="1"/>
    <col min="11274" max="11521" width="9" style="160"/>
    <col min="11522" max="11522" width="3.21875" style="160" customWidth="1"/>
    <col min="11523" max="11523" width="30.6640625" style="160" customWidth="1"/>
    <col min="11524" max="11524" width="15.6640625" style="160" customWidth="1"/>
    <col min="11525" max="11525" width="50.6640625" style="160" customWidth="1"/>
    <col min="11526" max="11527" width="9.77734375" style="160" customWidth="1"/>
    <col min="11528" max="11528" width="10.109375" style="160" customWidth="1"/>
    <col min="11529" max="11529" width="11.77734375" style="160" customWidth="1"/>
    <col min="11530" max="11777" width="9" style="160"/>
    <col min="11778" max="11778" width="3.21875" style="160" customWidth="1"/>
    <col min="11779" max="11779" width="30.6640625" style="160" customWidth="1"/>
    <col min="11780" max="11780" width="15.6640625" style="160" customWidth="1"/>
    <col min="11781" max="11781" width="50.6640625" style="160" customWidth="1"/>
    <col min="11782" max="11783" width="9.77734375" style="160" customWidth="1"/>
    <col min="11784" max="11784" width="10.109375" style="160" customWidth="1"/>
    <col min="11785" max="11785" width="11.77734375" style="160" customWidth="1"/>
    <col min="11786" max="12033" width="9" style="160"/>
    <col min="12034" max="12034" width="3.21875" style="160" customWidth="1"/>
    <col min="12035" max="12035" width="30.6640625" style="160" customWidth="1"/>
    <col min="12036" max="12036" width="15.6640625" style="160" customWidth="1"/>
    <col min="12037" max="12037" width="50.6640625" style="160" customWidth="1"/>
    <col min="12038" max="12039" width="9.77734375" style="160" customWidth="1"/>
    <col min="12040" max="12040" width="10.109375" style="160" customWidth="1"/>
    <col min="12041" max="12041" width="11.77734375" style="160" customWidth="1"/>
    <col min="12042" max="12289" width="9" style="160"/>
    <col min="12290" max="12290" width="3.21875" style="160" customWidth="1"/>
    <col min="12291" max="12291" width="30.6640625" style="160" customWidth="1"/>
    <col min="12292" max="12292" width="15.6640625" style="160" customWidth="1"/>
    <col min="12293" max="12293" width="50.6640625" style="160" customWidth="1"/>
    <col min="12294" max="12295" width="9.77734375" style="160" customWidth="1"/>
    <col min="12296" max="12296" width="10.109375" style="160" customWidth="1"/>
    <col min="12297" max="12297" width="11.77734375" style="160" customWidth="1"/>
    <col min="12298" max="12545" width="9" style="160"/>
    <col min="12546" max="12546" width="3.21875" style="160" customWidth="1"/>
    <col min="12547" max="12547" width="30.6640625" style="160" customWidth="1"/>
    <col min="12548" max="12548" width="15.6640625" style="160" customWidth="1"/>
    <col min="12549" max="12549" width="50.6640625" style="160" customWidth="1"/>
    <col min="12550" max="12551" width="9.77734375" style="160" customWidth="1"/>
    <col min="12552" max="12552" width="10.109375" style="160" customWidth="1"/>
    <col min="12553" max="12553" width="11.77734375" style="160" customWidth="1"/>
    <col min="12554" max="12801" width="9" style="160"/>
    <col min="12802" max="12802" width="3.21875" style="160" customWidth="1"/>
    <col min="12803" max="12803" width="30.6640625" style="160" customWidth="1"/>
    <col min="12804" max="12804" width="15.6640625" style="160" customWidth="1"/>
    <col min="12805" max="12805" width="50.6640625" style="160" customWidth="1"/>
    <col min="12806" max="12807" width="9.77734375" style="160" customWidth="1"/>
    <col min="12808" max="12808" width="10.109375" style="160" customWidth="1"/>
    <col min="12809" max="12809" width="11.77734375" style="160" customWidth="1"/>
    <col min="12810" max="13057" width="9" style="160"/>
    <col min="13058" max="13058" width="3.21875" style="160" customWidth="1"/>
    <col min="13059" max="13059" width="30.6640625" style="160" customWidth="1"/>
    <col min="13060" max="13060" width="15.6640625" style="160" customWidth="1"/>
    <col min="13061" max="13061" width="50.6640625" style="160" customWidth="1"/>
    <col min="13062" max="13063" width="9.77734375" style="160" customWidth="1"/>
    <col min="13064" max="13064" width="10.109375" style="160" customWidth="1"/>
    <col min="13065" max="13065" width="11.77734375" style="160" customWidth="1"/>
    <col min="13066" max="13313" width="9" style="160"/>
    <col min="13314" max="13314" width="3.21875" style="160" customWidth="1"/>
    <col min="13315" max="13315" width="30.6640625" style="160" customWidth="1"/>
    <col min="13316" max="13316" width="15.6640625" style="160" customWidth="1"/>
    <col min="13317" max="13317" width="50.6640625" style="160" customWidth="1"/>
    <col min="13318" max="13319" width="9.77734375" style="160" customWidth="1"/>
    <col min="13320" max="13320" width="10.109375" style="160" customWidth="1"/>
    <col min="13321" max="13321" width="11.77734375" style="160" customWidth="1"/>
    <col min="13322" max="13569" width="9" style="160"/>
    <col min="13570" max="13570" width="3.21875" style="160" customWidth="1"/>
    <col min="13571" max="13571" width="30.6640625" style="160" customWidth="1"/>
    <col min="13572" max="13572" width="15.6640625" style="160" customWidth="1"/>
    <col min="13573" max="13573" width="50.6640625" style="160" customWidth="1"/>
    <col min="13574" max="13575" width="9.77734375" style="160" customWidth="1"/>
    <col min="13576" max="13576" width="10.109375" style="160" customWidth="1"/>
    <col min="13577" max="13577" width="11.77734375" style="160" customWidth="1"/>
    <col min="13578" max="13825" width="9" style="160"/>
    <col min="13826" max="13826" width="3.21875" style="160" customWidth="1"/>
    <col min="13827" max="13827" width="30.6640625" style="160" customWidth="1"/>
    <col min="13828" max="13828" width="15.6640625" style="160" customWidth="1"/>
    <col min="13829" max="13829" width="50.6640625" style="160" customWidth="1"/>
    <col min="13830" max="13831" width="9.77734375" style="160" customWidth="1"/>
    <col min="13832" max="13832" width="10.109375" style="160" customWidth="1"/>
    <col min="13833" max="13833" width="11.77734375" style="160" customWidth="1"/>
    <col min="13834" max="14081" width="9" style="160"/>
    <col min="14082" max="14082" width="3.21875" style="160" customWidth="1"/>
    <col min="14083" max="14083" width="30.6640625" style="160" customWidth="1"/>
    <col min="14084" max="14084" width="15.6640625" style="160" customWidth="1"/>
    <col min="14085" max="14085" width="50.6640625" style="160" customWidth="1"/>
    <col min="14086" max="14087" width="9.77734375" style="160" customWidth="1"/>
    <col min="14088" max="14088" width="10.109375" style="160" customWidth="1"/>
    <col min="14089" max="14089" width="11.77734375" style="160" customWidth="1"/>
    <col min="14090" max="14337" width="9" style="160"/>
    <col min="14338" max="14338" width="3.21875" style="160" customWidth="1"/>
    <col min="14339" max="14339" width="30.6640625" style="160" customWidth="1"/>
    <col min="14340" max="14340" width="15.6640625" style="160" customWidth="1"/>
    <col min="14341" max="14341" width="50.6640625" style="160" customWidth="1"/>
    <col min="14342" max="14343" width="9.77734375" style="160" customWidth="1"/>
    <col min="14344" max="14344" width="10.109375" style="160" customWidth="1"/>
    <col min="14345" max="14345" width="11.77734375" style="160" customWidth="1"/>
    <col min="14346" max="14593" width="9" style="160"/>
    <col min="14594" max="14594" width="3.21875" style="160" customWidth="1"/>
    <col min="14595" max="14595" width="30.6640625" style="160" customWidth="1"/>
    <col min="14596" max="14596" width="15.6640625" style="160" customWidth="1"/>
    <col min="14597" max="14597" width="50.6640625" style="160" customWidth="1"/>
    <col min="14598" max="14599" width="9.77734375" style="160" customWidth="1"/>
    <col min="14600" max="14600" width="10.109375" style="160" customWidth="1"/>
    <col min="14601" max="14601" width="11.77734375" style="160" customWidth="1"/>
    <col min="14602" max="14849" width="9" style="160"/>
    <col min="14850" max="14850" width="3.21875" style="160" customWidth="1"/>
    <col min="14851" max="14851" width="30.6640625" style="160" customWidth="1"/>
    <col min="14852" max="14852" width="15.6640625" style="160" customWidth="1"/>
    <col min="14853" max="14853" width="50.6640625" style="160" customWidth="1"/>
    <col min="14854" max="14855" width="9.77734375" style="160" customWidth="1"/>
    <col min="14856" max="14856" width="10.109375" style="160" customWidth="1"/>
    <col min="14857" max="14857" width="11.77734375" style="160" customWidth="1"/>
    <col min="14858" max="15105" width="9" style="160"/>
    <col min="15106" max="15106" width="3.21875" style="160" customWidth="1"/>
    <col min="15107" max="15107" width="30.6640625" style="160" customWidth="1"/>
    <col min="15108" max="15108" width="15.6640625" style="160" customWidth="1"/>
    <col min="15109" max="15109" width="50.6640625" style="160" customWidth="1"/>
    <col min="15110" max="15111" width="9.77734375" style="160" customWidth="1"/>
    <col min="15112" max="15112" width="10.109375" style="160" customWidth="1"/>
    <col min="15113" max="15113" width="11.77734375" style="160" customWidth="1"/>
    <col min="15114" max="15361" width="9" style="160"/>
    <col min="15362" max="15362" width="3.21875" style="160" customWidth="1"/>
    <col min="15363" max="15363" width="30.6640625" style="160" customWidth="1"/>
    <col min="15364" max="15364" width="15.6640625" style="160" customWidth="1"/>
    <col min="15365" max="15365" width="50.6640625" style="160" customWidth="1"/>
    <col min="15366" max="15367" width="9.77734375" style="160" customWidth="1"/>
    <col min="15368" max="15368" width="10.109375" style="160" customWidth="1"/>
    <col min="15369" max="15369" width="11.77734375" style="160" customWidth="1"/>
    <col min="15370" max="15617" width="9" style="160"/>
    <col min="15618" max="15618" width="3.21875" style="160" customWidth="1"/>
    <col min="15619" max="15619" width="30.6640625" style="160" customWidth="1"/>
    <col min="15620" max="15620" width="15.6640625" style="160" customWidth="1"/>
    <col min="15621" max="15621" width="50.6640625" style="160" customWidth="1"/>
    <col min="15622" max="15623" width="9.77734375" style="160" customWidth="1"/>
    <col min="15624" max="15624" width="10.109375" style="160" customWidth="1"/>
    <col min="15625" max="15625" width="11.77734375" style="160" customWidth="1"/>
    <col min="15626" max="15873" width="9" style="160"/>
    <col min="15874" max="15874" width="3.21875" style="160" customWidth="1"/>
    <col min="15875" max="15875" width="30.6640625" style="160" customWidth="1"/>
    <col min="15876" max="15876" width="15.6640625" style="160" customWidth="1"/>
    <col min="15877" max="15877" width="50.6640625" style="160" customWidth="1"/>
    <col min="15878" max="15879" width="9.77734375" style="160" customWidth="1"/>
    <col min="15880" max="15880" width="10.109375" style="160" customWidth="1"/>
    <col min="15881" max="15881" width="11.77734375" style="160" customWidth="1"/>
    <col min="15882" max="16129" width="9" style="160"/>
    <col min="16130" max="16130" width="3.21875" style="160" customWidth="1"/>
    <col min="16131" max="16131" width="30.6640625" style="160" customWidth="1"/>
    <col min="16132" max="16132" width="15.6640625" style="160" customWidth="1"/>
    <col min="16133" max="16133" width="50.6640625" style="160" customWidth="1"/>
    <col min="16134" max="16135" width="9.77734375" style="160" customWidth="1"/>
    <col min="16136" max="16136" width="10.109375" style="160" customWidth="1"/>
    <col min="16137" max="16137" width="11.77734375" style="160" customWidth="1"/>
    <col min="16138" max="16384" width="9" style="160"/>
  </cols>
  <sheetData>
    <row r="1" spans="1:9" ht="22.5" customHeight="1">
      <c r="B1" s="1103"/>
      <c r="E1" s="1126" t="s">
        <v>836</v>
      </c>
    </row>
    <row r="2" spans="1:9" ht="22.5" customHeight="1">
      <c r="B2" s="163"/>
      <c r="C2" s="163"/>
      <c r="D2" s="163"/>
      <c r="E2" s="163"/>
    </row>
    <row r="3" spans="1:9" ht="21" customHeight="1">
      <c r="A3" s="163"/>
      <c r="B3" s="158" t="s">
        <v>291</v>
      </c>
      <c r="C3" s="165"/>
      <c r="D3" s="165"/>
      <c r="E3" s="163"/>
    </row>
    <row r="4" spans="1:9" ht="23.25" customHeight="1">
      <c r="A4" s="163"/>
      <c r="B4" s="158"/>
      <c r="C4" s="165"/>
      <c r="D4" s="165"/>
      <c r="E4" s="163"/>
    </row>
    <row r="5" spans="1:9" ht="23.25" customHeight="1">
      <c r="A5" s="163"/>
      <c r="B5" s="158"/>
      <c r="C5" s="165"/>
      <c r="D5" s="165"/>
      <c r="E5" s="163"/>
    </row>
    <row r="6" spans="1:9" ht="22.5" customHeight="1">
      <c r="A6" s="160" t="s">
        <v>184</v>
      </c>
      <c r="B6" s="160" t="s">
        <v>156</v>
      </c>
      <c r="C6" s="190"/>
      <c r="D6" s="190"/>
      <c r="E6" s="1"/>
    </row>
    <row r="7" spans="1:9" ht="22.5" customHeight="1">
      <c r="B7" s="343" t="s">
        <v>614</v>
      </c>
    </row>
    <row r="8" spans="1:9" ht="21" customHeight="1">
      <c r="B8" s="344" t="s">
        <v>285</v>
      </c>
      <c r="C8" s="163"/>
      <c r="D8" s="163"/>
      <c r="E8" s="123"/>
    </row>
    <row r="9" spans="1:9" ht="21" customHeight="1">
      <c r="B9" s="344"/>
      <c r="C9" s="163"/>
      <c r="D9" s="163"/>
      <c r="E9" s="123"/>
    </row>
    <row r="10" spans="1:9" ht="21.75" customHeight="1">
      <c r="B10" s="159"/>
      <c r="C10" s="163"/>
      <c r="D10" s="163"/>
      <c r="E10" s="149"/>
    </row>
    <row r="11" spans="1:9" ht="23.25" customHeight="1" thickBot="1">
      <c r="A11" s="160" t="s">
        <v>185</v>
      </c>
      <c r="B11" s="160" t="s">
        <v>874</v>
      </c>
      <c r="F11" s="77"/>
      <c r="G11" s="77"/>
      <c r="H11" s="166"/>
      <c r="I11" s="166"/>
    </row>
    <row r="12" spans="1:9">
      <c r="B12" s="2075" t="s">
        <v>155</v>
      </c>
      <c r="C12" s="930" t="s">
        <v>717</v>
      </c>
      <c r="D12" s="930" t="s">
        <v>715</v>
      </c>
      <c r="E12" s="2077" t="s">
        <v>153</v>
      </c>
    </row>
    <row r="13" spans="1:9" ht="15" thickBot="1">
      <c r="B13" s="2076"/>
      <c r="C13" s="177" t="s">
        <v>321</v>
      </c>
      <c r="D13" s="177" t="s">
        <v>321</v>
      </c>
      <c r="E13" s="2078"/>
    </row>
    <row r="14" spans="1:9" ht="30" customHeight="1" thickTop="1">
      <c r="B14" s="182"/>
      <c r="C14" s="346"/>
      <c r="D14" s="346"/>
      <c r="E14" s="178"/>
    </row>
    <row r="15" spans="1:9" ht="30.75" customHeight="1">
      <c r="B15" s="339"/>
      <c r="C15" s="347"/>
      <c r="D15" s="931"/>
      <c r="E15" s="340"/>
    </row>
    <row r="16" spans="1:9" ht="30.75" customHeight="1">
      <c r="B16" s="339"/>
      <c r="C16" s="347"/>
      <c r="D16" s="931"/>
      <c r="E16" s="340"/>
    </row>
    <row r="17" spans="1:8" ht="30.75" customHeight="1">
      <c r="B17" s="181"/>
      <c r="C17" s="348"/>
      <c r="D17" s="348"/>
      <c r="E17" s="180"/>
    </row>
    <row r="18" spans="1:8" ht="29.25" customHeight="1">
      <c r="B18" s="170"/>
      <c r="C18" s="349"/>
      <c r="D18" s="349"/>
      <c r="E18" s="179"/>
    </row>
    <row r="19" spans="1:8" ht="28.5" customHeight="1">
      <c r="B19" s="339"/>
      <c r="C19" s="347"/>
      <c r="D19" s="931"/>
      <c r="E19" s="340"/>
    </row>
    <row r="20" spans="1:8" ht="30.75" customHeight="1">
      <c r="B20" s="339"/>
      <c r="C20" s="347"/>
      <c r="D20" s="931"/>
      <c r="E20" s="340"/>
    </row>
    <row r="21" spans="1:8" ht="30.75" customHeight="1">
      <c r="B21" s="181"/>
      <c r="C21" s="348"/>
      <c r="D21" s="348"/>
      <c r="E21" s="180"/>
    </row>
    <row r="22" spans="1:8" ht="30" customHeight="1">
      <c r="B22" s="170"/>
      <c r="C22" s="349"/>
      <c r="D22" s="349"/>
      <c r="E22" s="179"/>
    </row>
    <row r="23" spans="1:8" ht="30" customHeight="1">
      <c r="B23" s="170"/>
      <c r="C23" s="349"/>
      <c r="D23" s="349"/>
      <c r="E23" s="340"/>
    </row>
    <row r="24" spans="1:8" ht="30.75" customHeight="1" thickBot="1">
      <c r="B24" s="345"/>
      <c r="C24" s="350"/>
      <c r="D24" s="350"/>
      <c r="E24" s="178"/>
    </row>
    <row r="25" spans="1:8" ht="30" customHeight="1" thickTop="1" thickBot="1">
      <c r="B25" s="342" t="s">
        <v>322</v>
      </c>
      <c r="C25" s="351">
        <f>'様式9-7-S'!D18</f>
        <v>0</v>
      </c>
      <c r="D25" s="351" t="e">
        <f>'様式9-7-S'!E18</f>
        <v>#DIV/0!</v>
      </c>
      <c r="E25" s="183"/>
    </row>
    <row r="26" spans="1:8" ht="18.75" customHeight="1">
      <c r="B26" s="301" t="s">
        <v>292</v>
      </c>
      <c r="E26" s="341"/>
    </row>
    <row r="27" spans="1:8" ht="22.5" customHeight="1">
      <c r="B27" s="301" t="s">
        <v>293</v>
      </c>
    </row>
    <row r="28" spans="1:8" ht="22.5" customHeight="1">
      <c r="B28" s="301"/>
    </row>
    <row r="29" spans="1:8" customFormat="1" ht="22.5" customHeight="1">
      <c r="A29" s="160"/>
      <c r="B29" s="160"/>
      <c r="C29" s="160"/>
      <c r="D29" s="160"/>
      <c r="E29" s="160"/>
      <c r="F29" s="160"/>
      <c r="H29" s="160"/>
    </row>
    <row r="30" spans="1:8" customFormat="1" ht="22.5" customHeight="1">
      <c r="A30" s="160" t="s">
        <v>186</v>
      </c>
      <c r="B30" s="160" t="s">
        <v>288</v>
      </c>
      <c r="C30" s="160"/>
      <c r="D30" s="160"/>
      <c r="E30" s="160"/>
      <c r="F30" s="160"/>
      <c r="H30" s="160"/>
    </row>
    <row r="31" spans="1:8" customFormat="1" ht="22.5" customHeight="1">
      <c r="A31" s="160"/>
      <c r="B31" s="160" t="s">
        <v>294</v>
      </c>
      <c r="C31" s="160"/>
      <c r="D31" s="160"/>
      <c r="E31" s="160"/>
      <c r="F31" s="160"/>
      <c r="H31" s="160"/>
    </row>
    <row r="32" spans="1:8" customFormat="1" ht="23.25" customHeight="1">
      <c r="A32" s="160"/>
      <c r="B32" s="160" t="s">
        <v>289</v>
      </c>
      <c r="C32" s="160"/>
      <c r="D32" s="160"/>
      <c r="E32" s="160"/>
      <c r="F32" s="160"/>
      <c r="H32" s="160"/>
    </row>
    <row r="33" spans="1:8" customFormat="1" ht="24.75" customHeight="1">
      <c r="A33" s="160"/>
      <c r="B33" s="160" t="s">
        <v>290</v>
      </c>
      <c r="C33" s="160"/>
      <c r="D33" s="160"/>
      <c r="E33" s="160"/>
      <c r="F33" s="160"/>
      <c r="H33" s="160"/>
    </row>
    <row r="34" spans="1:8" customFormat="1" ht="22.5" customHeight="1">
      <c r="A34" s="160"/>
      <c r="B34" s="160"/>
      <c r="C34" s="160"/>
      <c r="D34" s="160"/>
      <c r="E34" s="160"/>
      <c r="F34" s="160"/>
      <c r="H34" s="160"/>
    </row>
    <row r="35" spans="1:8" customFormat="1" ht="22.5" customHeight="1">
      <c r="A35" s="160"/>
      <c r="B35" s="160"/>
      <c r="C35" s="160"/>
      <c r="D35" s="160"/>
      <c r="E35" s="160"/>
      <c r="F35" s="160"/>
      <c r="H35" s="160"/>
    </row>
    <row r="36" spans="1:8" ht="19.5" customHeight="1">
      <c r="A36" s="2045" t="s">
        <v>767</v>
      </c>
      <c r="B36" s="1308"/>
      <c r="C36" s="1308"/>
      <c r="D36" s="1308"/>
      <c r="E36" s="1308"/>
    </row>
    <row r="37" spans="1:8" ht="22.5" customHeight="1">
      <c r="E37" s="14" t="str">
        <f>様式7!$F$4</f>
        <v>○○○○○○○○○○○ＥＳＣＯ事業</v>
      </c>
    </row>
  </sheetData>
  <mergeCells count="3">
    <mergeCell ref="A36:E36"/>
    <mergeCell ref="B12:B13"/>
    <mergeCell ref="E12:E13"/>
  </mergeCells>
  <phoneticPr fontId="6"/>
  <pageMargins left="0.39370078740157483" right="0.23622047244094491" top="0.51181102362204722" bottom="0" header="0.51181102362204722" footer="0.51181102362204722"/>
  <pageSetup paperSize="9" scale="94" orientation="portrait" r:id="rId1"/>
  <headerFooter alignWithMargins="0"/>
  <legacy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1"/>
  <dimension ref="A1:G42"/>
  <sheetViews>
    <sheetView view="pageBreakPreview" topLeftCell="A25" zoomScaleNormal="100" zoomScaleSheetLayoutView="100" workbookViewId="0">
      <selection activeCell="AJ46" sqref="AJ46"/>
    </sheetView>
  </sheetViews>
  <sheetFormatPr defaultRowHeight="13.2"/>
  <cols>
    <col min="1" max="1" width="3.21875" style="160" customWidth="1"/>
    <col min="2" max="2" width="30.6640625" style="160" customWidth="1"/>
    <col min="3" max="3" width="15.6640625" style="160" customWidth="1"/>
    <col min="4" max="4" width="50.6640625" style="160" customWidth="1"/>
    <col min="5" max="6" width="9.77734375" style="160" customWidth="1"/>
    <col min="7" max="7" width="10.109375" style="160" customWidth="1"/>
    <col min="8" max="8" width="11.77734375" style="160" customWidth="1"/>
    <col min="9" max="256" width="9" style="160"/>
    <col min="257" max="257" width="3.21875" style="160" customWidth="1"/>
    <col min="258" max="258" width="30.6640625" style="160" customWidth="1"/>
    <col min="259" max="259" width="15.6640625" style="160" customWidth="1"/>
    <col min="260" max="260" width="50.6640625" style="160" customWidth="1"/>
    <col min="261" max="262" width="9.77734375" style="160" customWidth="1"/>
    <col min="263" max="263" width="10.109375" style="160" customWidth="1"/>
    <col min="264" max="264" width="11.77734375" style="160" customWidth="1"/>
    <col min="265" max="512" width="9" style="160"/>
    <col min="513" max="513" width="3.21875" style="160" customWidth="1"/>
    <col min="514" max="514" width="30.6640625" style="160" customWidth="1"/>
    <col min="515" max="515" width="15.6640625" style="160" customWidth="1"/>
    <col min="516" max="516" width="50.6640625" style="160" customWidth="1"/>
    <col min="517" max="518" width="9.77734375" style="160" customWidth="1"/>
    <col min="519" max="519" width="10.109375" style="160" customWidth="1"/>
    <col min="520" max="520" width="11.77734375" style="160" customWidth="1"/>
    <col min="521" max="768" width="9" style="160"/>
    <col min="769" max="769" width="3.21875" style="160" customWidth="1"/>
    <col min="770" max="770" width="30.6640625" style="160" customWidth="1"/>
    <col min="771" max="771" width="15.6640625" style="160" customWidth="1"/>
    <col min="772" max="772" width="50.6640625" style="160" customWidth="1"/>
    <col min="773" max="774" width="9.77734375" style="160" customWidth="1"/>
    <col min="775" max="775" width="10.109375" style="160" customWidth="1"/>
    <col min="776" max="776" width="11.77734375" style="160" customWidth="1"/>
    <col min="777" max="1024" width="9" style="160"/>
    <col min="1025" max="1025" width="3.21875" style="160" customWidth="1"/>
    <col min="1026" max="1026" width="30.6640625" style="160" customWidth="1"/>
    <col min="1027" max="1027" width="15.6640625" style="160" customWidth="1"/>
    <col min="1028" max="1028" width="50.6640625" style="160" customWidth="1"/>
    <col min="1029" max="1030" width="9.77734375" style="160" customWidth="1"/>
    <col min="1031" max="1031" width="10.109375" style="160" customWidth="1"/>
    <col min="1032" max="1032" width="11.77734375" style="160" customWidth="1"/>
    <col min="1033" max="1280" width="9" style="160"/>
    <col min="1281" max="1281" width="3.21875" style="160" customWidth="1"/>
    <col min="1282" max="1282" width="30.6640625" style="160" customWidth="1"/>
    <col min="1283" max="1283" width="15.6640625" style="160" customWidth="1"/>
    <col min="1284" max="1284" width="50.6640625" style="160" customWidth="1"/>
    <col min="1285" max="1286" width="9.77734375" style="160" customWidth="1"/>
    <col min="1287" max="1287" width="10.109375" style="160" customWidth="1"/>
    <col min="1288" max="1288" width="11.77734375" style="160" customWidth="1"/>
    <col min="1289" max="1536" width="9" style="160"/>
    <col min="1537" max="1537" width="3.21875" style="160" customWidth="1"/>
    <col min="1538" max="1538" width="30.6640625" style="160" customWidth="1"/>
    <col min="1539" max="1539" width="15.6640625" style="160" customWidth="1"/>
    <col min="1540" max="1540" width="50.6640625" style="160" customWidth="1"/>
    <col min="1541" max="1542" width="9.77734375" style="160" customWidth="1"/>
    <col min="1543" max="1543" width="10.109375" style="160" customWidth="1"/>
    <col min="1544" max="1544" width="11.77734375" style="160" customWidth="1"/>
    <col min="1545" max="1792" width="9" style="160"/>
    <col min="1793" max="1793" width="3.21875" style="160" customWidth="1"/>
    <col min="1794" max="1794" width="30.6640625" style="160" customWidth="1"/>
    <col min="1795" max="1795" width="15.6640625" style="160" customWidth="1"/>
    <col min="1796" max="1796" width="50.6640625" style="160" customWidth="1"/>
    <col min="1797" max="1798" width="9.77734375" style="160" customWidth="1"/>
    <col min="1799" max="1799" width="10.109375" style="160" customWidth="1"/>
    <col min="1800" max="1800" width="11.77734375" style="160" customWidth="1"/>
    <col min="1801" max="2048" width="9" style="160"/>
    <col min="2049" max="2049" width="3.21875" style="160" customWidth="1"/>
    <col min="2050" max="2050" width="30.6640625" style="160" customWidth="1"/>
    <col min="2051" max="2051" width="15.6640625" style="160" customWidth="1"/>
    <col min="2052" max="2052" width="50.6640625" style="160" customWidth="1"/>
    <col min="2053" max="2054" width="9.77734375" style="160" customWidth="1"/>
    <col min="2055" max="2055" width="10.109375" style="160" customWidth="1"/>
    <col min="2056" max="2056" width="11.77734375" style="160" customWidth="1"/>
    <col min="2057" max="2304" width="9" style="160"/>
    <col min="2305" max="2305" width="3.21875" style="160" customWidth="1"/>
    <col min="2306" max="2306" width="30.6640625" style="160" customWidth="1"/>
    <col min="2307" max="2307" width="15.6640625" style="160" customWidth="1"/>
    <col min="2308" max="2308" width="50.6640625" style="160" customWidth="1"/>
    <col min="2309" max="2310" width="9.77734375" style="160" customWidth="1"/>
    <col min="2311" max="2311" width="10.109375" style="160" customWidth="1"/>
    <col min="2312" max="2312" width="11.77734375" style="160" customWidth="1"/>
    <col min="2313" max="2560" width="9" style="160"/>
    <col min="2561" max="2561" width="3.21875" style="160" customWidth="1"/>
    <col min="2562" max="2562" width="30.6640625" style="160" customWidth="1"/>
    <col min="2563" max="2563" width="15.6640625" style="160" customWidth="1"/>
    <col min="2564" max="2564" width="50.6640625" style="160" customWidth="1"/>
    <col min="2565" max="2566" width="9.77734375" style="160" customWidth="1"/>
    <col min="2567" max="2567" width="10.109375" style="160" customWidth="1"/>
    <col min="2568" max="2568" width="11.77734375" style="160" customWidth="1"/>
    <col min="2569" max="2816" width="9" style="160"/>
    <col min="2817" max="2817" width="3.21875" style="160" customWidth="1"/>
    <col min="2818" max="2818" width="30.6640625" style="160" customWidth="1"/>
    <col min="2819" max="2819" width="15.6640625" style="160" customWidth="1"/>
    <col min="2820" max="2820" width="50.6640625" style="160" customWidth="1"/>
    <col min="2821" max="2822" width="9.77734375" style="160" customWidth="1"/>
    <col min="2823" max="2823" width="10.109375" style="160" customWidth="1"/>
    <col min="2824" max="2824" width="11.77734375" style="160" customWidth="1"/>
    <col min="2825" max="3072" width="9" style="160"/>
    <col min="3073" max="3073" width="3.21875" style="160" customWidth="1"/>
    <col min="3074" max="3074" width="30.6640625" style="160" customWidth="1"/>
    <col min="3075" max="3075" width="15.6640625" style="160" customWidth="1"/>
    <col min="3076" max="3076" width="50.6640625" style="160" customWidth="1"/>
    <col min="3077" max="3078" width="9.77734375" style="160" customWidth="1"/>
    <col min="3079" max="3079" width="10.109375" style="160" customWidth="1"/>
    <col min="3080" max="3080" width="11.77734375" style="160" customWidth="1"/>
    <col min="3081" max="3328" width="9" style="160"/>
    <col min="3329" max="3329" width="3.21875" style="160" customWidth="1"/>
    <col min="3330" max="3330" width="30.6640625" style="160" customWidth="1"/>
    <col min="3331" max="3331" width="15.6640625" style="160" customWidth="1"/>
    <col min="3332" max="3332" width="50.6640625" style="160" customWidth="1"/>
    <col min="3333" max="3334" width="9.77734375" style="160" customWidth="1"/>
    <col min="3335" max="3335" width="10.109375" style="160" customWidth="1"/>
    <col min="3336" max="3336" width="11.77734375" style="160" customWidth="1"/>
    <col min="3337" max="3584" width="9" style="160"/>
    <col min="3585" max="3585" width="3.21875" style="160" customWidth="1"/>
    <col min="3586" max="3586" width="30.6640625" style="160" customWidth="1"/>
    <col min="3587" max="3587" width="15.6640625" style="160" customWidth="1"/>
    <col min="3588" max="3588" width="50.6640625" style="160" customWidth="1"/>
    <col min="3589" max="3590" width="9.77734375" style="160" customWidth="1"/>
    <col min="3591" max="3591" width="10.109375" style="160" customWidth="1"/>
    <col min="3592" max="3592" width="11.77734375" style="160" customWidth="1"/>
    <col min="3593" max="3840" width="9" style="160"/>
    <col min="3841" max="3841" width="3.21875" style="160" customWidth="1"/>
    <col min="3842" max="3842" width="30.6640625" style="160" customWidth="1"/>
    <col min="3843" max="3843" width="15.6640625" style="160" customWidth="1"/>
    <col min="3844" max="3844" width="50.6640625" style="160" customWidth="1"/>
    <col min="3845" max="3846" width="9.77734375" style="160" customWidth="1"/>
    <col min="3847" max="3847" width="10.109375" style="160" customWidth="1"/>
    <col min="3848" max="3848" width="11.77734375" style="160" customWidth="1"/>
    <col min="3849" max="4096" width="9" style="160"/>
    <col min="4097" max="4097" width="3.21875" style="160" customWidth="1"/>
    <col min="4098" max="4098" width="30.6640625" style="160" customWidth="1"/>
    <col min="4099" max="4099" width="15.6640625" style="160" customWidth="1"/>
    <col min="4100" max="4100" width="50.6640625" style="160" customWidth="1"/>
    <col min="4101" max="4102" width="9.77734375" style="160" customWidth="1"/>
    <col min="4103" max="4103" width="10.109375" style="160" customWidth="1"/>
    <col min="4104" max="4104" width="11.77734375" style="160" customWidth="1"/>
    <col min="4105" max="4352" width="9" style="160"/>
    <col min="4353" max="4353" width="3.21875" style="160" customWidth="1"/>
    <col min="4354" max="4354" width="30.6640625" style="160" customWidth="1"/>
    <col min="4355" max="4355" width="15.6640625" style="160" customWidth="1"/>
    <col min="4356" max="4356" width="50.6640625" style="160" customWidth="1"/>
    <col min="4357" max="4358" width="9.77734375" style="160" customWidth="1"/>
    <col min="4359" max="4359" width="10.109375" style="160" customWidth="1"/>
    <col min="4360" max="4360" width="11.77734375" style="160" customWidth="1"/>
    <col min="4361" max="4608" width="9" style="160"/>
    <col min="4609" max="4609" width="3.21875" style="160" customWidth="1"/>
    <col min="4610" max="4610" width="30.6640625" style="160" customWidth="1"/>
    <col min="4611" max="4611" width="15.6640625" style="160" customWidth="1"/>
    <col min="4612" max="4612" width="50.6640625" style="160" customWidth="1"/>
    <col min="4613" max="4614" width="9.77734375" style="160" customWidth="1"/>
    <col min="4615" max="4615" width="10.109375" style="160" customWidth="1"/>
    <col min="4616" max="4616" width="11.77734375" style="160" customWidth="1"/>
    <col min="4617" max="4864" width="9" style="160"/>
    <col min="4865" max="4865" width="3.21875" style="160" customWidth="1"/>
    <col min="4866" max="4866" width="30.6640625" style="160" customWidth="1"/>
    <col min="4867" max="4867" width="15.6640625" style="160" customWidth="1"/>
    <col min="4868" max="4868" width="50.6640625" style="160" customWidth="1"/>
    <col min="4869" max="4870" width="9.77734375" style="160" customWidth="1"/>
    <col min="4871" max="4871" width="10.109375" style="160" customWidth="1"/>
    <col min="4872" max="4872" width="11.77734375" style="160" customWidth="1"/>
    <col min="4873" max="5120" width="9" style="160"/>
    <col min="5121" max="5121" width="3.21875" style="160" customWidth="1"/>
    <col min="5122" max="5122" width="30.6640625" style="160" customWidth="1"/>
    <col min="5123" max="5123" width="15.6640625" style="160" customWidth="1"/>
    <col min="5124" max="5124" width="50.6640625" style="160" customWidth="1"/>
    <col min="5125" max="5126" width="9.77734375" style="160" customWidth="1"/>
    <col min="5127" max="5127" width="10.109375" style="160" customWidth="1"/>
    <col min="5128" max="5128" width="11.77734375" style="160" customWidth="1"/>
    <col min="5129" max="5376" width="9" style="160"/>
    <col min="5377" max="5377" width="3.21875" style="160" customWidth="1"/>
    <col min="5378" max="5378" width="30.6640625" style="160" customWidth="1"/>
    <col min="5379" max="5379" width="15.6640625" style="160" customWidth="1"/>
    <col min="5380" max="5380" width="50.6640625" style="160" customWidth="1"/>
    <col min="5381" max="5382" width="9.77734375" style="160" customWidth="1"/>
    <col min="5383" max="5383" width="10.109375" style="160" customWidth="1"/>
    <col min="5384" max="5384" width="11.77734375" style="160" customWidth="1"/>
    <col min="5385" max="5632" width="9" style="160"/>
    <col min="5633" max="5633" width="3.21875" style="160" customWidth="1"/>
    <col min="5634" max="5634" width="30.6640625" style="160" customWidth="1"/>
    <col min="5635" max="5635" width="15.6640625" style="160" customWidth="1"/>
    <col min="5636" max="5636" width="50.6640625" style="160" customWidth="1"/>
    <col min="5637" max="5638" width="9.77734375" style="160" customWidth="1"/>
    <col min="5639" max="5639" width="10.109375" style="160" customWidth="1"/>
    <col min="5640" max="5640" width="11.77734375" style="160" customWidth="1"/>
    <col min="5641" max="5888" width="9" style="160"/>
    <col min="5889" max="5889" width="3.21875" style="160" customWidth="1"/>
    <col min="5890" max="5890" width="30.6640625" style="160" customWidth="1"/>
    <col min="5891" max="5891" width="15.6640625" style="160" customWidth="1"/>
    <col min="5892" max="5892" width="50.6640625" style="160" customWidth="1"/>
    <col min="5893" max="5894" width="9.77734375" style="160" customWidth="1"/>
    <col min="5895" max="5895" width="10.109375" style="160" customWidth="1"/>
    <col min="5896" max="5896" width="11.77734375" style="160" customWidth="1"/>
    <col min="5897" max="6144" width="9" style="160"/>
    <col min="6145" max="6145" width="3.21875" style="160" customWidth="1"/>
    <col min="6146" max="6146" width="30.6640625" style="160" customWidth="1"/>
    <col min="6147" max="6147" width="15.6640625" style="160" customWidth="1"/>
    <col min="6148" max="6148" width="50.6640625" style="160" customWidth="1"/>
    <col min="6149" max="6150" width="9.77734375" style="160" customWidth="1"/>
    <col min="6151" max="6151" width="10.109375" style="160" customWidth="1"/>
    <col min="6152" max="6152" width="11.77734375" style="160" customWidth="1"/>
    <col min="6153" max="6400" width="9" style="160"/>
    <col min="6401" max="6401" width="3.21875" style="160" customWidth="1"/>
    <col min="6402" max="6402" width="30.6640625" style="160" customWidth="1"/>
    <col min="6403" max="6403" width="15.6640625" style="160" customWidth="1"/>
    <col min="6404" max="6404" width="50.6640625" style="160" customWidth="1"/>
    <col min="6405" max="6406" width="9.77734375" style="160" customWidth="1"/>
    <col min="6407" max="6407" width="10.109375" style="160" customWidth="1"/>
    <col min="6408" max="6408" width="11.77734375" style="160" customWidth="1"/>
    <col min="6409" max="6656" width="9" style="160"/>
    <col min="6657" max="6657" width="3.21875" style="160" customWidth="1"/>
    <col min="6658" max="6658" width="30.6640625" style="160" customWidth="1"/>
    <col min="6659" max="6659" width="15.6640625" style="160" customWidth="1"/>
    <col min="6660" max="6660" width="50.6640625" style="160" customWidth="1"/>
    <col min="6661" max="6662" width="9.77734375" style="160" customWidth="1"/>
    <col min="6663" max="6663" width="10.109375" style="160" customWidth="1"/>
    <col min="6664" max="6664" width="11.77734375" style="160" customWidth="1"/>
    <col min="6665" max="6912" width="9" style="160"/>
    <col min="6913" max="6913" width="3.21875" style="160" customWidth="1"/>
    <col min="6914" max="6914" width="30.6640625" style="160" customWidth="1"/>
    <col min="6915" max="6915" width="15.6640625" style="160" customWidth="1"/>
    <col min="6916" max="6916" width="50.6640625" style="160" customWidth="1"/>
    <col min="6917" max="6918" width="9.77734375" style="160" customWidth="1"/>
    <col min="6919" max="6919" width="10.109375" style="160" customWidth="1"/>
    <col min="6920" max="6920" width="11.77734375" style="160" customWidth="1"/>
    <col min="6921" max="7168" width="9" style="160"/>
    <col min="7169" max="7169" width="3.21875" style="160" customWidth="1"/>
    <col min="7170" max="7170" width="30.6640625" style="160" customWidth="1"/>
    <col min="7171" max="7171" width="15.6640625" style="160" customWidth="1"/>
    <col min="7172" max="7172" width="50.6640625" style="160" customWidth="1"/>
    <col min="7173" max="7174" width="9.77734375" style="160" customWidth="1"/>
    <col min="7175" max="7175" width="10.109375" style="160" customWidth="1"/>
    <col min="7176" max="7176" width="11.77734375" style="160" customWidth="1"/>
    <col min="7177" max="7424" width="9" style="160"/>
    <col min="7425" max="7425" width="3.21875" style="160" customWidth="1"/>
    <col min="7426" max="7426" width="30.6640625" style="160" customWidth="1"/>
    <col min="7427" max="7427" width="15.6640625" style="160" customWidth="1"/>
    <col min="7428" max="7428" width="50.6640625" style="160" customWidth="1"/>
    <col min="7429" max="7430" width="9.77734375" style="160" customWidth="1"/>
    <col min="7431" max="7431" width="10.109375" style="160" customWidth="1"/>
    <col min="7432" max="7432" width="11.77734375" style="160" customWidth="1"/>
    <col min="7433" max="7680" width="9" style="160"/>
    <col min="7681" max="7681" width="3.21875" style="160" customWidth="1"/>
    <col min="7682" max="7682" width="30.6640625" style="160" customWidth="1"/>
    <col min="7683" max="7683" width="15.6640625" style="160" customWidth="1"/>
    <col min="7684" max="7684" width="50.6640625" style="160" customWidth="1"/>
    <col min="7685" max="7686" width="9.77734375" style="160" customWidth="1"/>
    <col min="7687" max="7687" width="10.109375" style="160" customWidth="1"/>
    <col min="7688" max="7688" width="11.77734375" style="160" customWidth="1"/>
    <col min="7689" max="7936" width="9" style="160"/>
    <col min="7937" max="7937" width="3.21875" style="160" customWidth="1"/>
    <col min="7938" max="7938" width="30.6640625" style="160" customWidth="1"/>
    <col min="7939" max="7939" width="15.6640625" style="160" customWidth="1"/>
    <col min="7940" max="7940" width="50.6640625" style="160" customWidth="1"/>
    <col min="7941" max="7942" width="9.77734375" style="160" customWidth="1"/>
    <col min="7943" max="7943" width="10.109375" style="160" customWidth="1"/>
    <col min="7944" max="7944" width="11.77734375" style="160" customWidth="1"/>
    <col min="7945" max="8192" width="9" style="160"/>
    <col min="8193" max="8193" width="3.21875" style="160" customWidth="1"/>
    <col min="8194" max="8194" width="30.6640625" style="160" customWidth="1"/>
    <col min="8195" max="8195" width="15.6640625" style="160" customWidth="1"/>
    <col min="8196" max="8196" width="50.6640625" style="160" customWidth="1"/>
    <col min="8197" max="8198" width="9.77734375" style="160" customWidth="1"/>
    <col min="8199" max="8199" width="10.109375" style="160" customWidth="1"/>
    <col min="8200" max="8200" width="11.77734375" style="160" customWidth="1"/>
    <col min="8201" max="8448" width="9" style="160"/>
    <col min="8449" max="8449" width="3.21875" style="160" customWidth="1"/>
    <col min="8450" max="8450" width="30.6640625" style="160" customWidth="1"/>
    <col min="8451" max="8451" width="15.6640625" style="160" customWidth="1"/>
    <col min="8452" max="8452" width="50.6640625" style="160" customWidth="1"/>
    <col min="8453" max="8454" width="9.77734375" style="160" customWidth="1"/>
    <col min="8455" max="8455" width="10.109375" style="160" customWidth="1"/>
    <col min="8456" max="8456" width="11.77734375" style="160" customWidth="1"/>
    <col min="8457" max="8704" width="9" style="160"/>
    <col min="8705" max="8705" width="3.21875" style="160" customWidth="1"/>
    <col min="8706" max="8706" width="30.6640625" style="160" customWidth="1"/>
    <col min="8707" max="8707" width="15.6640625" style="160" customWidth="1"/>
    <col min="8708" max="8708" width="50.6640625" style="160" customWidth="1"/>
    <col min="8709" max="8710" width="9.77734375" style="160" customWidth="1"/>
    <col min="8711" max="8711" width="10.109375" style="160" customWidth="1"/>
    <col min="8712" max="8712" width="11.77734375" style="160" customWidth="1"/>
    <col min="8713" max="8960" width="9" style="160"/>
    <col min="8961" max="8961" width="3.21875" style="160" customWidth="1"/>
    <col min="8962" max="8962" width="30.6640625" style="160" customWidth="1"/>
    <col min="8963" max="8963" width="15.6640625" style="160" customWidth="1"/>
    <col min="8964" max="8964" width="50.6640625" style="160" customWidth="1"/>
    <col min="8965" max="8966" width="9.77734375" style="160" customWidth="1"/>
    <col min="8967" max="8967" width="10.109375" style="160" customWidth="1"/>
    <col min="8968" max="8968" width="11.77734375" style="160" customWidth="1"/>
    <col min="8969" max="9216" width="9" style="160"/>
    <col min="9217" max="9217" width="3.21875" style="160" customWidth="1"/>
    <col min="9218" max="9218" width="30.6640625" style="160" customWidth="1"/>
    <col min="9219" max="9219" width="15.6640625" style="160" customWidth="1"/>
    <col min="9220" max="9220" width="50.6640625" style="160" customWidth="1"/>
    <col min="9221" max="9222" width="9.77734375" style="160" customWidth="1"/>
    <col min="9223" max="9223" width="10.109375" style="160" customWidth="1"/>
    <col min="9224" max="9224" width="11.77734375" style="160" customWidth="1"/>
    <col min="9225" max="9472" width="9" style="160"/>
    <col min="9473" max="9473" width="3.21875" style="160" customWidth="1"/>
    <col min="9474" max="9474" width="30.6640625" style="160" customWidth="1"/>
    <col min="9475" max="9475" width="15.6640625" style="160" customWidth="1"/>
    <col min="9476" max="9476" width="50.6640625" style="160" customWidth="1"/>
    <col min="9477" max="9478" width="9.77734375" style="160" customWidth="1"/>
    <col min="9479" max="9479" width="10.109375" style="160" customWidth="1"/>
    <col min="9480" max="9480" width="11.77734375" style="160" customWidth="1"/>
    <col min="9481" max="9728" width="9" style="160"/>
    <col min="9729" max="9729" width="3.21875" style="160" customWidth="1"/>
    <col min="9730" max="9730" width="30.6640625" style="160" customWidth="1"/>
    <col min="9731" max="9731" width="15.6640625" style="160" customWidth="1"/>
    <col min="9732" max="9732" width="50.6640625" style="160" customWidth="1"/>
    <col min="9733" max="9734" width="9.77734375" style="160" customWidth="1"/>
    <col min="9735" max="9735" width="10.109375" style="160" customWidth="1"/>
    <col min="9736" max="9736" width="11.77734375" style="160" customWidth="1"/>
    <col min="9737" max="9984" width="9" style="160"/>
    <col min="9985" max="9985" width="3.21875" style="160" customWidth="1"/>
    <col min="9986" max="9986" width="30.6640625" style="160" customWidth="1"/>
    <col min="9987" max="9987" width="15.6640625" style="160" customWidth="1"/>
    <col min="9988" max="9988" width="50.6640625" style="160" customWidth="1"/>
    <col min="9989" max="9990" width="9.77734375" style="160" customWidth="1"/>
    <col min="9991" max="9991" width="10.109375" style="160" customWidth="1"/>
    <col min="9992" max="9992" width="11.77734375" style="160" customWidth="1"/>
    <col min="9993" max="10240" width="9" style="160"/>
    <col min="10241" max="10241" width="3.21875" style="160" customWidth="1"/>
    <col min="10242" max="10242" width="30.6640625" style="160" customWidth="1"/>
    <col min="10243" max="10243" width="15.6640625" style="160" customWidth="1"/>
    <col min="10244" max="10244" width="50.6640625" style="160" customWidth="1"/>
    <col min="10245" max="10246" width="9.77734375" style="160" customWidth="1"/>
    <col min="10247" max="10247" width="10.109375" style="160" customWidth="1"/>
    <col min="10248" max="10248" width="11.77734375" style="160" customWidth="1"/>
    <col min="10249" max="10496" width="9" style="160"/>
    <col min="10497" max="10497" width="3.21875" style="160" customWidth="1"/>
    <col min="10498" max="10498" width="30.6640625" style="160" customWidth="1"/>
    <col min="10499" max="10499" width="15.6640625" style="160" customWidth="1"/>
    <col min="10500" max="10500" width="50.6640625" style="160" customWidth="1"/>
    <col min="10501" max="10502" width="9.77734375" style="160" customWidth="1"/>
    <col min="10503" max="10503" width="10.109375" style="160" customWidth="1"/>
    <col min="10504" max="10504" width="11.77734375" style="160" customWidth="1"/>
    <col min="10505" max="10752" width="9" style="160"/>
    <col min="10753" max="10753" width="3.21875" style="160" customWidth="1"/>
    <col min="10754" max="10754" width="30.6640625" style="160" customWidth="1"/>
    <col min="10755" max="10755" width="15.6640625" style="160" customWidth="1"/>
    <col min="10756" max="10756" width="50.6640625" style="160" customWidth="1"/>
    <col min="10757" max="10758" width="9.77734375" style="160" customWidth="1"/>
    <col min="10759" max="10759" width="10.109375" style="160" customWidth="1"/>
    <col min="10760" max="10760" width="11.77734375" style="160" customWidth="1"/>
    <col min="10761" max="11008" width="9" style="160"/>
    <col min="11009" max="11009" width="3.21875" style="160" customWidth="1"/>
    <col min="11010" max="11010" width="30.6640625" style="160" customWidth="1"/>
    <col min="11011" max="11011" width="15.6640625" style="160" customWidth="1"/>
    <col min="11012" max="11012" width="50.6640625" style="160" customWidth="1"/>
    <col min="11013" max="11014" width="9.77734375" style="160" customWidth="1"/>
    <col min="11015" max="11015" width="10.109375" style="160" customWidth="1"/>
    <col min="11016" max="11016" width="11.77734375" style="160" customWidth="1"/>
    <col min="11017" max="11264" width="9" style="160"/>
    <col min="11265" max="11265" width="3.21875" style="160" customWidth="1"/>
    <col min="11266" max="11266" width="30.6640625" style="160" customWidth="1"/>
    <col min="11267" max="11267" width="15.6640625" style="160" customWidth="1"/>
    <col min="11268" max="11268" width="50.6640625" style="160" customWidth="1"/>
    <col min="11269" max="11270" width="9.77734375" style="160" customWidth="1"/>
    <col min="11271" max="11271" width="10.109375" style="160" customWidth="1"/>
    <col min="11272" max="11272" width="11.77734375" style="160" customWidth="1"/>
    <col min="11273" max="11520" width="9" style="160"/>
    <col min="11521" max="11521" width="3.21875" style="160" customWidth="1"/>
    <col min="11522" max="11522" width="30.6640625" style="160" customWidth="1"/>
    <col min="11523" max="11523" width="15.6640625" style="160" customWidth="1"/>
    <col min="11524" max="11524" width="50.6640625" style="160" customWidth="1"/>
    <col min="11525" max="11526" width="9.77734375" style="160" customWidth="1"/>
    <col min="11527" max="11527" width="10.109375" style="160" customWidth="1"/>
    <col min="11528" max="11528" width="11.77734375" style="160" customWidth="1"/>
    <col min="11529" max="11776" width="9" style="160"/>
    <col min="11777" max="11777" width="3.21875" style="160" customWidth="1"/>
    <col min="11778" max="11778" width="30.6640625" style="160" customWidth="1"/>
    <col min="11779" max="11779" width="15.6640625" style="160" customWidth="1"/>
    <col min="11780" max="11780" width="50.6640625" style="160" customWidth="1"/>
    <col min="11781" max="11782" width="9.77734375" style="160" customWidth="1"/>
    <col min="11783" max="11783" width="10.109375" style="160" customWidth="1"/>
    <col min="11784" max="11784" width="11.77734375" style="160" customWidth="1"/>
    <col min="11785" max="12032" width="9" style="160"/>
    <col min="12033" max="12033" width="3.21875" style="160" customWidth="1"/>
    <col min="12034" max="12034" width="30.6640625" style="160" customWidth="1"/>
    <col min="12035" max="12035" width="15.6640625" style="160" customWidth="1"/>
    <col min="12036" max="12036" width="50.6640625" style="160" customWidth="1"/>
    <col min="12037" max="12038" width="9.77734375" style="160" customWidth="1"/>
    <col min="12039" max="12039" width="10.109375" style="160" customWidth="1"/>
    <col min="12040" max="12040" width="11.77734375" style="160" customWidth="1"/>
    <col min="12041" max="12288" width="9" style="160"/>
    <col min="12289" max="12289" width="3.21875" style="160" customWidth="1"/>
    <col min="12290" max="12290" width="30.6640625" style="160" customWidth="1"/>
    <col min="12291" max="12291" width="15.6640625" style="160" customWidth="1"/>
    <col min="12292" max="12292" width="50.6640625" style="160" customWidth="1"/>
    <col min="12293" max="12294" width="9.77734375" style="160" customWidth="1"/>
    <col min="12295" max="12295" width="10.109375" style="160" customWidth="1"/>
    <col min="12296" max="12296" width="11.77734375" style="160" customWidth="1"/>
    <col min="12297" max="12544" width="9" style="160"/>
    <col min="12545" max="12545" width="3.21875" style="160" customWidth="1"/>
    <col min="12546" max="12546" width="30.6640625" style="160" customWidth="1"/>
    <col min="12547" max="12547" width="15.6640625" style="160" customWidth="1"/>
    <col min="12548" max="12548" width="50.6640625" style="160" customWidth="1"/>
    <col min="12549" max="12550" width="9.77734375" style="160" customWidth="1"/>
    <col min="12551" max="12551" width="10.109375" style="160" customWidth="1"/>
    <col min="12552" max="12552" width="11.77734375" style="160" customWidth="1"/>
    <col min="12553" max="12800" width="9" style="160"/>
    <col min="12801" max="12801" width="3.21875" style="160" customWidth="1"/>
    <col min="12802" max="12802" width="30.6640625" style="160" customWidth="1"/>
    <col min="12803" max="12803" width="15.6640625" style="160" customWidth="1"/>
    <col min="12804" max="12804" width="50.6640625" style="160" customWidth="1"/>
    <col min="12805" max="12806" width="9.77734375" style="160" customWidth="1"/>
    <col min="12807" max="12807" width="10.109375" style="160" customWidth="1"/>
    <col min="12808" max="12808" width="11.77734375" style="160" customWidth="1"/>
    <col min="12809" max="13056" width="9" style="160"/>
    <col min="13057" max="13057" width="3.21875" style="160" customWidth="1"/>
    <col min="13058" max="13058" width="30.6640625" style="160" customWidth="1"/>
    <col min="13059" max="13059" width="15.6640625" style="160" customWidth="1"/>
    <col min="13060" max="13060" width="50.6640625" style="160" customWidth="1"/>
    <col min="13061" max="13062" width="9.77734375" style="160" customWidth="1"/>
    <col min="13063" max="13063" width="10.109375" style="160" customWidth="1"/>
    <col min="13064" max="13064" width="11.77734375" style="160" customWidth="1"/>
    <col min="13065" max="13312" width="9" style="160"/>
    <col min="13313" max="13313" width="3.21875" style="160" customWidth="1"/>
    <col min="13314" max="13314" width="30.6640625" style="160" customWidth="1"/>
    <col min="13315" max="13315" width="15.6640625" style="160" customWidth="1"/>
    <col min="13316" max="13316" width="50.6640625" style="160" customWidth="1"/>
    <col min="13317" max="13318" width="9.77734375" style="160" customWidth="1"/>
    <col min="13319" max="13319" width="10.109375" style="160" customWidth="1"/>
    <col min="13320" max="13320" width="11.77734375" style="160" customWidth="1"/>
    <col min="13321" max="13568" width="9" style="160"/>
    <col min="13569" max="13569" width="3.21875" style="160" customWidth="1"/>
    <col min="13570" max="13570" width="30.6640625" style="160" customWidth="1"/>
    <col min="13571" max="13571" width="15.6640625" style="160" customWidth="1"/>
    <col min="13572" max="13572" width="50.6640625" style="160" customWidth="1"/>
    <col min="13573" max="13574" width="9.77734375" style="160" customWidth="1"/>
    <col min="13575" max="13575" width="10.109375" style="160" customWidth="1"/>
    <col min="13576" max="13576" width="11.77734375" style="160" customWidth="1"/>
    <col min="13577" max="13824" width="9" style="160"/>
    <col min="13825" max="13825" width="3.21875" style="160" customWidth="1"/>
    <col min="13826" max="13826" width="30.6640625" style="160" customWidth="1"/>
    <col min="13827" max="13827" width="15.6640625" style="160" customWidth="1"/>
    <col min="13828" max="13828" width="50.6640625" style="160" customWidth="1"/>
    <col min="13829" max="13830" width="9.77734375" style="160" customWidth="1"/>
    <col min="13831" max="13831" width="10.109375" style="160" customWidth="1"/>
    <col min="13832" max="13832" width="11.77734375" style="160" customWidth="1"/>
    <col min="13833" max="14080" width="9" style="160"/>
    <col min="14081" max="14081" width="3.21875" style="160" customWidth="1"/>
    <col min="14082" max="14082" width="30.6640625" style="160" customWidth="1"/>
    <col min="14083" max="14083" width="15.6640625" style="160" customWidth="1"/>
    <col min="14084" max="14084" width="50.6640625" style="160" customWidth="1"/>
    <col min="14085" max="14086" width="9.77734375" style="160" customWidth="1"/>
    <col min="14087" max="14087" width="10.109375" style="160" customWidth="1"/>
    <col min="14088" max="14088" width="11.77734375" style="160" customWidth="1"/>
    <col min="14089" max="14336" width="9" style="160"/>
    <col min="14337" max="14337" width="3.21875" style="160" customWidth="1"/>
    <col min="14338" max="14338" width="30.6640625" style="160" customWidth="1"/>
    <col min="14339" max="14339" width="15.6640625" style="160" customWidth="1"/>
    <col min="14340" max="14340" width="50.6640625" style="160" customWidth="1"/>
    <col min="14341" max="14342" width="9.77734375" style="160" customWidth="1"/>
    <col min="14343" max="14343" width="10.109375" style="160" customWidth="1"/>
    <col min="14344" max="14344" width="11.77734375" style="160" customWidth="1"/>
    <col min="14345" max="14592" width="9" style="160"/>
    <col min="14593" max="14593" width="3.21875" style="160" customWidth="1"/>
    <col min="14594" max="14594" width="30.6640625" style="160" customWidth="1"/>
    <col min="14595" max="14595" width="15.6640625" style="160" customWidth="1"/>
    <col min="14596" max="14596" width="50.6640625" style="160" customWidth="1"/>
    <col min="14597" max="14598" width="9.77734375" style="160" customWidth="1"/>
    <col min="14599" max="14599" width="10.109375" style="160" customWidth="1"/>
    <col min="14600" max="14600" width="11.77734375" style="160" customWidth="1"/>
    <col min="14601" max="14848" width="9" style="160"/>
    <col min="14849" max="14849" width="3.21875" style="160" customWidth="1"/>
    <col min="14850" max="14850" width="30.6640625" style="160" customWidth="1"/>
    <col min="14851" max="14851" width="15.6640625" style="160" customWidth="1"/>
    <col min="14852" max="14852" width="50.6640625" style="160" customWidth="1"/>
    <col min="14853" max="14854" width="9.77734375" style="160" customWidth="1"/>
    <col min="14855" max="14855" width="10.109375" style="160" customWidth="1"/>
    <col min="14856" max="14856" width="11.77734375" style="160" customWidth="1"/>
    <col min="14857" max="15104" width="9" style="160"/>
    <col min="15105" max="15105" width="3.21875" style="160" customWidth="1"/>
    <col min="15106" max="15106" width="30.6640625" style="160" customWidth="1"/>
    <col min="15107" max="15107" width="15.6640625" style="160" customWidth="1"/>
    <col min="15108" max="15108" width="50.6640625" style="160" customWidth="1"/>
    <col min="15109" max="15110" width="9.77734375" style="160" customWidth="1"/>
    <col min="15111" max="15111" width="10.109375" style="160" customWidth="1"/>
    <col min="15112" max="15112" width="11.77734375" style="160" customWidth="1"/>
    <col min="15113" max="15360" width="9" style="160"/>
    <col min="15361" max="15361" width="3.21875" style="160" customWidth="1"/>
    <col min="15362" max="15362" width="30.6640625" style="160" customWidth="1"/>
    <col min="15363" max="15363" width="15.6640625" style="160" customWidth="1"/>
    <col min="15364" max="15364" width="50.6640625" style="160" customWidth="1"/>
    <col min="15365" max="15366" width="9.77734375" style="160" customWidth="1"/>
    <col min="15367" max="15367" width="10.109375" style="160" customWidth="1"/>
    <col min="15368" max="15368" width="11.77734375" style="160" customWidth="1"/>
    <col min="15369" max="15616" width="9" style="160"/>
    <col min="15617" max="15617" width="3.21875" style="160" customWidth="1"/>
    <col min="15618" max="15618" width="30.6640625" style="160" customWidth="1"/>
    <col min="15619" max="15619" width="15.6640625" style="160" customWidth="1"/>
    <col min="15620" max="15620" width="50.6640625" style="160" customWidth="1"/>
    <col min="15621" max="15622" width="9.77734375" style="160" customWidth="1"/>
    <col min="15623" max="15623" width="10.109375" style="160" customWidth="1"/>
    <col min="15624" max="15624" width="11.77734375" style="160" customWidth="1"/>
    <col min="15625" max="15872" width="9" style="160"/>
    <col min="15873" max="15873" width="3.21875" style="160" customWidth="1"/>
    <col min="15874" max="15874" width="30.6640625" style="160" customWidth="1"/>
    <col min="15875" max="15875" width="15.6640625" style="160" customWidth="1"/>
    <col min="15876" max="15876" width="50.6640625" style="160" customWidth="1"/>
    <col min="15877" max="15878" width="9.77734375" style="160" customWidth="1"/>
    <col min="15879" max="15879" width="10.109375" style="160" customWidth="1"/>
    <col min="15880" max="15880" width="11.77734375" style="160" customWidth="1"/>
    <col min="15881" max="16128" width="9" style="160"/>
    <col min="16129" max="16129" width="3.21875" style="160" customWidth="1"/>
    <col min="16130" max="16130" width="30.6640625" style="160" customWidth="1"/>
    <col min="16131" max="16131" width="15.6640625" style="160" customWidth="1"/>
    <col min="16132" max="16132" width="50.6640625" style="160" customWidth="1"/>
    <col min="16133" max="16134" width="9.77734375" style="160" customWidth="1"/>
    <col min="16135" max="16135" width="10.109375" style="160" customWidth="1"/>
    <col min="16136" max="16136" width="11.77734375" style="160" customWidth="1"/>
    <col min="16137" max="16384" width="9" style="160"/>
  </cols>
  <sheetData>
    <row r="1" spans="1:4" ht="22.5" customHeight="1">
      <c r="D1" s="1127" t="s">
        <v>837</v>
      </c>
    </row>
    <row r="2" spans="1:4" ht="22.5" customHeight="1">
      <c r="B2" s="163"/>
      <c r="C2" s="163"/>
      <c r="D2" s="163"/>
    </row>
    <row r="3" spans="1:4" ht="19.2">
      <c r="A3" s="163"/>
      <c r="B3" s="158" t="s">
        <v>295</v>
      </c>
      <c r="C3" s="165"/>
      <c r="D3" s="163"/>
    </row>
    <row r="4" spans="1:4" ht="22.5" customHeight="1">
      <c r="A4" s="163"/>
      <c r="B4" s="158"/>
      <c r="C4" s="165"/>
      <c r="D4" s="163"/>
    </row>
    <row r="5" spans="1:4" ht="24.75" customHeight="1">
      <c r="A5" s="163"/>
      <c r="B5" s="159" t="s">
        <v>296</v>
      </c>
      <c r="C5" s="190"/>
      <c r="D5" s="1"/>
    </row>
    <row r="6" spans="1:4" ht="22.5" customHeight="1">
      <c r="B6" s="159" t="s">
        <v>297</v>
      </c>
      <c r="C6" s="163"/>
      <c r="D6" s="1"/>
    </row>
    <row r="7" spans="1:4" ht="22.5" customHeight="1">
      <c r="B7" s="159"/>
      <c r="C7" s="163"/>
      <c r="D7" s="149"/>
    </row>
    <row r="8" spans="1:4" ht="22.5" customHeight="1">
      <c r="B8" s="184"/>
      <c r="C8" s="161"/>
      <c r="D8" s="185"/>
    </row>
    <row r="9" spans="1:4" ht="22.5" customHeight="1">
      <c r="B9" s="186"/>
      <c r="C9" s="163"/>
      <c r="D9" s="187"/>
    </row>
    <row r="10" spans="1:4" ht="22.5" customHeight="1">
      <c r="B10" s="186"/>
      <c r="C10" s="163"/>
      <c r="D10" s="187"/>
    </row>
    <row r="11" spans="1:4" ht="22.5" customHeight="1">
      <c r="B11" s="186"/>
      <c r="C11" s="163"/>
      <c r="D11" s="187"/>
    </row>
    <row r="12" spans="1:4" ht="22.5" customHeight="1">
      <c r="B12" s="186"/>
      <c r="C12" s="163"/>
      <c r="D12" s="187"/>
    </row>
    <row r="13" spans="1:4" ht="22.5" customHeight="1">
      <c r="B13" s="186"/>
      <c r="C13" s="163"/>
      <c r="D13" s="187"/>
    </row>
    <row r="14" spans="1:4" ht="22.5" customHeight="1">
      <c r="B14" s="186"/>
      <c r="C14" s="163"/>
      <c r="D14" s="187"/>
    </row>
    <row r="15" spans="1:4" ht="22.5" customHeight="1">
      <c r="B15" s="186"/>
      <c r="C15" s="163"/>
      <c r="D15" s="187"/>
    </row>
    <row r="16" spans="1:4" ht="22.5" customHeight="1">
      <c r="B16" s="186"/>
      <c r="C16" s="163"/>
      <c r="D16" s="187"/>
    </row>
    <row r="17" spans="2:4" ht="22.5" customHeight="1">
      <c r="B17" s="186"/>
      <c r="C17" s="163"/>
      <c r="D17" s="187"/>
    </row>
    <row r="18" spans="2:4" ht="22.5" customHeight="1">
      <c r="B18" s="186"/>
      <c r="C18" s="163"/>
      <c r="D18" s="187"/>
    </row>
    <row r="19" spans="2:4" ht="22.5" customHeight="1">
      <c r="B19" s="186"/>
      <c r="C19" s="163"/>
      <c r="D19" s="187"/>
    </row>
    <row r="20" spans="2:4" ht="22.5" customHeight="1">
      <c r="B20" s="186"/>
      <c r="C20" s="163"/>
      <c r="D20" s="187"/>
    </row>
    <row r="21" spans="2:4" ht="22.5" customHeight="1">
      <c r="B21" s="186"/>
      <c r="C21" s="163"/>
      <c r="D21" s="187"/>
    </row>
    <row r="22" spans="2:4" ht="22.5" customHeight="1">
      <c r="B22" s="186"/>
      <c r="C22" s="163"/>
      <c r="D22" s="187"/>
    </row>
    <row r="23" spans="2:4" ht="22.5" customHeight="1">
      <c r="B23" s="186"/>
      <c r="C23" s="163"/>
      <c r="D23" s="187"/>
    </row>
    <row r="24" spans="2:4" ht="22.5" customHeight="1">
      <c r="B24" s="186"/>
      <c r="C24" s="163"/>
      <c r="D24" s="187"/>
    </row>
    <row r="25" spans="2:4" ht="22.5" customHeight="1">
      <c r="B25" s="186"/>
      <c r="C25" s="163"/>
      <c r="D25" s="187"/>
    </row>
    <row r="26" spans="2:4" ht="22.5" customHeight="1">
      <c r="B26" s="186"/>
      <c r="C26" s="163"/>
      <c r="D26" s="187"/>
    </row>
    <row r="27" spans="2:4" ht="22.5" customHeight="1">
      <c r="B27" s="186"/>
      <c r="C27" s="163"/>
      <c r="D27" s="187"/>
    </row>
    <row r="28" spans="2:4" ht="22.5" customHeight="1">
      <c r="B28" s="186"/>
      <c r="C28" s="163"/>
      <c r="D28" s="187"/>
    </row>
    <row r="29" spans="2:4" ht="22.5" customHeight="1">
      <c r="B29" s="186"/>
      <c r="C29" s="163"/>
      <c r="D29" s="187"/>
    </row>
    <row r="30" spans="2:4" ht="22.5" customHeight="1">
      <c r="B30" s="186"/>
      <c r="C30" s="163"/>
      <c r="D30" s="187"/>
    </row>
    <row r="31" spans="2:4" ht="22.5" customHeight="1">
      <c r="B31" s="186"/>
      <c r="C31" s="163"/>
      <c r="D31" s="187"/>
    </row>
    <row r="32" spans="2:4" ht="22.5" customHeight="1">
      <c r="B32" s="186"/>
      <c r="C32" s="163"/>
      <c r="D32" s="187"/>
    </row>
    <row r="33" spans="1:7" ht="22.5" customHeight="1">
      <c r="B33" s="186"/>
      <c r="C33" s="163"/>
      <c r="D33" s="187"/>
    </row>
    <row r="34" spans="1:7" ht="21" customHeight="1">
      <c r="B34" s="186"/>
      <c r="C34" s="163"/>
      <c r="D34" s="187"/>
    </row>
    <row r="35" spans="1:7" ht="22.5" customHeight="1">
      <c r="B35" s="186"/>
      <c r="C35" s="163"/>
      <c r="D35" s="187"/>
    </row>
    <row r="36" spans="1:7" ht="22.5" customHeight="1">
      <c r="B36" s="186"/>
      <c r="C36" s="163"/>
      <c r="D36" s="187"/>
    </row>
    <row r="37" spans="1:7" customFormat="1" ht="21" customHeight="1">
      <c r="A37" s="160"/>
      <c r="B37" s="162"/>
      <c r="C37" s="163"/>
      <c r="D37" s="164"/>
      <c r="E37" s="160"/>
      <c r="G37" s="160"/>
    </row>
    <row r="38" spans="1:7" customFormat="1" ht="23.25" customHeight="1">
      <c r="A38" s="160"/>
      <c r="B38" s="173"/>
      <c r="C38" s="167"/>
      <c r="D38" s="174"/>
      <c r="E38" s="160"/>
      <c r="G38" s="160"/>
    </row>
    <row r="39" spans="1:7" customFormat="1" ht="21.75" customHeight="1">
      <c r="A39" s="153" t="s">
        <v>988</v>
      </c>
      <c r="B39" s="11"/>
      <c r="C39" s="302"/>
      <c r="D39" s="302"/>
      <c r="E39" s="160"/>
      <c r="G39" s="160"/>
    </row>
    <row r="40" spans="1:7" customFormat="1" ht="23.25" customHeight="1">
      <c r="A40" s="160"/>
      <c r="B40" s="160"/>
      <c r="C40" s="160"/>
      <c r="D40" s="14" t="str">
        <f>様式7!$F$4</f>
        <v>○○○○○○○○○○○ＥＳＣＯ事業</v>
      </c>
      <c r="E40" s="160"/>
      <c r="G40" s="160"/>
    </row>
    <row r="41" spans="1:7" ht="23.25" customHeight="1"/>
    <row r="42" spans="1:7">
      <c r="D42" s="189"/>
    </row>
  </sheetData>
  <phoneticPr fontId="6"/>
  <pageMargins left="0.39370078740157483" right="0.23622047244094491" top="0.51181102362204722" bottom="0" header="0.51181102362204722" footer="0.51181102362204722"/>
  <pageSetup paperSize="9" scale="95" orientation="portrait" r:id="rId1"/>
  <headerFooter alignWithMargins="0"/>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dimension ref="A1:G44"/>
  <sheetViews>
    <sheetView view="pageBreakPreview" topLeftCell="A28" zoomScaleNormal="100" zoomScaleSheetLayoutView="100" workbookViewId="0">
      <selection activeCell="AJ46" sqref="AJ46"/>
    </sheetView>
  </sheetViews>
  <sheetFormatPr defaultRowHeight="13.2"/>
  <cols>
    <col min="1" max="1" width="3.21875" style="160" customWidth="1"/>
    <col min="2" max="2" width="30.6640625" style="160" customWidth="1"/>
    <col min="3" max="3" width="15.6640625" style="160" customWidth="1"/>
    <col min="4" max="4" width="50.6640625" style="160" customWidth="1"/>
    <col min="5" max="6" width="9.77734375" style="160" customWidth="1"/>
    <col min="7" max="7" width="10.109375" style="160" customWidth="1"/>
    <col min="8" max="8" width="11.77734375" style="160" customWidth="1"/>
    <col min="9" max="256" width="9" style="160"/>
    <col min="257" max="257" width="3.21875" style="160" customWidth="1"/>
    <col min="258" max="258" width="30.6640625" style="160" customWidth="1"/>
    <col min="259" max="259" width="15.6640625" style="160" customWidth="1"/>
    <col min="260" max="260" width="50.6640625" style="160" customWidth="1"/>
    <col min="261" max="262" width="9.77734375" style="160" customWidth="1"/>
    <col min="263" max="263" width="10.109375" style="160" customWidth="1"/>
    <col min="264" max="264" width="11.77734375" style="160" customWidth="1"/>
    <col min="265" max="512" width="9" style="160"/>
    <col min="513" max="513" width="3.21875" style="160" customWidth="1"/>
    <col min="514" max="514" width="30.6640625" style="160" customWidth="1"/>
    <col min="515" max="515" width="15.6640625" style="160" customWidth="1"/>
    <col min="516" max="516" width="50.6640625" style="160" customWidth="1"/>
    <col min="517" max="518" width="9.77734375" style="160" customWidth="1"/>
    <col min="519" max="519" width="10.109375" style="160" customWidth="1"/>
    <col min="520" max="520" width="11.77734375" style="160" customWidth="1"/>
    <col min="521" max="768" width="9" style="160"/>
    <col min="769" max="769" width="3.21875" style="160" customWidth="1"/>
    <col min="770" max="770" width="30.6640625" style="160" customWidth="1"/>
    <col min="771" max="771" width="15.6640625" style="160" customWidth="1"/>
    <col min="772" max="772" width="50.6640625" style="160" customWidth="1"/>
    <col min="773" max="774" width="9.77734375" style="160" customWidth="1"/>
    <col min="775" max="775" width="10.109375" style="160" customWidth="1"/>
    <col min="776" max="776" width="11.77734375" style="160" customWidth="1"/>
    <col min="777" max="1024" width="9" style="160"/>
    <col min="1025" max="1025" width="3.21875" style="160" customWidth="1"/>
    <col min="1026" max="1026" width="30.6640625" style="160" customWidth="1"/>
    <col min="1027" max="1027" width="15.6640625" style="160" customWidth="1"/>
    <col min="1028" max="1028" width="50.6640625" style="160" customWidth="1"/>
    <col min="1029" max="1030" width="9.77734375" style="160" customWidth="1"/>
    <col min="1031" max="1031" width="10.109375" style="160" customWidth="1"/>
    <col min="1032" max="1032" width="11.77734375" style="160" customWidth="1"/>
    <col min="1033" max="1280" width="9" style="160"/>
    <col min="1281" max="1281" width="3.21875" style="160" customWidth="1"/>
    <col min="1282" max="1282" width="30.6640625" style="160" customWidth="1"/>
    <col min="1283" max="1283" width="15.6640625" style="160" customWidth="1"/>
    <col min="1284" max="1284" width="50.6640625" style="160" customWidth="1"/>
    <col min="1285" max="1286" width="9.77734375" style="160" customWidth="1"/>
    <col min="1287" max="1287" width="10.109375" style="160" customWidth="1"/>
    <col min="1288" max="1288" width="11.77734375" style="160" customWidth="1"/>
    <col min="1289" max="1536" width="9" style="160"/>
    <col min="1537" max="1537" width="3.21875" style="160" customWidth="1"/>
    <col min="1538" max="1538" width="30.6640625" style="160" customWidth="1"/>
    <col min="1539" max="1539" width="15.6640625" style="160" customWidth="1"/>
    <col min="1540" max="1540" width="50.6640625" style="160" customWidth="1"/>
    <col min="1541" max="1542" width="9.77734375" style="160" customWidth="1"/>
    <col min="1543" max="1543" width="10.109375" style="160" customWidth="1"/>
    <col min="1544" max="1544" width="11.77734375" style="160" customWidth="1"/>
    <col min="1545" max="1792" width="9" style="160"/>
    <col min="1793" max="1793" width="3.21875" style="160" customWidth="1"/>
    <col min="1794" max="1794" width="30.6640625" style="160" customWidth="1"/>
    <col min="1795" max="1795" width="15.6640625" style="160" customWidth="1"/>
    <col min="1796" max="1796" width="50.6640625" style="160" customWidth="1"/>
    <col min="1797" max="1798" width="9.77734375" style="160" customWidth="1"/>
    <col min="1799" max="1799" width="10.109375" style="160" customWidth="1"/>
    <col min="1800" max="1800" width="11.77734375" style="160" customWidth="1"/>
    <col min="1801" max="2048" width="9" style="160"/>
    <col min="2049" max="2049" width="3.21875" style="160" customWidth="1"/>
    <col min="2050" max="2050" width="30.6640625" style="160" customWidth="1"/>
    <col min="2051" max="2051" width="15.6640625" style="160" customWidth="1"/>
    <col min="2052" max="2052" width="50.6640625" style="160" customWidth="1"/>
    <col min="2053" max="2054" width="9.77734375" style="160" customWidth="1"/>
    <col min="2055" max="2055" width="10.109375" style="160" customWidth="1"/>
    <col min="2056" max="2056" width="11.77734375" style="160" customWidth="1"/>
    <col min="2057" max="2304" width="9" style="160"/>
    <col min="2305" max="2305" width="3.21875" style="160" customWidth="1"/>
    <col min="2306" max="2306" width="30.6640625" style="160" customWidth="1"/>
    <col min="2307" max="2307" width="15.6640625" style="160" customWidth="1"/>
    <col min="2308" max="2308" width="50.6640625" style="160" customWidth="1"/>
    <col min="2309" max="2310" width="9.77734375" style="160" customWidth="1"/>
    <col min="2311" max="2311" width="10.109375" style="160" customWidth="1"/>
    <col min="2312" max="2312" width="11.77734375" style="160" customWidth="1"/>
    <col min="2313" max="2560" width="9" style="160"/>
    <col min="2561" max="2561" width="3.21875" style="160" customWidth="1"/>
    <col min="2562" max="2562" width="30.6640625" style="160" customWidth="1"/>
    <col min="2563" max="2563" width="15.6640625" style="160" customWidth="1"/>
    <col min="2564" max="2564" width="50.6640625" style="160" customWidth="1"/>
    <col min="2565" max="2566" width="9.77734375" style="160" customWidth="1"/>
    <col min="2567" max="2567" width="10.109375" style="160" customWidth="1"/>
    <col min="2568" max="2568" width="11.77734375" style="160" customWidth="1"/>
    <col min="2569" max="2816" width="9" style="160"/>
    <col min="2817" max="2817" width="3.21875" style="160" customWidth="1"/>
    <col min="2818" max="2818" width="30.6640625" style="160" customWidth="1"/>
    <col min="2819" max="2819" width="15.6640625" style="160" customWidth="1"/>
    <col min="2820" max="2820" width="50.6640625" style="160" customWidth="1"/>
    <col min="2821" max="2822" width="9.77734375" style="160" customWidth="1"/>
    <col min="2823" max="2823" width="10.109375" style="160" customWidth="1"/>
    <col min="2824" max="2824" width="11.77734375" style="160" customWidth="1"/>
    <col min="2825" max="3072" width="9" style="160"/>
    <col min="3073" max="3073" width="3.21875" style="160" customWidth="1"/>
    <col min="3074" max="3074" width="30.6640625" style="160" customWidth="1"/>
    <col min="3075" max="3075" width="15.6640625" style="160" customWidth="1"/>
    <col min="3076" max="3076" width="50.6640625" style="160" customWidth="1"/>
    <col min="3077" max="3078" width="9.77734375" style="160" customWidth="1"/>
    <col min="3079" max="3079" width="10.109375" style="160" customWidth="1"/>
    <col min="3080" max="3080" width="11.77734375" style="160" customWidth="1"/>
    <col min="3081" max="3328" width="9" style="160"/>
    <col min="3329" max="3329" width="3.21875" style="160" customWidth="1"/>
    <col min="3330" max="3330" width="30.6640625" style="160" customWidth="1"/>
    <col min="3331" max="3331" width="15.6640625" style="160" customWidth="1"/>
    <col min="3332" max="3332" width="50.6640625" style="160" customWidth="1"/>
    <col min="3333" max="3334" width="9.77734375" style="160" customWidth="1"/>
    <col min="3335" max="3335" width="10.109375" style="160" customWidth="1"/>
    <col min="3336" max="3336" width="11.77734375" style="160" customWidth="1"/>
    <col min="3337" max="3584" width="9" style="160"/>
    <col min="3585" max="3585" width="3.21875" style="160" customWidth="1"/>
    <col min="3586" max="3586" width="30.6640625" style="160" customWidth="1"/>
    <col min="3587" max="3587" width="15.6640625" style="160" customWidth="1"/>
    <col min="3588" max="3588" width="50.6640625" style="160" customWidth="1"/>
    <col min="3589" max="3590" width="9.77734375" style="160" customWidth="1"/>
    <col min="3591" max="3591" width="10.109375" style="160" customWidth="1"/>
    <col min="3592" max="3592" width="11.77734375" style="160" customWidth="1"/>
    <col min="3593" max="3840" width="9" style="160"/>
    <col min="3841" max="3841" width="3.21875" style="160" customWidth="1"/>
    <col min="3842" max="3842" width="30.6640625" style="160" customWidth="1"/>
    <col min="3843" max="3843" width="15.6640625" style="160" customWidth="1"/>
    <col min="3844" max="3844" width="50.6640625" style="160" customWidth="1"/>
    <col min="3845" max="3846" width="9.77734375" style="160" customWidth="1"/>
    <col min="3847" max="3847" width="10.109375" style="160" customWidth="1"/>
    <col min="3848" max="3848" width="11.77734375" style="160" customWidth="1"/>
    <col min="3849" max="4096" width="9" style="160"/>
    <col min="4097" max="4097" width="3.21875" style="160" customWidth="1"/>
    <col min="4098" max="4098" width="30.6640625" style="160" customWidth="1"/>
    <col min="4099" max="4099" width="15.6640625" style="160" customWidth="1"/>
    <col min="4100" max="4100" width="50.6640625" style="160" customWidth="1"/>
    <col min="4101" max="4102" width="9.77734375" style="160" customWidth="1"/>
    <col min="4103" max="4103" width="10.109375" style="160" customWidth="1"/>
    <col min="4104" max="4104" width="11.77734375" style="160" customWidth="1"/>
    <col min="4105" max="4352" width="9" style="160"/>
    <col min="4353" max="4353" width="3.21875" style="160" customWidth="1"/>
    <col min="4354" max="4354" width="30.6640625" style="160" customWidth="1"/>
    <col min="4355" max="4355" width="15.6640625" style="160" customWidth="1"/>
    <col min="4356" max="4356" width="50.6640625" style="160" customWidth="1"/>
    <col min="4357" max="4358" width="9.77734375" style="160" customWidth="1"/>
    <col min="4359" max="4359" width="10.109375" style="160" customWidth="1"/>
    <col min="4360" max="4360" width="11.77734375" style="160" customWidth="1"/>
    <col min="4361" max="4608" width="9" style="160"/>
    <col min="4609" max="4609" width="3.21875" style="160" customWidth="1"/>
    <col min="4610" max="4610" width="30.6640625" style="160" customWidth="1"/>
    <col min="4611" max="4611" width="15.6640625" style="160" customWidth="1"/>
    <col min="4612" max="4612" width="50.6640625" style="160" customWidth="1"/>
    <col min="4613" max="4614" width="9.77734375" style="160" customWidth="1"/>
    <col min="4615" max="4615" width="10.109375" style="160" customWidth="1"/>
    <col min="4616" max="4616" width="11.77734375" style="160" customWidth="1"/>
    <col min="4617" max="4864" width="9" style="160"/>
    <col min="4865" max="4865" width="3.21875" style="160" customWidth="1"/>
    <col min="4866" max="4866" width="30.6640625" style="160" customWidth="1"/>
    <col min="4867" max="4867" width="15.6640625" style="160" customWidth="1"/>
    <col min="4868" max="4868" width="50.6640625" style="160" customWidth="1"/>
    <col min="4869" max="4870" width="9.77734375" style="160" customWidth="1"/>
    <col min="4871" max="4871" width="10.109375" style="160" customWidth="1"/>
    <col min="4872" max="4872" width="11.77734375" style="160" customWidth="1"/>
    <col min="4873" max="5120" width="9" style="160"/>
    <col min="5121" max="5121" width="3.21875" style="160" customWidth="1"/>
    <col min="5122" max="5122" width="30.6640625" style="160" customWidth="1"/>
    <col min="5123" max="5123" width="15.6640625" style="160" customWidth="1"/>
    <col min="5124" max="5124" width="50.6640625" style="160" customWidth="1"/>
    <col min="5125" max="5126" width="9.77734375" style="160" customWidth="1"/>
    <col min="5127" max="5127" width="10.109375" style="160" customWidth="1"/>
    <col min="5128" max="5128" width="11.77734375" style="160" customWidth="1"/>
    <col min="5129" max="5376" width="9" style="160"/>
    <col min="5377" max="5377" width="3.21875" style="160" customWidth="1"/>
    <col min="5378" max="5378" width="30.6640625" style="160" customWidth="1"/>
    <col min="5379" max="5379" width="15.6640625" style="160" customWidth="1"/>
    <col min="5380" max="5380" width="50.6640625" style="160" customWidth="1"/>
    <col min="5381" max="5382" width="9.77734375" style="160" customWidth="1"/>
    <col min="5383" max="5383" width="10.109375" style="160" customWidth="1"/>
    <col min="5384" max="5384" width="11.77734375" style="160" customWidth="1"/>
    <col min="5385" max="5632" width="9" style="160"/>
    <col min="5633" max="5633" width="3.21875" style="160" customWidth="1"/>
    <col min="5634" max="5634" width="30.6640625" style="160" customWidth="1"/>
    <col min="5635" max="5635" width="15.6640625" style="160" customWidth="1"/>
    <col min="5636" max="5636" width="50.6640625" style="160" customWidth="1"/>
    <col min="5637" max="5638" width="9.77734375" style="160" customWidth="1"/>
    <col min="5639" max="5639" width="10.109375" style="160" customWidth="1"/>
    <col min="5640" max="5640" width="11.77734375" style="160" customWidth="1"/>
    <col min="5641" max="5888" width="9" style="160"/>
    <col min="5889" max="5889" width="3.21875" style="160" customWidth="1"/>
    <col min="5890" max="5890" width="30.6640625" style="160" customWidth="1"/>
    <col min="5891" max="5891" width="15.6640625" style="160" customWidth="1"/>
    <col min="5892" max="5892" width="50.6640625" style="160" customWidth="1"/>
    <col min="5893" max="5894" width="9.77734375" style="160" customWidth="1"/>
    <col min="5895" max="5895" width="10.109375" style="160" customWidth="1"/>
    <col min="5896" max="5896" width="11.77734375" style="160" customWidth="1"/>
    <col min="5897" max="6144" width="9" style="160"/>
    <col min="6145" max="6145" width="3.21875" style="160" customWidth="1"/>
    <col min="6146" max="6146" width="30.6640625" style="160" customWidth="1"/>
    <col min="6147" max="6147" width="15.6640625" style="160" customWidth="1"/>
    <col min="6148" max="6148" width="50.6640625" style="160" customWidth="1"/>
    <col min="6149" max="6150" width="9.77734375" style="160" customWidth="1"/>
    <col min="6151" max="6151" width="10.109375" style="160" customWidth="1"/>
    <col min="6152" max="6152" width="11.77734375" style="160" customWidth="1"/>
    <col min="6153" max="6400" width="9" style="160"/>
    <col min="6401" max="6401" width="3.21875" style="160" customWidth="1"/>
    <col min="6402" max="6402" width="30.6640625" style="160" customWidth="1"/>
    <col min="6403" max="6403" width="15.6640625" style="160" customWidth="1"/>
    <col min="6404" max="6404" width="50.6640625" style="160" customWidth="1"/>
    <col min="6405" max="6406" width="9.77734375" style="160" customWidth="1"/>
    <col min="6407" max="6407" width="10.109375" style="160" customWidth="1"/>
    <col min="6408" max="6408" width="11.77734375" style="160" customWidth="1"/>
    <col min="6409" max="6656" width="9" style="160"/>
    <col min="6657" max="6657" width="3.21875" style="160" customWidth="1"/>
    <col min="6658" max="6658" width="30.6640625" style="160" customWidth="1"/>
    <col min="6659" max="6659" width="15.6640625" style="160" customWidth="1"/>
    <col min="6660" max="6660" width="50.6640625" style="160" customWidth="1"/>
    <col min="6661" max="6662" width="9.77734375" style="160" customWidth="1"/>
    <col min="6663" max="6663" width="10.109375" style="160" customWidth="1"/>
    <col min="6664" max="6664" width="11.77734375" style="160" customWidth="1"/>
    <col min="6665" max="6912" width="9" style="160"/>
    <col min="6913" max="6913" width="3.21875" style="160" customWidth="1"/>
    <col min="6914" max="6914" width="30.6640625" style="160" customWidth="1"/>
    <col min="6915" max="6915" width="15.6640625" style="160" customWidth="1"/>
    <col min="6916" max="6916" width="50.6640625" style="160" customWidth="1"/>
    <col min="6917" max="6918" width="9.77734375" style="160" customWidth="1"/>
    <col min="6919" max="6919" width="10.109375" style="160" customWidth="1"/>
    <col min="6920" max="6920" width="11.77734375" style="160" customWidth="1"/>
    <col min="6921" max="7168" width="9" style="160"/>
    <col min="7169" max="7169" width="3.21875" style="160" customWidth="1"/>
    <col min="7170" max="7170" width="30.6640625" style="160" customWidth="1"/>
    <col min="7171" max="7171" width="15.6640625" style="160" customWidth="1"/>
    <col min="7172" max="7172" width="50.6640625" style="160" customWidth="1"/>
    <col min="7173" max="7174" width="9.77734375" style="160" customWidth="1"/>
    <col min="7175" max="7175" width="10.109375" style="160" customWidth="1"/>
    <col min="7176" max="7176" width="11.77734375" style="160" customWidth="1"/>
    <col min="7177" max="7424" width="9" style="160"/>
    <col min="7425" max="7425" width="3.21875" style="160" customWidth="1"/>
    <col min="7426" max="7426" width="30.6640625" style="160" customWidth="1"/>
    <col min="7427" max="7427" width="15.6640625" style="160" customWidth="1"/>
    <col min="7428" max="7428" width="50.6640625" style="160" customWidth="1"/>
    <col min="7429" max="7430" width="9.77734375" style="160" customWidth="1"/>
    <col min="7431" max="7431" width="10.109375" style="160" customWidth="1"/>
    <col min="7432" max="7432" width="11.77734375" style="160" customWidth="1"/>
    <col min="7433" max="7680" width="9" style="160"/>
    <col min="7681" max="7681" width="3.21875" style="160" customWidth="1"/>
    <col min="7682" max="7682" width="30.6640625" style="160" customWidth="1"/>
    <col min="7683" max="7683" width="15.6640625" style="160" customWidth="1"/>
    <col min="7684" max="7684" width="50.6640625" style="160" customWidth="1"/>
    <col min="7685" max="7686" width="9.77734375" style="160" customWidth="1"/>
    <col min="7687" max="7687" width="10.109375" style="160" customWidth="1"/>
    <col min="7688" max="7688" width="11.77734375" style="160" customWidth="1"/>
    <col min="7689" max="7936" width="9" style="160"/>
    <col min="7937" max="7937" width="3.21875" style="160" customWidth="1"/>
    <col min="7938" max="7938" width="30.6640625" style="160" customWidth="1"/>
    <col min="7939" max="7939" width="15.6640625" style="160" customWidth="1"/>
    <col min="7940" max="7940" width="50.6640625" style="160" customWidth="1"/>
    <col min="7941" max="7942" width="9.77734375" style="160" customWidth="1"/>
    <col min="7943" max="7943" width="10.109375" style="160" customWidth="1"/>
    <col min="7944" max="7944" width="11.77734375" style="160" customWidth="1"/>
    <col min="7945" max="8192" width="9" style="160"/>
    <col min="8193" max="8193" width="3.21875" style="160" customWidth="1"/>
    <col min="8194" max="8194" width="30.6640625" style="160" customWidth="1"/>
    <col min="8195" max="8195" width="15.6640625" style="160" customWidth="1"/>
    <col min="8196" max="8196" width="50.6640625" style="160" customWidth="1"/>
    <col min="8197" max="8198" width="9.77734375" style="160" customWidth="1"/>
    <col min="8199" max="8199" width="10.109375" style="160" customWidth="1"/>
    <col min="8200" max="8200" width="11.77734375" style="160" customWidth="1"/>
    <col min="8201" max="8448" width="9" style="160"/>
    <col min="8449" max="8449" width="3.21875" style="160" customWidth="1"/>
    <col min="8450" max="8450" width="30.6640625" style="160" customWidth="1"/>
    <col min="8451" max="8451" width="15.6640625" style="160" customWidth="1"/>
    <col min="8452" max="8452" width="50.6640625" style="160" customWidth="1"/>
    <col min="8453" max="8454" width="9.77734375" style="160" customWidth="1"/>
    <col min="8455" max="8455" width="10.109375" style="160" customWidth="1"/>
    <col min="8456" max="8456" width="11.77734375" style="160" customWidth="1"/>
    <col min="8457" max="8704" width="9" style="160"/>
    <col min="8705" max="8705" width="3.21875" style="160" customWidth="1"/>
    <col min="8706" max="8706" width="30.6640625" style="160" customWidth="1"/>
    <col min="8707" max="8707" width="15.6640625" style="160" customWidth="1"/>
    <col min="8708" max="8708" width="50.6640625" style="160" customWidth="1"/>
    <col min="8709" max="8710" width="9.77734375" style="160" customWidth="1"/>
    <col min="8711" max="8711" width="10.109375" style="160" customWidth="1"/>
    <col min="8712" max="8712" width="11.77734375" style="160" customWidth="1"/>
    <col min="8713" max="8960" width="9" style="160"/>
    <col min="8961" max="8961" width="3.21875" style="160" customWidth="1"/>
    <col min="8962" max="8962" width="30.6640625" style="160" customWidth="1"/>
    <col min="8963" max="8963" width="15.6640625" style="160" customWidth="1"/>
    <col min="8964" max="8964" width="50.6640625" style="160" customWidth="1"/>
    <col min="8965" max="8966" width="9.77734375" style="160" customWidth="1"/>
    <col min="8967" max="8967" width="10.109375" style="160" customWidth="1"/>
    <col min="8968" max="8968" width="11.77734375" style="160" customWidth="1"/>
    <col min="8969" max="9216" width="9" style="160"/>
    <col min="9217" max="9217" width="3.21875" style="160" customWidth="1"/>
    <col min="9218" max="9218" width="30.6640625" style="160" customWidth="1"/>
    <col min="9219" max="9219" width="15.6640625" style="160" customWidth="1"/>
    <col min="9220" max="9220" width="50.6640625" style="160" customWidth="1"/>
    <col min="9221" max="9222" width="9.77734375" style="160" customWidth="1"/>
    <col min="9223" max="9223" width="10.109375" style="160" customWidth="1"/>
    <col min="9224" max="9224" width="11.77734375" style="160" customWidth="1"/>
    <col min="9225" max="9472" width="9" style="160"/>
    <col min="9473" max="9473" width="3.21875" style="160" customWidth="1"/>
    <col min="9474" max="9474" width="30.6640625" style="160" customWidth="1"/>
    <col min="9475" max="9475" width="15.6640625" style="160" customWidth="1"/>
    <col min="9476" max="9476" width="50.6640625" style="160" customWidth="1"/>
    <col min="9477" max="9478" width="9.77734375" style="160" customWidth="1"/>
    <col min="9479" max="9479" width="10.109375" style="160" customWidth="1"/>
    <col min="9480" max="9480" width="11.77734375" style="160" customWidth="1"/>
    <col min="9481" max="9728" width="9" style="160"/>
    <col min="9729" max="9729" width="3.21875" style="160" customWidth="1"/>
    <col min="9730" max="9730" width="30.6640625" style="160" customWidth="1"/>
    <col min="9731" max="9731" width="15.6640625" style="160" customWidth="1"/>
    <col min="9732" max="9732" width="50.6640625" style="160" customWidth="1"/>
    <col min="9733" max="9734" width="9.77734375" style="160" customWidth="1"/>
    <col min="9735" max="9735" width="10.109375" style="160" customWidth="1"/>
    <col min="9736" max="9736" width="11.77734375" style="160" customWidth="1"/>
    <col min="9737" max="9984" width="9" style="160"/>
    <col min="9985" max="9985" width="3.21875" style="160" customWidth="1"/>
    <col min="9986" max="9986" width="30.6640625" style="160" customWidth="1"/>
    <col min="9987" max="9987" width="15.6640625" style="160" customWidth="1"/>
    <col min="9988" max="9988" width="50.6640625" style="160" customWidth="1"/>
    <col min="9989" max="9990" width="9.77734375" style="160" customWidth="1"/>
    <col min="9991" max="9991" width="10.109375" style="160" customWidth="1"/>
    <col min="9992" max="9992" width="11.77734375" style="160" customWidth="1"/>
    <col min="9993" max="10240" width="9" style="160"/>
    <col min="10241" max="10241" width="3.21875" style="160" customWidth="1"/>
    <col min="10242" max="10242" width="30.6640625" style="160" customWidth="1"/>
    <col min="10243" max="10243" width="15.6640625" style="160" customWidth="1"/>
    <col min="10244" max="10244" width="50.6640625" style="160" customWidth="1"/>
    <col min="10245" max="10246" width="9.77734375" style="160" customWidth="1"/>
    <col min="10247" max="10247" width="10.109375" style="160" customWidth="1"/>
    <col min="10248" max="10248" width="11.77734375" style="160" customWidth="1"/>
    <col min="10249" max="10496" width="9" style="160"/>
    <col min="10497" max="10497" width="3.21875" style="160" customWidth="1"/>
    <col min="10498" max="10498" width="30.6640625" style="160" customWidth="1"/>
    <col min="10499" max="10499" width="15.6640625" style="160" customWidth="1"/>
    <col min="10500" max="10500" width="50.6640625" style="160" customWidth="1"/>
    <col min="10501" max="10502" width="9.77734375" style="160" customWidth="1"/>
    <col min="10503" max="10503" width="10.109375" style="160" customWidth="1"/>
    <col min="10504" max="10504" width="11.77734375" style="160" customWidth="1"/>
    <col min="10505" max="10752" width="9" style="160"/>
    <col min="10753" max="10753" width="3.21875" style="160" customWidth="1"/>
    <col min="10754" max="10754" width="30.6640625" style="160" customWidth="1"/>
    <col min="10755" max="10755" width="15.6640625" style="160" customWidth="1"/>
    <col min="10756" max="10756" width="50.6640625" style="160" customWidth="1"/>
    <col min="10757" max="10758" width="9.77734375" style="160" customWidth="1"/>
    <col min="10759" max="10759" width="10.109375" style="160" customWidth="1"/>
    <col min="10760" max="10760" width="11.77734375" style="160" customWidth="1"/>
    <col min="10761" max="11008" width="9" style="160"/>
    <col min="11009" max="11009" width="3.21875" style="160" customWidth="1"/>
    <col min="11010" max="11010" width="30.6640625" style="160" customWidth="1"/>
    <col min="11011" max="11011" width="15.6640625" style="160" customWidth="1"/>
    <col min="11012" max="11012" width="50.6640625" style="160" customWidth="1"/>
    <col min="11013" max="11014" width="9.77734375" style="160" customWidth="1"/>
    <col min="11015" max="11015" width="10.109375" style="160" customWidth="1"/>
    <col min="11016" max="11016" width="11.77734375" style="160" customWidth="1"/>
    <col min="11017" max="11264" width="9" style="160"/>
    <col min="11265" max="11265" width="3.21875" style="160" customWidth="1"/>
    <col min="11266" max="11266" width="30.6640625" style="160" customWidth="1"/>
    <col min="11267" max="11267" width="15.6640625" style="160" customWidth="1"/>
    <col min="11268" max="11268" width="50.6640625" style="160" customWidth="1"/>
    <col min="11269" max="11270" width="9.77734375" style="160" customWidth="1"/>
    <col min="11271" max="11271" width="10.109375" style="160" customWidth="1"/>
    <col min="11272" max="11272" width="11.77734375" style="160" customWidth="1"/>
    <col min="11273" max="11520" width="9" style="160"/>
    <col min="11521" max="11521" width="3.21875" style="160" customWidth="1"/>
    <col min="11522" max="11522" width="30.6640625" style="160" customWidth="1"/>
    <col min="11523" max="11523" width="15.6640625" style="160" customWidth="1"/>
    <col min="11524" max="11524" width="50.6640625" style="160" customWidth="1"/>
    <col min="11525" max="11526" width="9.77734375" style="160" customWidth="1"/>
    <col min="11527" max="11527" width="10.109375" style="160" customWidth="1"/>
    <col min="11528" max="11528" width="11.77734375" style="160" customWidth="1"/>
    <col min="11529" max="11776" width="9" style="160"/>
    <col min="11777" max="11777" width="3.21875" style="160" customWidth="1"/>
    <col min="11778" max="11778" width="30.6640625" style="160" customWidth="1"/>
    <col min="11779" max="11779" width="15.6640625" style="160" customWidth="1"/>
    <col min="11780" max="11780" width="50.6640625" style="160" customWidth="1"/>
    <col min="11781" max="11782" width="9.77734375" style="160" customWidth="1"/>
    <col min="11783" max="11783" width="10.109375" style="160" customWidth="1"/>
    <col min="11784" max="11784" width="11.77734375" style="160" customWidth="1"/>
    <col min="11785" max="12032" width="9" style="160"/>
    <col min="12033" max="12033" width="3.21875" style="160" customWidth="1"/>
    <col min="12034" max="12034" width="30.6640625" style="160" customWidth="1"/>
    <col min="12035" max="12035" width="15.6640625" style="160" customWidth="1"/>
    <col min="12036" max="12036" width="50.6640625" style="160" customWidth="1"/>
    <col min="12037" max="12038" width="9.77734375" style="160" customWidth="1"/>
    <col min="12039" max="12039" width="10.109375" style="160" customWidth="1"/>
    <col min="12040" max="12040" width="11.77734375" style="160" customWidth="1"/>
    <col min="12041" max="12288" width="9" style="160"/>
    <col min="12289" max="12289" width="3.21875" style="160" customWidth="1"/>
    <col min="12290" max="12290" width="30.6640625" style="160" customWidth="1"/>
    <col min="12291" max="12291" width="15.6640625" style="160" customWidth="1"/>
    <col min="12292" max="12292" width="50.6640625" style="160" customWidth="1"/>
    <col min="12293" max="12294" width="9.77734375" style="160" customWidth="1"/>
    <col min="12295" max="12295" width="10.109375" style="160" customWidth="1"/>
    <col min="12296" max="12296" width="11.77734375" style="160" customWidth="1"/>
    <col min="12297" max="12544" width="9" style="160"/>
    <col min="12545" max="12545" width="3.21875" style="160" customWidth="1"/>
    <col min="12546" max="12546" width="30.6640625" style="160" customWidth="1"/>
    <col min="12547" max="12547" width="15.6640625" style="160" customWidth="1"/>
    <col min="12548" max="12548" width="50.6640625" style="160" customWidth="1"/>
    <col min="12549" max="12550" width="9.77734375" style="160" customWidth="1"/>
    <col min="12551" max="12551" width="10.109375" style="160" customWidth="1"/>
    <col min="12552" max="12552" width="11.77734375" style="160" customWidth="1"/>
    <col min="12553" max="12800" width="9" style="160"/>
    <col min="12801" max="12801" width="3.21875" style="160" customWidth="1"/>
    <col min="12802" max="12802" width="30.6640625" style="160" customWidth="1"/>
    <col min="12803" max="12803" width="15.6640625" style="160" customWidth="1"/>
    <col min="12804" max="12804" width="50.6640625" style="160" customWidth="1"/>
    <col min="12805" max="12806" width="9.77734375" style="160" customWidth="1"/>
    <col min="12807" max="12807" width="10.109375" style="160" customWidth="1"/>
    <col min="12808" max="12808" width="11.77734375" style="160" customWidth="1"/>
    <col min="12809" max="13056" width="9" style="160"/>
    <col min="13057" max="13057" width="3.21875" style="160" customWidth="1"/>
    <col min="13058" max="13058" width="30.6640625" style="160" customWidth="1"/>
    <col min="13059" max="13059" width="15.6640625" style="160" customWidth="1"/>
    <col min="13060" max="13060" width="50.6640625" style="160" customWidth="1"/>
    <col min="13061" max="13062" width="9.77734375" style="160" customWidth="1"/>
    <col min="13063" max="13063" width="10.109375" style="160" customWidth="1"/>
    <col min="13064" max="13064" width="11.77734375" style="160" customWidth="1"/>
    <col min="13065" max="13312" width="9" style="160"/>
    <col min="13313" max="13313" width="3.21875" style="160" customWidth="1"/>
    <col min="13314" max="13314" width="30.6640625" style="160" customWidth="1"/>
    <col min="13315" max="13315" width="15.6640625" style="160" customWidth="1"/>
    <col min="13316" max="13316" width="50.6640625" style="160" customWidth="1"/>
    <col min="13317" max="13318" width="9.77734375" style="160" customWidth="1"/>
    <col min="13319" max="13319" width="10.109375" style="160" customWidth="1"/>
    <col min="13320" max="13320" width="11.77734375" style="160" customWidth="1"/>
    <col min="13321" max="13568" width="9" style="160"/>
    <col min="13569" max="13569" width="3.21875" style="160" customWidth="1"/>
    <col min="13570" max="13570" width="30.6640625" style="160" customWidth="1"/>
    <col min="13571" max="13571" width="15.6640625" style="160" customWidth="1"/>
    <col min="13572" max="13572" width="50.6640625" style="160" customWidth="1"/>
    <col min="13573" max="13574" width="9.77734375" style="160" customWidth="1"/>
    <col min="13575" max="13575" width="10.109375" style="160" customWidth="1"/>
    <col min="13576" max="13576" width="11.77734375" style="160" customWidth="1"/>
    <col min="13577" max="13824" width="9" style="160"/>
    <col min="13825" max="13825" width="3.21875" style="160" customWidth="1"/>
    <col min="13826" max="13826" width="30.6640625" style="160" customWidth="1"/>
    <col min="13827" max="13827" width="15.6640625" style="160" customWidth="1"/>
    <col min="13828" max="13828" width="50.6640625" style="160" customWidth="1"/>
    <col min="13829" max="13830" width="9.77734375" style="160" customWidth="1"/>
    <col min="13831" max="13831" width="10.109375" style="160" customWidth="1"/>
    <col min="13832" max="13832" width="11.77734375" style="160" customWidth="1"/>
    <col min="13833" max="14080" width="9" style="160"/>
    <col min="14081" max="14081" width="3.21875" style="160" customWidth="1"/>
    <col min="14082" max="14082" width="30.6640625" style="160" customWidth="1"/>
    <col min="14083" max="14083" width="15.6640625" style="160" customWidth="1"/>
    <col min="14084" max="14084" width="50.6640625" style="160" customWidth="1"/>
    <col min="14085" max="14086" width="9.77734375" style="160" customWidth="1"/>
    <col min="14087" max="14087" width="10.109375" style="160" customWidth="1"/>
    <col min="14088" max="14088" width="11.77734375" style="160" customWidth="1"/>
    <col min="14089" max="14336" width="9" style="160"/>
    <col min="14337" max="14337" width="3.21875" style="160" customWidth="1"/>
    <col min="14338" max="14338" width="30.6640625" style="160" customWidth="1"/>
    <col min="14339" max="14339" width="15.6640625" style="160" customWidth="1"/>
    <col min="14340" max="14340" width="50.6640625" style="160" customWidth="1"/>
    <col min="14341" max="14342" width="9.77734375" style="160" customWidth="1"/>
    <col min="14343" max="14343" width="10.109375" style="160" customWidth="1"/>
    <col min="14344" max="14344" width="11.77734375" style="160" customWidth="1"/>
    <col min="14345" max="14592" width="9" style="160"/>
    <col min="14593" max="14593" width="3.21875" style="160" customWidth="1"/>
    <col min="14594" max="14594" width="30.6640625" style="160" customWidth="1"/>
    <col min="14595" max="14595" width="15.6640625" style="160" customWidth="1"/>
    <col min="14596" max="14596" width="50.6640625" style="160" customWidth="1"/>
    <col min="14597" max="14598" width="9.77734375" style="160" customWidth="1"/>
    <col min="14599" max="14599" width="10.109375" style="160" customWidth="1"/>
    <col min="14600" max="14600" width="11.77734375" style="160" customWidth="1"/>
    <col min="14601" max="14848" width="9" style="160"/>
    <col min="14849" max="14849" width="3.21875" style="160" customWidth="1"/>
    <col min="14850" max="14850" width="30.6640625" style="160" customWidth="1"/>
    <col min="14851" max="14851" width="15.6640625" style="160" customWidth="1"/>
    <col min="14852" max="14852" width="50.6640625" style="160" customWidth="1"/>
    <col min="14853" max="14854" width="9.77734375" style="160" customWidth="1"/>
    <col min="14855" max="14855" width="10.109375" style="160" customWidth="1"/>
    <col min="14856" max="14856" width="11.77734375" style="160" customWidth="1"/>
    <col min="14857" max="15104" width="9" style="160"/>
    <col min="15105" max="15105" width="3.21875" style="160" customWidth="1"/>
    <col min="15106" max="15106" width="30.6640625" style="160" customWidth="1"/>
    <col min="15107" max="15107" width="15.6640625" style="160" customWidth="1"/>
    <col min="15108" max="15108" width="50.6640625" style="160" customWidth="1"/>
    <col min="15109" max="15110" width="9.77734375" style="160" customWidth="1"/>
    <col min="15111" max="15111" width="10.109375" style="160" customWidth="1"/>
    <col min="15112" max="15112" width="11.77734375" style="160" customWidth="1"/>
    <col min="15113" max="15360" width="9" style="160"/>
    <col min="15361" max="15361" width="3.21875" style="160" customWidth="1"/>
    <col min="15362" max="15362" width="30.6640625" style="160" customWidth="1"/>
    <col min="15363" max="15363" width="15.6640625" style="160" customWidth="1"/>
    <col min="15364" max="15364" width="50.6640625" style="160" customWidth="1"/>
    <col min="15365" max="15366" width="9.77734375" style="160" customWidth="1"/>
    <col min="15367" max="15367" width="10.109375" style="160" customWidth="1"/>
    <col min="15368" max="15368" width="11.77734375" style="160" customWidth="1"/>
    <col min="15369" max="15616" width="9" style="160"/>
    <col min="15617" max="15617" width="3.21875" style="160" customWidth="1"/>
    <col min="15618" max="15618" width="30.6640625" style="160" customWidth="1"/>
    <col min="15619" max="15619" width="15.6640625" style="160" customWidth="1"/>
    <col min="15620" max="15620" width="50.6640625" style="160" customWidth="1"/>
    <col min="15621" max="15622" width="9.77734375" style="160" customWidth="1"/>
    <col min="15623" max="15623" width="10.109375" style="160" customWidth="1"/>
    <col min="15624" max="15624" width="11.77734375" style="160" customWidth="1"/>
    <col min="15625" max="15872" width="9" style="160"/>
    <col min="15873" max="15873" width="3.21875" style="160" customWidth="1"/>
    <col min="15874" max="15874" width="30.6640625" style="160" customWidth="1"/>
    <col min="15875" max="15875" width="15.6640625" style="160" customWidth="1"/>
    <col min="15876" max="15876" width="50.6640625" style="160" customWidth="1"/>
    <col min="15877" max="15878" width="9.77734375" style="160" customWidth="1"/>
    <col min="15879" max="15879" width="10.109375" style="160" customWidth="1"/>
    <col min="15880" max="15880" width="11.77734375" style="160" customWidth="1"/>
    <col min="15881" max="16128" width="9" style="160"/>
    <col min="16129" max="16129" width="3.21875" style="160" customWidth="1"/>
    <col min="16130" max="16130" width="30.6640625" style="160" customWidth="1"/>
    <col min="16131" max="16131" width="15.6640625" style="160" customWidth="1"/>
    <col min="16132" max="16132" width="50.6640625" style="160" customWidth="1"/>
    <col min="16133" max="16134" width="9.77734375" style="160" customWidth="1"/>
    <col min="16135" max="16135" width="10.109375" style="160" customWidth="1"/>
    <col min="16136" max="16136" width="11.77734375" style="160" customWidth="1"/>
    <col min="16137" max="16384" width="9" style="160"/>
  </cols>
  <sheetData>
    <row r="1" spans="1:4" ht="22.5" customHeight="1">
      <c r="D1" s="1127" t="s">
        <v>838</v>
      </c>
    </row>
    <row r="2" spans="1:4" ht="22.5" customHeight="1">
      <c r="B2" s="163"/>
      <c r="C2" s="163"/>
      <c r="D2" s="163"/>
    </row>
    <row r="3" spans="1:4" ht="19.2">
      <c r="A3" s="163"/>
      <c r="B3" s="934" t="s">
        <v>698</v>
      </c>
      <c r="C3" s="165"/>
      <c r="D3" s="163"/>
    </row>
    <row r="4" spans="1:4" ht="22.5" customHeight="1">
      <c r="A4" s="163"/>
      <c r="B4" s="934"/>
      <c r="C4" s="165"/>
      <c r="D4" s="163"/>
    </row>
    <row r="5" spans="1:4" ht="22.5" customHeight="1">
      <c r="B5" s="159" t="s">
        <v>615</v>
      </c>
      <c r="C5" s="163"/>
      <c r="D5" s="149"/>
    </row>
    <row r="6" spans="1:4" ht="22.5" customHeight="1">
      <c r="B6" s="159" t="s">
        <v>298</v>
      </c>
      <c r="C6" s="163"/>
      <c r="D6" s="149"/>
    </row>
    <row r="7" spans="1:4" ht="22.5" customHeight="1">
      <c r="B7" s="159"/>
      <c r="C7" s="163"/>
      <c r="D7" s="149"/>
    </row>
    <row r="8" spans="1:4" ht="22.5" customHeight="1">
      <c r="B8" s="184"/>
      <c r="C8" s="161"/>
      <c r="D8" s="185"/>
    </row>
    <row r="9" spans="1:4" ht="22.5" customHeight="1">
      <c r="B9" s="186"/>
      <c r="C9" s="163"/>
      <c r="D9" s="187"/>
    </row>
    <row r="10" spans="1:4" ht="22.5" customHeight="1">
      <c r="B10" s="186"/>
      <c r="C10" s="163"/>
      <c r="D10" s="187"/>
    </row>
    <row r="11" spans="1:4" ht="22.5" customHeight="1">
      <c r="B11" s="186"/>
      <c r="C11" s="163"/>
      <c r="D11" s="187"/>
    </row>
    <row r="12" spans="1:4" ht="22.5" customHeight="1">
      <c r="B12" s="186"/>
      <c r="C12" s="163"/>
      <c r="D12" s="187"/>
    </row>
    <row r="13" spans="1:4" ht="22.5" customHeight="1">
      <c r="B13" s="186"/>
      <c r="C13" s="163"/>
      <c r="D13" s="187"/>
    </row>
    <row r="14" spans="1:4" ht="22.5" customHeight="1">
      <c r="B14" s="186"/>
      <c r="C14" s="163"/>
      <c r="D14" s="187"/>
    </row>
    <row r="15" spans="1:4" ht="22.5" customHeight="1">
      <c r="B15" s="186"/>
      <c r="C15" s="163"/>
      <c r="D15" s="187"/>
    </row>
    <row r="16" spans="1:4" ht="22.5" customHeight="1">
      <c r="B16" s="186"/>
      <c r="C16" s="163"/>
      <c r="D16" s="187"/>
    </row>
    <row r="17" spans="2:4" ht="22.5" customHeight="1">
      <c r="B17" s="186"/>
      <c r="C17" s="163"/>
      <c r="D17" s="187"/>
    </row>
    <row r="18" spans="2:4" ht="22.5" customHeight="1">
      <c r="B18" s="186"/>
      <c r="C18" s="163"/>
      <c r="D18" s="187"/>
    </row>
    <row r="19" spans="2:4" ht="22.5" customHeight="1">
      <c r="B19" s="186"/>
      <c r="C19" s="163"/>
      <c r="D19" s="187"/>
    </row>
    <row r="20" spans="2:4" ht="22.5" customHeight="1">
      <c r="B20" s="186"/>
      <c r="C20" s="163"/>
      <c r="D20" s="187"/>
    </row>
    <row r="21" spans="2:4" ht="22.5" customHeight="1">
      <c r="B21" s="186"/>
      <c r="C21" s="163"/>
      <c r="D21" s="187"/>
    </row>
    <row r="22" spans="2:4" ht="22.5" customHeight="1">
      <c r="B22" s="186"/>
      <c r="C22" s="163"/>
      <c r="D22" s="187"/>
    </row>
    <row r="23" spans="2:4" ht="22.5" customHeight="1">
      <c r="B23" s="186"/>
      <c r="C23" s="163"/>
      <c r="D23" s="187"/>
    </row>
    <row r="24" spans="2:4" ht="22.5" customHeight="1">
      <c r="B24" s="186"/>
      <c r="C24" s="163"/>
      <c r="D24" s="187"/>
    </row>
    <row r="25" spans="2:4" ht="22.5" customHeight="1">
      <c r="B25" s="186"/>
      <c r="C25" s="163"/>
      <c r="D25" s="187"/>
    </row>
    <row r="26" spans="2:4" ht="22.5" customHeight="1">
      <c r="B26" s="186"/>
      <c r="C26" s="163"/>
      <c r="D26" s="187"/>
    </row>
    <row r="27" spans="2:4" ht="22.5" customHeight="1">
      <c r="B27" s="186"/>
      <c r="C27" s="163"/>
      <c r="D27" s="187"/>
    </row>
    <row r="28" spans="2:4" ht="22.5" customHeight="1">
      <c r="B28" s="186"/>
      <c r="C28" s="163"/>
      <c r="D28" s="187"/>
    </row>
    <row r="29" spans="2:4" ht="22.5" customHeight="1">
      <c r="B29" s="186"/>
      <c r="C29" s="163"/>
      <c r="D29" s="187"/>
    </row>
    <row r="30" spans="2:4" ht="22.5" customHeight="1">
      <c r="B30" s="186"/>
      <c r="C30" s="163"/>
      <c r="D30" s="187"/>
    </row>
    <row r="31" spans="2:4" ht="22.5" customHeight="1">
      <c r="B31" s="186"/>
      <c r="C31" s="163"/>
      <c r="D31" s="187"/>
    </row>
    <row r="32" spans="2:4" ht="22.5" customHeight="1">
      <c r="B32" s="186"/>
      <c r="C32" s="163"/>
      <c r="D32" s="187"/>
    </row>
    <row r="33" spans="1:7" ht="22.5" customHeight="1">
      <c r="B33" s="186"/>
      <c r="C33" s="163"/>
      <c r="D33" s="187"/>
    </row>
    <row r="34" spans="1:7" ht="22.5" customHeight="1">
      <c r="B34" s="186"/>
      <c r="C34" s="163"/>
      <c r="D34" s="187"/>
    </row>
    <row r="35" spans="1:7" ht="22.5" customHeight="1">
      <c r="B35" s="186"/>
      <c r="C35" s="163"/>
      <c r="D35" s="187"/>
    </row>
    <row r="36" spans="1:7" ht="22.5" customHeight="1">
      <c r="B36" s="186"/>
      <c r="C36" s="163"/>
      <c r="D36" s="187"/>
    </row>
    <row r="37" spans="1:7" ht="22.5" customHeight="1">
      <c r="B37" s="186"/>
      <c r="C37" s="163"/>
      <c r="D37" s="187"/>
    </row>
    <row r="38" spans="1:7" s="935" customFormat="1" ht="22.5" customHeight="1">
      <c r="A38" s="160"/>
      <c r="B38" s="173"/>
      <c r="C38" s="167"/>
      <c r="D38" s="174"/>
      <c r="E38" s="160"/>
      <c r="G38" s="160"/>
    </row>
    <row r="39" spans="1:7" s="935" customFormat="1" ht="24.75" customHeight="1">
      <c r="A39" s="2055" t="s">
        <v>989</v>
      </c>
      <c r="B39" s="2055"/>
      <c r="C39" s="2055"/>
      <c r="D39" s="2055"/>
      <c r="E39" s="160"/>
      <c r="G39" s="160"/>
    </row>
    <row r="40" spans="1:7" s="935" customFormat="1" ht="22.5" customHeight="1">
      <c r="A40" s="160"/>
      <c r="B40" s="160"/>
      <c r="C40" s="160"/>
      <c r="D40" s="936" t="str">
        <f>様式7!$F$4</f>
        <v>○○○○○○○○○○○ＥＳＣＯ事業</v>
      </c>
      <c r="E40" s="160"/>
      <c r="G40" s="160"/>
    </row>
    <row r="41" spans="1:7" s="935" customFormat="1" ht="23.25" customHeight="1">
      <c r="A41" s="160"/>
      <c r="B41" s="160"/>
      <c r="C41" s="160"/>
      <c r="D41" s="160"/>
      <c r="E41" s="160"/>
      <c r="G41" s="160"/>
    </row>
    <row r="42" spans="1:7" s="935" customFormat="1" ht="25.5" customHeight="1">
      <c r="A42" s="937"/>
      <c r="B42" s="938"/>
      <c r="C42" s="302"/>
      <c r="D42" s="302"/>
      <c r="E42" s="160"/>
      <c r="G42" s="160"/>
    </row>
    <row r="44" spans="1:7">
      <c r="D44" s="939"/>
    </row>
  </sheetData>
  <mergeCells count="1">
    <mergeCell ref="A39:D39"/>
  </mergeCells>
  <phoneticPr fontId="6"/>
  <pageMargins left="0.39370078740157483" right="0.23622047244094491" top="0.51181102362204722" bottom="0" header="0.51181102362204722" footer="0.51181102362204722"/>
  <pageSetup paperSize="9" scale="94" orientation="portrait" r:id="rId1"/>
  <headerFooter alignWithMargins="0"/>
  <drawing r:id="rId2"/>
  <legacyDrawing r:id="rId3"/>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3">
    <pageSetUpPr fitToPage="1"/>
  </sheetPr>
  <dimension ref="B1:S68"/>
  <sheetViews>
    <sheetView view="pageBreakPreview" zoomScale="85" zoomScaleNormal="85" zoomScaleSheetLayoutView="85" workbookViewId="0">
      <selection activeCell="AJ46" sqref="AJ46"/>
    </sheetView>
  </sheetViews>
  <sheetFormatPr defaultRowHeight="13.2"/>
  <cols>
    <col min="1" max="1" width="3.109375" style="940" customWidth="1"/>
    <col min="2" max="2" width="4.88671875" style="940" customWidth="1"/>
    <col min="3" max="3" width="65.109375" style="940" customWidth="1"/>
    <col min="4" max="4" width="9.109375" style="941" customWidth="1"/>
    <col min="5" max="5" width="24.6640625" style="940" customWidth="1"/>
    <col min="6" max="6" width="17.44140625" style="942" bestFit="1" customWidth="1"/>
    <col min="7" max="7" width="20" style="943" customWidth="1"/>
    <col min="8" max="13" width="9" style="940"/>
    <col min="14" max="14" width="24.44140625" style="940" customWidth="1"/>
    <col min="15" max="16" width="20.21875" style="940" customWidth="1"/>
    <col min="17" max="17" width="21.77734375" style="940" customWidth="1"/>
    <col min="18" max="18" width="20.88671875" style="940" customWidth="1"/>
    <col min="19" max="19" width="17.77734375" style="940" customWidth="1"/>
    <col min="20" max="259" width="9" style="940"/>
    <col min="260" max="260" width="3.109375" style="940" customWidth="1"/>
    <col min="261" max="261" width="4.109375" style="940" customWidth="1"/>
    <col min="262" max="262" width="61.6640625" style="940" bestFit="1" customWidth="1"/>
    <col min="263" max="263" width="26.21875" style="940" customWidth="1"/>
    <col min="264" max="264" width="20" style="940" customWidth="1"/>
    <col min="265" max="515" width="9" style="940"/>
    <col min="516" max="516" width="3.109375" style="940" customWidth="1"/>
    <col min="517" max="517" width="4.109375" style="940" customWidth="1"/>
    <col min="518" max="518" width="61.6640625" style="940" bestFit="1" customWidth="1"/>
    <col min="519" max="519" width="26.21875" style="940" customWidth="1"/>
    <col min="520" max="520" width="20" style="940" customWidth="1"/>
    <col min="521" max="771" width="9" style="940"/>
    <col min="772" max="772" width="3.109375" style="940" customWidth="1"/>
    <col min="773" max="773" width="4.109375" style="940" customWidth="1"/>
    <col min="774" max="774" width="61.6640625" style="940" bestFit="1" customWidth="1"/>
    <col min="775" max="775" width="26.21875" style="940" customWidth="1"/>
    <col min="776" max="776" width="20" style="940" customWidth="1"/>
    <col min="777" max="1027" width="9" style="940"/>
    <col min="1028" max="1028" width="3.109375" style="940" customWidth="1"/>
    <col min="1029" max="1029" width="4.109375" style="940" customWidth="1"/>
    <col min="1030" max="1030" width="61.6640625" style="940" bestFit="1" customWidth="1"/>
    <col min="1031" max="1031" width="26.21875" style="940" customWidth="1"/>
    <col min="1032" max="1032" width="20" style="940" customWidth="1"/>
    <col min="1033" max="1283" width="9" style="940"/>
    <col min="1284" max="1284" width="3.109375" style="940" customWidth="1"/>
    <col min="1285" max="1285" width="4.109375" style="940" customWidth="1"/>
    <col min="1286" max="1286" width="61.6640625" style="940" bestFit="1" customWidth="1"/>
    <col min="1287" max="1287" width="26.21875" style="940" customWidth="1"/>
    <col min="1288" max="1288" width="20" style="940" customWidth="1"/>
    <col min="1289" max="1539" width="9" style="940"/>
    <col min="1540" max="1540" width="3.109375" style="940" customWidth="1"/>
    <col min="1541" max="1541" width="4.109375" style="940" customWidth="1"/>
    <col min="1542" max="1542" width="61.6640625" style="940" bestFit="1" customWidth="1"/>
    <col min="1543" max="1543" width="26.21875" style="940" customWidth="1"/>
    <col min="1544" max="1544" width="20" style="940" customWidth="1"/>
    <col min="1545" max="1795" width="9" style="940"/>
    <col min="1796" max="1796" width="3.109375" style="940" customWidth="1"/>
    <col min="1797" max="1797" width="4.109375" style="940" customWidth="1"/>
    <col min="1798" max="1798" width="61.6640625" style="940" bestFit="1" customWidth="1"/>
    <col min="1799" max="1799" width="26.21875" style="940" customWidth="1"/>
    <col min="1800" max="1800" width="20" style="940" customWidth="1"/>
    <col min="1801" max="2051" width="9" style="940"/>
    <col min="2052" max="2052" width="3.109375" style="940" customWidth="1"/>
    <col min="2053" max="2053" width="4.109375" style="940" customWidth="1"/>
    <col min="2054" max="2054" width="61.6640625" style="940" bestFit="1" customWidth="1"/>
    <col min="2055" max="2055" width="26.21875" style="940" customWidth="1"/>
    <col min="2056" max="2056" width="20" style="940" customWidth="1"/>
    <col min="2057" max="2307" width="9" style="940"/>
    <col min="2308" max="2308" width="3.109375" style="940" customWidth="1"/>
    <col min="2309" max="2309" width="4.109375" style="940" customWidth="1"/>
    <col min="2310" max="2310" width="61.6640625" style="940" bestFit="1" customWidth="1"/>
    <col min="2311" max="2311" width="26.21875" style="940" customWidth="1"/>
    <col min="2312" max="2312" width="20" style="940" customWidth="1"/>
    <col min="2313" max="2563" width="9" style="940"/>
    <col min="2564" max="2564" width="3.109375" style="940" customWidth="1"/>
    <col min="2565" max="2565" width="4.109375" style="940" customWidth="1"/>
    <col min="2566" max="2566" width="61.6640625" style="940" bestFit="1" customWidth="1"/>
    <col min="2567" max="2567" width="26.21875" style="940" customWidth="1"/>
    <col min="2568" max="2568" width="20" style="940" customWidth="1"/>
    <col min="2569" max="2819" width="9" style="940"/>
    <col min="2820" max="2820" width="3.109375" style="940" customWidth="1"/>
    <col min="2821" max="2821" width="4.109375" style="940" customWidth="1"/>
    <col min="2822" max="2822" width="61.6640625" style="940" bestFit="1" customWidth="1"/>
    <col min="2823" max="2823" width="26.21875" style="940" customWidth="1"/>
    <col min="2824" max="2824" width="20" style="940" customWidth="1"/>
    <col min="2825" max="3075" width="9" style="940"/>
    <col min="3076" max="3076" width="3.109375" style="940" customWidth="1"/>
    <col min="3077" max="3077" width="4.109375" style="940" customWidth="1"/>
    <col min="3078" max="3078" width="61.6640625" style="940" bestFit="1" customWidth="1"/>
    <col min="3079" max="3079" width="26.21875" style="940" customWidth="1"/>
    <col min="3080" max="3080" width="20" style="940" customWidth="1"/>
    <col min="3081" max="3331" width="9" style="940"/>
    <col min="3332" max="3332" width="3.109375" style="940" customWidth="1"/>
    <col min="3333" max="3333" width="4.109375" style="940" customWidth="1"/>
    <col min="3334" max="3334" width="61.6640625" style="940" bestFit="1" customWidth="1"/>
    <col min="3335" max="3335" width="26.21875" style="940" customWidth="1"/>
    <col min="3336" max="3336" width="20" style="940" customWidth="1"/>
    <col min="3337" max="3587" width="9" style="940"/>
    <col min="3588" max="3588" width="3.109375" style="940" customWidth="1"/>
    <col min="3589" max="3589" width="4.109375" style="940" customWidth="1"/>
    <col min="3590" max="3590" width="61.6640625" style="940" bestFit="1" customWidth="1"/>
    <col min="3591" max="3591" width="26.21875" style="940" customWidth="1"/>
    <col min="3592" max="3592" width="20" style="940" customWidth="1"/>
    <col min="3593" max="3843" width="9" style="940"/>
    <col min="3844" max="3844" width="3.109375" style="940" customWidth="1"/>
    <col min="3845" max="3845" width="4.109375" style="940" customWidth="1"/>
    <col min="3846" max="3846" width="61.6640625" style="940" bestFit="1" customWidth="1"/>
    <col min="3847" max="3847" width="26.21875" style="940" customWidth="1"/>
    <col min="3848" max="3848" width="20" style="940" customWidth="1"/>
    <col min="3849" max="4099" width="9" style="940"/>
    <col min="4100" max="4100" width="3.109375" style="940" customWidth="1"/>
    <col min="4101" max="4101" width="4.109375" style="940" customWidth="1"/>
    <col min="4102" max="4102" width="61.6640625" style="940" bestFit="1" customWidth="1"/>
    <col min="4103" max="4103" width="26.21875" style="940" customWidth="1"/>
    <col min="4104" max="4104" width="20" style="940" customWidth="1"/>
    <col min="4105" max="4355" width="9" style="940"/>
    <col min="4356" max="4356" width="3.109375" style="940" customWidth="1"/>
    <col min="4357" max="4357" width="4.109375" style="940" customWidth="1"/>
    <col min="4358" max="4358" width="61.6640625" style="940" bestFit="1" customWidth="1"/>
    <col min="4359" max="4359" width="26.21875" style="940" customWidth="1"/>
    <col min="4360" max="4360" width="20" style="940" customWidth="1"/>
    <col min="4361" max="4611" width="9" style="940"/>
    <col min="4612" max="4612" width="3.109375" style="940" customWidth="1"/>
    <col min="4613" max="4613" width="4.109375" style="940" customWidth="1"/>
    <col min="4614" max="4614" width="61.6640625" style="940" bestFit="1" customWidth="1"/>
    <col min="4615" max="4615" width="26.21875" style="940" customWidth="1"/>
    <col min="4616" max="4616" width="20" style="940" customWidth="1"/>
    <col min="4617" max="4867" width="9" style="940"/>
    <col min="4868" max="4868" width="3.109375" style="940" customWidth="1"/>
    <col min="4869" max="4869" width="4.109375" style="940" customWidth="1"/>
    <col min="4870" max="4870" width="61.6640625" style="940" bestFit="1" customWidth="1"/>
    <col min="4871" max="4871" width="26.21875" style="940" customWidth="1"/>
    <col min="4872" max="4872" width="20" style="940" customWidth="1"/>
    <col min="4873" max="5123" width="9" style="940"/>
    <col min="5124" max="5124" width="3.109375" style="940" customWidth="1"/>
    <col min="5125" max="5125" width="4.109375" style="940" customWidth="1"/>
    <col min="5126" max="5126" width="61.6640625" style="940" bestFit="1" customWidth="1"/>
    <col min="5127" max="5127" width="26.21875" style="940" customWidth="1"/>
    <col min="5128" max="5128" width="20" style="940" customWidth="1"/>
    <col min="5129" max="5379" width="9" style="940"/>
    <col min="5380" max="5380" width="3.109375" style="940" customWidth="1"/>
    <col min="5381" max="5381" width="4.109375" style="940" customWidth="1"/>
    <col min="5382" max="5382" width="61.6640625" style="940" bestFit="1" customWidth="1"/>
    <col min="5383" max="5383" width="26.21875" style="940" customWidth="1"/>
    <col min="5384" max="5384" width="20" style="940" customWidth="1"/>
    <col min="5385" max="5635" width="9" style="940"/>
    <col min="5636" max="5636" width="3.109375" style="940" customWidth="1"/>
    <col min="5637" max="5637" width="4.109375" style="940" customWidth="1"/>
    <col min="5638" max="5638" width="61.6640625" style="940" bestFit="1" customWidth="1"/>
    <col min="5639" max="5639" width="26.21875" style="940" customWidth="1"/>
    <col min="5640" max="5640" width="20" style="940" customWidth="1"/>
    <col min="5641" max="5891" width="9" style="940"/>
    <col min="5892" max="5892" width="3.109375" style="940" customWidth="1"/>
    <col min="5893" max="5893" width="4.109375" style="940" customWidth="1"/>
    <col min="5894" max="5894" width="61.6640625" style="940" bestFit="1" customWidth="1"/>
    <col min="5895" max="5895" width="26.21875" style="940" customWidth="1"/>
    <col min="5896" max="5896" width="20" style="940" customWidth="1"/>
    <col min="5897" max="6147" width="9" style="940"/>
    <col min="6148" max="6148" width="3.109375" style="940" customWidth="1"/>
    <col min="6149" max="6149" width="4.109375" style="940" customWidth="1"/>
    <col min="6150" max="6150" width="61.6640625" style="940" bestFit="1" customWidth="1"/>
    <col min="6151" max="6151" width="26.21875" style="940" customWidth="1"/>
    <col min="6152" max="6152" width="20" style="940" customWidth="1"/>
    <col min="6153" max="6403" width="9" style="940"/>
    <col min="6404" max="6404" width="3.109375" style="940" customWidth="1"/>
    <col min="6405" max="6405" width="4.109375" style="940" customWidth="1"/>
    <col min="6406" max="6406" width="61.6640625" style="940" bestFit="1" customWidth="1"/>
    <col min="6407" max="6407" width="26.21875" style="940" customWidth="1"/>
    <col min="6408" max="6408" width="20" style="940" customWidth="1"/>
    <col min="6409" max="6659" width="9" style="940"/>
    <col min="6660" max="6660" width="3.109375" style="940" customWidth="1"/>
    <col min="6661" max="6661" width="4.109375" style="940" customWidth="1"/>
    <col min="6662" max="6662" width="61.6640625" style="940" bestFit="1" customWidth="1"/>
    <col min="6663" max="6663" width="26.21875" style="940" customWidth="1"/>
    <col min="6664" max="6664" width="20" style="940" customWidth="1"/>
    <col min="6665" max="6915" width="9" style="940"/>
    <col min="6916" max="6916" width="3.109375" style="940" customWidth="1"/>
    <col min="6917" max="6917" width="4.109375" style="940" customWidth="1"/>
    <col min="6918" max="6918" width="61.6640625" style="940" bestFit="1" customWidth="1"/>
    <col min="6919" max="6919" width="26.21875" style="940" customWidth="1"/>
    <col min="6920" max="6920" width="20" style="940" customWidth="1"/>
    <col min="6921" max="7171" width="9" style="940"/>
    <col min="7172" max="7172" width="3.109375" style="940" customWidth="1"/>
    <col min="7173" max="7173" width="4.109375" style="940" customWidth="1"/>
    <col min="7174" max="7174" width="61.6640625" style="940" bestFit="1" customWidth="1"/>
    <col min="7175" max="7175" width="26.21875" style="940" customWidth="1"/>
    <col min="7176" max="7176" width="20" style="940" customWidth="1"/>
    <col min="7177" max="7427" width="9" style="940"/>
    <col min="7428" max="7428" width="3.109375" style="940" customWidth="1"/>
    <col min="7429" max="7429" width="4.109375" style="940" customWidth="1"/>
    <col min="7430" max="7430" width="61.6640625" style="940" bestFit="1" customWidth="1"/>
    <col min="7431" max="7431" width="26.21875" style="940" customWidth="1"/>
    <col min="7432" max="7432" width="20" style="940" customWidth="1"/>
    <col min="7433" max="7683" width="9" style="940"/>
    <col min="7684" max="7684" width="3.109375" style="940" customWidth="1"/>
    <col min="7685" max="7685" width="4.109375" style="940" customWidth="1"/>
    <col min="7686" max="7686" width="61.6640625" style="940" bestFit="1" customWidth="1"/>
    <col min="7687" max="7687" width="26.21875" style="940" customWidth="1"/>
    <col min="7688" max="7688" width="20" style="940" customWidth="1"/>
    <col min="7689" max="7939" width="9" style="940"/>
    <col min="7940" max="7940" width="3.109375" style="940" customWidth="1"/>
    <col min="7941" max="7941" width="4.109375" style="940" customWidth="1"/>
    <col min="7942" max="7942" width="61.6640625" style="940" bestFit="1" customWidth="1"/>
    <col min="7943" max="7943" width="26.21875" style="940" customWidth="1"/>
    <col min="7944" max="7944" width="20" style="940" customWidth="1"/>
    <col min="7945" max="8195" width="9" style="940"/>
    <col min="8196" max="8196" width="3.109375" style="940" customWidth="1"/>
    <col min="8197" max="8197" width="4.109375" style="940" customWidth="1"/>
    <col min="8198" max="8198" width="61.6640625" style="940" bestFit="1" customWidth="1"/>
    <col min="8199" max="8199" width="26.21875" style="940" customWidth="1"/>
    <col min="8200" max="8200" width="20" style="940" customWidth="1"/>
    <col min="8201" max="8451" width="9" style="940"/>
    <col min="8452" max="8452" width="3.109375" style="940" customWidth="1"/>
    <col min="8453" max="8453" width="4.109375" style="940" customWidth="1"/>
    <col min="8454" max="8454" width="61.6640625" style="940" bestFit="1" customWidth="1"/>
    <col min="8455" max="8455" width="26.21875" style="940" customWidth="1"/>
    <col min="8456" max="8456" width="20" style="940" customWidth="1"/>
    <col min="8457" max="8707" width="9" style="940"/>
    <col min="8708" max="8708" width="3.109375" style="940" customWidth="1"/>
    <col min="8709" max="8709" width="4.109375" style="940" customWidth="1"/>
    <col min="8710" max="8710" width="61.6640625" style="940" bestFit="1" customWidth="1"/>
    <col min="8711" max="8711" width="26.21875" style="940" customWidth="1"/>
    <col min="8712" max="8712" width="20" style="940" customWidth="1"/>
    <col min="8713" max="8963" width="9" style="940"/>
    <col min="8964" max="8964" width="3.109375" style="940" customWidth="1"/>
    <col min="8965" max="8965" width="4.109375" style="940" customWidth="1"/>
    <col min="8966" max="8966" width="61.6640625" style="940" bestFit="1" customWidth="1"/>
    <col min="8967" max="8967" width="26.21875" style="940" customWidth="1"/>
    <col min="8968" max="8968" width="20" style="940" customWidth="1"/>
    <col min="8969" max="9219" width="9" style="940"/>
    <col min="9220" max="9220" width="3.109375" style="940" customWidth="1"/>
    <col min="9221" max="9221" width="4.109375" style="940" customWidth="1"/>
    <col min="9222" max="9222" width="61.6640625" style="940" bestFit="1" customWidth="1"/>
    <col min="9223" max="9223" width="26.21875" style="940" customWidth="1"/>
    <col min="9224" max="9224" width="20" style="940" customWidth="1"/>
    <col min="9225" max="9475" width="9" style="940"/>
    <col min="9476" max="9476" width="3.109375" style="940" customWidth="1"/>
    <col min="9477" max="9477" width="4.109375" style="940" customWidth="1"/>
    <col min="9478" max="9478" width="61.6640625" style="940" bestFit="1" customWidth="1"/>
    <col min="9479" max="9479" width="26.21875" style="940" customWidth="1"/>
    <col min="9480" max="9480" width="20" style="940" customWidth="1"/>
    <col min="9481" max="9731" width="9" style="940"/>
    <col min="9732" max="9732" width="3.109375" style="940" customWidth="1"/>
    <col min="9733" max="9733" width="4.109375" style="940" customWidth="1"/>
    <col min="9734" max="9734" width="61.6640625" style="940" bestFit="1" customWidth="1"/>
    <col min="9735" max="9735" width="26.21875" style="940" customWidth="1"/>
    <col min="9736" max="9736" width="20" style="940" customWidth="1"/>
    <col min="9737" max="9987" width="9" style="940"/>
    <col min="9988" max="9988" width="3.109375" style="940" customWidth="1"/>
    <col min="9989" max="9989" width="4.109375" style="940" customWidth="1"/>
    <col min="9990" max="9990" width="61.6640625" style="940" bestFit="1" customWidth="1"/>
    <col min="9991" max="9991" width="26.21875" style="940" customWidth="1"/>
    <col min="9992" max="9992" width="20" style="940" customWidth="1"/>
    <col min="9993" max="10243" width="9" style="940"/>
    <col min="10244" max="10244" width="3.109375" style="940" customWidth="1"/>
    <col min="10245" max="10245" width="4.109375" style="940" customWidth="1"/>
    <col min="10246" max="10246" width="61.6640625" style="940" bestFit="1" customWidth="1"/>
    <col min="10247" max="10247" width="26.21875" style="940" customWidth="1"/>
    <col min="10248" max="10248" width="20" style="940" customWidth="1"/>
    <col min="10249" max="10499" width="9" style="940"/>
    <col min="10500" max="10500" width="3.109375" style="940" customWidth="1"/>
    <col min="10501" max="10501" width="4.109375" style="940" customWidth="1"/>
    <col min="10502" max="10502" width="61.6640625" style="940" bestFit="1" customWidth="1"/>
    <col min="10503" max="10503" width="26.21875" style="940" customWidth="1"/>
    <col min="10504" max="10504" width="20" style="940" customWidth="1"/>
    <col min="10505" max="10755" width="9" style="940"/>
    <col min="10756" max="10756" width="3.109375" style="940" customWidth="1"/>
    <col min="10757" max="10757" width="4.109375" style="940" customWidth="1"/>
    <col min="10758" max="10758" width="61.6640625" style="940" bestFit="1" customWidth="1"/>
    <col min="10759" max="10759" width="26.21875" style="940" customWidth="1"/>
    <col min="10760" max="10760" width="20" style="940" customWidth="1"/>
    <col min="10761" max="11011" width="9" style="940"/>
    <col min="11012" max="11012" width="3.109375" style="940" customWidth="1"/>
    <col min="11013" max="11013" width="4.109375" style="940" customWidth="1"/>
    <col min="11014" max="11014" width="61.6640625" style="940" bestFit="1" customWidth="1"/>
    <col min="11015" max="11015" width="26.21875" style="940" customWidth="1"/>
    <col min="11016" max="11016" width="20" style="940" customWidth="1"/>
    <col min="11017" max="11267" width="9" style="940"/>
    <col min="11268" max="11268" width="3.109375" style="940" customWidth="1"/>
    <col min="11269" max="11269" width="4.109375" style="940" customWidth="1"/>
    <col min="11270" max="11270" width="61.6640625" style="940" bestFit="1" customWidth="1"/>
    <col min="11271" max="11271" width="26.21875" style="940" customWidth="1"/>
    <col min="11272" max="11272" width="20" style="940" customWidth="1"/>
    <col min="11273" max="11523" width="9" style="940"/>
    <col min="11524" max="11524" width="3.109375" style="940" customWidth="1"/>
    <col min="11525" max="11525" width="4.109375" style="940" customWidth="1"/>
    <col min="11526" max="11526" width="61.6640625" style="940" bestFit="1" customWidth="1"/>
    <col min="11527" max="11527" width="26.21875" style="940" customWidth="1"/>
    <col min="11528" max="11528" width="20" style="940" customWidth="1"/>
    <col min="11529" max="11779" width="9" style="940"/>
    <col min="11780" max="11780" width="3.109375" style="940" customWidth="1"/>
    <col min="11781" max="11781" width="4.109375" style="940" customWidth="1"/>
    <col min="11782" max="11782" width="61.6640625" style="940" bestFit="1" customWidth="1"/>
    <col min="11783" max="11783" width="26.21875" style="940" customWidth="1"/>
    <col min="11784" max="11784" width="20" style="940" customWidth="1"/>
    <col min="11785" max="12035" width="9" style="940"/>
    <col min="12036" max="12036" width="3.109375" style="940" customWidth="1"/>
    <col min="12037" max="12037" width="4.109375" style="940" customWidth="1"/>
    <col min="12038" max="12038" width="61.6640625" style="940" bestFit="1" customWidth="1"/>
    <col min="12039" max="12039" width="26.21875" style="940" customWidth="1"/>
    <col min="12040" max="12040" width="20" style="940" customWidth="1"/>
    <col min="12041" max="12291" width="9" style="940"/>
    <col min="12292" max="12292" width="3.109375" style="940" customWidth="1"/>
    <col min="12293" max="12293" width="4.109375" style="940" customWidth="1"/>
    <col min="12294" max="12294" width="61.6640625" style="940" bestFit="1" customWidth="1"/>
    <col min="12295" max="12295" width="26.21875" style="940" customWidth="1"/>
    <col min="12296" max="12296" width="20" style="940" customWidth="1"/>
    <col min="12297" max="12547" width="9" style="940"/>
    <col min="12548" max="12548" width="3.109375" style="940" customWidth="1"/>
    <col min="12549" max="12549" width="4.109375" style="940" customWidth="1"/>
    <col min="12550" max="12550" width="61.6640625" style="940" bestFit="1" customWidth="1"/>
    <col min="12551" max="12551" width="26.21875" style="940" customWidth="1"/>
    <col min="12552" max="12552" width="20" style="940" customWidth="1"/>
    <col min="12553" max="12803" width="9" style="940"/>
    <col min="12804" max="12804" width="3.109375" style="940" customWidth="1"/>
    <col min="12805" max="12805" width="4.109375" style="940" customWidth="1"/>
    <col min="12806" max="12806" width="61.6640625" style="940" bestFit="1" customWidth="1"/>
    <col min="12807" max="12807" width="26.21875" style="940" customWidth="1"/>
    <col min="12808" max="12808" width="20" style="940" customWidth="1"/>
    <col min="12809" max="13059" width="9" style="940"/>
    <col min="13060" max="13060" width="3.109375" style="940" customWidth="1"/>
    <col min="13061" max="13061" width="4.109375" style="940" customWidth="1"/>
    <col min="13062" max="13062" width="61.6640625" style="940" bestFit="1" customWidth="1"/>
    <col min="13063" max="13063" width="26.21875" style="940" customWidth="1"/>
    <col min="13064" max="13064" width="20" style="940" customWidth="1"/>
    <col min="13065" max="13315" width="9" style="940"/>
    <col min="13316" max="13316" width="3.109375" style="940" customWidth="1"/>
    <col min="13317" max="13317" width="4.109375" style="940" customWidth="1"/>
    <col min="13318" max="13318" width="61.6640625" style="940" bestFit="1" customWidth="1"/>
    <col min="13319" max="13319" width="26.21875" style="940" customWidth="1"/>
    <col min="13320" max="13320" width="20" style="940" customWidth="1"/>
    <col min="13321" max="13571" width="9" style="940"/>
    <col min="13572" max="13572" width="3.109375" style="940" customWidth="1"/>
    <col min="13573" max="13573" width="4.109375" style="940" customWidth="1"/>
    <col min="13574" max="13574" width="61.6640625" style="940" bestFit="1" customWidth="1"/>
    <col min="13575" max="13575" width="26.21875" style="940" customWidth="1"/>
    <col min="13576" max="13576" width="20" style="940" customWidth="1"/>
    <col min="13577" max="13827" width="9" style="940"/>
    <col min="13828" max="13828" width="3.109375" style="940" customWidth="1"/>
    <col min="13829" max="13829" width="4.109375" style="940" customWidth="1"/>
    <col min="13830" max="13830" width="61.6640625" style="940" bestFit="1" customWidth="1"/>
    <col min="13831" max="13831" width="26.21875" style="940" customWidth="1"/>
    <col min="13832" max="13832" width="20" style="940" customWidth="1"/>
    <col min="13833" max="14083" width="9" style="940"/>
    <col min="14084" max="14084" width="3.109375" style="940" customWidth="1"/>
    <col min="14085" max="14085" width="4.109375" style="940" customWidth="1"/>
    <col min="14086" max="14086" width="61.6640625" style="940" bestFit="1" customWidth="1"/>
    <col min="14087" max="14087" width="26.21875" style="940" customWidth="1"/>
    <col min="14088" max="14088" width="20" style="940" customWidth="1"/>
    <col min="14089" max="14339" width="9" style="940"/>
    <col min="14340" max="14340" width="3.109375" style="940" customWidth="1"/>
    <col min="14341" max="14341" width="4.109375" style="940" customWidth="1"/>
    <col min="14342" max="14342" width="61.6640625" style="940" bestFit="1" customWidth="1"/>
    <col min="14343" max="14343" width="26.21875" style="940" customWidth="1"/>
    <col min="14344" max="14344" width="20" style="940" customWidth="1"/>
    <col min="14345" max="14595" width="9" style="940"/>
    <col min="14596" max="14596" width="3.109375" style="940" customWidth="1"/>
    <col min="14597" max="14597" width="4.109375" style="940" customWidth="1"/>
    <col min="14598" max="14598" width="61.6640625" style="940" bestFit="1" customWidth="1"/>
    <col min="14599" max="14599" width="26.21875" style="940" customWidth="1"/>
    <col min="14600" max="14600" width="20" style="940" customWidth="1"/>
    <col min="14601" max="14851" width="9" style="940"/>
    <col min="14852" max="14852" width="3.109375" style="940" customWidth="1"/>
    <col min="14853" max="14853" width="4.109375" style="940" customWidth="1"/>
    <col min="14854" max="14854" width="61.6640625" style="940" bestFit="1" customWidth="1"/>
    <col min="14855" max="14855" width="26.21875" style="940" customWidth="1"/>
    <col min="14856" max="14856" width="20" style="940" customWidth="1"/>
    <col min="14857" max="15107" width="9" style="940"/>
    <col min="15108" max="15108" width="3.109375" style="940" customWidth="1"/>
    <col min="15109" max="15109" width="4.109375" style="940" customWidth="1"/>
    <col min="15110" max="15110" width="61.6640625" style="940" bestFit="1" customWidth="1"/>
    <col min="15111" max="15111" width="26.21875" style="940" customWidth="1"/>
    <col min="15112" max="15112" width="20" style="940" customWidth="1"/>
    <col min="15113" max="15363" width="9" style="940"/>
    <col min="15364" max="15364" width="3.109375" style="940" customWidth="1"/>
    <col min="15365" max="15365" width="4.109375" style="940" customWidth="1"/>
    <col min="15366" max="15366" width="61.6640625" style="940" bestFit="1" customWidth="1"/>
    <col min="15367" max="15367" width="26.21875" style="940" customWidth="1"/>
    <col min="15368" max="15368" width="20" style="940" customWidth="1"/>
    <col min="15369" max="15619" width="9" style="940"/>
    <col min="15620" max="15620" width="3.109375" style="940" customWidth="1"/>
    <col min="15621" max="15621" width="4.109375" style="940" customWidth="1"/>
    <col min="15622" max="15622" width="61.6640625" style="940" bestFit="1" customWidth="1"/>
    <col min="15623" max="15623" width="26.21875" style="940" customWidth="1"/>
    <col min="15624" max="15624" width="20" style="940" customWidth="1"/>
    <col min="15625" max="15875" width="9" style="940"/>
    <col min="15876" max="15876" width="3.109375" style="940" customWidth="1"/>
    <col min="15877" max="15877" width="4.109375" style="940" customWidth="1"/>
    <col min="15878" max="15878" width="61.6640625" style="940" bestFit="1" customWidth="1"/>
    <col min="15879" max="15879" width="26.21875" style="940" customWidth="1"/>
    <col min="15880" max="15880" width="20" style="940" customWidth="1"/>
    <col min="15881" max="16131" width="9" style="940"/>
    <col min="16132" max="16132" width="3.109375" style="940" customWidth="1"/>
    <col min="16133" max="16133" width="4.109375" style="940" customWidth="1"/>
    <col min="16134" max="16134" width="61.6640625" style="940" bestFit="1" customWidth="1"/>
    <col min="16135" max="16135" width="26.21875" style="940" customWidth="1"/>
    <col min="16136" max="16136" width="20" style="940" customWidth="1"/>
    <col min="16137" max="16384" width="9" style="940"/>
  </cols>
  <sheetData>
    <row r="1" spans="2:19">
      <c r="G1" s="2079" t="s">
        <v>855</v>
      </c>
    </row>
    <row r="2" spans="2:19" ht="19.2">
      <c r="B2" s="944" t="s">
        <v>700</v>
      </c>
      <c r="G2" s="2079"/>
    </row>
    <row r="3" spans="2:19" ht="14.25" customHeight="1">
      <c r="B3" s="944"/>
      <c r="F3" s="945"/>
      <c r="G3" s="946"/>
    </row>
    <row r="4" spans="2:19">
      <c r="B4" s="940" t="s">
        <v>699</v>
      </c>
      <c r="F4" s="947"/>
      <c r="G4" s="946"/>
    </row>
    <row r="5" spans="2:19" ht="8.25" customHeight="1" thickBot="1"/>
    <row r="6" spans="2:19" s="948" customFormat="1" ht="18" customHeight="1" thickBot="1">
      <c r="B6" s="949"/>
      <c r="C6" s="950" t="s">
        <v>197</v>
      </c>
      <c r="D6" s="2087" t="s">
        <v>198</v>
      </c>
      <c r="E6" s="2088"/>
      <c r="F6" s="2089"/>
      <c r="G6" s="951" t="s">
        <v>199</v>
      </c>
      <c r="N6" s="1143" t="s">
        <v>870</v>
      </c>
    </row>
    <row r="7" spans="2:19" s="952" customFormat="1" ht="18" customHeight="1" thickTop="1">
      <c r="B7" s="953" t="s">
        <v>353</v>
      </c>
      <c r="C7" s="954" t="s">
        <v>200</v>
      </c>
      <c r="D7" s="2093" t="s">
        <v>354</v>
      </c>
      <c r="E7" s="2094"/>
      <c r="F7" s="2095"/>
      <c r="G7" s="955" t="s">
        <v>201</v>
      </c>
      <c r="N7" s="1137"/>
      <c r="O7" s="1137" t="s">
        <v>978</v>
      </c>
      <c r="P7" s="1137" t="s">
        <v>979</v>
      </c>
      <c r="Q7" s="1137"/>
      <c r="R7" s="1137"/>
      <c r="S7" s="1137" t="s">
        <v>22</v>
      </c>
    </row>
    <row r="8" spans="2:19" s="952" customFormat="1" ht="18" customHeight="1">
      <c r="B8" s="956" t="s">
        <v>202</v>
      </c>
      <c r="C8" s="957" t="s">
        <v>203</v>
      </c>
      <c r="D8" s="2099" t="s">
        <v>354</v>
      </c>
      <c r="E8" s="2100"/>
      <c r="F8" s="2101"/>
      <c r="G8" s="958" t="s">
        <v>204</v>
      </c>
      <c r="N8" s="1137" t="s">
        <v>861</v>
      </c>
      <c r="O8" s="1137"/>
      <c r="P8" s="1137"/>
      <c r="Q8" s="1137"/>
      <c r="R8" s="1137"/>
      <c r="S8" s="1137">
        <f>SUM(O8:R8)</f>
        <v>0</v>
      </c>
    </row>
    <row r="9" spans="2:19" s="952" customFormat="1" ht="18" customHeight="1" thickBot="1">
      <c r="B9" s="959" t="s">
        <v>205</v>
      </c>
      <c r="C9" s="960" t="s">
        <v>206</v>
      </c>
      <c r="D9" s="2096" t="s">
        <v>354</v>
      </c>
      <c r="E9" s="2097"/>
      <c r="F9" s="2098"/>
      <c r="G9" s="961" t="s">
        <v>207</v>
      </c>
      <c r="N9" s="1137" t="s">
        <v>862</v>
      </c>
      <c r="O9" s="1137"/>
      <c r="P9" s="1142"/>
      <c r="Q9" s="1137"/>
      <c r="R9" s="1137"/>
      <c r="S9" s="1137">
        <f t="shared" ref="S9:S14" si="0">SUM(O9:R9)</f>
        <v>0</v>
      </c>
    </row>
    <row r="10" spans="2:19" s="952" customFormat="1" ht="18" customHeight="1" thickBot="1">
      <c r="B10" s="962"/>
      <c r="C10" s="962"/>
      <c r="D10" s="963"/>
      <c r="E10" s="962"/>
      <c r="F10" s="964"/>
      <c r="G10" s="965"/>
      <c r="N10" s="1137" t="s">
        <v>863</v>
      </c>
      <c r="O10" s="1137"/>
      <c r="P10" s="1137"/>
      <c r="Q10" s="1137"/>
      <c r="R10" s="1137"/>
      <c r="S10" s="1137">
        <f t="shared" si="0"/>
        <v>0</v>
      </c>
    </row>
    <row r="11" spans="2:19" s="948" customFormat="1" ht="18" customHeight="1" thickBot="1">
      <c r="B11" s="949"/>
      <c r="C11" s="950" t="s">
        <v>208</v>
      </c>
      <c r="D11" s="2087" t="s">
        <v>198</v>
      </c>
      <c r="E11" s="2088"/>
      <c r="F11" s="2089"/>
      <c r="G11" s="951" t="s">
        <v>199</v>
      </c>
      <c r="N11" s="1137" t="s">
        <v>864</v>
      </c>
      <c r="O11" s="1141"/>
      <c r="P11" s="1142"/>
      <c r="Q11" s="1141"/>
      <c r="R11" s="1141"/>
      <c r="S11" s="1137">
        <f t="shared" si="0"/>
        <v>0</v>
      </c>
    </row>
    <row r="12" spans="2:19" s="952" customFormat="1" ht="18" customHeight="1" thickTop="1">
      <c r="B12" s="956" t="s">
        <v>353</v>
      </c>
      <c r="C12" s="957" t="s">
        <v>718</v>
      </c>
      <c r="D12" s="966"/>
      <c r="E12" s="967" t="e">
        <f>S18</f>
        <v>#DIV/0!</v>
      </c>
      <c r="F12" s="968" t="s">
        <v>367</v>
      </c>
      <c r="G12" s="958" t="s">
        <v>426</v>
      </c>
      <c r="N12" s="1137" t="s">
        <v>872</v>
      </c>
      <c r="O12" s="1137"/>
      <c r="P12" s="1137"/>
      <c r="Q12" s="1137"/>
      <c r="R12" s="1137"/>
      <c r="S12" s="1137">
        <f t="shared" ref="S12" si="1">SUM(O12:R12)</f>
        <v>0</v>
      </c>
    </row>
    <row r="13" spans="2:19" s="952" customFormat="1" ht="18" customHeight="1">
      <c r="B13" s="2080" t="s">
        <v>355</v>
      </c>
      <c r="C13" s="969" t="s">
        <v>719</v>
      </c>
      <c r="D13" s="970"/>
      <c r="E13" s="971" t="e">
        <f>S19</f>
        <v>#DIV/0!</v>
      </c>
      <c r="F13" s="972" t="s">
        <v>367</v>
      </c>
      <c r="G13" s="2082" t="s">
        <v>476</v>
      </c>
      <c r="N13" s="1137" t="s">
        <v>868</v>
      </c>
      <c r="O13" s="1137"/>
      <c r="P13" s="1137"/>
      <c r="Q13" s="1137"/>
      <c r="R13" s="1137"/>
      <c r="S13" s="1137">
        <f t="shared" si="0"/>
        <v>0</v>
      </c>
    </row>
    <row r="14" spans="2:19" s="952" customFormat="1" ht="18" customHeight="1">
      <c r="B14" s="2086"/>
      <c r="C14" s="973" t="s">
        <v>720</v>
      </c>
      <c r="D14" s="974"/>
      <c r="E14" s="975">
        <f>ROUNDDOWN(S10,0)</f>
        <v>0</v>
      </c>
      <c r="F14" s="976" t="s">
        <v>368</v>
      </c>
      <c r="G14" s="2116"/>
      <c r="N14" s="1137" t="s">
        <v>865</v>
      </c>
      <c r="O14" s="1137"/>
      <c r="P14" s="1142"/>
      <c r="Q14" s="1137"/>
      <c r="R14" s="1137"/>
      <c r="S14" s="1137">
        <f t="shared" si="0"/>
        <v>0</v>
      </c>
    </row>
    <row r="15" spans="2:19" s="952" customFormat="1" ht="18" customHeight="1">
      <c r="B15" s="2080" t="s">
        <v>722</v>
      </c>
      <c r="C15" s="954" t="s">
        <v>844</v>
      </c>
      <c r="D15" s="993"/>
      <c r="E15" s="1034">
        <f>ROUNDDOWN(O13+Q13+R13,0)</f>
        <v>0</v>
      </c>
      <c r="F15" s="976" t="s">
        <v>724</v>
      </c>
      <c r="G15" s="1029" t="s">
        <v>723</v>
      </c>
      <c r="N15" s="1137" t="s">
        <v>869</v>
      </c>
      <c r="O15" s="1137"/>
      <c r="P15" s="1142"/>
      <c r="Q15" s="1137"/>
      <c r="R15" s="1137"/>
      <c r="S15" s="1137">
        <f>O15+Q15+R15</f>
        <v>0</v>
      </c>
    </row>
    <row r="16" spans="2:19" s="952" customFormat="1" ht="18" customHeight="1">
      <c r="B16" s="2081"/>
      <c r="C16" s="1136" t="s">
        <v>843</v>
      </c>
      <c r="D16" s="993"/>
      <c r="E16" s="1034">
        <f>ROUNDDOWN(P13,0)</f>
        <v>0</v>
      </c>
      <c r="F16" s="976" t="s">
        <v>724</v>
      </c>
      <c r="G16" s="1101" t="s">
        <v>476</v>
      </c>
      <c r="N16" s="1137" t="s">
        <v>876</v>
      </c>
      <c r="O16" s="1137"/>
      <c r="P16" s="1142"/>
      <c r="Q16" s="1137"/>
      <c r="R16" s="1137"/>
      <c r="S16" s="1137">
        <f>O16+Q16+R16</f>
        <v>0</v>
      </c>
    </row>
    <row r="17" spans="2:19" s="952" customFormat="1" ht="18" customHeight="1">
      <c r="B17" s="2081"/>
      <c r="C17" s="1136" t="s">
        <v>856</v>
      </c>
      <c r="D17" s="993"/>
      <c r="E17" s="1034">
        <f>SUM(E15:E16)</f>
        <v>0</v>
      </c>
      <c r="F17" s="976"/>
      <c r="G17" s="1101"/>
      <c r="N17" s="952" t="s">
        <v>875</v>
      </c>
    </row>
    <row r="18" spans="2:19" s="952" customFormat="1" ht="18" customHeight="1">
      <c r="B18" s="2080" t="s">
        <v>721</v>
      </c>
      <c r="C18" s="957" t="s">
        <v>879</v>
      </c>
      <c r="D18" s="977"/>
      <c r="E18" s="978">
        <f>ROUNDDOWN(SUM(E19:E24)+O23-SUM(E25,E27),0)</f>
        <v>329921900</v>
      </c>
      <c r="F18" s="968" t="s">
        <v>371</v>
      </c>
      <c r="G18" s="958" t="s">
        <v>455</v>
      </c>
      <c r="R18" s="1137" t="s">
        <v>866</v>
      </c>
      <c r="S18" s="1137" t="e">
        <f>ROUNDDOWN(S8/S9*100,1)</f>
        <v>#DIV/0!</v>
      </c>
    </row>
    <row r="19" spans="2:19" s="952" customFormat="1" ht="35.1" customHeight="1">
      <c r="B19" s="2081"/>
      <c r="C19" s="1151" t="s">
        <v>880</v>
      </c>
      <c r="D19" s="979" t="s">
        <v>374</v>
      </c>
      <c r="E19" s="980">
        <f>ROUNDDOWN(SUM(O15,Q15,R15),0)</f>
        <v>0</v>
      </c>
      <c r="F19" s="981" t="s">
        <v>372</v>
      </c>
      <c r="G19" s="982" t="s">
        <v>209</v>
      </c>
      <c r="R19" s="1137" t="s">
        <v>867</v>
      </c>
      <c r="S19" s="1137" t="e">
        <f>ROUNDDOWN(S10/S11*100,1)</f>
        <v>#DIV/0!</v>
      </c>
    </row>
    <row r="20" spans="2:19" s="952" customFormat="1" ht="35.1" customHeight="1">
      <c r="B20" s="2081"/>
      <c r="C20" s="1156" t="s">
        <v>881</v>
      </c>
      <c r="D20" s="997" t="s">
        <v>882</v>
      </c>
      <c r="E20" s="1154">
        <f>ROUNDDOWN(P12,0)*15</f>
        <v>0</v>
      </c>
      <c r="F20" s="999" t="s">
        <v>883</v>
      </c>
      <c r="G20" s="1150" t="s">
        <v>476</v>
      </c>
      <c r="N20" s="1162" t="s">
        <v>888</v>
      </c>
      <c r="R20" s="1155"/>
      <c r="S20" s="1155"/>
    </row>
    <row r="21" spans="2:19" s="952" customFormat="1" ht="35.1" customHeight="1">
      <c r="B21" s="2081"/>
      <c r="C21" s="983" t="s">
        <v>977</v>
      </c>
      <c r="D21" s="984" t="s">
        <v>376</v>
      </c>
      <c r="E21" s="1154">
        <f>P32</f>
        <v>0</v>
      </c>
      <c r="F21" s="985" t="s">
        <v>373</v>
      </c>
      <c r="G21" s="986" t="s">
        <v>760</v>
      </c>
      <c r="N21" s="1163" t="s">
        <v>890</v>
      </c>
      <c r="O21" s="1164">
        <v>323447300</v>
      </c>
    </row>
    <row r="22" spans="2:19" s="952" customFormat="1" ht="35.1" customHeight="1">
      <c r="B22" s="2081"/>
      <c r="C22" s="987" t="s">
        <v>616</v>
      </c>
      <c r="D22" s="988" t="s">
        <v>375</v>
      </c>
      <c r="E22" s="989"/>
      <c r="F22" s="990" t="s">
        <v>373</v>
      </c>
      <c r="G22" s="991" t="s">
        <v>761</v>
      </c>
      <c r="N22" s="1163" t="s">
        <v>891</v>
      </c>
      <c r="O22" s="1137">
        <f>2158200*3</f>
        <v>6474600</v>
      </c>
    </row>
    <row r="23" spans="2:19" s="952" customFormat="1" ht="35.1" customHeight="1">
      <c r="B23" s="2081"/>
      <c r="C23" s="987" t="s">
        <v>845</v>
      </c>
      <c r="D23" s="988" t="s">
        <v>375</v>
      </c>
      <c r="E23" s="992">
        <v>0</v>
      </c>
      <c r="F23" s="990" t="s">
        <v>311</v>
      </c>
      <c r="G23" s="991" t="s">
        <v>762</v>
      </c>
      <c r="N23" s="1163" t="s">
        <v>889</v>
      </c>
      <c r="O23" s="1164">
        <f>SUM(O21:O22)</f>
        <v>329921900</v>
      </c>
    </row>
    <row r="24" spans="2:19" s="952" customFormat="1" ht="35.1" customHeight="1">
      <c r="B24" s="2081"/>
      <c r="C24" s="954" t="s">
        <v>480</v>
      </c>
      <c r="D24" s="993" t="s">
        <v>376</v>
      </c>
      <c r="E24" s="994">
        <v>0</v>
      </c>
      <c r="F24" s="976" t="s">
        <v>373</v>
      </c>
      <c r="G24" s="955" t="s">
        <v>479</v>
      </c>
    </row>
    <row r="25" spans="2:19" s="952" customFormat="1" ht="18.600000000000001" customHeight="1">
      <c r="B25" s="2081"/>
      <c r="C25" s="1135" t="s">
        <v>848</v>
      </c>
      <c r="D25" s="1159" t="s">
        <v>882</v>
      </c>
      <c r="E25" s="1157"/>
      <c r="F25" s="1129" t="s">
        <v>59</v>
      </c>
      <c r="G25" s="1102" t="s">
        <v>850</v>
      </c>
    </row>
    <row r="26" spans="2:19" s="952" customFormat="1" ht="18.600000000000001" customHeight="1">
      <c r="B26" s="2081"/>
      <c r="C26" s="2084" t="s">
        <v>849</v>
      </c>
      <c r="D26" s="1161" t="s">
        <v>884</v>
      </c>
      <c r="E26" s="1160">
        <f>'様式11-G'!C27</f>
        <v>0</v>
      </c>
      <c r="F26" s="1130" t="s">
        <v>59</v>
      </c>
      <c r="G26" s="2082" t="s">
        <v>851</v>
      </c>
      <c r="N26" s="1273" t="s">
        <v>984</v>
      </c>
    </row>
    <row r="27" spans="2:19" s="952" customFormat="1" ht="18.600000000000001" customHeight="1">
      <c r="B27" s="2081"/>
      <c r="C27" s="2085"/>
      <c r="D27" s="1158" t="s">
        <v>846</v>
      </c>
      <c r="E27" s="1131">
        <f>E26*3</f>
        <v>0</v>
      </c>
      <c r="F27" s="1134" t="s">
        <v>847</v>
      </c>
      <c r="G27" s="2083"/>
      <c r="I27" s="1143"/>
      <c r="N27" s="1277" t="s">
        <v>981</v>
      </c>
      <c r="O27" s="1274" t="s">
        <v>982</v>
      </c>
      <c r="P27" s="1274" t="s">
        <v>983</v>
      </c>
    </row>
    <row r="28" spans="2:19" s="952" customFormat="1" ht="18" customHeight="1">
      <c r="B28" s="2080" t="s">
        <v>662</v>
      </c>
      <c r="C28" s="969" t="s">
        <v>853</v>
      </c>
      <c r="D28" s="2123" t="s">
        <v>210</v>
      </c>
      <c r="E28" s="2124"/>
      <c r="F28" s="2125"/>
      <c r="G28" s="995"/>
      <c r="N28" s="1275">
        <v>0</v>
      </c>
      <c r="O28" s="1275">
        <v>21000</v>
      </c>
      <c r="P28" s="1275">
        <f>N28*O28</f>
        <v>0</v>
      </c>
    </row>
    <row r="29" spans="2:19" s="952" customFormat="1" ht="18" customHeight="1">
      <c r="B29" s="2081"/>
      <c r="C29" s="996"/>
      <c r="D29" s="997" t="s">
        <v>377</v>
      </c>
      <c r="E29" s="998"/>
      <c r="F29" s="999" t="s">
        <v>378</v>
      </c>
      <c r="G29" s="1000" t="s">
        <v>495</v>
      </c>
      <c r="N29" s="1277" t="s">
        <v>980</v>
      </c>
      <c r="O29" s="1274"/>
      <c r="P29" s="1274"/>
    </row>
    <row r="30" spans="2:19" s="952" customFormat="1" ht="18" customHeight="1">
      <c r="B30" s="2081"/>
      <c r="C30" s="996"/>
      <c r="D30" s="1132" t="s">
        <v>852</v>
      </c>
      <c r="E30" s="1001"/>
      <c r="F30" s="999" t="s">
        <v>379</v>
      </c>
      <c r="G30" s="1000"/>
      <c r="N30" s="1276">
        <v>0</v>
      </c>
      <c r="O30" s="1276">
        <v>123000</v>
      </c>
      <c r="P30" s="1276">
        <f>N30*O30</f>
        <v>0</v>
      </c>
    </row>
    <row r="31" spans="2:19" s="952" customFormat="1" ht="18" customHeight="1">
      <c r="B31" s="2081"/>
      <c r="C31" s="969" t="s">
        <v>854</v>
      </c>
      <c r="D31" s="2123" t="s">
        <v>210</v>
      </c>
      <c r="E31" s="2124"/>
      <c r="F31" s="2125"/>
      <c r="G31" s="1100"/>
      <c r="N31" s="1275" t="s">
        <v>82</v>
      </c>
      <c r="O31" s="1275"/>
      <c r="P31" s="1275"/>
    </row>
    <row r="32" spans="2:19" s="952" customFormat="1" ht="18" customHeight="1">
      <c r="B32" s="2081"/>
      <c r="C32" s="996"/>
      <c r="D32" s="997" t="s">
        <v>377</v>
      </c>
      <c r="E32" s="998"/>
      <c r="F32" s="999" t="s">
        <v>378</v>
      </c>
      <c r="G32" s="1102" t="s">
        <v>871</v>
      </c>
      <c r="N32" s="1276">
        <f>N28+N30</f>
        <v>0</v>
      </c>
      <c r="O32" s="1276"/>
      <c r="P32" s="1276">
        <f>P28+P30</f>
        <v>0</v>
      </c>
    </row>
    <row r="33" spans="2:7" s="952" customFormat="1" ht="18" customHeight="1">
      <c r="B33" s="2081"/>
      <c r="C33" s="996"/>
      <c r="D33" s="1133" t="s">
        <v>852</v>
      </c>
      <c r="E33" s="998"/>
      <c r="F33" s="999" t="s">
        <v>312</v>
      </c>
      <c r="G33" s="1102"/>
    </row>
    <row r="34" spans="2:7" s="952" customFormat="1" ht="18" customHeight="1">
      <c r="B34" s="2086"/>
      <c r="C34" s="957" t="s">
        <v>211</v>
      </c>
      <c r="D34" s="2090"/>
      <c r="E34" s="2091"/>
      <c r="F34" s="2092"/>
      <c r="G34" s="958" t="s">
        <v>212</v>
      </c>
    </row>
    <row r="35" spans="2:7" s="952" customFormat="1" ht="18" customHeight="1">
      <c r="B35" s="956" t="s">
        <v>356</v>
      </c>
      <c r="C35" s="957" t="s">
        <v>663</v>
      </c>
      <c r="D35" s="2090" t="s">
        <v>354</v>
      </c>
      <c r="E35" s="2091"/>
      <c r="F35" s="2092"/>
      <c r="G35" s="1003" t="s">
        <v>426</v>
      </c>
    </row>
    <row r="36" spans="2:7" s="952" customFormat="1" ht="18" customHeight="1">
      <c r="B36" s="2080" t="s">
        <v>667</v>
      </c>
      <c r="C36" s="957" t="s">
        <v>669</v>
      </c>
      <c r="D36" s="2090" t="s">
        <v>354</v>
      </c>
      <c r="E36" s="2091"/>
      <c r="F36" s="2092"/>
      <c r="G36" s="1003"/>
    </row>
    <row r="37" spans="2:7" s="952" customFormat="1" ht="18" customHeight="1">
      <c r="B37" s="2081"/>
      <c r="C37" s="969" t="s">
        <v>213</v>
      </c>
      <c r="D37" s="2107"/>
      <c r="E37" s="2108"/>
      <c r="F37" s="2109"/>
      <c r="G37" s="2082" t="s">
        <v>427</v>
      </c>
    </row>
    <row r="38" spans="2:7" s="952" customFormat="1" ht="18" customHeight="1">
      <c r="B38" s="2081"/>
      <c r="C38" s="996" t="s">
        <v>357</v>
      </c>
      <c r="D38" s="2110"/>
      <c r="E38" s="2111"/>
      <c r="F38" s="2112"/>
      <c r="G38" s="2083"/>
    </row>
    <row r="39" spans="2:7" s="952" customFormat="1" ht="18" customHeight="1">
      <c r="B39" s="2081"/>
      <c r="C39" s="996"/>
      <c r="D39" s="2110"/>
      <c r="E39" s="2111"/>
      <c r="F39" s="2112"/>
      <c r="G39" s="2129"/>
    </row>
    <row r="40" spans="2:7" s="952" customFormat="1" ht="18" customHeight="1">
      <c r="B40" s="2086"/>
      <c r="C40" s="973" t="s">
        <v>214</v>
      </c>
      <c r="D40" s="2126" t="s">
        <v>358</v>
      </c>
      <c r="E40" s="2127"/>
      <c r="F40" s="2128"/>
      <c r="G40" s="955"/>
    </row>
    <row r="41" spans="2:7" s="952" customFormat="1" ht="18" customHeight="1">
      <c r="B41" s="956" t="s">
        <v>666</v>
      </c>
      <c r="C41" s="957" t="s">
        <v>664</v>
      </c>
      <c r="D41" s="977"/>
      <c r="E41" s="1004"/>
      <c r="F41" s="968" t="s">
        <v>665</v>
      </c>
      <c r="G41" s="958" t="s">
        <v>135</v>
      </c>
    </row>
    <row r="42" spans="2:7" s="952" customFormat="1" ht="18" customHeight="1">
      <c r="B42" s="2080" t="s">
        <v>668</v>
      </c>
      <c r="C42" s="957" t="s">
        <v>725</v>
      </c>
      <c r="D42" s="2090" t="s">
        <v>354</v>
      </c>
      <c r="E42" s="2091"/>
      <c r="F42" s="2092"/>
      <c r="G42" s="958" t="s">
        <v>135</v>
      </c>
    </row>
    <row r="43" spans="2:7" s="952" customFormat="1" ht="18" customHeight="1">
      <c r="B43" s="2081"/>
      <c r="C43" s="969" t="s">
        <v>726</v>
      </c>
      <c r="D43" s="1035"/>
      <c r="E43" s="1036"/>
      <c r="F43" s="1037"/>
      <c r="G43" s="2082" t="s">
        <v>478</v>
      </c>
    </row>
    <row r="44" spans="2:7" s="952" customFormat="1" ht="18" customHeight="1">
      <c r="B44" s="2081"/>
      <c r="C44" s="996" t="s">
        <v>727</v>
      </c>
      <c r="D44" s="1038"/>
      <c r="E44" s="1039"/>
      <c r="F44" s="1040"/>
      <c r="G44" s="2083"/>
    </row>
    <row r="45" spans="2:7" s="952" customFormat="1" ht="18" customHeight="1">
      <c r="B45" s="2081"/>
      <c r="C45" s="996" t="s">
        <v>728</v>
      </c>
      <c r="D45" s="1038"/>
      <c r="E45" s="1039"/>
      <c r="F45" s="1040"/>
      <c r="G45" s="2129"/>
    </row>
    <row r="46" spans="2:7" s="952" customFormat="1" ht="18" customHeight="1">
      <c r="B46" s="2086"/>
      <c r="C46" s="973" t="s">
        <v>215</v>
      </c>
      <c r="D46" s="2126" t="s">
        <v>358</v>
      </c>
      <c r="E46" s="2127"/>
      <c r="F46" s="2128"/>
      <c r="G46" s="1002"/>
    </row>
    <row r="47" spans="2:7" s="952" customFormat="1" ht="18" customHeight="1">
      <c r="B47" s="1099" t="s">
        <v>299</v>
      </c>
      <c r="C47" s="954" t="s">
        <v>857</v>
      </c>
      <c r="D47" s="1138"/>
      <c r="E47" s="1139"/>
      <c r="F47" s="1140"/>
      <c r="G47" s="1101"/>
    </row>
    <row r="48" spans="2:7" s="952" customFormat="1" ht="18" customHeight="1">
      <c r="B48" s="956" t="s">
        <v>300</v>
      </c>
      <c r="C48" s="957" t="s">
        <v>216</v>
      </c>
      <c r="D48" s="2090" t="s">
        <v>354</v>
      </c>
      <c r="E48" s="2091"/>
      <c r="F48" s="2092"/>
      <c r="G48" s="958" t="s">
        <v>69</v>
      </c>
    </row>
    <row r="49" spans="2:19" s="952" customFormat="1" ht="18" customHeight="1">
      <c r="B49" s="2117" t="s">
        <v>481</v>
      </c>
      <c r="C49" s="2120" t="s">
        <v>729</v>
      </c>
      <c r="D49" s="2107"/>
      <c r="E49" s="2108"/>
      <c r="F49" s="2109"/>
      <c r="G49" s="2082" t="s">
        <v>70</v>
      </c>
    </row>
    <row r="50" spans="2:19" s="952" customFormat="1" ht="18" customHeight="1">
      <c r="B50" s="2118"/>
      <c r="C50" s="2121"/>
      <c r="D50" s="2110"/>
      <c r="E50" s="2111"/>
      <c r="F50" s="2112"/>
      <c r="G50" s="2083"/>
    </row>
    <row r="51" spans="2:19" s="952" customFormat="1" ht="18" customHeight="1">
      <c r="B51" s="2118"/>
      <c r="C51" s="2121"/>
      <c r="D51" s="2110"/>
      <c r="E51" s="2111"/>
      <c r="F51" s="2112"/>
      <c r="G51" s="2083"/>
    </row>
    <row r="52" spans="2:19" s="952" customFormat="1" ht="18" customHeight="1">
      <c r="B52" s="2119"/>
      <c r="C52" s="2122"/>
      <c r="D52" s="2113"/>
      <c r="E52" s="2114"/>
      <c r="F52" s="2115"/>
      <c r="G52" s="2116"/>
    </row>
    <row r="53" spans="2:19" s="952" customFormat="1" ht="18" customHeight="1">
      <c r="B53" s="956" t="s">
        <v>730</v>
      </c>
      <c r="C53" s="957" t="s">
        <v>217</v>
      </c>
      <c r="D53" s="2090" t="s">
        <v>358</v>
      </c>
      <c r="E53" s="2091"/>
      <c r="F53" s="2092"/>
      <c r="G53" s="958" t="s">
        <v>218</v>
      </c>
    </row>
    <row r="54" spans="2:19" s="952" customFormat="1" ht="18" customHeight="1">
      <c r="B54" s="956" t="s">
        <v>731</v>
      </c>
      <c r="C54" s="957" t="s">
        <v>671</v>
      </c>
      <c r="D54" s="2090" t="s">
        <v>354</v>
      </c>
      <c r="E54" s="2091"/>
      <c r="F54" s="2092"/>
      <c r="G54" s="995" t="s">
        <v>670</v>
      </c>
    </row>
    <row r="55" spans="2:19" s="952" customFormat="1" ht="18" customHeight="1">
      <c r="B55" s="956" t="s">
        <v>732</v>
      </c>
      <c r="C55" s="957" t="s">
        <v>672</v>
      </c>
      <c r="D55" s="2090" t="s">
        <v>354</v>
      </c>
      <c r="E55" s="2091"/>
      <c r="F55" s="2092"/>
      <c r="G55" s="958" t="s">
        <v>71</v>
      </c>
    </row>
    <row r="56" spans="2:19" s="952" customFormat="1" ht="34.5" customHeight="1">
      <c r="B56" s="956" t="s">
        <v>734</v>
      </c>
      <c r="C56" s="957" t="s">
        <v>733</v>
      </c>
      <c r="D56" s="2090" t="s">
        <v>358</v>
      </c>
      <c r="E56" s="2091"/>
      <c r="F56" s="2092"/>
      <c r="G56" s="958" t="s">
        <v>72</v>
      </c>
    </row>
    <row r="57" spans="2:19" s="952" customFormat="1" ht="18" customHeight="1">
      <c r="B57" s="956" t="s">
        <v>735</v>
      </c>
      <c r="C57" s="957" t="s">
        <v>617</v>
      </c>
      <c r="D57" s="2090" t="s">
        <v>358</v>
      </c>
      <c r="E57" s="2091"/>
      <c r="F57" s="2092"/>
      <c r="G57" s="958" t="s">
        <v>97</v>
      </c>
    </row>
    <row r="58" spans="2:19" s="952" customFormat="1" ht="18" customHeight="1">
      <c r="B58" s="956" t="s">
        <v>736</v>
      </c>
      <c r="C58" s="969" t="s">
        <v>618</v>
      </c>
      <c r="D58" s="2090" t="s">
        <v>219</v>
      </c>
      <c r="E58" s="2091"/>
      <c r="F58" s="2092"/>
      <c r="G58" s="995" t="s">
        <v>359</v>
      </c>
    </row>
    <row r="59" spans="2:19" s="952" customFormat="1" ht="18" customHeight="1" thickBot="1">
      <c r="B59" s="959" t="s">
        <v>858</v>
      </c>
      <c r="C59" s="960" t="s">
        <v>220</v>
      </c>
      <c r="D59" s="2096" t="s">
        <v>358</v>
      </c>
      <c r="E59" s="2097"/>
      <c r="F59" s="2098"/>
      <c r="G59" s="961" t="s">
        <v>360</v>
      </c>
    </row>
    <row r="60" spans="2:19" ht="18" customHeight="1" thickBot="1">
      <c r="D60" s="1005"/>
      <c r="F60" s="1006"/>
      <c r="G60" s="1007"/>
      <c r="N60" s="952"/>
      <c r="O60" s="952"/>
      <c r="P60" s="952"/>
      <c r="Q60" s="952"/>
      <c r="R60" s="952"/>
      <c r="S60" s="952"/>
    </row>
    <row r="61" spans="2:19" s="952" customFormat="1" ht="18" customHeight="1" thickBot="1">
      <c r="B61" s="1008" t="s">
        <v>221</v>
      </c>
      <c r="C61" s="1009"/>
      <c r="D61" s="2105"/>
      <c r="E61" s="2106"/>
      <c r="F61" s="2106"/>
      <c r="G61" s="1010" t="s">
        <v>697</v>
      </c>
    </row>
    <row r="62" spans="2:19" s="952" customFormat="1" ht="18" customHeight="1" thickTop="1">
      <c r="B62" s="1011" t="s">
        <v>859</v>
      </c>
      <c r="C62" s="1012"/>
      <c r="D62" s="1013"/>
      <c r="E62" s="1014">
        <f>S16</f>
        <v>0</v>
      </c>
      <c r="F62" s="1015" t="s">
        <v>369</v>
      </c>
      <c r="G62" s="1016">
        <f>ROUNDDOWN(E62-E62/1.1,0)</f>
        <v>0</v>
      </c>
    </row>
    <row r="63" spans="2:19" s="952" customFormat="1" ht="18" customHeight="1">
      <c r="B63" s="1146" t="s">
        <v>860</v>
      </c>
      <c r="C63" s="1018"/>
      <c r="D63" s="1147" t="s">
        <v>380</v>
      </c>
      <c r="E63" s="1020">
        <f>E62</f>
        <v>0</v>
      </c>
      <c r="F63" s="1021" t="s">
        <v>370</v>
      </c>
      <c r="G63" s="1022">
        <f>ROUNDDOWN(E63-E63/1.1,0)</f>
        <v>0</v>
      </c>
      <c r="O63" s="940"/>
      <c r="P63" s="940"/>
      <c r="Q63" s="940"/>
      <c r="R63" s="940"/>
      <c r="S63" s="940"/>
    </row>
    <row r="64" spans="2:19" s="952" customFormat="1" ht="18" customHeight="1">
      <c r="B64" s="1017" t="s">
        <v>878</v>
      </c>
      <c r="C64" s="1144"/>
      <c r="D64" s="1019"/>
      <c r="E64" s="1149"/>
      <c r="F64" s="1145" t="s">
        <v>877</v>
      </c>
      <c r="G64" s="1148"/>
      <c r="N64" s="940"/>
    </row>
    <row r="65" spans="2:19" ht="18" customHeight="1" thickBot="1">
      <c r="B65" s="1023" t="s">
        <v>222</v>
      </c>
      <c r="C65" s="1024"/>
      <c r="D65" s="2102" t="s">
        <v>223</v>
      </c>
      <c r="E65" s="2103"/>
      <c r="F65" s="2104"/>
      <c r="G65" s="1025"/>
      <c r="N65" s="952"/>
      <c r="O65" s="952"/>
      <c r="P65" s="952"/>
      <c r="Q65" s="952"/>
      <c r="R65" s="952"/>
      <c r="S65" s="952"/>
    </row>
    <row r="66" spans="2:19" ht="17.25" customHeight="1">
      <c r="C66" s="942" t="s">
        <v>224</v>
      </c>
      <c r="E66" s="942"/>
      <c r="N66" s="952"/>
      <c r="O66" s="952"/>
      <c r="P66" s="952"/>
      <c r="Q66" s="952"/>
      <c r="R66" s="952"/>
      <c r="S66" s="952"/>
    </row>
    <row r="67" spans="2:19">
      <c r="E67" s="1026"/>
      <c r="F67" s="1026"/>
      <c r="G67" s="936" t="str">
        <f>様式7!$F$4</f>
        <v>○○○○○○○○○○○ＥＳＣＯ事業</v>
      </c>
      <c r="N67" s="952"/>
      <c r="O67" s="952"/>
      <c r="P67" s="952"/>
      <c r="Q67" s="952"/>
      <c r="R67" s="952"/>
      <c r="S67" s="952"/>
    </row>
    <row r="68" spans="2:19">
      <c r="N68" s="952"/>
    </row>
  </sheetData>
  <mergeCells count="40">
    <mergeCell ref="B42:B46"/>
    <mergeCell ref="B36:B40"/>
    <mergeCell ref="G13:G14"/>
    <mergeCell ref="B49:B52"/>
    <mergeCell ref="C49:C52"/>
    <mergeCell ref="G49:G52"/>
    <mergeCell ref="D28:F28"/>
    <mergeCell ref="D40:F40"/>
    <mergeCell ref="D46:F46"/>
    <mergeCell ref="G43:G45"/>
    <mergeCell ref="G37:G39"/>
    <mergeCell ref="D35:F35"/>
    <mergeCell ref="D36:F36"/>
    <mergeCell ref="D42:F42"/>
    <mergeCell ref="B13:B14"/>
    <mergeCell ref="D31:F31"/>
    <mergeCell ref="D65:F65"/>
    <mergeCell ref="D61:F61"/>
    <mergeCell ref="D49:F52"/>
    <mergeCell ref="D37:F39"/>
    <mergeCell ref="D53:F53"/>
    <mergeCell ref="D56:F56"/>
    <mergeCell ref="D57:F57"/>
    <mergeCell ref="D58:F58"/>
    <mergeCell ref="D59:F59"/>
    <mergeCell ref="D54:F54"/>
    <mergeCell ref="D55:F55"/>
    <mergeCell ref="D48:F48"/>
    <mergeCell ref="B28:B34"/>
    <mergeCell ref="D6:F6"/>
    <mergeCell ref="D11:F11"/>
    <mergeCell ref="D34:F34"/>
    <mergeCell ref="D7:F7"/>
    <mergeCell ref="D9:F9"/>
    <mergeCell ref="D8:F8"/>
    <mergeCell ref="G1:G2"/>
    <mergeCell ref="B15:B17"/>
    <mergeCell ref="B18:B27"/>
    <mergeCell ref="G26:G27"/>
    <mergeCell ref="C26:C27"/>
  </mergeCells>
  <phoneticPr fontId="6"/>
  <printOptions horizontalCentered="1" verticalCentered="1"/>
  <pageMargins left="0.59055118110236227" right="0.59055118110236227" top="0.47244094488188981" bottom="0.43307086614173229" header="0.43307086614173229" footer="0.43307086614173229"/>
  <pageSetup paperSize="9" scale="63" orientation="portrait" r:id="rId1"/>
  <headerFooter alignWithMargins="0"/>
  <legacy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3:G40"/>
  <sheetViews>
    <sheetView view="pageBreakPreview" zoomScale="85" zoomScaleNormal="130" zoomScaleSheetLayoutView="85" workbookViewId="0">
      <selection activeCell="AJ46" sqref="AJ46"/>
    </sheetView>
  </sheetViews>
  <sheetFormatPr defaultColWidth="9" defaultRowHeight="13.2"/>
  <cols>
    <col min="1" max="1" width="3.109375" style="122" customWidth="1"/>
    <col min="2" max="2" width="18.77734375" style="122" customWidth="1"/>
    <col min="3" max="3" width="12.44140625" style="122" customWidth="1"/>
    <col min="4" max="4" width="25" style="122" customWidth="1"/>
    <col min="5" max="6" width="10" style="122" customWidth="1"/>
    <col min="7" max="7" width="15.6640625" style="122" customWidth="1"/>
    <col min="8" max="16384" width="9" style="122"/>
  </cols>
  <sheetData>
    <row r="3" spans="2:7">
      <c r="B3" s="122" t="s">
        <v>579</v>
      </c>
    </row>
    <row r="6" spans="2:7" ht="33.75" customHeight="1">
      <c r="B6" s="785" t="s">
        <v>314</v>
      </c>
      <c r="C6" s="785" t="s">
        <v>580</v>
      </c>
      <c r="D6" s="785" t="s">
        <v>98</v>
      </c>
      <c r="E6" s="786" t="s">
        <v>581</v>
      </c>
      <c r="F6" s="787" t="s">
        <v>582</v>
      </c>
      <c r="G6" s="787" t="s">
        <v>583</v>
      </c>
    </row>
    <row r="7" spans="2:7" ht="21" customHeight="1">
      <c r="B7" s="788"/>
      <c r="C7" s="788"/>
      <c r="D7" s="788"/>
      <c r="E7" s="789"/>
      <c r="F7" s="788"/>
      <c r="G7" s="790" t="str">
        <f>IF(D7=0,"",E7*ROUNDDOWN(F7,2))</f>
        <v/>
      </c>
    </row>
    <row r="8" spans="2:7" ht="21" customHeight="1">
      <c r="B8" s="805"/>
      <c r="C8" s="805"/>
      <c r="D8" s="805"/>
      <c r="E8" s="806"/>
      <c r="F8" s="805"/>
      <c r="G8" s="807" t="str">
        <f t="shared" ref="G8:G36" si="0">IF(D8=0,"",E8*ROUNDDOWN(F8,2))</f>
        <v/>
      </c>
    </row>
    <row r="9" spans="2:7" ht="21" customHeight="1">
      <c r="B9" s="788"/>
      <c r="C9" s="788"/>
      <c r="D9" s="788"/>
      <c r="E9" s="789"/>
      <c r="F9" s="788"/>
      <c r="G9" s="790" t="str">
        <f>IF(D9=0,"",E9*ROUNDDOWN(F9,2))</f>
        <v/>
      </c>
    </row>
    <row r="10" spans="2:7" ht="21" customHeight="1">
      <c r="B10" s="805"/>
      <c r="C10" s="805"/>
      <c r="D10" s="805"/>
      <c r="E10" s="806"/>
      <c r="F10" s="805"/>
      <c r="G10" s="807" t="str">
        <f t="shared" si="0"/>
        <v/>
      </c>
    </row>
    <row r="11" spans="2:7" ht="21" customHeight="1">
      <c r="B11" s="788"/>
      <c r="C11" s="788"/>
      <c r="D11" s="788"/>
      <c r="E11" s="789"/>
      <c r="F11" s="788"/>
      <c r="G11" s="790" t="str">
        <f t="shared" si="0"/>
        <v/>
      </c>
    </row>
    <row r="12" spans="2:7" ht="21" customHeight="1">
      <c r="B12" s="805"/>
      <c r="C12" s="805"/>
      <c r="D12" s="805"/>
      <c r="E12" s="806"/>
      <c r="F12" s="805"/>
      <c r="G12" s="807" t="str">
        <f t="shared" si="0"/>
        <v/>
      </c>
    </row>
    <row r="13" spans="2:7" ht="21" customHeight="1">
      <c r="B13" s="788"/>
      <c r="C13" s="788"/>
      <c r="D13" s="788"/>
      <c r="E13" s="789"/>
      <c r="F13" s="788"/>
      <c r="G13" s="790" t="str">
        <f t="shared" si="0"/>
        <v/>
      </c>
    </row>
    <row r="14" spans="2:7" ht="21" customHeight="1">
      <c r="B14" s="805"/>
      <c r="C14" s="805"/>
      <c r="D14" s="805"/>
      <c r="E14" s="806"/>
      <c r="F14" s="805"/>
      <c r="G14" s="807" t="str">
        <f t="shared" si="0"/>
        <v/>
      </c>
    </row>
    <row r="15" spans="2:7" ht="21" customHeight="1">
      <c r="B15" s="788"/>
      <c r="C15" s="788"/>
      <c r="D15" s="788"/>
      <c r="E15" s="789"/>
      <c r="F15" s="788"/>
      <c r="G15" s="790" t="str">
        <f t="shared" si="0"/>
        <v/>
      </c>
    </row>
    <row r="16" spans="2:7" ht="21" customHeight="1">
      <c r="B16" s="805"/>
      <c r="C16" s="805"/>
      <c r="D16" s="805"/>
      <c r="E16" s="806"/>
      <c r="F16" s="805"/>
      <c r="G16" s="807" t="str">
        <f t="shared" si="0"/>
        <v/>
      </c>
    </row>
    <row r="17" spans="2:7" ht="21" customHeight="1">
      <c r="B17" s="788"/>
      <c r="C17" s="788"/>
      <c r="D17" s="788"/>
      <c r="E17" s="789"/>
      <c r="F17" s="788"/>
      <c r="G17" s="790" t="str">
        <f t="shared" si="0"/>
        <v/>
      </c>
    </row>
    <row r="18" spans="2:7" ht="21" customHeight="1">
      <c r="B18" s="805"/>
      <c r="C18" s="805"/>
      <c r="D18" s="805"/>
      <c r="E18" s="806"/>
      <c r="F18" s="805"/>
      <c r="G18" s="807" t="str">
        <f t="shared" si="0"/>
        <v/>
      </c>
    </row>
    <row r="19" spans="2:7" ht="21" customHeight="1">
      <c r="B19" s="788"/>
      <c r="C19" s="788"/>
      <c r="D19" s="788"/>
      <c r="E19" s="789"/>
      <c r="F19" s="788"/>
      <c r="G19" s="790" t="str">
        <f t="shared" si="0"/>
        <v/>
      </c>
    </row>
    <row r="20" spans="2:7" ht="21" customHeight="1">
      <c r="B20" s="805"/>
      <c r="C20" s="805"/>
      <c r="D20" s="805"/>
      <c r="E20" s="806"/>
      <c r="F20" s="805"/>
      <c r="G20" s="807" t="str">
        <f t="shared" si="0"/>
        <v/>
      </c>
    </row>
    <row r="21" spans="2:7" ht="21" customHeight="1">
      <c r="B21" s="788"/>
      <c r="C21" s="788"/>
      <c r="D21" s="788"/>
      <c r="E21" s="789"/>
      <c r="F21" s="788"/>
      <c r="G21" s="790" t="str">
        <f t="shared" si="0"/>
        <v/>
      </c>
    </row>
    <row r="22" spans="2:7" ht="21" customHeight="1">
      <c r="B22" s="805"/>
      <c r="C22" s="805"/>
      <c r="D22" s="805"/>
      <c r="E22" s="806"/>
      <c r="F22" s="805"/>
      <c r="G22" s="807" t="str">
        <f t="shared" si="0"/>
        <v/>
      </c>
    </row>
    <row r="23" spans="2:7" ht="21" customHeight="1">
      <c r="B23" s="788"/>
      <c r="C23" s="788"/>
      <c r="D23" s="788"/>
      <c r="E23" s="789"/>
      <c r="F23" s="788"/>
      <c r="G23" s="790" t="str">
        <f t="shared" si="0"/>
        <v/>
      </c>
    </row>
    <row r="24" spans="2:7" ht="21" customHeight="1">
      <c r="B24" s="805"/>
      <c r="C24" s="805"/>
      <c r="D24" s="805"/>
      <c r="E24" s="806"/>
      <c r="F24" s="805"/>
      <c r="G24" s="807" t="str">
        <f t="shared" si="0"/>
        <v/>
      </c>
    </row>
    <row r="25" spans="2:7" ht="21" customHeight="1">
      <c r="B25" s="788"/>
      <c r="C25" s="788"/>
      <c r="D25" s="788"/>
      <c r="E25" s="789"/>
      <c r="F25" s="788"/>
      <c r="G25" s="790" t="str">
        <f t="shared" si="0"/>
        <v/>
      </c>
    </row>
    <row r="26" spans="2:7" ht="21" customHeight="1">
      <c r="B26" s="805"/>
      <c r="C26" s="805"/>
      <c r="D26" s="805"/>
      <c r="E26" s="806"/>
      <c r="F26" s="805"/>
      <c r="G26" s="807" t="str">
        <f t="shared" si="0"/>
        <v/>
      </c>
    </row>
    <row r="27" spans="2:7" ht="21" customHeight="1">
      <c r="B27" s="788"/>
      <c r="C27" s="788"/>
      <c r="D27" s="788"/>
      <c r="E27" s="789"/>
      <c r="F27" s="788"/>
      <c r="G27" s="790" t="str">
        <f t="shared" si="0"/>
        <v/>
      </c>
    </row>
    <row r="28" spans="2:7" ht="21" customHeight="1">
      <c r="B28" s="805"/>
      <c r="C28" s="805"/>
      <c r="D28" s="805"/>
      <c r="E28" s="806"/>
      <c r="F28" s="805"/>
      <c r="G28" s="807" t="str">
        <f t="shared" si="0"/>
        <v/>
      </c>
    </row>
    <row r="29" spans="2:7" ht="21" customHeight="1">
      <c r="B29" s="788"/>
      <c r="C29" s="788"/>
      <c r="D29" s="788"/>
      <c r="E29" s="789"/>
      <c r="F29" s="788"/>
      <c r="G29" s="790" t="str">
        <f t="shared" si="0"/>
        <v/>
      </c>
    </row>
    <row r="30" spans="2:7" ht="21" customHeight="1">
      <c r="B30" s="805"/>
      <c r="C30" s="805"/>
      <c r="D30" s="805"/>
      <c r="E30" s="806"/>
      <c r="F30" s="805"/>
      <c r="G30" s="807" t="str">
        <f t="shared" si="0"/>
        <v/>
      </c>
    </row>
    <row r="31" spans="2:7" ht="21" customHeight="1">
      <c r="B31" s="788"/>
      <c r="C31" s="788"/>
      <c r="D31" s="788"/>
      <c r="E31" s="789"/>
      <c r="F31" s="788"/>
      <c r="G31" s="790" t="str">
        <f t="shared" si="0"/>
        <v/>
      </c>
    </row>
    <row r="32" spans="2:7" ht="21" customHeight="1">
      <c r="B32" s="805"/>
      <c r="C32" s="805"/>
      <c r="D32" s="805"/>
      <c r="E32" s="806"/>
      <c r="F32" s="805"/>
      <c r="G32" s="807" t="str">
        <f t="shared" si="0"/>
        <v/>
      </c>
    </row>
    <row r="33" spans="2:7" ht="21" customHeight="1">
      <c r="B33" s="788"/>
      <c r="C33" s="788"/>
      <c r="D33" s="788"/>
      <c r="E33" s="789"/>
      <c r="F33" s="788"/>
      <c r="G33" s="790" t="str">
        <f t="shared" si="0"/>
        <v/>
      </c>
    </row>
    <row r="34" spans="2:7" ht="21" customHeight="1">
      <c r="B34" s="805"/>
      <c r="C34" s="805"/>
      <c r="D34" s="805"/>
      <c r="E34" s="806"/>
      <c r="F34" s="805"/>
      <c r="G34" s="807" t="str">
        <f t="shared" si="0"/>
        <v/>
      </c>
    </row>
    <row r="35" spans="2:7" ht="21" customHeight="1">
      <c r="B35" s="788"/>
      <c r="C35" s="788"/>
      <c r="D35" s="788"/>
      <c r="E35" s="789"/>
      <c r="F35" s="788"/>
      <c r="G35" s="790" t="str">
        <f t="shared" si="0"/>
        <v/>
      </c>
    </row>
    <row r="36" spans="2:7" ht="21" customHeight="1">
      <c r="B36" s="805"/>
      <c r="C36" s="805"/>
      <c r="D36" s="805"/>
      <c r="E36" s="806"/>
      <c r="F36" s="805"/>
      <c r="G36" s="807" t="str">
        <f t="shared" si="0"/>
        <v/>
      </c>
    </row>
    <row r="37" spans="2:7" ht="21" customHeight="1">
      <c r="B37" s="2130" t="s">
        <v>22</v>
      </c>
      <c r="C37" s="2131"/>
      <c r="D37" s="2131"/>
      <c r="E37" s="2131"/>
      <c r="F37" s="2132"/>
      <c r="G37" s="790">
        <f>SUM(G7:G36)</f>
        <v>0</v>
      </c>
    </row>
    <row r="39" spans="2:7">
      <c r="B39" s="122" t="s">
        <v>619</v>
      </c>
    </row>
    <row r="40" spans="2:7">
      <c r="B40" s="122" t="s">
        <v>584</v>
      </c>
    </row>
  </sheetData>
  <mergeCells count="1">
    <mergeCell ref="B37:F37"/>
  </mergeCells>
  <phoneticPr fontId="6"/>
  <pageMargins left="0.59055118110236227" right="0.39370078740157483" top="0.74803149606299213" bottom="0.74803149606299213" header="0.31496062992125984" footer="0.31496062992125984"/>
  <pageSetup paperSize="9" scale="98" orientation="portrait"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H47"/>
  <sheetViews>
    <sheetView view="pageBreakPreview" zoomScale="85" zoomScaleNormal="85" zoomScaleSheetLayoutView="85" workbookViewId="0">
      <selection activeCell="AJ46" sqref="AJ46"/>
    </sheetView>
  </sheetViews>
  <sheetFormatPr defaultColWidth="9" defaultRowHeight="13.2"/>
  <cols>
    <col min="1" max="1" width="3.109375" style="122" customWidth="1"/>
    <col min="2" max="2" width="21.88671875" style="122" customWidth="1"/>
    <col min="3" max="3" width="25" style="122" customWidth="1"/>
    <col min="4" max="6" width="9.21875" style="122" customWidth="1"/>
    <col min="7" max="8" width="12.44140625" style="122" customWidth="1"/>
    <col min="9" max="16384" width="9" style="122"/>
  </cols>
  <sheetData>
    <row r="2" spans="2:8" ht="14.4">
      <c r="B2" s="791" t="s">
        <v>585</v>
      </c>
    </row>
    <row r="5" spans="2:8" ht="18" customHeight="1">
      <c r="B5" s="122" t="s">
        <v>586</v>
      </c>
    </row>
    <row r="6" spans="2:8" ht="33.75" customHeight="1">
      <c r="B6" s="792" t="s">
        <v>314</v>
      </c>
      <c r="C6" s="792" t="s">
        <v>98</v>
      </c>
      <c r="D6" s="2141" t="s">
        <v>587</v>
      </c>
      <c r="E6" s="2142"/>
      <c r="F6" s="793" t="s">
        <v>588</v>
      </c>
      <c r="G6" s="793" t="s">
        <v>589</v>
      </c>
      <c r="H6" s="793" t="s">
        <v>590</v>
      </c>
    </row>
    <row r="7" spans="2:8" ht="21" customHeight="1">
      <c r="B7" s="788"/>
      <c r="C7" s="788"/>
      <c r="D7" s="2133"/>
      <c r="E7" s="2134"/>
      <c r="F7" s="788"/>
      <c r="G7" s="790" t="str">
        <f t="shared" ref="G7:G16" si="0">IF(C7=0,"",D7*F7)</f>
        <v/>
      </c>
      <c r="H7" s="790" t="str">
        <f t="shared" ref="H7:H16" si="1">IF(C7=0,"",D7*F7*15)</f>
        <v/>
      </c>
    </row>
    <row r="8" spans="2:8" ht="21" customHeight="1">
      <c r="B8" s="799"/>
      <c r="C8" s="799"/>
      <c r="D8" s="2137"/>
      <c r="E8" s="2138"/>
      <c r="F8" s="799"/>
      <c r="G8" s="800" t="str">
        <f t="shared" si="0"/>
        <v/>
      </c>
      <c r="H8" s="800" t="str">
        <f t="shared" si="1"/>
        <v/>
      </c>
    </row>
    <row r="9" spans="2:8" ht="21" customHeight="1">
      <c r="B9" s="788"/>
      <c r="C9" s="788"/>
      <c r="D9" s="2133"/>
      <c r="E9" s="2134"/>
      <c r="F9" s="788"/>
      <c r="G9" s="790" t="str">
        <f t="shared" si="0"/>
        <v/>
      </c>
      <c r="H9" s="790" t="str">
        <f t="shared" si="1"/>
        <v/>
      </c>
    </row>
    <row r="10" spans="2:8" ht="21" customHeight="1">
      <c r="B10" s="799"/>
      <c r="C10" s="799"/>
      <c r="D10" s="2137"/>
      <c r="E10" s="2138"/>
      <c r="F10" s="799"/>
      <c r="G10" s="800" t="str">
        <f t="shared" si="0"/>
        <v/>
      </c>
      <c r="H10" s="800" t="str">
        <f t="shared" si="1"/>
        <v/>
      </c>
    </row>
    <row r="11" spans="2:8" ht="21" customHeight="1">
      <c r="B11" s="788"/>
      <c r="C11" s="788"/>
      <c r="D11" s="2133"/>
      <c r="E11" s="2134"/>
      <c r="F11" s="788"/>
      <c r="G11" s="790" t="str">
        <f t="shared" si="0"/>
        <v/>
      </c>
      <c r="H11" s="790" t="str">
        <f t="shared" si="1"/>
        <v/>
      </c>
    </row>
    <row r="12" spans="2:8" ht="21" customHeight="1">
      <c r="B12" s="799"/>
      <c r="C12" s="799"/>
      <c r="D12" s="2137"/>
      <c r="E12" s="2138"/>
      <c r="F12" s="799"/>
      <c r="G12" s="800" t="str">
        <f t="shared" si="0"/>
        <v/>
      </c>
      <c r="H12" s="800" t="str">
        <f t="shared" si="1"/>
        <v/>
      </c>
    </row>
    <row r="13" spans="2:8" ht="21" customHeight="1">
      <c r="B13" s="788"/>
      <c r="C13" s="788"/>
      <c r="D13" s="2133"/>
      <c r="E13" s="2134"/>
      <c r="F13" s="788"/>
      <c r="G13" s="790" t="str">
        <f t="shared" si="0"/>
        <v/>
      </c>
      <c r="H13" s="790" t="str">
        <f t="shared" si="1"/>
        <v/>
      </c>
    </row>
    <row r="14" spans="2:8" ht="21" customHeight="1">
      <c r="B14" s="799"/>
      <c r="C14" s="799"/>
      <c r="D14" s="2137"/>
      <c r="E14" s="2138"/>
      <c r="F14" s="799"/>
      <c r="G14" s="800" t="str">
        <f t="shared" si="0"/>
        <v/>
      </c>
      <c r="H14" s="800" t="str">
        <f t="shared" si="1"/>
        <v/>
      </c>
    </row>
    <row r="15" spans="2:8" ht="21" customHeight="1">
      <c r="B15" s="788"/>
      <c r="C15" s="788"/>
      <c r="D15" s="2133"/>
      <c r="E15" s="2134"/>
      <c r="F15" s="788"/>
      <c r="G15" s="790" t="str">
        <f t="shared" si="0"/>
        <v/>
      </c>
      <c r="H15" s="790" t="str">
        <f t="shared" si="1"/>
        <v/>
      </c>
    </row>
    <row r="16" spans="2:8" ht="21" customHeight="1">
      <c r="B16" s="799"/>
      <c r="C16" s="799"/>
      <c r="D16" s="2137"/>
      <c r="E16" s="2138"/>
      <c r="F16" s="799"/>
      <c r="G16" s="800" t="str">
        <f t="shared" si="0"/>
        <v/>
      </c>
      <c r="H16" s="800" t="str">
        <f t="shared" si="1"/>
        <v/>
      </c>
    </row>
    <row r="17" spans="2:8" ht="21" customHeight="1">
      <c r="B17" s="2130" t="s">
        <v>22</v>
      </c>
      <c r="C17" s="2131"/>
      <c r="D17" s="2131"/>
      <c r="E17" s="2131"/>
      <c r="F17" s="2132"/>
      <c r="G17" s="790">
        <f>SUM(G7:G16)</f>
        <v>0</v>
      </c>
      <c r="H17" s="790">
        <f>SUM(H7:H16)</f>
        <v>0</v>
      </c>
    </row>
    <row r="19" spans="2:8" ht="18.75" customHeight="1">
      <c r="B19" s="122" t="s">
        <v>591</v>
      </c>
    </row>
    <row r="20" spans="2:8" ht="33" customHeight="1">
      <c r="B20" s="794" t="s">
        <v>314</v>
      </c>
      <c r="C20" s="794" t="s">
        <v>98</v>
      </c>
      <c r="D20" s="795" t="s">
        <v>592</v>
      </c>
      <c r="E20" s="795" t="s">
        <v>593</v>
      </c>
      <c r="F20" s="795" t="s">
        <v>588</v>
      </c>
      <c r="G20" s="795" t="s">
        <v>589</v>
      </c>
      <c r="H20" s="795" t="s">
        <v>590</v>
      </c>
    </row>
    <row r="21" spans="2:8" ht="20.25" customHeight="1">
      <c r="B21" s="788"/>
      <c r="C21" s="788"/>
      <c r="D21" s="796"/>
      <c r="E21" s="788"/>
      <c r="F21" s="788"/>
      <c r="G21" s="790"/>
      <c r="H21" s="790"/>
    </row>
    <row r="22" spans="2:8" ht="20.25" customHeight="1">
      <c r="B22" s="803"/>
      <c r="C22" s="803"/>
      <c r="D22" s="804"/>
      <c r="E22" s="803"/>
      <c r="F22" s="803"/>
      <c r="G22" s="804" t="str">
        <f t="shared" ref="G22:G30" si="2">IF(C22=0,"",D22*E22*F22)</f>
        <v/>
      </c>
      <c r="H22" s="804" t="str">
        <f t="shared" ref="H22:H30" si="3">IF(C22=0,"",D22*E22*F22*15)</f>
        <v/>
      </c>
    </row>
    <row r="23" spans="2:8" ht="20.25" customHeight="1">
      <c r="B23" s="788"/>
      <c r="C23" s="788"/>
      <c r="D23" s="796"/>
      <c r="E23" s="788"/>
      <c r="F23" s="788"/>
      <c r="G23" s="790" t="str">
        <f t="shared" si="2"/>
        <v/>
      </c>
      <c r="H23" s="790" t="str">
        <f t="shared" si="3"/>
        <v/>
      </c>
    </row>
    <row r="24" spans="2:8" ht="20.25" customHeight="1">
      <c r="B24" s="803"/>
      <c r="C24" s="803"/>
      <c r="D24" s="804"/>
      <c r="E24" s="803"/>
      <c r="F24" s="803"/>
      <c r="G24" s="804" t="str">
        <f t="shared" si="2"/>
        <v/>
      </c>
      <c r="H24" s="804" t="str">
        <f t="shared" si="3"/>
        <v/>
      </c>
    </row>
    <row r="25" spans="2:8" ht="20.25" customHeight="1">
      <c r="B25" s="788"/>
      <c r="C25" s="788"/>
      <c r="D25" s="796"/>
      <c r="E25" s="788"/>
      <c r="F25" s="788"/>
      <c r="G25" s="790" t="str">
        <f t="shared" si="2"/>
        <v/>
      </c>
      <c r="H25" s="790" t="str">
        <f t="shared" si="3"/>
        <v/>
      </c>
    </row>
    <row r="26" spans="2:8" ht="20.25" customHeight="1">
      <c r="B26" s="803"/>
      <c r="C26" s="803"/>
      <c r="D26" s="804"/>
      <c r="E26" s="803"/>
      <c r="F26" s="803"/>
      <c r="G26" s="804" t="str">
        <f t="shared" si="2"/>
        <v/>
      </c>
      <c r="H26" s="804" t="str">
        <f t="shared" si="3"/>
        <v/>
      </c>
    </row>
    <row r="27" spans="2:8" ht="20.25" customHeight="1">
      <c r="B27" s="788"/>
      <c r="C27" s="788"/>
      <c r="D27" s="796"/>
      <c r="E27" s="788"/>
      <c r="F27" s="788"/>
      <c r="G27" s="790" t="str">
        <f t="shared" si="2"/>
        <v/>
      </c>
      <c r="H27" s="790" t="str">
        <f t="shared" si="3"/>
        <v/>
      </c>
    </row>
    <row r="28" spans="2:8" ht="20.25" customHeight="1">
      <c r="B28" s="803"/>
      <c r="C28" s="803"/>
      <c r="D28" s="804"/>
      <c r="E28" s="803"/>
      <c r="F28" s="803"/>
      <c r="G28" s="804" t="str">
        <f t="shared" si="2"/>
        <v/>
      </c>
      <c r="H28" s="804" t="str">
        <f t="shared" si="3"/>
        <v/>
      </c>
    </row>
    <row r="29" spans="2:8" ht="20.25" customHeight="1">
      <c r="B29" s="788"/>
      <c r="C29" s="788"/>
      <c r="D29" s="796"/>
      <c r="E29" s="788"/>
      <c r="F29" s="788"/>
      <c r="G29" s="790" t="str">
        <f t="shared" si="2"/>
        <v/>
      </c>
      <c r="H29" s="790" t="str">
        <f t="shared" si="3"/>
        <v/>
      </c>
    </row>
    <row r="30" spans="2:8" ht="20.25" customHeight="1">
      <c r="B30" s="803"/>
      <c r="C30" s="803"/>
      <c r="D30" s="804"/>
      <c r="E30" s="803"/>
      <c r="F30" s="803"/>
      <c r="G30" s="804" t="str">
        <f t="shared" si="2"/>
        <v/>
      </c>
      <c r="H30" s="804" t="str">
        <f t="shared" si="3"/>
        <v/>
      </c>
    </row>
    <row r="31" spans="2:8" ht="20.25" customHeight="1">
      <c r="B31" s="2130" t="s">
        <v>22</v>
      </c>
      <c r="C31" s="2131"/>
      <c r="D31" s="2131"/>
      <c r="E31" s="2131"/>
      <c r="F31" s="2132"/>
      <c r="G31" s="790">
        <f>SUM(G21:G30)</f>
        <v>0</v>
      </c>
      <c r="H31" s="790">
        <f>SUM(H21:H30)</f>
        <v>0</v>
      </c>
    </row>
    <row r="33" spans="2:8" ht="18.75" customHeight="1">
      <c r="B33" s="122" t="s">
        <v>594</v>
      </c>
    </row>
    <row r="34" spans="2:8" ht="33.75" customHeight="1">
      <c r="B34" s="797" t="s">
        <v>314</v>
      </c>
      <c r="C34" s="797" t="s">
        <v>98</v>
      </c>
      <c r="D34" s="2139" t="s">
        <v>595</v>
      </c>
      <c r="E34" s="2140"/>
      <c r="F34" s="798" t="s">
        <v>596</v>
      </c>
      <c r="G34" s="798" t="s">
        <v>589</v>
      </c>
      <c r="H34" s="798" t="s">
        <v>590</v>
      </c>
    </row>
    <row r="35" spans="2:8" ht="20.25" customHeight="1">
      <c r="B35" s="788"/>
      <c r="C35" s="788"/>
      <c r="D35" s="2133"/>
      <c r="E35" s="2134"/>
      <c r="F35" s="788"/>
      <c r="G35" s="790" t="str">
        <f t="shared" ref="G35:G44" si="4">IF(C35=0,"",D35*F35)</f>
        <v/>
      </c>
      <c r="H35" s="790" t="str">
        <f t="shared" ref="H35:H44" si="5">IF(C35=0,"",D35*F35*15)</f>
        <v/>
      </c>
    </row>
    <row r="36" spans="2:8" ht="20.25" customHeight="1">
      <c r="B36" s="801"/>
      <c r="C36" s="801"/>
      <c r="D36" s="2135"/>
      <c r="E36" s="2136"/>
      <c r="F36" s="801"/>
      <c r="G36" s="802" t="str">
        <f t="shared" si="4"/>
        <v/>
      </c>
      <c r="H36" s="802" t="str">
        <f t="shared" si="5"/>
        <v/>
      </c>
    </row>
    <row r="37" spans="2:8" ht="20.25" customHeight="1">
      <c r="B37" s="788"/>
      <c r="C37" s="788"/>
      <c r="D37" s="2133"/>
      <c r="E37" s="2134"/>
      <c r="F37" s="788"/>
      <c r="G37" s="790" t="str">
        <f t="shared" si="4"/>
        <v/>
      </c>
      <c r="H37" s="790" t="str">
        <f t="shared" si="5"/>
        <v/>
      </c>
    </row>
    <row r="38" spans="2:8" ht="20.25" customHeight="1">
      <c r="B38" s="801"/>
      <c r="C38" s="801"/>
      <c r="D38" s="2135"/>
      <c r="E38" s="2136"/>
      <c r="F38" s="801"/>
      <c r="G38" s="802" t="str">
        <f t="shared" si="4"/>
        <v/>
      </c>
      <c r="H38" s="802" t="str">
        <f t="shared" si="5"/>
        <v/>
      </c>
    </row>
    <row r="39" spans="2:8" ht="20.25" customHeight="1">
      <c r="B39" s="788"/>
      <c r="C39" s="788"/>
      <c r="D39" s="2133"/>
      <c r="E39" s="2134"/>
      <c r="F39" s="788"/>
      <c r="G39" s="790" t="str">
        <f t="shared" si="4"/>
        <v/>
      </c>
      <c r="H39" s="790" t="str">
        <f t="shared" si="5"/>
        <v/>
      </c>
    </row>
    <row r="40" spans="2:8" ht="20.25" customHeight="1">
      <c r="B40" s="801"/>
      <c r="C40" s="801"/>
      <c r="D40" s="2135"/>
      <c r="E40" s="2136"/>
      <c r="F40" s="801"/>
      <c r="G40" s="802" t="str">
        <f t="shared" si="4"/>
        <v/>
      </c>
      <c r="H40" s="802" t="str">
        <f t="shared" si="5"/>
        <v/>
      </c>
    </row>
    <row r="41" spans="2:8" ht="20.25" customHeight="1">
      <c r="B41" s="788"/>
      <c r="C41" s="788"/>
      <c r="D41" s="2133"/>
      <c r="E41" s="2134"/>
      <c r="F41" s="788"/>
      <c r="G41" s="790" t="str">
        <f t="shared" si="4"/>
        <v/>
      </c>
      <c r="H41" s="790" t="str">
        <f t="shared" si="5"/>
        <v/>
      </c>
    </row>
    <row r="42" spans="2:8" ht="20.25" customHeight="1">
      <c r="B42" s="801"/>
      <c r="C42" s="801"/>
      <c r="D42" s="2135"/>
      <c r="E42" s="2136"/>
      <c r="F42" s="801"/>
      <c r="G42" s="802" t="str">
        <f t="shared" si="4"/>
        <v/>
      </c>
      <c r="H42" s="802" t="str">
        <f t="shared" si="5"/>
        <v/>
      </c>
    </row>
    <row r="43" spans="2:8" ht="20.25" customHeight="1">
      <c r="B43" s="788"/>
      <c r="C43" s="788"/>
      <c r="D43" s="2133"/>
      <c r="E43" s="2134"/>
      <c r="F43" s="788"/>
      <c r="G43" s="790" t="str">
        <f t="shared" si="4"/>
        <v/>
      </c>
      <c r="H43" s="790" t="str">
        <f t="shared" si="5"/>
        <v/>
      </c>
    </row>
    <row r="44" spans="2:8" ht="20.25" customHeight="1">
      <c r="B44" s="801"/>
      <c r="C44" s="801"/>
      <c r="D44" s="2135"/>
      <c r="E44" s="2136"/>
      <c r="F44" s="801"/>
      <c r="G44" s="802" t="str">
        <f t="shared" si="4"/>
        <v/>
      </c>
      <c r="H44" s="802" t="str">
        <f t="shared" si="5"/>
        <v/>
      </c>
    </row>
    <row r="45" spans="2:8" ht="20.25" customHeight="1">
      <c r="B45" s="2130" t="s">
        <v>22</v>
      </c>
      <c r="C45" s="2131"/>
      <c r="D45" s="2131"/>
      <c r="E45" s="2131"/>
      <c r="F45" s="2132"/>
      <c r="G45" s="790">
        <f>SUM(G35:G44)</f>
        <v>0</v>
      </c>
      <c r="H45" s="790">
        <f>SUM(H35:H44)</f>
        <v>0</v>
      </c>
    </row>
    <row r="47" spans="2:8">
      <c r="B47" s="122" t="s">
        <v>619</v>
      </c>
    </row>
  </sheetData>
  <mergeCells count="25">
    <mergeCell ref="D11:E11"/>
    <mergeCell ref="D6:E6"/>
    <mergeCell ref="D7:E7"/>
    <mergeCell ref="D8:E8"/>
    <mergeCell ref="D9:E9"/>
    <mergeCell ref="D10:E10"/>
    <mergeCell ref="D38:E38"/>
    <mergeCell ref="D12:E12"/>
    <mergeCell ref="D13:E13"/>
    <mergeCell ref="D14:E14"/>
    <mergeCell ref="D15:E15"/>
    <mergeCell ref="D16:E16"/>
    <mergeCell ref="B17:F17"/>
    <mergeCell ref="B31:F31"/>
    <mergeCell ref="D34:E34"/>
    <mergeCell ref="D35:E35"/>
    <mergeCell ref="D36:E36"/>
    <mergeCell ref="D37:E37"/>
    <mergeCell ref="B45:F45"/>
    <mergeCell ref="D39:E39"/>
    <mergeCell ref="D40:E40"/>
    <mergeCell ref="D41:E41"/>
    <mergeCell ref="D42:E42"/>
    <mergeCell ref="D43:E43"/>
    <mergeCell ref="D44:E44"/>
  </mergeCells>
  <phoneticPr fontId="6"/>
  <pageMargins left="0.70866141732283472" right="0.51181102362204722" top="0.55118110236220474" bottom="0.55118110236220474" header="0.31496062992125984" footer="0.31496062992125984"/>
  <pageSetup paperSize="9" scale="87" orientation="portrait"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B1:N84"/>
  <sheetViews>
    <sheetView view="pageBreakPreview" zoomScale="85" zoomScaleNormal="115" zoomScaleSheetLayoutView="85" workbookViewId="0">
      <pane ySplit="7" topLeftCell="A8" activePane="bottomLeft" state="frozen"/>
      <selection activeCell="AJ46" sqref="AJ46"/>
      <selection pane="bottomLeft" activeCell="AJ46" sqref="AJ46"/>
    </sheetView>
  </sheetViews>
  <sheetFormatPr defaultColWidth="9" defaultRowHeight="10.8"/>
  <cols>
    <col min="1" max="1" width="2.77734375" style="742" customWidth="1"/>
    <col min="2" max="2" width="3.77734375" style="742" customWidth="1"/>
    <col min="3" max="3" width="3" style="742" customWidth="1"/>
    <col min="4" max="4" width="21.88671875" style="742" bestFit="1" customWidth="1"/>
    <col min="5" max="5" width="11.44140625" style="742" customWidth="1"/>
    <col min="6" max="6" width="9.33203125" style="742" customWidth="1"/>
    <col min="7" max="7" width="10.44140625" style="742" customWidth="1"/>
    <col min="8" max="8" width="25.44140625" style="742" customWidth="1"/>
    <col min="9" max="9" width="10" style="742" customWidth="1"/>
    <col min="10" max="10" width="10.109375" style="742" customWidth="1"/>
    <col min="11" max="11" width="10" style="742" customWidth="1"/>
    <col min="12" max="14" width="14.33203125" style="742" customWidth="1"/>
    <col min="15" max="18" width="6.44140625" style="742" customWidth="1"/>
    <col min="19" max="19" width="13.6640625" style="742" customWidth="1"/>
    <col min="20" max="16384" width="9" style="742"/>
  </cols>
  <sheetData>
    <row r="1" spans="2:14" ht="13.5" customHeight="1">
      <c r="B1" s="741"/>
    </row>
    <row r="2" spans="2:14" s="743" customFormat="1" ht="13.5" customHeight="1">
      <c r="C2" s="743" t="s">
        <v>737</v>
      </c>
    </row>
    <row r="3" spans="2:14" ht="13.5" customHeight="1">
      <c r="B3" s="741"/>
    </row>
    <row r="4" spans="2:14" s="743" customFormat="1" ht="13.5" customHeight="1"/>
    <row r="5" spans="2:14" s="743" customFormat="1" ht="13.5" customHeight="1">
      <c r="B5" s="2143" t="s">
        <v>563</v>
      </c>
      <c r="C5" s="2143" t="s">
        <v>564</v>
      </c>
      <c r="D5" s="2143" t="s">
        <v>565</v>
      </c>
      <c r="E5" s="2146" t="s">
        <v>566</v>
      </c>
      <c r="F5" s="2147"/>
      <c r="G5" s="2148"/>
      <c r="H5" s="2149" t="s">
        <v>567</v>
      </c>
      <c r="I5" s="2143" t="s">
        <v>568</v>
      </c>
      <c r="J5" s="2146" t="s">
        <v>569</v>
      </c>
      <c r="K5" s="2148"/>
      <c r="L5" s="2146" t="s">
        <v>570</v>
      </c>
      <c r="M5" s="2148"/>
      <c r="N5" s="744" t="s">
        <v>571</v>
      </c>
    </row>
    <row r="6" spans="2:14" s="743" customFormat="1" ht="13.5" customHeight="1">
      <c r="B6" s="2144"/>
      <c r="C6" s="2144"/>
      <c r="D6" s="2144"/>
      <c r="E6" s="2154" t="s">
        <v>572</v>
      </c>
      <c r="F6" s="2156" t="s">
        <v>573</v>
      </c>
      <c r="G6" s="2158" t="s">
        <v>574</v>
      </c>
      <c r="H6" s="2150"/>
      <c r="I6" s="2144"/>
      <c r="J6" s="2160" t="s">
        <v>575</v>
      </c>
      <c r="K6" s="2162" t="s">
        <v>576</v>
      </c>
      <c r="L6" s="2163" t="s">
        <v>624</v>
      </c>
      <c r="M6" s="2162" t="s">
        <v>625</v>
      </c>
      <c r="N6" s="2152" t="s">
        <v>577</v>
      </c>
    </row>
    <row r="7" spans="2:14" s="743" customFormat="1" ht="13.5" customHeight="1">
      <c r="B7" s="2144"/>
      <c r="C7" s="2145"/>
      <c r="D7" s="2145"/>
      <c r="E7" s="2155"/>
      <c r="F7" s="2157"/>
      <c r="G7" s="2159"/>
      <c r="H7" s="2151"/>
      <c r="I7" s="2145"/>
      <c r="J7" s="2161"/>
      <c r="K7" s="2159"/>
      <c r="L7" s="2164"/>
      <c r="M7" s="2159"/>
      <c r="N7" s="2153"/>
    </row>
    <row r="8" spans="2:14" s="743" customFormat="1" ht="14.25" customHeight="1">
      <c r="B8" s="808"/>
      <c r="C8" s="745"/>
      <c r="D8" s="746"/>
      <c r="E8" s="747"/>
      <c r="F8" s="748"/>
      <c r="G8" s="749">
        <f>ROUND(E8*F8,0)</f>
        <v>0</v>
      </c>
      <c r="H8" s="774"/>
      <c r="I8" s="774"/>
      <c r="J8" s="779"/>
      <c r="K8" s="750"/>
      <c r="L8" s="779">
        <f>G8*I8*J8/1000</f>
        <v>0</v>
      </c>
      <c r="M8" s="750">
        <f>G8*I8*K8/1000</f>
        <v>0</v>
      </c>
      <c r="N8" s="783">
        <f>L8-M8</f>
        <v>0</v>
      </c>
    </row>
    <row r="9" spans="2:14" s="743" customFormat="1" ht="14.25" customHeight="1">
      <c r="B9" s="751"/>
      <c r="C9" s="752"/>
      <c r="D9" s="753"/>
      <c r="E9" s="754"/>
      <c r="F9" s="755"/>
      <c r="G9" s="756">
        <f t="shared" ref="G9:G48" si="0">ROUND(E9*F9,0)</f>
        <v>0</v>
      </c>
      <c r="H9" s="775"/>
      <c r="I9" s="775"/>
      <c r="J9" s="778"/>
      <c r="K9" s="757"/>
      <c r="L9" s="778">
        <f>G9*I9*J9/1000</f>
        <v>0</v>
      </c>
      <c r="M9" s="757">
        <f>G9*I9*K9/1000</f>
        <v>0</v>
      </c>
      <c r="N9" s="784">
        <f t="shared" ref="N9:N48" si="1">L9-M9</f>
        <v>0</v>
      </c>
    </row>
    <row r="10" spans="2:14" s="743" customFormat="1" ht="14.25" customHeight="1">
      <c r="B10" s="751"/>
      <c r="C10" s="752"/>
      <c r="D10" s="746"/>
      <c r="E10" s="747"/>
      <c r="F10" s="748"/>
      <c r="G10" s="749">
        <f t="shared" si="0"/>
        <v>0</v>
      </c>
      <c r="H10" s="774"/>
      <c r="I10" s="774"/>
      <c r="J10" s="779"/>
      <c r="K10" s="750"/>
      <c r="L10" s="779">
        <f t="shared" ref="L10:L48" si="2">G10*I10*J10/1000</f>
        <v>0</v>
      </c>
      <c r="M10" s="750">
        <f t="shared" ref="M10:M48" si="3">G10*I10*K10/1000</f>
        <v>0</v>
      </c>
      <c r="N10" s="783">
        <f t="shared" si="1"/>
        <v>0</v>
      </c>
    </row>
    <row r="11" spans="2:14" s="743" customFormat="1" ht="14.25" customHeight="1">
      <c r="B11" s="751"/>
      <c r="C11" s="752"/>
      <c r="D11" s="753"/>
      <c r="E11" s="754"/>
      <c r="F11" s="755"/>
      <c r="G11" s="756">
        <f t="shared" si="0"/>
        <v>0</v>
      </c>
      <c r="H11" s="775"/>
      <c r="I11" s="775"/>
      <c r="J11" s="778"/>
      <c r="K11" s="757"/>
      <c r="L11" s="778">
        <f t="shared" si="2"/>
        <v>0</v>
      </c>
      <c r="M11" s="757">
        <f t="shared" si="3"/>
        <v>0</v>
      </c>
      <c r="N11" s="784">
        <f t="shared" si="1"/>
        <v>0</v>
      </c>
    </row>
    <row r="12" spans="2:14" s="743" customFormat="1" ht="14.25" customHeight="1">
      <c r="B12" s="751"/>
      <c r="C12" s="752"/>
      <c r="D12" s="746"/>
      <c r="E12" s="747"/>
      <c r="F12" s="748"/>
      <c r="G12" s="749">
        <f t="shared" si="0"/>
        <v>0</v>
      </c>
      <c r="H12" s="774"/>
      <c r="I12" s="774"/>
      <c r="J12" s="779"/>
      <c r="K12" s="750"/>
      <c r="L12" s="779">
        <f t="shared" si="2"/>
        <v>0</v>
      </c>
      <c r="M12" s="750">
        <f t="shared" si="3"/>
        <v>0</v>
      </c>
      <c r="N12" s="783">
        <f t="shared" si="1"/>
        <v>0</v>
      </c>
    </row>
    <row r="13" spans="2:14" s="743" customFormat="1" ht="14.25" customHeight="1">
      <c r="B13" s="751"/>
      <c r="C13" s="752"/>
      <c r="D13" s="753"/>
      <c r="E13" s="754"/>
      <c r="F13" s="755"/>
      <c r="G13" s="756">
        <f t="shared" si="0"/>
        <v>0</v>
      </c>
      <c r="H13" s="775"/>
      <c r="I13" s="775"/>
      <c r="J13" s="778"/>
      <c r="K13" s="757"/>
      <c r="L13" s="778">
        <f t="shared" si="2"/>
        <v>0</v>
      </c>
      <c r="M13" s="757">
        <f t="shared" si="3"/>
        <v>0</v>
      </c>
      <c r="N13" s="784">
        <f t="shared" si="1"/>
        <v>0</v>
      </c>
    </row>
    <row r="14" spans="2:14" s="743" customFormat="1" ht="14.25" customHeight="1">
      <c r="B14" s="751"/>
      <c r="C14" s="752"/>
      <c r="D14" s="746"/>
      <c r="E14" s="747"/>
      <c r="F14" s="748"/>
      <c r="G14" s="749">
        <f t="shared" si="0"/>
        <v>0</v>
      </c>
      <c r="H14" s="774"/>
      <c r="I14" s="774"/>
      <c r="J14" s="779"/>
      <c r="K14" s="750"/>
      <c r="L14" s="779">
        <f t="shared" si="2"/>
        <v>0</v>
      </c>
      <c r="M14" s="750">
        <f t="shared" si="3"/>
        <v>0</v>
      </c>
      <c r="N14" s="783">
        <f t="shared" si="1"/>
        <v>0</v>
      </c>
    </row>
    <row r="15" spans="2:14" s="743" customFormat="1" ht="14.25" customHeight="1">
      <c r="B15" s="751"/>
      <c r="C15" s="752"/>
      <c r="D15" s="753"/>
      <c r="E15" s="754"/>
      <c r="F15" s="755"/>
      <c r="G15" s="756">
        <f t="shared" si="0"/>
        <v>0</v>
      </c>
      <c r="H15" s="775"/>
      <c r="I15" s="775"/>
      <c r="J15" s="778"/>
      <c r="K15" s="757"/>
      <c r="L15" s="778">
        <f t="shared" si="2"/>
        <v>0</v>
      </c>
      <c r="M15" s="757">
        <f t="shared" si="3"/>
        <v>0</v>
      </c>
      <c r="N15" s="784">
        <f t="shared" si="1"/>
        <v>0</v>
      </c>
    </row>
    <row r="16" spans="2:14" s="743" customFormat="1" ht="14.25" customHeight="1">
      <c r="B16" s="751"/>
      <c r="C16" s="752"/>
      <c r="D16" s="746"/>
      <c r="E16" s="747"/>
      <c r="F16" s="748"/>
      <c r="G16" s="749">
        <f t="shared" si="0"/>
        <v>0</v>
      </c>
      <c r="H16" s="774"/>
      <c r="I16" s="774"/>
      <c r="J16" s="779"/>
      <c r="K16" s="750"/>
      <c r="L16" s="779">
        <f t="shared" si="2"/>
        <v>0</v>
      </c>
      <c r="M16" s="750">
        <f t="shared" si="3"/>
        <v>0</v>
      </c>
      <c r="N16" s="783">
        <f t="shared" si="1"/>
        <v>0</v>
      </c>
    </row>
    <row r="17" spans="2:14" s="743" customFormat="1" ht="14.25" customHeight="1">
      <c r="B17" s="751"/>
      <c r="C17" s="752"/>
      <c r="D17" s="753"/>
      <c r="E17" s="754"/>
      <c r="F17" s="755"/>
      <c r="G17" s="756">
        <f t="shared" si="0"/>
        <v>0</v>
      </c>
      <c r="H17" s="775"/>
      <c r="I17" s="775"/>
      <c r="J17" s="778"/>
      <c r="K17" s="757"/>
      <c r="L17" s="778">
        <f t="shared" si="2"/>
        <v>0</v>
      </c>
      <c r="M17" s="757">
        <f t="shared" si="3"/>
        <v>0</v>
      </c>
      <c r="N17" s="784">
        <f t="shared" si="1"/>
        <v>0</v>
      </c>
    </row>
    <row r="18" spans="2:14" s="743" customFormat="1" ht="14.25" customHeight="1">
      <c r="B18" s="751"/>
      <c r="C18" s="752"/>
      <c r="D18" s="746"/>
      <c r="E18" s="747"/>
      <c r="F18" s="748"/>
      <c r="G18" s="749">
        <f t="shared" si="0"/>
        <v>0</v>
      </c>
      <c r="H18" s="774"/>
      <c r="I18" s="774"/>
      <c r="J18" s="779"/>
      <c r="K18" s="750"/>
      <c r="L18" s="779">
        <f t="shared" si="2"/>
        <v>0</v>
      </c>
      <c r="M18" s="750">
        <f t="shared" si="3"/>
        <v>0</v>
      </c>
      <c r="N18" s="783">
        <f t="shared" si="1"/>
        <v>0</v>
      </c>
    </row>
    <row r="19" spans="2:14" s="743" customFormat="1" ht="14.25" customHeight="1">
      <c r="B19" s="751"/>
      <c r="C19" s="752"/>
      <c r="D19" s="753"/>
      <c r="E19" s="754"/>
      <c r="F19" s="755"/>
      <c r="G19" s="756">
        <f t="shared" si="0"/>
        <v>0</v>
      </c>
      <c r="H19" s="775"/>
      <c r="I19" s="775"/>
      <c r="J19" s="778"/>
      <c r="K19" s="757"/>
      <c r="L19" s="778">
        <f t="shared" si="2"/>
        <v>0</v>
      </c>
      <c r="M19" s="757">
        <f t="shared" si="3"/>
        <v>0</v>
      </c>
      <c r="N19" s="784">
        <f t="shared" si="1"/>
        <v>0</v>
      </c>
    </row>
    <row r="20" spans="2:14" s="743" customFormat="1" ht="14.25" customHeight="1">
      <c r="B20" s="751"/>
      <c r="C20" s="745"/>
      <c r="D20" s="746"/>
      <c r="E20" s="747"/>
      <c r="F20" s="748"/>
      <c r="G20" s="749">
        <f t="shared" si="0"/>
        <v>0</v>
      </c>
      <c r="H20" s="774"/>
      <c r="I20" s="774"/>
      <c r="J20" s="779"/>
      <c r="K20" s="750"/>
      <c r="L20" s="779">
        <f t="shared" si="2"/>
        <v>0</v>
      </c>
      <c r="M20" s="750">
        <f t="shared" si="3"/>
        <v>0</v>
      </c>
      <c r="N20" s="783">
        <f t="shared" si="1"/>
        <v>0</v>
      </c>
    </row>
    <row r="21" spans="2:14" s="743" customFormat="1" ht="14.25" customHeight="1">
      <c r="B21" s="751"/>
      <c r="C21" s="745"/>
      <c r="D21" s="753"/>
      <c r="E21" s="754"/>
      <c r="F21" s="755"/>
      <c r="G21" s="756">
        <f t="shared" si="0"/>
        <v>0</v>
      </c>
      <c r="H21" s="775"/>
      <c r="I21" s="775"/>
      <c r="J21" s="778"/>
      <c r="K21" s="757"/>
      <c r="L21" s="778">
        <f t="shared" si="2"/>
        <v>0</v>
      </c>
      <c r="M21" s="757">
        <f t="shared" si="3"/>
        <v>0</v>
      </c>
      <c r="N21" s="784">
        <f t="shared" si="1"/>
        <v>0</v>
      </c>
    </row>
    <row r="22" spans="2:14" s="743" customFormat="1" ht="14.25" customHeight="1">
      <c r="B22" s="751"/>
      <c r="C22" s="745"/>
      <c r="D22" s="746"/>
      <c r="E22" s="747"/>
      <c r="F22" s="748"/>
      <c r="G22" s="749">
        <f t="shared" si="0"/>
        <v>0</v>
      </c>
      <c r="H22" s="774"/>
      <c r="I22" s="774"/>
      <c r="J22" s="779"/>
      <c r="K22" s="750"/>
      <c r="L22" s="779">
        <f t="shared" si="2"/>
        <v>0</v>
      </c>
      <c r="M22" s="750">
        <f t="shared" si="3"/>
        <v>0</v>
      </c>
      <c r="N22" s="783">
        <f t="shared" si="1"/>
        <v>0</v>
      </c>
    </row>
    <row r="23" spans="2:14" s="743" customFormat="1" ht="14.25" customHeight="1">
      <c r="B23" s="751"/>
      <c r="C23" s="745"/>
      <c r="D23" s="753"/>
      <c r="E23" s="754"/>
      <c r="F23" s="755"/>
      <c r="G23" s="756">
        <f t="shared" si="0"/>
        <v>0</v>
      </c>
      <c r="H23" s="775"/>
      <c r="I23" s="775"/>
      <c r="J23" s="778"/>
      <c r="K23" s="757"/>
      <c r="L23" s="778">
        <f t="shared" si="2"/>
        <v>0</v>
      </c>
      <c r="M23" s="757">
        <f t="shared" si="3"/>
        <v>0</v>
      </c>
      <c r="N23" s="784">
        <f t="shared" si="1"/>
        <v>0</v>
      </c>
    </row>
    <row r="24" spans="2:14" s="743" customFormat="1" ht="14.25" customHeight="1">
      <c r="B24" s="751"/>
      <c r="C24" s="745"/>
      <c r="D24" s="746"/>
      <c r="E24" s="747"/>
      <c r="F24" s="748"/>
      <c r="G24" s="749">
        <f t="shared" si="0"/>
        <v>0</v>
      </c>
      <c r="H24" s="774"/>
      <c r="I24" s="774"/>
      <c r="J24" s="779"/>
      <c r="K24" s="750"/>
      <c r="L24" s="779">
        <f t="shared" si="2"/>
        <v>0</v>
      </c>
      <c r="M24" s="750">
        <f t="shared" si="3"/>
        <v>0</v>
      </c>
      <c r="N24" s="783">
        <f t="shared" si="1"/>
        <v>0</v>
      </c>
    </row>
    <row r="25" spans="2:14" s="743" customFormat="1" ht="14.25" customHeight="1">
      <c r="B25" s="751"/>
      <c r="C25" s="745"/>
      <c r="D25" s="753"/>
      <c r="E25" s="754"/>
      <c r="F25" s="755"/>
      <c r="G25" s="756">
        <f t="shared" si="0"/>
        <v>0</v>
      </c>
      <c r="H25" s="775"/>
      <c r="I25" s="775"/>
      <c r="J25" s="778"/>
      <c r="K25" s="757"/>
      <c r="L25" s="778">
        <f t="shared" si="2"/>
        <v>0</v>
      </c>
      <c r="M25" s="757">
        <f t="shared" si="3"/>
        <v>0</v>
      </c>
      <c r="N25" s="784">
        <f t="shared" si="1"/>
        <v>0</v>
      </c>
    </row>
    <row r="26" spans="2:14" s="743" customFormat="1" ht="14.25" customHeight="1">
      <c r="B26" s="751"/>
      <c r="C26" s="745"/>
      <c r="D26" s="746"/>
      <c r="E26" s="747"/>
      <c r="F26" s="748"/>
      <c r="G26" s="749">
        <f t="shared" si="0"/>
        <v>0</v>
      </c>
      <c r="H26" s="774"/>
      <c r="I26" s="774"/>
      <c r="J26" s="779"/>
      <c r="K26" s="750"/>
      <c r="L26" s="779">
        <f t="shared" si="2"/>
        <v>0</v>
      </c>
      <c r="M26" s="750">
        <f t="shared" si="3"/>
        <v>0</v>
      </c>
      <c r="N26" s="783">
        <f t="shared" si="1"/>
        <v>0</v>
      </c>
    </row>
    <row r="27" spans="2:14" s="743" customFormat="1" ht="14.25" customHeight="1">
      <c r="B27" s="751"/>
      <c r="C27" s="745"/>
      <c r="D27" s="753"/>
      <c r="E27" s="754"/>
      <c r="F27" s="755"/>
      <c r="G27" s="756">
        <f t="shared" si="0"/>
        <v>0</v>
      </c>
      <c r="H27" s="775"/>
      <c r="I27" s="775"/>
      <c r="J27" s="778"/>
      <c r="K27" s="757"/>
      <c r="L27" s="778">
        <f t="shared" si="2"/>
        <v>0</v>
      </c>
      <c r="M27" s="757">
        <f t="shared" si="3"/>
        <v>0</v>
      </c>
      <c r="N27" s="784">
        <f t="shared" si="1"/>
        <v>0</v>
      </c>
    </row>
    <row r="28" spans="2:14" s="743" customFormat="1" ht="14.25" customHeight="1">
      <c r="B28" s="751"/>
      <c r="C28" s="745"/>
      <c r="D28" s="746"/>
      <c r="E28" s="747"/>
      <c r="F28" s="748"/>
      <c r="G28" s="749">
        <f t="shared" si="0"/>
        <v>0</v>
      </c>
      <c r="H28" s="774"/>
      <c r="I28" s="774"/>
      <c r="J28" s="779"/>
      <c r="K28" s="750"/>
      <c r="L28" s="779">
        <f t="shared" si="2"/>
        <v>0</v>
      </c>
      <c r="M28" s="750">
        <f t="shared" si="3"/>
        <v>0</v>
      </c>
      <c r="N28" s="783">
        <f t="shared" si="1"/>
        <v>0</v>
      </c>
    </row>
    <row r="29" spans="2:14" s="743" customFormat="1" ht="14.25" customHeight="1">
      <c r="B29" s="751"/>
      <c r="C29" s="745"/>
      <c r="D29" s="753"/>
      <c r="E29" s="754"/>
      <c r="F29" s="755"/>
      <c r="G29" s="756">
        <f t="shared" si="0"/>
        <v>0</v>
      </c>
      <c r="H29" s="775"/>
      <c r="I29" s="775"/>
      <c r="J29" s="778"/>
      <c r="K29" s="757"/>
      <c r="L29" s="778">
        <f t="shared" si="2"/>
        <v>0</v>
      </c>
      <c r="M29" s="757">
        <f t="shared" si="3"/>
        <v>0</v>
      </c>
      <c r="N29" s="784">
        <f t="shared" si="1"/>
        <v>0</v>
      </c>
    </row>
    <row r="30" spans="2:14" s="743" customFormat="1" ht="14.25" customHeight="1">
      <c r="B30" s="751"/>
      <c r="C30" s="745"/>
      <c r="D30" s="746"/>
      <c r="E30" s="747"/>
      <c r="F30" s="748"/>
      <c r="G30" s="749">
        <f t="shared" si="0"/>
        <v>0</v>
      </c>
      <c r="H30" s="774"/>
      <c r="I30" s="774"/>
      <c r="J30" s="779"/>
      <c r="K30" s="750"/>
      <c r="L30" s="779">
        <f t="shared" si="2"/>
        <v>0</v>
      </c>
      <c r="M30" s="750">
        <f t="shared" si="3"/>
        <v>0</v>
      </c>
      <c r="N30" s="783">
        <f t="shared" si="1"/>
        <v>0</v>
      </c>
    </row>
    <row r="31" spans="2:14" s="743" customFormat="1" ht="14.25" customHeight="1">
      <c r="B31" s="751"/>
      <c r="C31" s="745"/>
      <c r="D31" s="753"/>
      <c r="E31" s="754"/>
      <c r="F31" s="755"/>
      <c r="G31" s="756">
        <f t="shared" si="0"/>
        <v>0</v>
      </c>
      <c r="H31" s="775"/>
      <c r="I31" s="775"/>
      <c r="J31" s="778"/>
      <c r="K31" s="757"/>
      <c r="L31" s="778">
        <f t="shared" si="2"/>
        <v>0</v>
      </c>
      <c r="M31" s="757">
        <f t="shared" si="3"/>
        <v>0</v>
      </c>
      <c r="N31" s="784">
        <f t="shared" si="1"/>
        <v>0</v>
      </c>
    </row>
    <row r="32" spans="2:14" s="743" customFormat="1" ht="14.25" customHeight="1">
      <c r="B32" s="751"/>
      <c r="C32" s="745"/>
      <c r="D32" s="746"/>
      <c r="E32" s="747"/>
      <c r="F32" s="748"/>
      <c r="G32" s="749">
        <f t="shared" si="0"/>
        <v>0</v>
      </c>
      <c r="H32" s="774"/>
      <c r="I32" s="774"/>
      <c r="J32" s="779"/>
      <c r="K32" s="750"/>
      <c r="L32" s="779">
        <f t="shared" si="2"/>
        <v>0</v>
      </c>
      <c r="M32" s="750">
        <f t="shared" si="3"/>
        <v>0</v>
      </c>
      <c r="N32" s="783">
        <f t="shared" si="1"/>
        <v>0</v>
      </c>
    </row>
    <row r="33" spans="2:14" s="743" customFormat="1" ht="14.25" customHeight="1">
      <c r="B33" s="751"/>
      <c r="C33" s="745"/>
      <c r="D33" s="753"/>
      <c r="E33" s="754"/>
      <c r="F33" s="755"/>
      <c r="G33" s="756">
        <f t="shared" si="0"/>
        <v>0</v>
      </c>
      <c r="H33" s="775"/>
      <c r="I33" s="775"/>
      <c r="J33" s="778"/>
      <c r="K33" s="757"/>
      <c r="L33" s="778">
        <f t="shared" si="2"/>
        <v>0</v>
      </c>
      <c r="M33" s="757">
        <f t="shared" si="3"/>
        <v>0</v>
      </c>
      <c r="N33" s="784">
        <f t="shared" si="1"/>
        <v>0</v>
      </c>
    </row>
    <row r="34" spans="2:14" s="743" customFormat="1" ht="14.25" customHeight="1">
      <c r="B34" s="751"/>
      <c r="C34" s="745"/>
      <c r="D34" s="746"/>
      <c r="E34" s="747"/>
      <c r="F34" s="748"/>
      <c r="G34" s="749">
        <f t="shared" si="0"/>
        <v>0</v>
      </c>
      <c r="H34" s="774"/>
      <c r="I34" s="774"/>
      <c r="J34" s="779"/>
      <c r="K34" s="750"/>
      <c r="L34" s="779">
        <f t="shared" si="2"/>
        <v>0</v>
      </c>
      <c r="M34" s="750">
        <f t="shared" si="3"/>
        <v>0</v>
      </c>
      <c r="N34" s="783">
        <f t="shared" si="1"/>
        <v>0</v>
      </c>
    </row>
    <row r="35" spans="2:14" s="743" customFormat="1" ht="14.25" customHeight="1">
      <c r="B35" s="751"/>
      <c r="C35" s="745"/>
      <c r="D35" s="753"/>
      <c r="E35" s="754"/>
      <c r="F35" s="755"/>
      <c r="G35" s="756">
        <f t="shared" si="0"/>
        <v>0</v>
      </c>
      <c r="H35" s="775"/>
      <c r="I35" s="775"/>
      <c r="J35" s="778"/>
      <c r="K35" s="757"/>
      <c r="L35" s="778">
        <f t="shared" si="2"/>
        <v>0</v>
      </c>
      <c r="M35" s="757">
        <f t="shared" si="3"/>
        <v>0</v>
      </c>
      <c r="N35" s="784">
        <f t="shared" si="1"/>
        <v>0</v>
      </c>
    </row>
    <row r="36" spans="2:14" s="743" customFormat="1" ht="14.25" customHeight="1">
      <c r="B36" s="751"/>
      <c r="C36" s="745"/>
      <c r="D36" s="746"/>
      <c r="E36" s="747"/>
      <c r="F36" s="748"/>
      <c r="G36" s="749">
        <f t="shared" si="0"/>
        <v>0</v>
      </c>
      <c r="H36" s="774"/>
      <c r="I36" s="774"/>
      <c r="J36" s="779"/>
      <c r="K36" s="750"/>
      <c r="L36" s="779">
        <f t="shared" si="2"/>
        <v>0</v>
      </c>
      <c r="M36" s="750">
        <f t="shared" si="3"/>
        <v>0</v>
      </c>
      <c r="N36" s="783">
        <f t="shared" si="1"/>
        <v>0</v>
      </c>
    </row>
    <row r="37" spans="2:14" s="743" customFormat="1" ht="14.25" customHeight="1">
      <c r="B37" s="751"/>
      <c r="C37" s="745"/>
      <c r="D37" s="753"/>
      <c r="E37" s="754"/>
      <c r="F37" s="755"/>
      <c r="G37" s="756">
        <f t="shared" si="0"/>
        <v>0</v>
      </c>
      <c r="H37" s="775"/>
      <c r="I37" s="775"/>
      <c r="J37" s="778"/>
      <c r="K37" s="757"/>
      <c r="L37" s="778">
        <f t="shared" si="2"/>
        <v>0</v>
      </c>
      <c r="M37" s="757">
        <f t="shared" si="3"/>
        <v>0</v>
      </c>
      <c r="N37" s="784">
        <f t="shared" si="1"/>
        <v>0</v>
      </c>
    </row>
    <row r="38" spans="2:14" s="743" customFormat="1" ht="14.25" customHeight="1">
      <c r="B38" s="751"/>
      <c r="C38" s="745"/>
      <c r="D38" s="746"/>
      <c r="E38" s="747"/>
      <c r="F38" s="748"/>
      <c r="G38" s="749">
        <f t="shared" si="0"/>
        <v>0</v>
      </c>
      <c r="H38" s="774"/>
      <c r="I38" s="774"/>
      <c r="J38" s="779"/>
      <c r="K38" s="750"/>
      <c r="L38" s="779">
        <f t="shared" si="2"/>
        <v>0</v>
      </c>
      <c r="M38" s="750">
        <f t="shared" si="3"/>
        <v>0</v>
      </c>
      <c r="N38" s="783">
        <f t="shared" si="1"/>
        <v>0</v>
      </c>
    </row>
    <row r="39" spans="2:14" s="743" customFormat="1" ht="14.25" customHeight="1">
      <c r="B39" s="751"/>
      <c r="C39" s="745"/>
      <c r="D39" s="753"/>
      <c r="E39" s="754"/>
      <c r="F39" s="755"/>
      <c r="G39" s="756">
        <f t="shared" si="0"/>
        <v>0</v>
      </c>
      <c r="H39" s="775"/>
      <c r="I39" s="775"/>
      <c r="J39" s="778"/>
      <c r="K39" s="757"/>
      <c r="L39" s="778">
        <f t="shared" si="2"/>
        <v>0</v>
      </c>
      <c r="M39" s="757">
        <f t="shared" si="3"/>
        <v>0</v>
      </c>
      <c r="N39" s="784">
        <f t="shared" si="1"/>
        <v>0</v>
      </c>
    </row>
    <row r="40" spans="2:14" s="743" customFormat="1" ht="14.25" customHeight="1">
      <c r="B40" s="751"/>
      <c r="C40" s="745"/>
      <c r="D40" s="746"/>
      <c r="E40" s="747"/>
      <c r="F40" s="748"/>
      <c r="G40" s="749">
        <f t="shared" si="0"/>
        <v>0</v>
      </c>
      <c r="H40" s="774"/>
      <c r="I40" s="774"/>
      <c r="J40" s="779"/>
      <c r="K40" s="750"/>
      <c r="L40" s="779">
        <f t="shared" si="2"/>
        <v>0</v>
      </c>
      <c r="M40" s="750">
        <f t="shared" si="3"/>
        <v>0</v>
      </c>
      <c r="N40" s="783">
        <f t="shared" si="1"/>
        <v>0</v>
      </c>
    </row>
    <row r="41" spans="2:14" s="743" customFormat="1" ht="14.25" customHeight="1">
      <c r="B41" s="751"/>
      <c r="C41" s="745"/>
      <c r="D41" s="753"/>
      <c r="E41" s="754"/>
      <c r="F41" s="755"/>
      <c r="G41" s="756">
        <f t="shared" si="0"/>
        <v>0</v>
      </c>
      <c r="H41" s="775"/>
      <c r="I41" s="775"/>
      <c r="J41" s="778"/>
      <c r="K41" s="757"/>
      <c r="L41" s="778">
        <f t="shared" si="2"/>
        <v>0</v>
      </c>
      <c r="M41" s="757">
        <f t="shared" si="3"/>
        <v>0</v>
      </c>
      <c r="N41" s="784">
        <f t="shared" si="1"/>
        <v>0</v>
      </c>
    </row>
    <row r="42" spans="2:14" s="743" customFormat="1" ht="14.25" customHeight="1">
      <c r="B42" s="751"/>
      <c r="C42" s="745"/>
      <c r="D42" s="746"/>
      <c r="E42" s="747"/>
      <c r="F42" s="748"/>
      <c r="G42" s="749">
        <f t="shared" si="0"/>
        <v>0</v>
      </c>
      <c r="H42" s="774"/>
      <c r="I42" s="774"/>
      <c r="J42" s="779"/>
      <c r="K42" s="750"/>
      <c r="L42" s="779">
        <f t="shared" si="2"/>
        <v>0</v>
      </c>
      <c r="M42" s="750">
        <f t="shared" si="3"/>
        <v>0</v>
      </c>
      <c r="N42" s="783">
        <f t="shared" si="1"/>
        <v>0</v>
      </c>
    </row>
    <row r="43" spans="2:14" s="743" customFormat="1" ht="14.25" customHeight="1">
      <c r="B43" s="751"/>
      <c r="C43" s="745"/>
      <c r="D43" s="753"/>
      <c r="E43" s="754"/>
      <c r="F43" s="755"/>
      <c r="G43" s="756">
        <f t="shared" si="0"/>
        <v>0</v>
      </c>
      <c r="H43" s="775"/>
      <c r="I43" s="775"/>
      <c r="J43" s="778"/>
      <c r="K43" s="757"/>
      <c r="L43" s="778">
        <f t="shared" si="2"/>
        <v>0</v>
      </c>
      <c r="M43" s="757">
        <f t="shared" si="3"/>
        <v>0</v>
      </c>
      <c r="N43" s="784">
        <f t="shared" si="1"/>
        <v>0</v>
      </c>
    </row>
    <row r="44" spans="2:14" s="743" customFormat="1" ht="14.25" customHeight="1">
      <c r="B44" s="751"/>
      <c r="C44" s="745"/>
      <c r="D44" s="746"/>
      <c r="E44" s="747"/>
      <c r="F44" s="748"/>
      <c r="G44" s="749">
        <f t="shared" si="0"/>
        <v>0</v>
      </c>
      <c r="H44" s="774"/>
      <c r="I44" s="774"/>
      <c r="J44" s="779"/>
      <c r="K44" s="750"/>
      <c r="L44" s="779">
        <f t="shared" si="2"/>
        <v>0</v>
      </c>
      <c r="M44" s="750">
        <f t="shared" si="3"/>
        <v>0</v>
      </c>
      <c r="N44" s="783">
        <f t="shared" si="1"/>
        <v>0</v>
      </c>
    </row>
    <row r="45" spans="2:14" s="743" customFormat="1" ht="14.25" customHeight="1">
      <c r="B45" s="751"/>
      <c r="C45" s="745"/>
      <c r="D45" s="753"/>
      <c r="E45" s="754"/>
      <c r="F45" s="755"/>
      <c r="G45" s="756">
        <f t="shared" si="0"/>
        <v>0</v>
      </c>
      <c r="H45" s="775"/>
      <c r="I45" s="775"/>
      <c r="J45" s="778"/>
      <c r="K45" s="757"/>
      <c r="L45" s="778">
        <f t="shared" si="2"/>
        <v>0</v>
      </c>
      <c r="M45" s="757">
        <f t="shared" si="3"/>
        <v>0</v>
      </c>
      <c r="N45" s="784">
        <f t="shared" si="1"/>
        <v>0</v>
      </c>
    </row>
    <row r="46" spans="2:14" s="743" customFormat="1" ht="14.25" customHeight="1">
      <c r="B46" s="751"/>
      <c r="C46" s="745"/>
      <c r="D46" s="746"/>
      <c r="E46" s="747"/>
      <c r="F46" s="748"/>
      <c r="G46" s="749">
        <f t="shared" si="0"/>
        <v>0</v>
      </c>
      <c r="H46" s="774"/>
      <c r="I46" s="774"/>
      <c r="J46" s="779"/>
      <c r="K46" s="750"/>
      <c r="L46" s="779">
        <f t="shared" si="2"/>
        <v>0</v>
      </c>
      <c r="M46" s="750">
        <f t="shared" si="3"/>
        <v>0</v>
      </c>
      <c r="N46" s="783">
        <f t="shared" si="1"/>
        <v>0</v>
      </c>
    </row>
    <row r="47" spans="2:14" s="743" customFormat="1" ht="14.25" customHeight="1">
      <c r="B47" s="751"/>
      <c r="C47" s="745"/>
      <c r="D47" s="753"/>
      <c r="E47" s="754"/>
      <c r="F47" s="755"/>
      <c r="G47" s="756">
        <f t="shared" si="0"/>
        <v>0</v>
      </c>
      <c r="H47" s="775"/>
      <c r="I47" s="775"/>
      <c r="J47" s="778"/>
      <c r="K47" s="757"/>
      <c r="L47" s="778">
        <f t="shared" si="2"/>
        <v>0</v>
      </c>
      <c r="M47" s="757">
        <f t="shared" si="3"/>
        <v>0</v>
      </c>
      <c r="N47" s="784">
        <f t="shared" si="1"/>
        <v>0</v>
      </c>
    </row>
    <row r="48" spans="2:14" s="743" customFormat="1" ht="14.25" customHeight="1">
      <c r="B48" s="751"/>
      <c r="C48" s="745"/>
      <c r="D48" s="746"/>
      <c r="E48" s="747"/>
      <c r="F48" s="748"/>
      <c r="G48" s="749">
        <f t="shared" si="0"/>
        <v>0</v>
      </c>
      <c r="H48" s="774"/>
      <c r="I48" s="774"/>
      <c r="J48" s="779"/>
      <c r="K48" s="750"/>
      <c r="L48" s="779">
        <f t="shared" si="2"/>
        <v>0</v>
      </c>
      <c r="M48" s="750">
        <f t="shared" si="3"/>
        <v>0</v>
      </c>
      <c r="N48" s="783">
        <f t="shared" si="1"/>
        <v>0</v>
      </c>
    </row>
    <row r="49" spans="2:14" ht="14.25" customHeight="1">
      <c r="B49" s="751"/>
      <c r="C49" s="745"/>
      <c r="D49" s="753"/>
      <c r="E49" s="754"/>
      <c r="F49" s="755"/>
      <c r="G49" s="756">
        <f t="shared" ref="G49:G77" si="4">ROUND(E49*F49,0)</f>
        <v>0</v>
      </c>
      <c r="H49" s="775"/>
      <c r="I49" s="775"/>
      <c r="J49" s="778"/>
      <c r="K49" s="757"/>
      <c r="L49" s="778">
        <f t="shared" ref="L49:L77" si="5">G49*I49*J49/1000</f>
        <v>0</v>
      </c>
      <c r="M49" s="757">
        <f t="shared" ref="M49:M77" si="6">G49*I49*K49/1000</f>
        <v>0</v>
      </c>
      <c r="N49" s="784">
        <f t="shared" ref="N49:N77" si="7">L49-M49</f>
        <v>0</v>
      </c>
    </row>
    <row r="50" spans="2:14" ht="14.25" customHeight="1">
      <c r="B50" s="751"/>
      <c r="C50" s="745"/>
      <c r="D50" s="746"/>
      <c r="E50" s="747"/>
      <c r="F50" s="748"/>
      <c r="G50" s="749">
        <f t="shared" si="4"/>
        <v>0</v>
      </c>
      <c r="H50" s="774"/>
      <c r="I50" s="774"/>
      <c r="J50" s="779"/>
      <c r="K50" s="750"/>
      <c r="L50" s="779">
        <f t="shared" si="5"/>
        <v>0</v>
      </c>
      <c r="M50" s="750">
        <f t="shared" si="6"/>
        <v>0</v>
      </c>
      <c r="N50" s="783">
        <f t="shared" si="7"/>
        <v>0</v>
      </c>
    </row>
    <row r="51" spans="2:14" ht="14.25" customHeight="1">
      <c r="B51" s="751"/>
      <c r="C51" s="745"/>
      <c r="D51" s="753"/>
      <c r="E51" s="754"/>
      <c r="F51" s="755"/>
      <c r="G51" s="756">
        <f t="shared" si="4"/>
        <v>0</v>
      </c>
      <c r="H51" s="775"/>
      <c r="I51" s="775"/>
      <c r="J51" s="778"/>
      <c r="K51" s="757"/>
      <c r="L51" s="778">
        <f t="shared" si="5"/>
        <v>0</v>
      </c>
      <c r="M51" s="757">
        <f t="shared" si="6"/>
        <v>0</v>
      </c>
      <c r="N51" s="784">
        <f t="shared" si="7"/>
        <v>0</v>
      </c>
    </row>
    <row r="52" spans="2:14" ht="14.25" customHeight="1">
      <c r="B52" s="751"/>
      <c r="C52" s="745"/>
      <c r="D52" s="746"/>
      <c r="E52" s="747"/>
      <c r="F52" s="748"/>
      <c r="G52" s="749">
        <f t="shared" si="4"/>
        <v>0</v>
      </c>
      <c r="H52" s="774"/>
      <c r="I52" s="774"/>
      <c r="J52" s="779"/>
      <c r="K52" s="750"/>
      <c r="L52" s="779">
        <f t="shared" si="5"/>
        <v>0</v>
      </c>
      <c r="M52" s="750">
        <f t="shared" si="6"/>
        <v>0</v>
      </c>
      <c r="N52" s="783">
        <f t="shared" si="7"/>
        <v>0</v>
      </c>
    </row>
    <row r="53" spans="2:14" ht="14.25" customHeight="1">
      <c r="B53" s="751"/>
      <c r="C53" s="745"/>
      <c r="D53" s="753"/>
      <c r="E53" s="754"/>
      <c r="F53" s="755"/>
      <c r="G53" s="756">
        <f t="shared" si="4"/>
        <v>0</v>
      </c>
      <c r="H53" s="775"/>
      <c r="I53" s="775"/>
      <c r="J53" s="778"/>
      <c r="K53" s="757"/>
      <c r="L53" s="778">
        <f t="shared" si="5"/>
        <v>0</v>
      </c>
      <c r="M53" s="757">
        <f t="shared" si="6"/>
        <v>0</v>
      </c>
      <c r="N53" s="784">
        <f t="shared" si="7"/>
        <v>0</v>
      </c>
    </row>
    <row r="54" spans="2:14" ht="14.25" customHeight="1">
      <c r="B54" s="751"/>
      <c r="C54" s="745"/>
      <c r="D54" s="746"/>
      <c r="E54" s="747"/>
      <c r="F54" s="748"/>
      <c r="G54" s="749">
        <f t="shared" si="4"/>
        <v>0</v>
      </c>
      <c r="H54" s="774"/>
      <c r="I54" s="774"/>
      <c r="J54" s="779"/>
      <c r="K54" s="750"/>
      <c r="L54" s="779">
        <f t="shared" si="5"/>
        <v>0</v>
      </c>
      <c r="M54" s="750">
        <f t="shared" si="6"/>
        <v>0</v>
      </c>
      <c r="N54" s="783">
        <f t="shared" si="7"/>
        <v>0</v>
      </c>
    </row>
    <row r="55" spans="2:14" ht="14.25" customHeight="1">
      <c r="B55" s="751"/>
      <c r="C55" s="745"/>
      <c r="D55" s="753"/>
      <c r="E55" s="754"/>
      <c r="F55" s="755"/>
      <c r="G55" s="756">
        <f t="shared" si="4"/>
        <v>0</v>
      </c>
      <c r="H55" s="775"/>
      <c r="I55" s="775"/>
      <c r="J55" s="778"/>
      <c r="K55" s="757"/>
      <c r="L55" s="778">
        <f t="shared" si="5"/>
        <v>0</v>
      </c>
      <c r="M55" s="757">
        <f t="shared" si="6"/>
        <v>0</v>
      </c>
      <c r="N55" s="784">
        <f t="shared" si="7"/>
        <v>0</v>
      </c>
    </row>
    <row r="56" spans="2:14" ht="14.25" customHeight="1">
      <c r="B56" s="751"/>
      <c r="C56" s="745"/>
      <c r="D56" s="746"/>
      <c r="E56" s="747"/>
      <c r="F56" s="748"/>
      <c r="G56" s="749">
        <f t="shared" si="4"/>
        <v>0</v>
      </c>
      <c r="H56" s="774"/>
      <c r="I56" s="774"/>
      <c r="J56" s="779"/>
      <c r="K56" s="750"/>
      <c r="L56" s="779">
        <f t="shared" si="5"/>
        <v>0</v>
      </c>
      <c r="M56" s="750">
        <f t="shared" si="6"/>
        <v>0</v>
      </c>
      <c r="N56" s="783">
        <f t="shared" si="7"/>
        <v>0</v>
      </c>
    </row>
    <row r="57" spans="2:14" ht="14.25" customHeight="1">
      <c r="B57" s="751"/>
      <c r="C57" s="745"/>
      <c r="D57" s="753"/>
      <c r="E57" s="754"/>
      <c r="F57" s="755"/>
      <c r="G57" s="756">
        <f t="shared" si="4"/>
        <v>0</v>
      </c>
      <c r="H57" s="775"/>
      <c r="I57" s="775"/>
      <c r="J57" s="778"/>
      <c r="K57" s="757"/>
      <c r="L57" s="778">
        <f t="shared" si="5"/>
        <v>0</v>
      </c>
      <c r="M57" s="757">
        <f t="shared" si="6"/>
        <v>0</v>
      </c>
      <c r="N57" s="784">
        <f t="shared" si="7"/>
        <v>0</v>
      </c>
    </row>
    <row r="58" spans="2:14" ht="14.25" customHeight="1">
      <c r="B58" s="751"/>
      <c r="C58" s="745"/>
      <c r="D58" s="746"/>
      <c r="E58" s="747"/>
      <c r="F58" s="748"/>
      <c r="G58" s="749">
        <f t="shared" si="4"/>
        <v>0</v>
      </c>
      <c r="H58" s="774"/>
      <c r="I58" s="774"/>
      <c r="J58" s="779"/>
      <c r="K58" s="750"/>
      <c r="L58" s="779">
        <f t="shared" si="5"/>
        <v>0</v>
      </c>
      <c r="M58" s="750">
        <f t="shared" si="6"/>
        <v>0</v>
      </c>
      <c r="N58" s="783">
        <f t="shared" si="7"/>
        <v>0</v>
      </c>
    </row>
    <row r="59" spans="2:14" ht="14.25" customHeight="1">
      <c r="B59" s="751"/>
      <c r="C59" s="745"/>
      <c r="D59" s="753"/>
      <c r="E59" s="754"/>
      <c r="F59" s="755"/>
      <c r="G59" s="756">
        <f t="shared" si="4"/>
        <v>0</v>
      </c>
      <c r="H59" s="775"/>
      <c r="I59" s="775"/>
      <c r="J59" s="778"/>
      <c r="K59" s="757"/>
      <c r="L59" s="778">
        <f t="shared" si="5"/>
        <v>0</v>
      </c>
      <c r="M59" s="757">
        <f t="shared" si="6"/>
        <v>0</v>
      </c>
      <c r="N59" s="784">
        <f t="shared" si="7"/>
        <v>0</v>
      </c>
    </row>
    <row r="60" spans="2:14" ht="14.25" customHeight="1">
      <c r="B60" s="751"/>
      <c r="C60" s="745"/>
      <c r="D60" s="746"/>
      <c r="E60" s="747"/>
      <c r="F60" s="748"/>
      <c r="G60" s="749">
        <f t="shared" si="4"/>
        <v>0</v>
      </c>
      <c r="H60" s="774"/>
      <c r="I60" s="774"/>
      <c r="J60" s="779"/>
      <c r="K60" s="750"/>
      <c r="L60" s="779">
        <f t="shared" si="5"/>
        <v>0</v>
      </c>
      <c r="M60" s="750">
        <f t="shared" si="6"/>
        <v>0</v>
      </c>
      <c r="N60" s="783">
        <f t="shared" si="7"/>
        <v>0</v>
      </c>
    </row>
    <row r="61" spans="2:14" ht="14.25" customHeight="1">
      <c r="B61" s="751"/>
      <c r="C61" s="745"/>
      <c r="D61" s="753"/>
      <c r="E61" s="754"/>
      <c r="F61" s="755"/>
      <c r="G61" s="756">
        <f t="shared" si="4"/>
        <v>0</v>
      </c>
      <c r="H61" s="775"/>
      <c r="I61" s="775"/>
      <c r="J61" s="778"/>
      <c r="K61" s="757"/>
      <c r="L61" s="778">
        <f t="shared" si="5"/>
        <v>0</v>
      </c>
      <c r="M61" s="757">
        <f t="shared" si="6"/>
        <v>0</v>
      </c>
      <c r="N61" s="784">
        <f t="shared" si="7"/>
        <v>0</v>
      </c>
    </row>
    <row r="62" spans="2:14" ht="14.25" customHeight="1">
      <c r="B62" s="751"/>
      <c r="C62" s="745"/>
      <c r="D62" s="746"/>
      <c r="E62" s="747"/>
      <c r="F62" s="748"/>
      <c r="G62" s="749">
        <f t="shared" si="4"/>
        <v>0</v>
      </c>
      <c r="H62" s="774"/>
      <c r="I62" s="774"/>
      <c r="J62" s="779"/>
      <c r="K62" s="750"/>
      <c r="L62" s="779">
        <f t="shared" si="5"/>
        <v>0</v>
      </c>
      <c r="M62" s="750">
        <f t="shared" si="6"/>
        <v>0</v>
      </c>
      <c r="N62" s="783">
        <f t="shared" si="7"/>
        <v>0</v>
      </c>
    </row>
    <row r="63" spans="2:14" ht="14.25" customHeight="1">
      <c r="B63" s="751"/>
      <c r="C63" s="745"/>
      <c r="D63" s="753"/>
      <c r="E63" s="754"/>
      <c r="F63" s="755"/>
      <c r="G63" s="756">
        <f t="shared" si="4"/>
        <v>0</v>
      </c>
      <c r="H63" s="775"/>
      <c r="I63" s="775"/>
      <c r="J63" s="778"/>
      <c r="K63" s="757"/>
      <c r="L63" s="778">
        <f t="shared" si="5"/>
        <v>0</v>
      </c>
      <c r="M63" s="757">
        <f t="shared" si="6"/>
        <v>0</v>
      </c>
      <c r="N63" s="784">
        <f t="shared" si="7"/>
        <v>0</v>
      </c>
    </row>
    <row r="64" spans="2:14" ht="14.25" customHeight="1">
      <c r="B64" s="751"/>
      <c r="C64" s="745"/>
      <c r="D64" s="746"/>
      <c r="E64" s="747"/>
      <c r="F64" s="748"/>
      <c r="G64" s="749">
        <f t="shared" si="4"/>
        <v>0</v>
      </c>
      <c r="H64" s="774"/>
      <c r="I64" s="774"/>
      <c r="J64" s="779"/>
      <c r="K64" s="750"/>
      <c r="L64" s="779">
        <f t="shared" si="5"/>
        <v>0</v>
      </c>
      <c r="M64" s="750">
        <f t="shared" si="6"/>
        <v>0</v>
      </c>
      <c r="N64" s="783">
        <f t="shared" si="7"/>
        <v>0</v>
      </c>
    </row>
    <row r="65" spans="2:14" ht="14.25" customHeight="1">
      <c r="B65" s="751"/>
      <c r="C65" s="745"/>
      <c r="D65" s="753"/>
      <c r="E65" s="754"/>
      <c r="F65" s="755"/>
      <c r="G65" s="756">
        <f t="shared" si="4"/>
        <v>0</v>
      </c>
      <c r="H65" s="775"/>
      <c r="I65" s="775"/>
      <c r="J65" s="778"/>
      <c r="K65" s="757"/>
      <c r="L65" s="778">
        <f t="shared" si="5"/>
        <v>0</v>
      </c>
      <c r="M65" s="757">
        <f t="shared" si="6"/>
        <v>0</v>
      </c>
      <c r="N65" s="784">
        <f t="shared" si="7"/>
        <v>0</v>
      </c>
    </row>
    <row r="66" spans="2:14" ht="14.25" customHeight="1">
      <c r="B66" s="751"/>
      <c r="C66" s="745"/>
      <c r="D66" s="746"/>
      <c r="E66" s="747"/>
      <c r="F66" s="748"/>
      <c r="G66" s="749">
        <f t="shared" si="4"/>
        <v>0</v>
      </c>
      <c r="H66" s="774"/>
      <c r="I66" s="774"/>
      <c r="J66" s="779"/>
      <c r="K66" s="750"/>
      <c r="L66" s="779">
        <f t="shared" si="5"/>
        <v>0</v>
      </c>
      <c r="M66" s="750">
        <f t="shared" si="6"/>
        <v>0</v>
      </c>
      <c r="N66" s="783">
        <f t="shared" si="7"/>
        <v>0</v>
      </c>
    </row>
    <row r="67" spans="2:14" ht="14.25" customHeight="1">
      <c r="B67" s="751"/>
      <c r="C67" s="745"/>
      <c r="D67" s="753"/>
      <c r="E67" s="754"/>
      <c r="F67" s="755"/>
      <c r="G67" s="756">
        <f t="shared" si="4"/>
        <v>0</v>
      </c>
      <c r="H67" s="775"/>
      <c r="I67" s="775"/>
      <c r="J67" s="778"/>
      <c r="K67" s="757"/>
      <c r="L67" s="778">
        <f t="shared" si="5"/>
        <v>0</v>
      </c>
      <c r="M67" s="757">
        <f t="shared" si="6"/>
        <v>0</v>
      </c>
      <c r="N67" s="784">
        <f t="shared" si="7"/>
        <v>0</v>
      </c>
    </row>
    <row r="68" spans="2:14" ht="14.25" customHeight="1">
      <c r="B68" s="751"/>
      <c r="C68" s="745"/>
      <c r="D68" s="746"/>
      <c r="E68" s="747"/>
      <c r="F68" s="748"/>
      <c r="G68" s="749">
        <f t="shared" si="4"/>
        <v>0</v>
      </c>
      <c r="H68" s="774"/>
      <c r="I68" s="774"/>
      <c r="J68" s="779"/>
      <c r="K68" s="750"/>
      <c r="L68" s="779">
        <f t="shared" si="5"/>
        <v>0</v>
      </c>
      <c r="M68" s="750">
        <f t="shared" si="6"/>
        <v>0</v>
      </c>
      <c r="N68" s="783">
        <f t="shared" si="7"/>
        <v>0</v>
      </c>
    </row>
    <row r="69" spans="2:14" ht="14.25" customHeight="1">
      <c r="B69" s="751"/>
      <c r="C69" s="745"/>
      <c r="D69" s="753"/>
      <c r="E69" s="754"/>
      <c r="F69" s="755"/>
      <c r="G69" s="756">
        <f t="shared" si="4"/>
        <v>0</v>
      </c>
      <c r="H69" s="775"/>
      <c r="I69" s="775"/>
      <c r="J69" s="778"/>
      <c r="K69" s="757"/>
      <c r="L69" s="778">
        <f t="shared" si="5"/>
        <v>0</v>
      </c>
      <c r="M69" s="757">
        <f t="shared" si="6"/>
        <v>0</v>
      </c>
      <c r="N69" s="784">
        <f t="shared" si="7"/>
        <v>0</v>
      </c>
    </row>
    <row r="70" spans="2:14" ht="14.25" customHeight="1">
      <c r="B70" s="751"/>
      <c r="C70" s="745"/>
      <c r="D70" s="746"/>
      <c r="E70" s="747"/>
      <c r="F70" s="748"/>
      <c r="G70" s="749">
        <f t="shared" si="4"/>
        <v>0</v>
      </c>
      <c r="H70" s="774"/>
      <c r="I70" s="774"/>
      <c r="J70" s="779"/>
      <c r="K70" s="750"/>
      <c r="L70" s="779">
        <f t="shared" si="5"/>
        <v>0</v>
      </c>
      <c r="M70" s="750">
        <f t="shared" si="6"/>
        <v>0</v>
      </c>
      <c r="N70" s="783">
        <f t="shared" si="7"/>
        <v>0</v>
      </c>
    </row>
    <row r="71" spans="2:14" ht="14.25" customHeight="1">
      <c r="B71" s="751"/>
      <c r="C71" s="745"/>
      <c r="D71" s="753"/>
      <c r="E71" s="754"/>
      <c r="F71" s="755"/>
      <c r="G71" s="756">
        <f t="shared" si="4"/>
        <v>0</v>
      </c>
      <c r="H71" s="775"/>
      <c r="I71" s="775"/>
      <c r="J71" s="778"/>
      <c r="K71" s="757"/>
      <c r="L71" s="778">
        <f t="shared" si="5"/>
        <v>0</v>
      </c>
      <c r="M71" s="757">
        <f t="shared" si="6"/>
        <v>0</v>
      </c>
      <c r="N71" s="784">
        <f t="shared" si="7"/>
        <v>0</v>
      </c>
    </row>
    <row r="72" spans="2:14" ht="14.25" customHeight="1">
      <c r="B72" s="751"/>
      <c r="C72" s="745"/>
      <c r="D72" s="746"/>
      <c r="E72" s="747"/>
      <c r="F72" s="748"/>
      <c r="G72" s="749">
        <f t="shared" si="4"/>
        <v>0</v>
      </c>
      <c r="H72" s="774"/>
      <c r="I72" s="774"/>
      <c r="J72" s="779"/>
      <c r="K72" s="750"/>
      <c r="L72" s="779">
        <f t="shared" si="5"/>
        <v>0</v>
      </c>
      <c r="M72" s="750">
        <f t="shared" si="6"/>
        <v>0</v>
      </c>
      <c r="N72" s="783">
        <f t="shared" si="7"/>
        <v>0</v>
      </c>
    </row>
    <row r="73" spans="2:14" ht="14.25" customHeight="1">
      <c r="B73" s="751"/>
      <c r="C73" s="745"/>
      <c r="D73" s="753"/>
      <c r="E73" s="754"/>
      <c r="F73" s="755"/>
      <c r="G73" s="756">
        <f t="shared" si="4"/>
        <v>0</v>
      </c>
      <c r="H73" s="775"/>
      <c r="I73" s="775"/>
      <c r="J73" s="778"/>
      <c r="K73" s="757"/>
      <c r="L73" s="778">
        <f t="shared" si="5"/>
        <v>0</v>
      </c>
      <c r="M73" s="757">
        <f t="shared" si="6"/>
        <v>0</v>
      </c>
      <c r="N73" s="784">
        <f t="shared" si="7"/>
        <v>0</v>
      </c>
    </row>
    <row r="74" spans="2:14" ht="14.25" customHeight="1">
      <c r="B74" s="751"/>
      <c r="C74" s="745"/>
      <c r="D74" s="746"/>
      <c r="E74" s="747"/>
      <c r="F74" s="748"/>
      <c r="G74" s="749">
        <f t="shared" si="4"/>
        <v>0</v>
      </c>
      <c r="H74" s="774"/>
      <c r="I74" s="774"/>
      <c r="J74" s="779"/>
      <c r="K74" s="750"/>
      <c r="L74" s="779">
        <f t="shared" si="5"/>
        <v>0</v>
      </c>
      <c r="M74" s="750">
        <f t="shared" si="6"/>
        <v>0</v>
      </c>
      <c r="N74" s="783">
        <f t="shared" si="7"/>
        <v>0</v>
      </c>
    </row>
    <row r="75" spans="2:14" ht="14.25" customHeight="1">
      <c r="B75" s="751"/>
      <c r="C75" s="745"/>
      <c r="D75" s="753"/>
      <c r="E75" s="754"/>
      <c r="F75" s="755"/>
      <c r="G75" s="756">
        <f t="shared" si="4"/>
        <v>0</v>
      </c>
      <c r="H75" s="775"/>
      <c r="I75" s="775"/>
      <c r="J75" s="778"/>
      <c r="K75" s="757"/>
      <c r="L75" s="778">
        <f t="shared" si="5"/>
        <v>0</v>
      </c>
      <c r="M75" s="757">
        <f t="shared" si="6"/>
        <v>0</v>
      </c>
      <c r="N75" s="784">
        <f t="shared" si="7"/>
        <v>0</v>
      </c>
    </row>
    <row r="76" spans="2:14" ht="14.25" customHeight="1">
      <c r="B76" s="751"/>
      <c r="C76" s="745"/>
      <c r="D76" s="746"/>
      <c r="E76" s="747"/>
      <c r="F76" s="748"/>
      <c r="G76" s="749">
        <f t="shared" si="4"/>
        <v>0</v>
      </c>
      <c r="H76" s="774"/>
      <c r="I76" s="774"/>
      <c r="J76" s="779"/>
      <c r="K76" s="750"/>
      <c r="L76" s="779">
        <f t="shared" si="5"/>
        <v>0</v>
      </c>
      <c r="M76" s="750">
        <f t="shared" si="6"/>
        <v>0</v>
      </c>
      <c r="N76" s="783">
        <f t="shared" si="7"/>
        <v>0</v>
      </c>
    </row>
    <row r="77" spans="2:14" ht="14.25" customHeight="1" thickBot="1">
      <c r="B77" s="751"/>
      <c r="C77" s="745"/>
      <c r="D77" s="753"/>
      <c r="E77" s="754"/>
      <c r="F77" s="755"/>
      <c r="G77" s="756">
        <f t="shared" si="4"/>
        <v>0</v>
      </c>
      <c r="H77" s="776"/>
      <c r="I77" s="776"/>
      <c r="J77" s="778"/>
      <c r="K77" s="782"/>
      <c r="L77" s="778">
        <f t="shared" si="5"/>
        <v>0</v>
      </c>
      <c r="M77" s="757">
        <f t="shared" si="6"/>
        <v>0</v>
      </c>
      <c r="N77" s="784">
        <f t="shared" si="7"/>
        <v>0</v>
      </c>
    </row>
    <row r="78" spans="2:14" ht="14.25" customHeight="1" thickTop="1">
      <c r="B78" s="758" t="s">
        <v>578</v>
      </c>
      <c r="C78" s="759"/>
      <c r="D78" s="760"/>
      <c r="E78" s="761"/>
      <c r="F78" s="762"/>
      <c r="G78" s="763"/>
      <c r="H78" s="777"/>
      <c r="I78" s="780"/>
      <c r="J78" s="781"/>
      <c r="K78" s="762"/>
      <c r="L78" s="764"/>
      <c r="M78" s="765"/>
      <c r="N78" s="766">
        <f>SUM(N8:N77)</f>
        <v>0</v>
      </c>
    </row>
    <row r="79" spans="2:14" ht="14.25" customHeight="1">
      <c r="B79" s="767"/>
      <c r="C79" s="767"/>
      <c r="D79" s="767"/>
      <c r="E79" s="767"/>
      <c r="F79" s="767"/>
      <c r="G79" s="767"/>
      <c r="H79" s="767"/>
      <c r="I79" s="767"/>
      <c r="J79" s="767"/>
      <c r="K79" s="767"/>
      <c r="L79" s="767"/>
      <c r="M79" s="767"/>
      <c r="N79" s="767"/>
    </row>
    <row r="80" spans="2:14" ht="14.25" customHeight="1">
      <c r="B80" s="767"/>
      <c r="C80" s="768"/>
      <c r="D80" s="767"/>
      <c r="E80" s="767"/>
      <c r="F80" s="767"/>
      <c r="G80" s="767"/>
      <c r="H80" s="767"/>
      <c r="I80" s="767"/>
      <c r="J80" s="767"/>
      <c r="K80" s="767"/>
      <c r="L80" s="767"/>
      <c r="M80" s="767"/>
      <c r="N80" s="767"/>
    </row>
    <row r="81" spans="2:14" ht="14.25" customHeight="1">
      <c r="B81" s="767"/>
      <c r="C81" s="768"/>
      <c r="D81" s="767"/>
      <c r="E81" s="767"/>
      <c r="F81" s="767"/>
      <c r="G81" s="767"/>
      <c r="H81" s="767"/>
      <c r="I81" s="767"/>
      <c r="J81" s="767"/>
      <c r="K81" s="767"/>
      <c r="L81" s="767"/>
      <c r="M81" s="767"/>
      <c r="N81" s="767"/>
    </row>
    <row r="82" spans="2:14" s="772" customFormat="1" ht="14.25" customHeight="1">
      <c r="B82" s="769"/>
      <c r="C82" s="768"/>
      <c r="D82" s="770"/>
      <c r="E82" s="771"/>
      <c r="F82" s="771"/>
      <c r="G82" s="771"/>
      <c r="H82" s="771"/>
      <c r="I82" s="771"/>
      <c r="J82" s="771"/>
      <c r="K82" s="771"/>
      <c r="L82" s="771"/>
      <c r="M82" s="771"/>
      <c r="N82" s="771"/>
    </row>
    <row r="83" spans="2:14" s="772" customFormat="1" ht="14.25" customHeight="1">
      <c r="B83" s="773"/>
      <c r="C83" s="768"/>
      <c r="D83" s="770"/>
      <c r="E83" s="771"/>
      <c r="F83" s="771"/>
      <c r="G83" s="771"/>
      <c r="H83" s="771"/>
      <c r="I83" s="771"/>
      <c r="J83" s="771"/>
      <c r="K83" s="771"/>
      <c r="L83" s="771"/>
      <c r="M83" s="771"/>
      <c r="N83" s="771"/>
    </row>
    <row r="84" spans="2:14" s="772" customFormat="1" ht="14.25" customHeight="1">
      <c r="B84" s="773"/>
      <c r="C84" s="768"/>
      <c r="D84" s="770"/>
      <c r="E84" s="771"/>
      <c r="F84" s="771"/>
      <c r="G84" s="771"/>
      <c r="H84" s="771"/>
      <c r="I84" s="771"/>
      <c r="J84" s="771"/>
      <c r="K84" s="771"/>
      <c r="L84" s="771"/>
      <c r="M84" s="771"/>
      <c r="N84" s="771"/>
    </row>
  </sheetData>
  <mergeCells count="16">
    <mergeCell ref="N6:N7"/>
    <mergeCell ref="J5:K5"/>
    <mergeCell ref="L5:M5"/>
    <mergeCell ref="E6:E7"/>
    <mergeCell ref="F6:F7"/>
    <mergeCell ref="G6:G7"/>
    <mergeCell ref="J6:J7"/>
    <mergeCell ref="K6:K7"/>
    <mergeCell ref="L6:L7"/>
    <mergeCell ref="M6:M7"/>
    <mergeCell ref="I5:I7"/>
    <mergeCell ref="B5:B7"/>
    <mergeCell ref="C5:C7"/>
    <mergeCell ref="D5:D7"/>
    <mergeCell ref="E5:G5"/>
    <mergeCell ref="H5:H7"/>
  </mergeCells>
  <phoneticPr fontId="6"/>
  <pageMargins left="0.70866141732283472" right="0.70866141732283472" top="0.74803149606299213" bottom="0.74803149606299213" header="0.31496062992125984" footer="0.31496062992125984"/>
  <pageSetup paperSize="9" scale="79" fitToHeight="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82988-5921-4CAF-BF67-C5868612E503}">
  <dimension ref="A1:P52"/>
  <sheetViews>
    <sheetView view="pageBreakPreview" topLeftCell="A22" zoomScaleNormal="100" zoomScaleSheetLayoutView="100" workbookViewId="0">
      <selection activeCell="AJ46" sqref="AJ46"/>
    </sheetView>
  </sheetViews>
  <sheetFormatPr defaultRowHeight="13.2"/>
  <cols>
    <col min="1" max="1" width="5.109375" customWidth="1"/>
    <col min="2" max="2" width="5.44140625" customWidth="1"/>
    <col min="3" max="3" width="5.21875" customWidth="1"/>
    <col min="4" max="4" width="5.77734375" customWidth="1"/>
    <col min="5" max="8" width="5.44140625" customWidth="1"/>
    <col min="9" max="9" width="5.33203125" customWidth="1"/>
    <col min="10" max="11" width="5.6640625" customWidth="1"/>
    <col min="12" max="12" width="5.33203125" customWidth="1"/>
    <col min="13" max="13" width="5.6640625" customWidth="1"/>
    <col min="14" max="14" width="5.33203125" customWidth="1"/>
    <col min="15" max="15" width="5.6640625" customWidth="1"/>
    <col min="16" max="16" width="5.33203125" customWidth="1"/>
    <col min="17" max="17" width="5.6640625" customWidth="1"/>
    <col min="18" max="18" width="5.33203125" customWidth="1"/>
  </cols>
  <sheetData>
    <row r="1" spans="1:16" ht="21" customHeight="1">
      <c r="O1" s="1307" t="s">
        <v>806</v>
      </c>
      <c r="P1" s="1307"/>
    </row>
    <row r="2" spans="1:16" ht="21.75" customHeight="1"/>
    <row r="3" spans="1:16" ht="21" customHeight="1"/>
    <row r="4" spans="1:16" ht="21.75" customHeight="1"/>
    <row r="5" spans="1:16" ht="21" customHeight="1"/>
    <row r="6" spans="1:16" ht="21.75" customHeight="1">
      <c r="A6" s="1303" t="s">
        <v>772</v>
      </c>
      <c r="B6" s="1303"/>
      <c r="C6" s="1303"/>
      <c r="D6" s="1303"/>
      <c r="E6" s="1303"/>
      <c r="F6" s="1303"/>
      <c r="G6" s="1303"/>
      <c r="H6" s="1303"/>
      <c r="I6" s="1303"/>
      <c r="J6" s="1303"/>
      <c r="K6" s="1303"/>
    </row>
    <row r="7" spans="1:16" ht="21" customHeight="1">
      <c r="A7" s="1303"/>
      <c r="B7" s="1303"/>
      <c r="C7" s="1303"/>
      <c r="D7" s="1303"/>
      <c r="E7" s="1303"/>
      <c r="F7" s="1303"/>
      <c r="G7" s="1303"/>
      <c r="H7" s="1303"/>
      <c r="I7" s="1303"/>
      <c r="J7" s="1303"/>
      <c r="K7" s="1303"/>
    </row>
    <row r="8" spans="1:16" ht="21.75" customHeight="1"/>
    <row r="9" spans="1:16" ht="21.75" customHeight="1">
      <c r="A9" s="1304" t="s">
        <v>769</v>
      </c>
      <c r="B9" s="1304"/>
      <c r="C9" s="1304"/>
      <c r="D9" s="1304"/>
      <c r="E9" s="1304"/>
      <c r="F9" s="1304"/>
      <c r="G9" s="1304"/>
      <c r="H9" s="1304"/>
      <c r="I9" s="1304"/>
      <c r="J9" s="1304"/>
      <c r="K9" s="1304"/>
      <c r="L9" s="1304"/>
      <c r="M9" s="1304"/>
      <c r="N9" s="1304"/>
      <c r="O9" s="1304"/>
      <c r="P9" s="1304"/>
    </row>
    <row r="10" spans="1:16" ht="21" customHeight="1">
      <c r="A10" s="1304"/>
      <c r="B10" s="1304"/>
      <c r="C10" s="1304"/>
      <c r="D10" s="1304"/>
      <c r="E10" s="1304"/>
      <c r="F10" s="1304"/>
      <c r="G10" s="1304"/>
      <c r="H10" s="1304"/>
      <c r="I10" s="1304"/>
      <c r="J10" s="1304"/>
      <c r="K10" s="1304"/>
      <c r="L10" s="1304"/>
      <c r="M10" s="1304"/>
      <c r="N10" s="1304"/>
      <c r="O10" s="1304"/>
      <c r="P10" s="1304"/>
    </row>
    <row r="11" spans="1:16" ht="21.75" customHeight="1">
      <c r="A11" s="1298" t="s">
        <v>638</v>
      </c>
      <c r="B11" s="1308"/>
      <c r="C11" s="1308"/>
      <c r="D11" s="1308"/>
      <c r="E11" s="1308"/>
      <c r="F11" s="1308"/>
      <c r="G11" s="1308"/>
      <c r="H11" s="1308"/>
      <c r="I11" s="1308"/>
      <c r="J11" s="1308"/>
      <c r="K11" s="1308"/>
      <c r="L11" s="1308"/>
      <c r="M11" s="1308"/>
      <c r="N11" s="1308"/>
      <c r="O11" s="1308"/>
      <c r="P11" s="1308"/>
    </row>
    <row r="12" spans="1:16" ht="21" customHeight="1"/>
    <row r="13" spans="1:16" s="122" customFormat="1" ht="21.75" customHeight="1">
      <c r="F13" s="1077" t="s">
        <v>255</v>
      </c>
      <c r="G13" s="1079" t="str">
        <f>様式7!$F$4</f>
        <v>○○○○○○○○○○○ＥＳＣＯ事業</v>
      </c>
      <c r="H13"/>
    </row>
    <row r="14" spans="1:16" s="122" customFormat="1" ht="21.75" customHeight="1">
      <c r="G14" s="122" t="s">
        <v>605</v>
      </c>
    </row>
    <row r="15" spans="1:16" s="122" customFormat="1" ht="21" customHeight="1"/>
    <row r="16" spans="1:16" s="122" customFormat="1" ht="21.75" customHeight="1">
      <c r="F16" s="1077" t="s">
        <v>258</v>
      </c>
      <c r="G16" s="122" t="s">
        <v>259</v>
      </c>
    </row>
    <row r="17" spans="2:10" s="122" customFormat="1" ht="21.75" customHeight="1"/>
    <row r="18" spans="2:10" s="122" customFormat="1" ht="21" customHeight="1"/>
    <row r="19" spans="2:10" s="122" customFormat="1" ht="21.75" customHeight="1"/>
    <row r="20" spans="2:10" s="122" customFormat="1" ht="21.75" customHeight="1"/>
    <row r="21" spans="2:10" s="122" customFormat="1" ht="21" customHeight="1"/>
    <row r="22" spans="2:10" s="122" customFormat="1" ht="21.75" customHeight="1"/>
    <row r="23" spans="2:10" s="122" customFormat="1" ht="21.75" customHeight="1"/>
    <row r="24" spans="2:10" s="122" customFormat="1" ht="21" customHeight="1"/>
    <row r="25" spans="2:10" s="122" customFormat="1" ht="21.75" customHeight="1"/>
    <row r="26" spans="2:10" s="122" customFormat="1" ht="21.75" customHeight="1"/>
    <row r="27" spans="2:10" s="122" customFormat="1" ht="21" customHeight="1"/>
    <row r="28" spans="2:10" s="122" customFormat="1" ht="21.75" customHeight="1"/>
    <row r="29" spans="2:10" s="122" customFormat="1" ht="21.75" customHeight="1"/>
    <row r="30" spans="2:10" s="122" customFormat="1" ht="21" customHeight="1"/>
    <row r="31" spans="2:10" s="122" customFormat="1" ht="21.75" customHeight="1"/>
    <row r="32" spans="2:10" s="122" customFormat="1" hidden="1">
      <c r="B32" s="1080"/>
      <c r="J32" s="1081"/>
    </row>
    <row r="33" spans="1:16" s="122" customFormat="1" hidden="1">
      <c r="B33" s="1080"/>
      <c r="J33" s="1081"/>
    </row>
    <row r="34" spans="1:16" s="122" customFormat="1" hidden="1">
      <c r="B34" s="1080"/>
      <c r="J34" s="1081"/>
    </row>
    <row r="35" spans="1:16" s="122" customFormat="1" hidden="1">
      <c r="B35" s="1080"/>
      <c r="J35" s="1081"/>
    </row>
    <row r="36" spans="1:16" s="122" customFormat="1" hidden="1">
      <c r="B36" s="1080"/>
      <c r="J36" s="1081"/>
    </row>
    <row r="37" spans="1:16" s="122" customFormat="1" hidden="1">
      <c r="B37" s="1080"/>
      <c r="J37" s="1081"/>
    </row>
    <row r="38" spans="1:16" s="122" customFormat="1" hidden="1">
      <c r="B38" s="1080"/>
      <c r="J38" s="1081"/>
    </row>
    <row r="39" spans="1:16" s="122" customFormat="1" hidden="1">
      <c r="B39" s="1080"/>
      <c r="J39" s="1081"/>
    </row>
    <row r="40" spans="1:16" s="122" customFormat="1" ht="21.75" customHeight="1"/>
    <row r="41" spans="1:16" s="122" customFormat="1" ht="21" customHeight="1"/>
    <row r="42" spans="1:16" s="122" customFormat="1" ht="21.75" customHeight="1"/>
    <row r="43" spans="1:16" s="122" customFormat="1" ht="21.75" customHeight="1"/>
    <row r="44" spans="1:16" s="122" customFormat="1" ht="21" customHeight="1">
      <c r="A44" s="1305" t="s">
        <v>770</v>
      </c>
      <c r="B44" s="1305"/>
      <c r="C44" s="1305"/>
      <c r="D44" s="1305"/>
      <c r="E44" s="1305"/>
      <c r="F44" s="1305"/>
      <c r="G44" s="1305"/>
      <c r="H44" s="1305"/>
      <c r="I44" s="1305"/>
      <c r="J44" s="1305"/>
      <c r="K44" s="1305"/>
      <c r="L44" s="1305"/>
      <c r="M44" s="1305"/>
      <c r="N44" s="1305"/>
      <c r="O44" s="1305"/>
      <c r="P44" s="1305"/>
    </row>
    <row r="45" spans="1:16" s="122" customFormat="1" ht="21.75" customHeight="1">
      <c r="P45" s="380" t="str">
        <f>様式7!F4</f>
        <v>○○○○○○○○○○○ＥＳＣＯ事業</v>
      </c>
    </row>
    <row r="46" spans="1:16" ht="21.75" customHeight="1"/>
    <row r="47" spans="1:16" ht="21" customHeight="1"/>
    <row r="48" spans="1:16" ht="21.75" customHeight="1"/>
    <row r="49" spans="8:10" ht="21.75" customHeight="1"/>
    <row r="50" spans="8:10" ht="21" customHeight="1"/>
    <row r="51" spans="8:10" ht="21.75" customHeight="1"/>
    <row r="52" spans="8:10" s="12" customFormat="1" ht="19.2">
      <c r="H52" s="13"/>
      <c r="I52" s="13"/>
      <c r="J52" s="14"/>
    </row>
  </sheetData>
  <mergeCells count="5">
    <mergeCell ref="O1:P1"/>
    <mergeCell ref="A6:K7"/>
    <mergeCell ref="A9:P10"/>
    <mergeCell ref="A11:P11"/>
    <mergeCell ref="A44:P44"/>
  </mergeCells>
  <phoneticPr fontId="6"/>
  <pageMargins left="0.7" right="0.7" top="0.75" bottom="0.75" header="0.3" footer="0.3"/>
  <pageSetup paperSize="9" scale="9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28"/>
  <sheetViews>
    <sheetView view="pageBreakPreview" topLeftCell="A16" zoomScaleNormal="100" zoomScaleSheetLayoutView="100" workbookViewId="0">
      <selection activeCell="AJ46" sqref="AJ46"/>
    </sheetView>
  </sheetViews>
  <sheetFormatPr defaultRowHeight="13.2"/>
  <cols>
    <col min="1" max="1" width="5.77734375" customWidth="1"/>
    <col min="2" max="2" width="22.21875" customWidth="1"/>
    <col min="3" max="3" width="14.77734375" customWidth="1"/>
    <col min="4" max="4" width="10.109375" customWidth="1"/>
    <col min="5" max="5" width="15.6640625" customWidth="1"/>
    <col min="6" max="6" width="18.77734375" customWidth="1"/>
    <col min="7" max="7" width="5.6640625" customWidth="1"/>
    <col min="8" max="8" width="9.33203125" customWidth="1"/>
    <col min="257" max="257" width="5.6640625" customWidth="1"/>
    <col min="258" max="258" width="21.33203125" customWidth="1"/>
    <col min="259" max="259" width="16.21875" customWidth="1"/>
    <col min="260" max="260" width="8.88671875" customWidth="1"/>
    <col min="261" max="261" width="16.33203125" customWidth="1"/>
    <col min="262" max="262" width="16.21875" customWidth="1"/>
    <col min="263" max="263" width="5.6640625" customWidth="1"/>
    <col min="264" max="264" width="9.33203125" customWidth="1"/>
    <col min="513" max="513" width="5.6640625" customWidth="1"/>
    <col min="514" max="514" width="21.33203125" customWidth="1"/>
    <col min="515" max="515" width="16.21875" customWidth="1"/>
    <col min="516" max="516" width="8.88671875" customWidth="1"/>
    <col min="517" max="517" width="16.33203125" customWidth="1"/>
    <col min="518" max="518" width="16.21875" customWidth="1"/>
    <col min="519" max="519" width="5.6640625" customWidth="1"/>
    <col min="520" max="520" width="9.33203125" customWidth="1"/>
    <col min="769" max="769" width="5.6640625" customWidth="1"/>
    <col min="770" max="770" width="21.33203125" customWidth="1"/>
    <col min="771" max="771" width="16.21875" customWidth="1"/>
    <col min="772" max="772" width="8.88671875" customWidth="1"/>
    <col min="773" max="773" width="16.33203125" customWidth="1"/>
    <col min="774" max="774" width="16.21875" customWidth="1"/>
    <col min="775" max="775" width="5.6640625" customWidth="1"/>
    <col min="776" max="776" width="9.33203125" customWidth="1"/>
    <col min="1025" max="1025" width="5.6640625" customWidth="1"/>
    <col min="1026" max="1026" width="21.33203125" customWidth="1"/>
    <col min="1027" max="1027" width="16.21875" customWidth="1"/>
    <col min="1028" max="1028" width="8.88671875" customWidth="1"/>
    <col min="1029" max="1029" width="16.33203125" customWidth="1"/>
    <col min="1030" max="1030" width="16.21875" customWidth="1"/>
    <col min="1031" max="1031" width="5.6640625" customWidth="1"/>
    <col min="1032" max="1032" width="9.33203125" customWidth="1"/>
    <col min="1281" max="1281" width="5.6640625" customWidth="1"/>
    <col min="1282" max="1282" width="21.33203125" customWidth="1"/>
    <col min="1283" max="1283" width="16.21875" customWidth="1"/>
    <col min="1284" max="1284" width="8.88671875" customWidth="1"/>
    <col min="1285" max="1285" width="16.33203125" customWidth="1"/>
    <col min="1286" max="1286" width="16.21875" customWidth="1"/>
    <col min="1287" max="1287" width="5.6640625" customWidth="1"/>
    <col min="1288" max="1288" width="9.33203125" customWidth="1"/>
    <col min="1537" max="1537" width="5.6640625" customWidth="1"/>
    <col min="1538" max="1538" width="21.33203125" customWidth="1"/>
    <col min="1539" max="1539" width="16.21875" customWidth="1"/>
    <col min="1540" max="1540" width="8.88671875" customWidth="1"/>
    <col min="1541" max="1541" width="16.33203125" customWidth="1"/>
    <col min="1542" max="1542" width="16.21875" customWidth="1"/>
    <col min="1543" max="1543" width="5.6640625" customWidth="1"/>
    <col min="1544" max="1544" width="9.33203125" customWidth="1"/>
    <col min="1793" max="1793" width="5.6640625" customWidth="1"/>
    <col min="1794" max="1794" width="21.33203125" customWidth="1"/>
    <col min="1795" max="1795" width="16.21875" customWidth="1"/>
    <col min="1796" max="1796" width="8.88671875" customWidth="1"/>
    <col min="1797" max="1797" width="16.33203125" customWidth="1"/>
    <col min="1798" max="1798" width="16.21875" customWidth="1"/>
    <col min="1799" max="1799" width="5.6640625" customWidth="1"/>
    <col min="1800" max="1800" width="9.33203125" customWidth="1"/>
    <col min="2049" max="2049" width="5.6640625" customWidth="1"/>
    <col min="2050" max="2050" width="21.33203125" customWidth="1"/>
    <col min="2051" max="2051" width="16.21875" customWidth="1"/>
    <col min="2052" max="2052" width="8.88671875" customWidth="1"/>
    <col min="2053" max="2053" width="16.33203125" customWidth="1"/>
    <col min="2054" max="2054" width="16.21875" customWidth="1"/>
    <col min="2055" max="2055" width="5.6640625" customWidth="1"/>
    <col min="2056" max="2056" width="9.33203125" customWidth="1"/>
    <col min="2305" max="2305" width="5.6640625" customWidth="1"/>
    <col min="2306" max="2306" width="21.33203125" customWidth="1"/>
    <col min="2307" max="2307" width="16.21875" customWidth="1"/>
    <col min="2308" max="2308" width="8.88671875" customWidth="1"/>
    <col min="2309" max="2309" width="16.33203125" customWidth="1"/>
    <col min="2310" max="2310" width="16.21875" customWidth="1"/>
    <col min="2311" max="2311" width="5.6640625" customWidth="1"/>
    <col min="2312" max="2312" width="9.33203125" customWidth="1"/>
    <col min="2561" max="2561" width="5.6640625" customWidth="1"/>
    <col min="2562" max="2562" width="21.33203125" customWidth="1"/>
    <col min="2563" max="2563" width="16.21875" customWidth="1"/>
    <col min="2564" max="2564" width="8.88671875" customWidth="1"/>
    <col min="2565" max="2565" width="16.33203125" customWidth="1"/>
    <col min="2566" max="2566" width="16.21875" customWidth="1"/>
    <col min="2567" max="2567" width="5.6640625" customWidth="1"/>
    <col min="2568" max="2568" width="9.33203125" customWidth="1"/>
    <col min="2817" max="2817" width="5.6640625" customWidth="1"/>
    <col min="2818" max="2818" width="21.33203125" customWidth="1"/>
    <col min="2819" max="2819" width="16.21875" customWidth="1"/>
    <col min="2820" max="2820" width="8.88671875" customWidth="1"/>
    <col min="2821" max="2821" width="16.33203125" customWidth="1"/>
    <col min="2822" max="2822" width="16.21875" customWidth="1"/>
    <col min="2823" max="2823" width="5.6640625" customWidth="1"/>
    <col min="2824" max="2824" width="9.33203125" customWidth="1"/>
    <col min="3073" max="3073" width="5.6640625" customWidth="1"/>
    <col min="3074" max="3074" width="21.33203125" customWidth="1"/>
    <col min="3075" max="3075" width="16.21875" customWidth="1"/>
    <col min="3076" max="3076" width="8.88671875" customWidth="1"/>
    <col min="3077" max="3077" width="16.33203125" customWidth="1"/>
    <col min="3078" max="3078" width="16.21875" customWidth="1"/>
    <col min="3079" max="3079" width="5.6640625" customWidth="1"/>
    <col min="3080" max="3080" width="9.33203125" customWidth="1"/>
    <col min="3329" max="3329" width="5.6640625" customWidth="1"/>
    <col min="3330" max="3330" width="21.33203125" customWidth="1"/>
    <col min="3331" max="3331" width="16.21875" customWidth="1"/>
    <col min="3332" max="3332" width="8.88671875" customWidth="1"/>
    <col min="3333" max="3333" width="16.33203125" customWidth="1"/>
    <col min="3334" max="3334" width="16.21875" customWidth="1"/>
    <col min="3335" max="3335" width="5.6640625" customWidth="1"/>
    <col min="3336" max="3336" width="9.33203125" customWidth="1"/>
    <col min="3585" max="3585" width="5.6640625" customWidth="1"/>
    <col min="3586" max="3586" width="21.33203125" customWidth="1"/>
    <col min="3587" max="3587" width="16.21875" customWidth="1"/>
    <col min="3588" max="3588" width="8.88671875" customWidth="1"/>
    <col min="3589" max="3589" width="16.33203125" customWidth="1"/>
    <col min="3590" max="3590" width="16.21875" customWidth="1"/>
    <col min="3591" max="3591" width="5.6640625" customWidth="1"/>
    <col min="3592" max="3592" width="9.33203125" customWidth="1"/>
    <col min="3841" max="3841" width="5.6640625" customWidth="1"/>
    <col min="3842" max="3842" width="21.33203125" customWidth="1"/>
    <col min="3843" max="3843" width="16.21875" customWidth="1"/>
    <col min="3844" max="3844" width="8.88671875" customWidth="1"/>
    <col min="3845" max="3845" width="16.33203125" customWidth="1"/>
    <col min="3846" max="3846" width="16.21875" customWidth="1"/>
    <col min="3847" max="3847" width="5.6640625" customWidth="1"/>
    <col min="3848" max="3848" width="9.33203125" customWidth="1"/>
    <col min="4097" max="4097" width="5.6640625" customWidth="1"/>
    <col min="4098" max="4098" width="21.33203125" customWidth="1"/>
    <col min="4099" max="4099" width="16.21875" customWidth="1"/>
    <col min="4100" max="4100" width="8.88671875" customWidth="1"/>
    <col min="4101" max="4101" width="16.33203125" customWidth="1"/>
    <col min="4102" max="4102" width="16.21875" customWidth="1"/>
    <col min="4103" max="4103" width="5.6640625" customWidth="1"/>
    <col min="4104" max="4104" width="9.33203125" customWidth="1"/>
    <col min="4353" max="4353" width="5.6640625" customWidth="1"/>
    <col min="4354" max="4354" width="21.33203125" customWidth="1"/>
    <col min="4355" max="4355" width="16.21875" customWidth="1"/>
    <col min="4356" max="4356" width="8.88671875" customWidth="1"/>
    <col min="4357" max="4357" width="16.33203125" customWidth="1"/>
    <col min="4358" max="4358" width="16.21875" customWidth="1"/>
    <col min="4359" max="4359" width="5.6640625" customWidth="1"/>
    <col min="4360" max="4360" width="9.33203125" customWidth="1"/>
    <col min="4609" max="4609" width="5.6640625" customWidth="1"/>
    <col min="4610" max="4610" width="21.33203125" customWidth="1"/>
    <col min="4611" max="4611" width="16.21875" customWidth="1"/>
    <col min="4612" max="4612" width="8.88671875" customWidth="1"/>
    <col min="4613" max="4613" width="16.33203125" customWidth="1"/>
    <col min="4614" max="4614" width="16.21875" customWidth="1"/>
    <col min="4615" max="4615" width="5.6640625" customWidth="1"/>
    <col min="4616" max="4616" width="9.33203125" customWidth="1"/>
    <col min="4865" max="4865" width="5.6640625" customWidth="1"/>
    <col min="4866" max="4866" width="21.33203125" customWidth="1"/>
    <col min="4867" max="4867" width="16.21875" customWidth="1"/>
    <col min="4868" max="4868" width="8.88671875" customWidth="1"/>
    <col min="4869" max="4869" width="16.33203125" customWidth="1"/>
    <col min="4870" max="4870" width="16.21875" customWidth="1"/>
    <col min="4871" max="4871" width="5.6640625" customWidth="1"/>
    <col min="4872" max="4872" width="9.33203125" customWidth="1"/>
    <col min="5121" max="5121" width="5.6640625" customWidth="1"/>
    <col min="5122" max="5122" width="21.33203125" customWidth="1"/>
    <col min="5123" max="5123" width="16.21875" customWidth="1"/>
    <col min="5124" max="5124" width="8.88671875" customWidth="1"/>
    <col min="5125" max="5125" width="16.33203125" customWidth="1"/>
    <col min="5126" max="5126" width="16.21875" customWidth="1"/>
    <col min="5127" max="5127" width="5.6640625" customWidth="1"/>
    <col min="5128" max="5128" width="9.33203125" customWidth="1"/>
    <col min="5377" max="5377" width="5.6640625" customWidth="1"/>
    <col min="5378" max="5378" width="21.33203125" customWidth="1"/>
    <col min="5379" max="5379" width="16.21875" customWidth="1"/>
    <col min="5380" max="5380" width="8.88671875" customWidth="1"/>
    <col min="5381" max="5381" width="16.33203125" customWidth="1"/>
    <col min="5382" max="5382" width="16.21875" customWidth="1"/>
    <col min="5383" max="5383" width="5.6640625" customWidth="1"/>
    <col min="5384" max="5384" width="9.33203125" customWidth="1"/>
    <col min="5633" max="5633" width="5.6640625" customWidth="1"/>
    <col min="5634" max="5634" width="21.33203125" customWidth="1"/>
    <col min="5635" max="5635" width="16.21875" customWidth="1"/>
    <col min="5636" max="5636" width="8.88671875" customWidth="1"/>
    <col min="5637" max="5637" width="16.33203125" customWidth="1"/>
    <col min="5638" max="5638" width="16.21875" customWidth="1"/>
    <col min="5639" max="5639" width="5.6640625" customWidth="1"/>
    <col min="5640" max="5640" width="9.33203125" customWidth="1"/>
    <col min="5889" max="5889" width="5.6640625" customWidth="1"/>
    <col min="5890" max="5890" width="21.33203125" customWidth="1"/>
    <col min="5891" max="5891" width="16.21875" customWidth="1"/>
    <col min="5892" max="5892" width="8.88671875" customWidth="1"/>
    <col min="5893" max="5893" width="16.33203125" customWidth="1"/>
    <col min="5894" max="5894" width="16.21875" customWidth="1"/>
    <col min="5895" max="5895" width="5.6640625" customWidth="1"/>
    <col min="5896" max="5896" width="9.33203125" customWidth="1"/>
    <col min="6145" max="6145" width="5.6640625" customWidth="1"/>
    <col min="6146" max="6146" width="21.33203125" customWidth="1"/>
    <col min="6147" max="6147" width="16.21875" customWidth="1"/>
    <col min="6148" max="6148" width="8.88671875" customWidth="1"/>
    <col min="6149" max="6149" width="16.33203125" customWidth="1"/>
    <col min="6150" max="6150" width="16.21875" customWidth="1"/>
    <col min="6151" max="6151" width="5.6640625" customWidth="1"/>
    <col min="6152" max="6152" width="9.33203125" customWidth="1"/>
    <col min="6401" max="6401" width="5.6640625" customWidth="1"/>
    <col min="6402" max="6402" width="21.33203125" customWidth="1"/>
    <col min="6403" max="6403" width="16.21875" customWidth="1"/>
    <col min="6404" max="6404" width="8.88671875" customWidth="1"/>
    <col min="6405" max="6405" width="16.33203125" customWidth="1"/>
    <col min="6406" max="6406" width="16.21875" customWidth="1"/>
    <col min="6407" max="6407" width="5.6640625" customWidth="1"/>
    <col min="6408" max="6408" width="9.33203125" customWidth="1"/>
    <col min="6657" max="6657" width="5.6640625" customWidth="1"/>
    <col min="6658" max="6658" width="21.33203125" customWidth="1"/>
    <col min="6659" max="6659" width="16.21875" customWidth="1"/>
    <col min="6660" max="6660" width="8.88671875" customWidth="1"/>
    <col min="6661" max="6661" width="16.33203125" customWidth="1"/>
    <col min="6662" max="6662" width="16.21875" customWidth="1"/>
    <col min="6663" max="6663" width="5.6640625" customWidth="1"/>
    <col min="6664" max="6664" width="9.33203125" customWidth="1"/>
    <col min="6913" max="6913" width="5.6640625" customWidth="1"/>
    <col min="6914" max="6914" width="21.33203125" customWidth="1"/>
    <col min="6915" max="6915" width="16.21875" customWidth="1"/>
    <col min="6916" max="6916" width="8.88671875" customWidth="1"/>
    <col min="6917" max="6917" width="16.33203125" customWidth="1"/>
    <col min="6918" max="6918" width="16.21875" customWidth="1"/>
    <col min="6919" max="6919" width="5.6640625" customWidth="1"/>
    <col min="6920" max="6920" width="9.33203125" customWidth="1"/>
    <col min="7169" max="7169" width="5.6640625" customWidth="1"/>
    <col min="7170" max="7170" width="21.33203125" customWidth="1"/>
    <col min="7171" max="7171" width="16.21875" customWidth="1"/>
    <col min="7172" max="7172" width="8.88671875" customWidth="1"/>
    <col min="7173" max="7173" width="16.33203125" customWidth="1"/>
    <col min="7174" max="7174" width="16.21875" customWidth="1"/>
    <col min="7175" max="7175" width="5.6640625" customWidth="1"/>
    <col min="7176" max="7176" width="9.33203125" customWidth="1"/>
    <col min="7425" max="7425" width="5.6640625" customWidth="1"/>
    <col min="7426" max="7426" width="21.33203125" customWidth="1"/>
    <col min="7427" max="7427" width="16.21875" customWidth="1"/>
    <col min="7428" max="7428" width="8.88671875" customWidth="1"/>
    <col min="7429" max="7429" width="16.33203125" customWidth="1"/>
    <col min="7430" max="7430" width="16.21875" customWidth="1"/>
    <col min="7431" max="7431" width="5.6640625" customWidth="1"/>
    <col min="7432" max="7432" width="9.33203125" customWidth="1"/>
    <col min="7681" max="7681" width="5.6640625" customWidth="1"/>
    <col min="7682" max="7682" width="21.33203125" customWidth="1"/>
    <col min="7683" max="7683" width="16.21875" customWidth="1"/>
    <col min="7684" max="7684" width="8.88671875" customWidth="1"/>
    <col min="7685" max="7685" width="16.33203125" customWidth="1"/>
    <col min="7686" max="7686" width="16.21875" customWidth="1"/>
    <col min="7687" max="7687" width="5.6640625" customWidth="1"/>
    <col min="7688" max="7688" width="9.33203125" customWidth="1"/>
    <col min="7937" max="7937" width="5.6640625" customWidth="1"/>
    <col min="7938" max="7938" width="21.33203125" customWidth="1"/>
    <col min="7939" max="7939" width="16.21875" customWidth="1"/>
    <col min="7940" max="7940" width="8.88671875" customWidth="1"/>
    <col min="7941" max="7941" width="16.33203125" customWidth="1"/>
    <col min="7942" max="7942" width="16.21875" customWidth="1"/>
    <col min="7943" max="7943" width="5.6640625" customWidth="1"/>
    <col min="7944" max="7944" width="9.33203125" customWidth="1"/>
    <col min="8193" max="8193" width="5.6640625" customWidth="1"/>
    <col min="8194" max="8194" width="21.33203125" customWidth="1"/>
    <col min="8195" max="8195" width="16.21875" customWidth="1"/>
    <col min="8196" max="8196" width="8.88671875" customWidth="1"/>
    <col min="8197" max="8197" width="16.33203125" customWidth="1"/>
    <col min="8198" max="8198" width="16.21875" customWidth="1"/>
    <col min="8199" max="8199" width="5.6640625" customWidth="1"/>
    <col min="8200" max="8200" width="9.33203125" customWidth="1"/>
    <col min="8449" max="8449" width="5.6640625" customWidth="1"/>
    <col min="8450" max="8450" width="21.33203125" customWidth="1"/>
    <col min="8451" max="8451" width="16.21875" customWidth="1"/>
    <col min="8452" max="8452" width="8.88671875" customWidth="1"/>
    <col min="8453" max="8453" width="16.33203125" customWidth="1"/>
    <col min="8454" max="8454" width="16.21875" customWidth="1"/>
    <col min="8455" max="8455" width="5.6640625" customWidth="1"/>
    <col min="8456" max="8456" width="9.33203125" customWidth="1"/>
    <col min="8705" max="8705" width="5.6640625" customWidth="1"/>
    <col min="8706" max="8706" width="21.33203125" customWidth="1"/>
    <col min="8707" max="8707" width="16.21875" customWidth="1"/>
    <col min="8708" max="8708" width="8.88671875" customWidth="1"/>
    <col min="8709" max="8709" width="16.33203125" customWidth="1"/>
    <col min="8710" max="8710" width="16.21875" customWidth="1"/>
    <col min="8711" max="8711" width="5.6640625" customWidth="1"/>
    <col min="8712" max="8712" width="9.33203125" customWidth="1"/>
    <col min="8961" max="8961" width="5.6640625" customWidth="1"/>
    <col min="8962" max="8962" width="21.33203125" customWidth="1"/>
    <col min="8963" max="8963" width="16.21875" customWidth="1"/>
    <col min="8964" max="8964" width="8.88671875" customWidth="1"/>
    <col min="8965" max="8965" width="16.33203125" customWidth="1"/>
    <col min="8966" max="8966" width="16.21875" customWidth="1"/>
    <col min="8967" max="8967" width="5.6640625" customWidth="1"/>
    <col min="8968" max="8968" width="9.33203125" customWidth="1"/>
    <col min="9217" max="9217" width="5.6640625" customWidth="1"/>
    <col min="9218" max="9218" width="21.33203125" customWidth="1"/>
    <col min="9219" max="9219" width="16.21875" customWidth="1"/>
    <col min="9220" max="9220" width="8.88671875" customWidth="1"/>
    <col min="9221" max="9221" width="16.33203125" customWidth="1"/>
    <col min="9222" max="9222" width="16.21875" customWidth="1"/>
    <col min="9223" max="9223" width="5.6640625" customWidth="1"/>
    <col min="9224" max="9224" width="9.33203125" customWidth="1"/>
    <col min="9473" max="9473" width="5.6640625" customWidth="1"/>
    <col min="9474" max="9474" width="21.33203125" customWidth="1"/>
    <col min="9475" max="9475" width="16.21875" customWidth="1"/>
    <col min="9476" max="9476" width="8.88671875" customWidth="1"/>
    <col min="9477" max="9477" width="16.33203125" customWidth="1"/>
    <col min="9478" max="9478" width="16.21875" customWidth="1"/>
    <col min="9479" max="9479" width="5.6640625" customWidth="1"/>
    <col min="9480" max="9480" width="9.33203125" customWidth="1"/>
    <col min="9729" max="9729" width="5.6640625" customWidth="1"/>
    <col min="9730" max="9730" width="21.33203125" customWidth="1"/>
    <col min="9731" max="9731" width="16.21875" customWidth="1"/>
    <col min="9732" max="9732" width="8.88671875" customWidth="1"/>
    <col min="9733" max="9733" width="16.33203125" customWidth="1"/>
    <col min="9734" max="9734" width="16.21875" customWidth="1"/>
    <col min="9735" max="9735" width="5.6640625" customWidth="1"/>
    <col min="9736" max="9736" width="9.33203125" customWidth="1"/>
    <col min="9985" max="9985" width="5.6640625" customWidth="1"/>
    <col min="9986" max="9986" width="21.33203125" customWidth="1"/>
    <col min="9987" max="9987" width="16.21875" customWidth="1"/>
    <col min="9988" max="9988" width="8.88671875" customWidth="1"/>
    <col min="9989" max="9989" width="16.33203125" customWidth="1"/>
    <col min="9990" max="9990" width="16.21875" customWidth="1"/>
    <col min="9991" max="9991" width="5.6640625" customWidth="1"/>
    <col min="9992" max="9992" width="9.33203125" customWidth="1"/>
    <col min="10241" max="10241" width="5.6640625" customWidth="1"/>
    <col min="10242" max="10242" width="21.33203125" customWidth="1"/>
    <col min="10243" max="10243" width="16.21875" customWidth="1"/>
    <col min="10244" max="10244" width="8.88671875" customWidth="1"/>
    <col min="10245" max="10245" width="16.33203125" customWidth="1"/>
    <col min="10246" max="10246" width="16.21875" customWidth="1"/>
    <col min="10247" max="10247" width="5.6640625" customWidth="1"/>
    <col min="10248" max="10248" width="9.33203125" customWidth="1"/>
    <col min="10497" max="10497" width="5.6640625" customWidth="1"/>
    <col min="10498" max="10498" width="21.33203125" customWidth="1"/>
    <col min="10499" max="10499" width="16.21875" customWidth="1"/>
    <col min="10500" max="10500" width="8.88671875" customWidth="1"/>
    <col min="10501" max="10501" width="16.33203125" customWidth="1"/>
    <col min="10502" max="10502" width="16.21875" customWidth="1"/>
    <col min="10503" max="10503" width="5.6640625" customWidth="1"/>
    <col min="10504" max="10504" width="9.33203125" customWidth="1"/>
    <col min="10753" max="10753" width="5.6640625" customWidth="1"/>
    <col min="10754" max="10754" width="21.33203125" customWidth="1"/>
    <col min="10755" max="10755" width="16.21875" customWidth="1"/>
    <col min="10756" max="10756" width="8.88671875" customWidth="1"/>
    <col min="10757" max="10757" width="16.33203125" customWidth="1"/>
    <col min="10758" max="10758" width="16.21875" customWidth="1"/>
    <col min="10759" max="10759" width="5.6640625" customWidth="1"/>
    <col min="10760" max="10760" width="9.33203125" customWidth="1"/>
    <col min="11009" max="11009" width="5.6640625" customWidth="1"/>
    <col min="11010" max="11010" width="21.33203125" customWidth="1"/>
    <col min="11011" max="11011" width="16.21875" customWidth="1"/>
    <col min="11012" max="11012" width="8.88671875" customWidth="1"/>
    <col min="11013" max="11013" width="16.33203125" customWidth="1"/>
    <col min="11014" max="11014" width="16.21875" customWidth="1"/>
    <col min="11015" max="11015" width="5.6640625" customWidth="1"/>
    <col min="11016" max="11016" width="9.33203125" customWidth="1"/>
    <col min="11265" max="11265" width="5.6640625" customWidth="1"/>
    <col min="11266" max="11266" width="21.33203125" customWidth="1"/>
    <col min="11267" max="11267" width="16.21875" customWidth="1"/>
    <col min="11268" max="11268" width="8.88671875" customWidth="1"/>
    <col min="11269" max="11269" width="16.33203125" customWidth="1"/>
    <col min="11270" max="11270" width="16.21875" customWidth="1"/>
    <col min="11271" max="11271" width="5.6640625" customWidth="1"/>
    <col min="11272" max="11272" width="9.33203125" customWidth="1"/>
    <col min="11521" max="11521" width="5.6640625" customWidth="1"/>
    <col min="11522" max="11522" width="21.33203125" customWidth="1"/>
    <col min="11523" max="11523" width="16.21875" customWidth="1"/>
    <col min="11524" max="11524" width="8.88671875" customWidth="1"/>
    <col min="11525" max="11525" width="16.33203125" customWidth="1"/>
    <col min="11526" max="11526" width="16.21875" customWidth="1"/>
    <col min="11527" max="11527" width="5.6640625" customWidth="1"/>
    <col min="11528" max="11528" width="9.33203125" customWidth="1"/>
    <col min="11777" max="11777" width="5.6640625" customWidth="1"/>
    <col min="11778" max="11778" width="21.33203125" customWidth="1"/>
    <col min="11779" max="11779" width="16.21875" customWidth="1"/>
    <col min="11780" max="11780" width="8.88671875" customWidth="1"/>
    <col min="11781" max="11781" width="16.33203125" customWidth="1"/>
    <col min="11782" max="11782" width="16.21875" customWidth="1"/>
    <col min="11783" max="11783" width="5.6640625" customWidth="1"/>
    <col min="11784" max="11784" width="9.33203125" customWidth="1"/>
    <col min="12033" max="12033" width="5.6640625" customWidth="1"/>
    <col min="12034" max="12034" width="21.33203125" customWidth="1"/>
    <col min="12035" max="12035" width="16.21875" customWidth="1"/>
    <col min="12036" max="12036" width="8.88671875" customWidth="1"/>
    <col min="12037" max="12037" width="16.33203125" customWidth="1"/>
    <col min="12038" max="12038" width="16.21875" customWidth="1"/>
    <col min="12039" max="12039" width="5.6640625" customWidth="1"/>
    <col min="12040" max="12040" width="9.33203125" customWidth="1"/>
    <col min="12289" max="12289" width="5.6640625" customWidth="1"/>
    <col min="12290" max="12290" width="21.33203125" customWidth="1"/>
    <col min="12291" max="12291" width="16.21875" customWidth="1"/>
    <col min="12292" max="12292" width="8.88671875" customWidth="1"/>
    <col min="12293" max="12293" width="16.33203125" customWidth="1"/>
    <col min="12294" max="12294" width="16.21875" customWidth="1"/>
    <col min="12295" max="12295" width="5.6640625" customWidth="1"/>
    <col min="12296" max="12296" width="9.33203125" customWidth="1"/>
    <col min="12545" max="12545" width="5.6640625" customWidth="1"/>
    <col min="12546" max="12546" width="21.33203125" customWidth="1"/>
    <col min="12547" max="12547" width="16.21875" customWidth="1"/>
    <col min="12548" max="12548" width="8.88671875" customWidth="1"/>
    <col min="12549" max="12549" width="16.33203125" customWidth="1"/>
    <col min="12550" max="12550" width="16.21875" customWidth="1"/>
    <col min="12551" max="12551" width="5.6640625" customWidth="1"/>
    <col min="12552" max="12552" width="9.33203125" customWidth="1"/>
    <col min="12801" max="12801" width="5.6640625" customWidth="1"/>
    <col min="12802" max="12802" width="21.33203125" customWidth="1"/>
    <col min="12803" max="12803" width="16.21875" customWidth="1"/>
    <col min="12804" max="12804" width="8.88671875" customWidth="1"/>
    <col min="12805" max="12805" width="16.33203125" customWidth="1"/>
    <col min="12806" max="12806" width="16.21875" customWidth="1"/>
    <col min="12807" max="12807" width="5.6640625" customWidth="1"/>
    <col min="12808" max="12808" width="9.33203125" customWidth="1"/>
    <col min="13057" max="13057" width="5.6640625" customWidth="1"/>
    <col min="13058" max="13058" width="21.33203125" customWidth="1"/>
    <col min="13059" max="13059" width="16.21875" customWidth="1"/>
    <col min="13060" max="13060" width="8.88671875" customWidth="1"/>
    <col min="13061" max="13061" width="16.33203125" customWidth="1"/>
    <col min="13062" max="13062" width="16.21875" customWidth="1"/>
    <col min="13063" max="13063" width="5.6640625" customWidth="1"/>
    <col min="13064" max="13064" width="9.33203125" customWidth="1"/>
    <col min="13313" max="13313" width="5.6640625" customWidth="1"/>
    <col min="13314" max="13314" width="21.33203125" customWidth="1"/>
    <col min="13315" max="13315" width="16.21875" customWidth="1"/>
    <col min="13316" max="13316" width="8.88671875" customWidth="1"/>
    <col min="13317" max="13317" width="16.33203125" customWidth="1"/>
    <col min="13318" max="13318" width="16.21875" customWidth="1"/>
    <col min="13319" max="13319" width="5.6640625" customWidth="1"/>
    <col min="13320" max="13320" width="9.33203125" customWidth="1"/>
    <col min="13569" max="13569" width="5.6640625" customWidth="1"/>
    <col min="13570" max="13570" width="21.33203125" customWidth="1"/>
    <col min="13571" max="13571" width="16.21875" customWidth="1"/>
    <col min="13572" max="13572" width="8.88671875" customWidth="1"/>
    <col min="13573" max="13573" width="16.33203125" customWidth="1"/>
    <col min="13574" max="13574" width="16.21875" customWidth="1"/>
    <col min="13575" max="13575" width="5.6640625" customWidth="1"/>
    <col min="13576" max="13576" width="9.33203125" customWidth="1"/>
    <col min="13825" max="13825" width="5.6640625" customWidth="1"/>
    <col min="13826" max="13826" width="21.33203125" customWidth="1"/>
    <col min="13827" max="13827" width="16.21875" customWidth="1"/>
    <col min="13828" max="13828" width="8.88671875" customWidth="1"/>
    <col min="13829" max="13829" width="16.33203125" customWidth="1"/>
    <col min="13830" max="13830" width="16.21875" customWidth="1"/>
    <col min="13831" max="13831" width="5.6640625" customWidth="1"/>
    <col min="13832" max="13832" width="9.33203125" customWidth="1"/>
    <col min="14081" max="14081" width="5.6640625" customWidth="1"/>
    <col min="14082" max="14082" width="21.33203125" customWidth="1"/>
    <col min="14083" max="14083" width="16.21875" customWidth="1"/>
    <col min="14084" max="14084" width="8.88671875" customWidth="1"/>
    <col min="14085" max="14085" width="16.33203125" customWidth="1"/>
    <col min="14086" max="14086" width="16.21875" customWidth="1"/>
    <col min="14087" max="14087" width="5.6640625" customWidth="1"/>
    <col min="14088" max="14088" width="9.33203125" customWidth="1"/>
    <col min="14337" max="14337" width="5.6640625" customWidth="1"/>
    <col min="14338" max="14338" width="21.33203125" customWidth="1"/>
    <col min="14339" max="14339" width="16.21875" customWidth="1"/>
    <col min="14340" max="14340" width="8.88671875" customWidth="1"/>
    <col min="14341" max="14341" width="16.33203125" customWidth="1"/>
    <col min="14342" max="14342" width="16.21875" customWidth="1"/>
    <col min="14343" max="14343" width="5.6640625" customWidth="1"/>
    <col min="14344" max="14344" width="9.33203125" customWidth="1"/>
    <col min="14593" max="14593" width="5.6640625" customWidth="1"/>
    <col min="14594" max="14594" width="21.33203125" customWidth="1"/>
    <col min="14595" max="14595" width="16.21875" customWidth="1"/>
    <col min="14596" max="14596" width="8.88671875" customWidth="1"/>
    <col min="14597" max="14597" width="16.33203125" customWidth="1"/>
    <col min="14598" max="14598" width="16.21875" customWidth="1"/>
    <col min="14599" max="14599" width="5.6640625" customWidth="1"/>
    <col min="14600" max="14600" width="9.33203125" customWidth="1"/>
    <col min="14849" max="14849" width="5.6640625" customWidth="1"/>
    <col min="14850" max="14850" width="21.33203125" customWidth="1"/>
    <col min="14851" max="14851" width="16.21875" customWidth="1"/>
    <col min="14852" max="14852" width="8.88671875" customWidth="1"/>
    <col min="14853" max="14853" width="16.33203125" customWidth="1"/>
    <col min="14854" max="14854" width="16.21875" customWidth="1"/>
    <col min="14855" max="14855" width="5.6640625" customWidth="1"/>
    <col min="14856" max="14856" width="9.33203125" customWidth="1"/>
    <col min="15105" max="15105" width="5.6640625" customWidth="1"/>
    <col min="15106" max="15106" width="21.33203125" customWidth="1"/>
    <col min="15107" max="15107" width="16.21875" customWidth="1"/>
    <col min="15108" max="15108" width="8.88671875" customWidth="1"/>
    <col min="15109" max="15109" width="16.33203125" customWidth="1"/>
    <col min="15110" max="15110" width="16.21875" customWidth="1"/>
    <col min="15111" max="15111" width="5.6640625" customWidth="1"/>
    <col min="15112" max="15112" width="9.33203125" customWidth="1"/>
    <col min="15361" max="15361" width="5.6640625" customWidth="1"/>
    <col min="15362" max="15362" width="21.33203125" customWidth="1"/>
    <col min="15363" max="15363" width="16.21875" customWidth="1"/>
    <col min="15364" max="15364" width="8.88671875" customWidth="1"/>
    <col min="15365" max="15365" width="16.33203125" customWidth="1"/>
    <col min="15366" max="15366" width="16.21875" customWidth="1"/>
    <col min="15367" max="15367" width="5.6640625" customWidth="1"/>
    <col min="15368" max="15368" width="9.33203125" customWidth="1"/>
    <col min="15617" max="15617" width="5.6640625" customWidth="1"/>
    <col min="15618" max="15618" width="21.33203125" customWidth="1"/>
    <col min="15619" max="15619" width="16.21875" customWidth="1"/>
    <col min="15620" max="15620" width="8.88671875" customWidth="1"/>
    <col min="15621" max="15621" width="16.33203125" customWidth="1"/>
    <col min="15622" max="15622" width="16.21875" customWidth="1"/>
    <col min="15623" max="15623" width="5.6640625" customWidth="1"/>
    <col min="15624" max="15624" width="9.33203125" customWidth="1"/>
    <col min="15873" max="15873" width="5.6640625" customWidth="1"/>
    <col min="15874" max="15874" width="21.33203125" customWidth="1"/>
    <col min="15875" max="15875" width="16.21875" customWidth="1"/>
    <col min="15876" max="15876" width="8.88671875" customWidth="1"/>
    <col min="15877" max="15877" width="16.33203125" customWidth="1"/>
    <col min="15878" max="15878" width="16.21875" customWidth="1"/>
    <col min="15879" max="15879" width="5.6640625" customWidth="1"/>
    <col min="15880" max="15880" width="9.33203125" customWidth="1"/>
    <col min="16129" max="16129" width="5.6640625" customWidth="1"/>
    <col min="16130" max="16130" width="21.33203125" customWidth="1"/>
    <col min="16131" max="16131" width="16.21875" customWidth="1"/>
    <col min="16132" max="16132" width="8.88671875" customWidth="1"/>
    <col min="16133" max="16133" width="16.33203125" customWidth="1"/>
    <col min="16134" max="16134" width="16.21875" customWidth="1"/>
    <col min="16135" max="16135" width="5.6640625" customWidth="1"/>
    <col min="16136" max="16136" width="9.33203125" customWidth="1"/>
  </cols>
  <sheetData>
    <row r="1" spans="2:8" s="1" customFormat="1">
      <c r="F1" s="1309" t="s">
        <v>807</v>
      </c>
    </row>
    <row r="2" spans="2:8" s="1" customFormat="1">
      <c r="D2" s="15"/>
      <c r="E2" s="3"/>
      <c r="F2" s="1309"/>
    </row>
    <row r="3" spans="2:8" s="256" customFormat="1" ht="13.8" thickBot="1">
      <c r="B3" s="256" t="s">
        <v>431</v>
      </c>
      <c r="D3" s="405"/>
      <c r="E3" s="406"/>
      <c r="F3" s="407"/>
    </row>
    <row r="4" spans="2:8">
      <c r="B4" s="16" t="s">
        <v>261</v>
      </c>
      <c r="C4" s="17"/>
      <c r="D4" s="17"/>
      <c r="E4" s="17"/>
      <c r="F4" s="18"/>
    </row>
    <row r="5" spans="2:8">
      <c r="B5" s="19" t="s">
        <v>390</v>
      </c>
      <c r="C5" s="20" t="s">
        <v>0</v>
      </c>
      <c r="D5" s="20" t="s">
        <v>1</v>
      </c>
      <c r="E5" s="20" t="s">
        <v>7</v>
      </c>
      <c r="F5" s="21" t="s">
        <v>2</v>
      </c>
    </row>
    <row r="6" spans="2:8" ht="33" customHeight="1">
      <c r="B6" s="836"/>
      <c r="C6" s="24"/>
      <c r="D6" s="20"/>
      <c r="E6" s="831"/>
      <c r="F6" s="22"/>
      <c r="H6" s="1082" t="s">
        <v>773</v>
      </c>
    </row>
    <row r="7" spans="2:8" ht="33" customHeight="1">
      <c r="B7" s="28"/>
      <c r="C7" s="24"/>
      <c r="D7" s="20"/>
      <c r="E7" s="831"/>
      <c r="F7" s="22"/>
    </row>
    <row r="8" spans="2:8" ht="33" customHeight="1">
      <c r="B8" s="19"/>
      <c r="C8" s="24"/>
      <c r="D8" s="20"/>
      <c r="E8" s="831"/>
      <c r="F8" s="22"/>
    </row>
    <row r="9" spans="2:8" ht="33" customHeight="1">
      <c r="B9" s="28"/>
      <c r="C9" s="24"/>
      <c r="D9" s="20"/>
      <c r="E9" s="831"/>
      <c r="F9" s="22"/>
    </row>
    <row r="10" spans="2:8" ht="33" customHeight="1">
      <c r="B10" s="23"/>
      <c r="C10" s="24"/>
      <c r="D10" s="268"/>
      <c r="E10" s="831"/>
      <c r="F10" s="22"/>
    </row>
    <row r="11" spans="2:8" ht="33" customHeight="1">
      <c r="B11" s="23"/>
      <c r="C11" s="24"/>
      <c r="D11" s="24"/>
      <c r="E11" s="831"/>
      <c r="F11" s="22"/>
    </row>
    <row r="12" spans="2:8" ht="33" customHeight="1">
      <c r="B12" s="23"/>
      <c r="C12" s="24"/>
      <c r="D12" s="24"/>
      <c r="E12" s="831"/>
      <c r="F12" s="22"/>
    </row>
    <row r="13" spans="2:8" ht="33" customHeight="1">
      <c r="B13" s="23"/>
      <c r="C13" s="24"/>
      <c r="D13" s="24"/>
      <c r="E13" s="831"/>
      <c r="F13" s="22"/>
    </row>
    <row r="14" spans="2:8" ht="33" customHeight="1">
      <c r="B14" s="23"/>
      <c r="C14" s="24"/>
      <c r="D14" s="24"/>
      <c r="E14" s="831"/>
      <c r="F14" s="22"/>
    </row>
    <row r="15" spans="2:8" ht="33" customHeight="1">
      <c r="B15" s="23"/>
      <c r="C15" s="24"/>
      <c r="D15" s="24"/>
      <c r="E15" s="831"/>
      <c r="F15" s="22"/>
    </row>
    <row r="16" spans="2:8" ht="33" customHeight="1">
      <c r="B16" s="19"/>
      <c r="C16" s="24"/>
      <c r="D16" s="24"/>
      <c r="E16" s="831"/>
      <c r="F16" s="22"/>
    </row>
    <row r="17" spans="1:7" ht="33" customHeight="1">
      <c r="B17" s="401"/>
      <c r="C17" s="402"/>
      <c r="D17" s="402"/>
      <c r="E17" s="403"/>
      <c r="F17" s="404"/>
    </row>
    <row r="18" spans="1:7" ht="33" customHeight="1">
      <c r="B18" s="19"/>
      <c r="C18" s="24"/>
      <c r="D18" s="24"/>
      <c r="E18" s="831"/>
      <c r="F18" s="22"/>
    </row>
    <row r="19" spans="1:7" ht="33" customHeight="1" thickBot="1">
      <c r="B19" s="837" t="s">
        <v>742</v>
      </c>
      <c r="C19" s="24"/>
      <c r="D19" s="24"/>
      <c r="E19" s="831"/>
      <c r="F19" s="22"/>
    </row>
    <row r="20" spans="1:7" ht="33" customHeight="1" thickTop="1" thickBot="1">
      <c r="B20" s="322" t="s">
        <v>743</v>
      </c>
      <c r="C20" s="320"/>
      <c r="D20" s="320"/>
      <c r="E20" s="838"/>
      <c r="F20" s="321"/>
    </row>
    <row r="21" spans="1:7" ht="33" customHeight="1" thickBot="1">
      <c r="B21" s="400" t="s">
        <v>391</v>
      </c>
      <c r="C21" s="1"/>
      <c r="D21" s="1"/>
      <c r="E21" s="399"/>
      <c r="F21" s="399" t="s">
        <v>680</v>
      </c>
    </row>
    <row r="22" spans="1:7" ht="33" customHeight="1">
      <c r="B22" s="1041" t="s">
        <v>750</v>
      </c>
      <c r="C22" s="1310" t="s">
        <v>744</v>
      </c>
      <c r="D22" s="1311"/>
      <c r="E22" s="1314"/>
      <c r="F22" s="1315"/>
    </row>
    <row r="23" spans="1:7" ht="33" customHeight="1">
      <c r="B23" s="1042"/>
      <c r="C23" s="1312" t="s">
        <v>751</v>
      </c>
      <c r="D23" s="1313"/>
      <c r="E23" s="1316"/>
      <c r="F23" s="1317"/>
    </row>
    <row r="24" spans="1:7" ht="33" customHeight="1">
      <c r="B24" s="1318" t="s">
        <v>679</v>
      </c>
      <c r="C24" s="1319"/>
      <c r="D24" s="1319"/>
      <c r="E24" s="1320"/>
      <c r="F24" s="1321"/>
    </row>
    <row r="25" spans="1:7" ht="30" customHeight="1" thickBot="1">
      <c r="B25" s="1322" t="s">
        <v>408</v>
      </c>
      <c r="C25" s="1323"/>
      <c r="D25" s="1323"/>
      <c r="E25" s="1324"/>
      <c r="F25" s="1325"/>
    </row>
    <row r="26" spans="1:7">
      <c r="A26" s="1302"/>
      <c r="B26" s="1302"/>
      <c r="C26" s="1302"/>
      <c r="D26" s="1302"/>
      <c r="E26" s="1302"/>
      <c r="F26" s="1302"/>
    </row>
    <row r="27" spans="1:7" s="12" customFormat="1" ht="14.25" customHeight="1">
      <c r="A27" s="1302" t="s">
        <v>746</v>
      </c>
      <c r="B27" s="1302"/>
      <c r="C27" s="1302"/>
      <c r="D27" s="1302"/>
      <c r="E27" s="1302"/>
      <c r="F27" s="1302"/>
      <c r="G27" s="43"/>
    </row>
    <row r="28" spans="1:7">
      <c r="F28" s="381" t="str">
        <f>様式7!$F$4</f>
        <v>○○○○○○○○○○○ＥＳＣＯ事業</v>
      </c>
    </row>
  </sheetData>
  <mergeCells count="11">
    <mergeCell ref="F1:F2"/>
    <mergeCell ref="A27:F27"/>
    <mergeCell ref="A26:F26"/>
    <mergeCell ref="C22:D22"/>
    <mergeCell ref="C23:D23"/>
    <mergeCell ref="E22:F22"/>
    <mergeCell ref="E23:F23"/>
    <mergeCell ref="B24:D24"/>
    <mergeCell ref="E24:F24"/>
    <mergeCell ref="B25:D25"/>
    <mergeCell ref="E25:F25"/>
  </mergeCells>
  <phoneticPr fontId="6"/>
  <pageMargins left="0.9055118110236221" right="0.51181102362204722" top="0.74803149606299213" bottom="0.74803149606299213" header="0.31496062992125984" footer="0.31496062992125984"/>
  <pageSetup paperSize="9" orientation="portrait" r:id="rId1"/>
  <headerFooter alignWithMargins="0"/>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H30"/>
  <sheetViews>
    <sheetView view="pageBreakPreview" zoomScaleNormal="100" zoomScaleSheetLayoutView="100" workbookViewId="0">
      <selection activeCell="AJ46" sqref="AJ46"/>
    </sheetView>
  </sheetViews>
  <sheetFormatPr defaultRowHeight="13.2"/>
  <cols>
    <col min="1" max="1" width="5.6640625" customWidth="1"/>
    <col min="2" max="2" width="21.33203125" customWidth="1"/>
    <col min="3" max="3" width="16.21875" customWidth="1"/>
    <col min="4" max="4" width="8.88671875" customWidth="1"/>
    <col min="5" max="5" width="16.33203125" customWidth="1"/>
    <col min="6" max="6" width="16.21875" customWidth="1"/>
    <col min="7" max="7" width="5.6640625" customWidth="1"/>
    <col min="8" max="8" width="9.33203125" customWidth="1"/>
    <col min="257" max="257" width="5.6640625" customWidth="1"/>
    <col min="258" max="258" width="21.33203125" customWidth="1"/>
    <col min="259" max="259" width="16.21875" customWidth="1"/>
    <col min="260" max="260" width="8.88671875" customWidth="1"/>
    <col min="261" max="261" width="16.33203125" customWidth="1"/>
    <col min="262" max="262" width="16.21875" customWidth="1"/>
    <col min="263" max="263" width="5.6640625" customWidth="1"/>
    <col min="264" max="264" width="9.33203125" customWidth="1"/>
    <col min="513" max="513" width="5.6640625" customWidth="1"/>
    <col min="514" max="514" width="21.33203125" customWidth="1"/>
    <col min="515" max="515" width="16.21875" customWidth="1"/>
    <col min="516" max="516" width="8.88671875" customWidth="1"/>
    <col min="517" max="517" width="16.33203125" customWidth="1"/>
    <col min="518" max="518" width="16.21875" customWidth="1"/>
    <col min="519" max="519" width="5.6640625" customWidth="1"/>
    <col min="520" max="520" width="9.33203125" customWidth="1"/>
    <col min="769" max="769" width="5.6640625" customWidth="1"/>
    <col min="770" max="770" width="21.33203125" customWidth="1"/>
    <col min="771" max="771" width="16.21875" customWidth="1"/>
    <col min="772" max="772" width="8.88671875" customWidth="1"/>
    <col min="773" max="773" width="16.33203125" customWidth="1"/>
    <col min="774" max="774" width="16.21875" customWidth="1"/>
    <col min="775" max="775" width="5.6640625" customWidth="1"/>
    <col min="776" max="776" width="9.33203125" customWidth="1"/>
    <col min="1025" max="1025" width="5.6640625" customWidth="1"/>
    <col min="1026" max="1026" width="21.33203125" customWidth="1"/>
    <col min="1027" max="1027" width="16.21875" customWidth="1"/>
    <col min="1028" max="1028" width="8.88671875" customWidth="1"/>
    <col min="1029" max="1029" width="16.33203125" customWidth="1"/>
    <col min="1030" max="1030" width="16.21875" customWidth="1"/>
    <col min="1031" max="1031" width="5.6640625" customWidth="1"/>
    <col min="1032" max="1032" width="9.33203125" customWidth="1"/>
    <col min="1281" max="1281" width="5.6640625" customWidth="1"/>
    <col min="1282" max="1282" width="21.33203125" customWidth="1"/>
    <col min="1283" max="1283" width="16.21875" customWidth="1"/>
    <col min="1284" max="1284" width="8.88671875" customWidth="1"/>
    <col min="1285" max="1285" width="16.33203125" customWidth="1"/>
    <col min="1286" max="1286" width="16.21875" customWidth="1"/>
    <col min="1287" max="1287" width="5.6640625" customWidth="1"/>
    <col min="1288" max="1288" width="9.33203125" customWidth="1"/>
    <col min="1537" max="1537" width="5.6640625" customWidth="1"/>
    <col min="1538" max="1538" width="21.33203125" customWidth="1"/>
    <col min="1539" max="1539" width="16.21875" customWidth="1"/>
    <col min="1540" max="1540" width="8.88671875" customWidth="1"/>
    <col min="1541" max="1541" width="16.33203125" customWidth="1"/>
    <col min="1542" max="1542" width="16.21875" customWidth="1"/>
    <col min="1543" max="1543" width="5.6640625" customWidth="1"/>
    <col min="1544" max="1544" width="9.33203125" customWidth="1"/>
    <col min="1793" max="1793" width="5.6640625" customWidth="1"/>
    <col min="1794" max="1794" width="21.33203125" customWidth="1"/>
    <col min="1795" max="1795" width="16.21875" customWidth="1"/>
    <col min="1796" max="1796" width="8.88671875" customWidth="1"/>
    <col min="1797" max="1797" width="16.33203125" customWidth="1"/>
    <col min="1798" max="1798" width="16.21875" customWidth="1"/>
    <col min="1799" max="1799" width="5.6640625" customWidth="1"/>
    <col min="1800" max="1800" width="9.33203125" customWidth="1"/>
    <col min="2049" max="2049" width="5.6640625" customWidth="1"/>
    <col min="2050" max="2050" width="21.33203125" customWidth="1"/>
    <col min="2051" max="2051" width="16.21875" customWidth="1"/>
    <col min="2052" max="2052" width="8.88671875" customWidth="1"/>
    <col min="2053" max="2053" width="16.33203125" customWidth="1"/>
    <col min="2054" max="2054" width="16.21875" customWidth="1"/>
    <col min="2055" max="2055" width="5.6640625" customWidth="1"/>
    <col min="2056" max="2056" width="9.33203125" customWidth="1"/>
    <col min="2305" max="2305" width="5.6640625" customWidth="1"/>
    <col min="2306" max="2306" width="21.33203125" customWidth="1"/>
    <col min="2307" max="2307" width="16.21875" customWidth="1"/>
    <col min="2308" max="2308" width="8.88671875" customWidth="1"/>
    <col min="2309" max="2309" width="16.33203125" customWidth="1"/>
    <col min="2310" max="2310" width="16.21875" customWidth="1"/>
    <col min="2311" max="2311" width="5.6640625" customWidth="1"/>
    <col min="2312" max="2312" width="9.33203125" customWidth="1"/>
    <col min="2561" max="2561" width="5.6640625" customWidth="1"/>
    <col min="2562" max="2562" width="21.33203125" customWidth="1"/>
    <col min="2563" max="2563" width="16.21875" customWidth="1"/>
    <col min="2564" max="2564" width="8.88671875" customWidth="1"/>
    <col min="2565" max="2565" width="16.33203125" customWidth="1"/>
    <col min="2566" max="2566" width="16.21875" customWidth="1"/>
    <col min="2567" max="2567" width="5.6640625" customWidth="1"/>
    <col min="2568" max="2568" width="9.33203125" customWidth="1"/>
    <col min="2817" max="2817" width="5.6640625" customWidth="1"/>
    <col min="2818" max="2818" width="21.33203125" customWidth="1"/>
    <col min="2819" max="2819" width="16.21875" customWidth="1"/>
    <col min="2820" max="2820" width="8.88671875" customWidth="1"/>
    <col min="2821" max="2821" width="16.33203125" customWidth="1"/>
    <col min="2822" max="2822" width="16.21875" customWidth="1"/>
    <col min="2823" max="2823" width="5.6640625" customWidth="1"/>
    <col min="2824" max="2824" width="9.33203125" customWidth="1"/>
    <col min="3073" max="3073" width="5.6640625" customWidth="1"/>
    <col min="3074" max="3074" width="21.33203125" customWidth="1"/>
    <col min="3075" max="3075" width="16.21875" customWidth="1"/>
    <col min="3076" max="3076" width="8.88671875" customWidth="1"/>
    <col min="3077" max="3077" width="16.33203125" customWidth="1"/>
    <col min="3078" max="3078" width="16.21875" customWidth="1"/>
    <col min="3079" max="3079" width="5.6640625" customWidth="1"/>
    <col min="3080" max="3080" width="9.33203125" customWidth="1"/>
    <col min="3329" max="3329" width="5.6640625" customWidth="1"/>
    <col min="3330" max="3330" width="21.33203125" customWidth="1"/>
    <col min="3331" max="3331" width="16.21875" customWidth="1"/>
    <col min="3332" max="3332" width="8.88671875" customWidth="1"/>
    <col min="3333" max="3333" width="16.33203125" customWidth="1"/>
    <col min="3334" max="3334" width="16.21875" customWidth="1"/>
    <col min="3335" max="3335" width="5.6640625" customWidth="1"/>
    <col min="3336" max="3336" width="9.33203125" customWidth="1"/>
    <col min="3585" max="3585" width="5.6640625" customWidth="1"/>
    <col min="3586" max="3586" width="21.33203125" customWidth="1"/>
    <col min="3587" max="3587" width="16.21875" customWidth="1"/>
    <col min="3588" max="3588" width="8.88671875" customWidth="1"/>
    <col min="3589" max="3589" width="16.33203125" customWidth="1"/>
    <col min="3590" max="3590" width="16.21875" customWidth="1"/>
    <col min="3591" max="3591" width="5.6640625" customWidth="1"/>
    <col min="3592" max="3592" width="9.33203125" customWidth="1"/>
    <col min="3841" max="3841" width="5.6640625" customWidth="1"/>
    <col min="3842" max="3842" width="21.33203125" customWidth="1"/>
    <col min="3843" max="3843" width="16.21875" customWidth="1"/>
    <col min="3844" max="3844" width="8.88671875" customWidth="1"/>
    <col min="3845" max="3845" width="16.33203125" customWidth="1"/>
    <col min="3846" max="3846" width="16.21875" customWidth="1"/>
    <col min="3847" max="3847" width="5.6640625" customWidth="1"/>
    <col min="3848" max="3848" width="9.33203125" customWidth="1"/>
    <col min="4097" max="4097" width="5.6640625" customWidth="1"/>
    <col min="4098" max="4098" width="21.33203125" customWidth="1"/>
    <col min="4099" max="4099" width="16.21875" customWidth="1"/>
    <col min="4100" max="4100" width="8.88671875" customWidth="1"/>
    <col min="4101" max="4101" width="16.33203125" customWidth="1"/>
    <col min="4102" max="4102" width="16.21875" customWidth="1"/>
    <col min="4103" max="4103" width="5.6640625" customWidth="1"/>
    <col min="4104" max="4104" width="9.33203125" customWidth="1"/>
    <col min="4353" max="4353" width="5.6640625" customWidth="1"/>
    <col min="4354" max="4354" width="21.33203125" customWidth="1"/>
    <col min="4355" max="4355" width="16.21875" customWidth="1"/>
    <col min="4356" max="4356" width="8.88671875" customWidth="1"/>
    <col min="4357" max="4357" width="16.33203125" customWidth="1"/>
    <col min="4358" max="4358" width="16.21875" customWidth="1"/>
    <col min="4359" max="4359" width="5.6640625" customWidth="1"/>
    <col min="4360" max="4360" width="9.33203125" customWidth="1"/>
    <col min="4609" max="4609" width="5.6640625" customWidth="1"/>
    <col min="4610" max="4610" width="21.33203125" customWidth="1"/>
    <col min="4611" max="4611" width="16.21875" customWidth="1"/>
    <col min="4612" max="4612" width="8.88671875" customWidth="1"/>
    <col min="4613" max="4613" width="16.33203125" customWidth="1"/>
    <col min="4614" max="4614" width="16.21875" customWidth="1"/>
    <col min="4615" max="4615" width="5.6640625" customWidth="1"/>
    <col min="4616" max="4616" width="9.33203125" customWidth="1"/>
    <col min="4865" max="4865" width="5.6640625" customWidth="1"/>
    <col min="4866" max="4866" width="21.33203125" customWidth="1"/>
    <col min="4867" max="4867" width="16.21875" customWidth="1"/>
    <col min="4868" max="4868" width="8.88671875" customWidth="1"/>
    <col min="4869" max="4869" width="16.33203125" customWidth="1"/>
    <col min="4870" max="4870" width="16.21875" customWidth="1"/>
    <col min="4871" max="4871" width="5.6640625" customWidth="1"/>
    <col min="4872" max="4872" width="9.33203125" customWidth="1"/>
    <col min="5121" max="5121" width="5.6640625" customWidth="1"/>
    <col min="5122" max="5122" width="21.33203125" customWidth="1"/>
    <col min="5123" max="5123" width="16.21875" customWidth="1"/>
    <col min="5124" max="5124" width="8.88671875" customWidth="1"/>
    <col min="5125" max="5125" width="16.33203125" customWidth="1"/>
    <col min="5126" max="5126" width="16.21875" customWidth="1"/>
    <col min="5127" max="5127" width="5.6640625" customWidth="1"/>
    <col min="5128" max="5128" width="9.33203125" customWidth="1"/>
    <col min="5377" max="5377" width="5.6640625" customWidth="1"/>
    <col min="5378" max="5378" width="21.33203125" customWidth="1"/>
    <col min="5379" max="5379" width="16.21875" customWidth="1"/>
    <col min="5380" max="5380" width="8.88671875" customWidth="1"/>
    <col min="5381" max="5381" width="16.33203125" customWidth="1"/>
    <col min="5382" max="5382" width="16.21875" customWidth="1"/>
    <col min="5383" max="5383" width="5.6640625" customWidth="1"/>
    <col min="5384" max="5384" width="9.33203125" customWidth="1"/>
    <col min="5633" max="5633" width="5.6640625" customWidth="1"/>
    <col min="5634" max="5634" width="21.33203125" customWidth="1"/>
    <col min="5635" max="5635" width="16.21875" customWidth="1"/>
    <col min="5636" max="5636" width="8.88671875" customWidth="1"/>
    <col min="5637" max="5637" width="16.33203125" customWidth="1"/>
    <col min="5638" max="5638" width="16.21875" customWidth="1"/>
    <col min="5639" max="5639" width="5.6640625" customWidth="1"/>
    <col min="5640" max="5640" width="9.33203125" customWidth="1"/>
    <col min="5889" max="5889" width="5.6640625" customWidth="1"/>
    <col min="5890" max="5890" width="21.33203125" customWidth="1"/>
    <col min="5891" max="5891" width="16.21875" customWidth="1"/>
    <col min="5892" max="5892" width="8.88671875" customWidth="1"/>
    <col min="5893" max="5893" width="16.33203125" customWidth="1"/>
    <col min="5894" max="5894" width="16.21875" customWidth="1"/>
    <col min="5895" max="5895" width="5.6640625" customWidth="1"/>
    <col min="5896" max="5896" width="9.33203125" customWidth="1"/>
    <col min="6145" max="6145" width="5.6640625" customWidth="1"/>
    <col min="6146" max="6146" width="21.33203125" customWidth="1"/>
    <col min="6147" max="6147" width="16.21875" customWidth="1"/>
    <col min="6148" max="6148" width="8.88671875" customWidth="1"/>
    <col min="6149" max="6149" width="16.33203125" customWidth="1"/>
    <col min="6150" max="6150" width="16.21875" customWidth="1"/>
    <col min="6151" max="6151" width="5.6640625" customWidth="1"/>
    <col min="6152" max="6152" width="9.33203125" customWidth="1"/>
    <col min="6401" max="6401" width="5.6640625" customWidth="1"/>
    <col min="6402" max="6402" width="21.33203125" customWidth="1"/>
    <col min="6403" max="6403" width="16.21875" customWidth="1"/>
    <col min="6404" max="6404" width="8.88671875" customWidth="1"/>
    <col min="6405" max="6405" width="16.33203125" customWidth="1"/>
    <col min="6406" max="6406" width="16.21875" customWidth="1"/>
    <col min="6407" max="6407" width="5.6640625" customWidth="1"/>
    <col min="6408" max="6408" width="9.33203125" customWidth="1"/>
    <col min="6657" max="6657" width="5.6640625" customWidth="1"/>
    <col min="6658" max="6658" width="21.33203125" customWidth="1"/>
    <col min="6659" max="6659" width="16.21875" customWidth="1"/>
    <col min="6660" max="6660" width="8.88671875" customWidth="1"/>
    <col min="6661" max="6661" width="16.33203125" customWidth="1"/>
    <col min="6662" max="6662" width="16.21875" customWidth="1"/>
    <col min="6663" max="6663" width="5.6640625" customWidth="1"/>
    <col min="6664" max="6664" width="9.33203125" customWidth="1"/>
    <col min="6913" max="6913" width="5.6640625" customWidth="1"/>
    <col min="6914" max="6914" width="21.33203125" customWidth="1"/>
    <col min="6915" max="6915" width="16.21875" customWidth="1"/>
    <col min="6916" max="6916" width="8.88671875" customWidth="1"/>
    <col min="6917" max="6917" width="16.33203125" customWidth="1"/>
    <col min="6918" max="6918" width="16.21875" customWidth="1"/>
    <col min="6919" max="6919" width="5.6640625" customWidth="1"/>
    <col min="6920" max="6920" width="9.33203125" customWidth="1"/>
    <col min="7169" max="7169" width="5.6640625" customWidth="1"/>
    <col min="7170" max="7170" width="21.33203125" customWidth="1"/>
    <col min="7171" max="7171" width="16.21875" customWidth="1"/>
    <col min="7172" max="7172" width="8.88671875" customWidth="1"/>
    <col min="7173" max="7173" width="16.33203125" customWidth="1"/>
    <col min="7174" max="7174" width="16.21875" customWidth="1"/>
    <col min="7175" max="7175" width="5.6640625" customWidth="1"/>
    <col min="7176" max="7176" width="9.33203125" customWidth="1"/>
    <col min="7425" max="7425" width="5.6640625" customWidth="1"/>
    <col min="7426" max="7426" width="21.33203125" customWidth="1"/>
    <col min="7427" max="7427" width="16.21875" customWidth="1"/>
    <col min="7428" max="7428" width="8.88671875" customWidth="1"/>
    <col min="7429" max="7429" width="16.33203125" customWidth="1"/>
    <col min="7430" max="7430" width="16.21875" customWidth="1"/>
    <col min="7431" max="7431" width="5.6640625" customWidth="1"/>
    <col min="7432" max="7432" width="9.33203125" customWidth="1"/>
    <col min="7681" max="7681" width="5.6640625" customWidth="1"/>
    <col min="7682" max="7682" width="21.33203125" customWidth="1"/>
    <col min="7683" max="7683" width="16.21875" customWidth="1"/>
    <col min="7684" max="7684" width="8.88671875" customWidth="1"/>
    <col min="7685" max="7685" width="16.33203125" customWidth="1"/>
    <col min="7686" max="7686" width="16.21875" customWidth="1"/>
    <col min="7687" max="7687" width="5.6640625" customWidth="1"/>
    <col min="7688" max="7688" width="9.33203125" customWidth="1"/>
    <col min="7937" max="7937" width="5.6640625" customWidth="1"/>
    <col min="7938" max="7938" width="21.33203125" customWidth="1"/>
    <col min="7939" max="7939" width="16.21875" customWidth="1"/>
    <col min="7940" max="7940" width="8.88671875" customWidth="1"/>
    <col min="7941" max="7941" width="16.33203125" customWidth="1"/>
    <col min="7942" max="7942" width="16.21875" customWidth="1"/>
    <col min="7943" max="7943" width="5.6640625" customWidth="1"/>
    <col min="7944" max="7944" width="9.33203125" customWidth="1"/>
    <col min="8193" max="8193" width="5.6640625" customWidth="1"/>
    <col min="8194" max="8194" width="21.33203125" customWidth="1"/>
    <col min="8195" max="8195" width="16.21875" customWidth="1"/>
    <col min="8196" max="8196" width="8.88671875" customWidth="1"/>
    <col min="8197" max="8197" width="16.33203125" customWidth="1"/>
    <col min="8198" max="8198" width="16.21875" customWidth="1"/>
    <col min="8199" max="8199" width="5.6640625" customWidth="1"/>
    <col min="8200" max="8200" width="9.33203125" customWidth="1"/>
    <col min="8449" max="8449" width="5.6640625" customWidth="1"/>
    <col min="8450" max="8450" width="21.33203125" customWidth="1"/>
    <col min="8451" max="8451" width="16.21875" customWidth="1"/>
    <col min="8452" max="8452" width="8.88671875" customWidth="1"/>
    <col min="8453" max="8453" width="16.33203125" customWidth="1"/>
    <col min="8454" max="8454" width="16.21875" customWidth="1"/>
    <col min="8455" max="8455" width="5.6640625" customWidth="1"/>
    <col min="8456" max="8456" width="9.33203125" customWidth="1"/>
    <col min="8705" max="8705" width="5.6640625" customWidth="1"/>
    <col min="8706" max="8706" width="21.33203125" customWidth="1"/>
    <col min="8707" max="8707" width="16.21875" customWidth="1"/>
    <col min="8708" max="8708" width="8.88671875" customWidth="1"/>
    <col min="8709" max="8709" width="16.33203125" customWidth="1"/>
    <col min="8710" max="8710" width="16.21875" customWidth="1"/>
    <col min="8711" max="8711" width="5.6640625" customWidth="1"/>
    <col min="8712" max="8712" width="9.33203125" customWidth="1"/>
    <col min="8961" max="8961" width="5.6640625" customWidth="1"/>
    <col min="8962" max="8962" width="21.33203125" customWidth="1"/>
    <col min="8963" max="8963" width="16.21875" customWidth="1"/>
    <col min="8964" max="8964" width="8.88671875" customWidth="1"/>
    <col min="8965" max="8965" width="16.33203125" customWidth="1"/>
    <col min="8966" max="8966" width="16.21875" customWidth="1"/>
    <col min="8967" max="8967" width="5.6640625" customWidth="1"/>
    <col min="8968" max="8968" width="9.33203125" customWidth="1"/>
    <col min="9217" max="9217" width="5.6640625" customWidth="1"/>
    <col min="9218" max="9218" width="21.33203125" customWidth="1"/>
    <col min="9219" max="9219" width="16.21875" customWidth="1"/>
    <col min="9220" max="9220" width="8.88671875" customWidth="1"/>
    <col min="9221" max="9221" width="16.33203125" customWidth="1"/>
    <col min="9222" max="9222" width="16.21875" customWidth="1"/>
    <col min="9223" max="9223" width="5.6640625" customWidth="1"/>
    <col min="9224" max="9224" width="9.33203125" customWidth="1"/>
    <col min="9473" max="9473" width="5.6640625" customWidth="1"/>
    <col min="9474" max="9474" width="21.33203125" customWidth="1"/>
    <col min="9475" max="9475" width="16.21875" customWidth="1"/>
    <col min="9476" max="9476" width="8.88671875" customWidth="1"/>
    <col min="9477" max="9477" width="16.33203125" customWidth="1"/>
    <col min="9478" max="9478" width="16.21875" customWidth="1"/>
    <col min="9479" max="9479" width="5.6640625" customWidth="1"/>
    <col min="9480" max="9480" width="9.33203125" customWidth="1"/>
    <col min="9729" max="9729" width="5.6640625" customWidth="1"/>
    <col min="9730" max="9730" width="21.33203125" customWidth="1"/>
    <col min="9731" max="9731" width="16.21875" customWidth="1"/>
    <col min="9732" max="9732" width="8.88671875" customWidth="1"/>
    <col min="9733" max="9733" width="16.33203125" customWidth="1"/>
    <col min="9734" max="9734" width="16.21875" customWidth="1"/>
    <col min="9735" max="9735" width="5.6640625" customWidth="1"/>
    <col min="9736" max="9736" width="9.33203125" customWidth="1"/>
    <col min="9985" max="9985" width="5.6640625" customWidth="1"/>
    <col min="9986" max="9986" width="21.33203125" customWidth="1"/>
    <col min="9987" max="9987" width="16.21875" customWidth="1"/>
    <col min="9988" max="9988" width="8.88671875" customWidth="1"/>
    <col min="9989" max="9989" width="16.33203125" customWidth="1"/>
    <col min="9990" max="9990" width="16.21875" customWidth="1"/>
    <col min="9991" max="9991" width="5.6640625" customWidth="1"/>
    <col min="9992" max="9992" width="9.33203125" customWidth="1"/>
    <col min="10241" max="10241" width="5.6640625" customWidth="1"/>
    <col min="10242" max="10242" width="21.33203125" customWidth="1"/>
    <col min="10243" max="10243" width="16.21875" customWidth="1"/>
    <col min="10244" max="10244" width="8.88671875" customWidth="1"/>
    <col min="10245" max="10245" width="16.33203125" customWidth="1"/>
    <col min="10246" max="10246" width="16.21875" customWidth="1"/>
    <col min="10247" max="10247" width="5.6640625" customWidth="1"/>
    <col min="10248" max="10248" width="9.33203125" customWidth="1"/>
    <col min="10497" max="10497" width="5.6640625" customWidth="1"/>
    <col min="10498" max="10498" width="21.33203125" customWidth="1"/>
    <col min="10499" max="10499" width="16.21875" customWidth="1"/>
    <col min="10500" max="10500" width="8.88671875" customWidth="1"/>
    <col min="10501" max="10501" width="16.33203125" customWidth="1"/>
    <col min="10502" max="10502" width="16.21875" customWidth="1"/>
    <col min="10503" max="10503" width="5.6640625" customWidth="1"/>
    <col min="10504" max="10504" width="9.33203125" customWidth="1"/>
    <col min="10753" max="10753" width="5.6640625" customWidth="1"/>
    <col min="10754" max="10754" width="21.33203125" customWidth="1"/>
    <col min="10755" max="10755" width="16.21875" customWidth="1"/>
    <col min="10756" max="10756" width="8.88671875" customWidth="1"/>
    <col min="10757" max="10757" width="16.33203125" customWidth="1"/>
    <col min="10758" max="10758" width="16.21875" customWidth="1"/>
    <col min="10759" max="10759" width="5.6640625" customWidth="1"/>
    <col min="10760" max="10760" width="9.33203125" customWidth="1"/>
    <col min="11009" max="11009" width="5.6640625" customWidth="1"/>
    <col min="11010" max="11010" width="21.33203125" customWidth="1"/>
    <col min="11011" max="11011" width="16.21875" customWidth="1"/>
    <col min="11012" max="11012" width="8.88671875" customWidth="1"/>
    <col min="11013" max="11013" width="16.33203125" customWidth="1"/>
    <col min="11014" max="11014" width="16.21875" customWidth="1"/>
    <col min="11015" max="11015" width="5.6640625" customWidth="1"/>
    <col min="11016" max="11016" width="9.33203125" customWidth="1"/>
    <col min="11265" max="11265" width="5.6640625" customWidth="1"/>
    <col min="11266" max="11266" width="21.33203125" customWidth="1"/>
    <col min="11267" max="11267" width="16.21875" customWidth="1"/>
    <col min="11268" max="11268" width="8.88671875" customWidth="1"/>
    <col min="11269" max="11269" width="16.33203125" customWidth="1"/>
    <col min="11270" max="11270" width="16.21875" customWidth="1"/>
    <col min="11271" max="11271" width="5.6640625" customWidth="1"/>
    <col min="11272" max="11272" width="9.33203125" customWidth="1"/>
    <col min="11521" max="11521" width="5.6640625" customWidth="1"/>
    <col min="11522" max="11522" width="21.33203125" customWidth="1"/>
    <col min="11523" max="11523" width="16.21875" customWidth="1"/>
    <col min="11524" max="11524" width="8.88671875" customWidth="1"/>
    <col min="11525" max="11525" width="16.33203125" customWidth="1"/>
    <col min="11526" max="11526" width="16.21875" customWidth="1"/>
    <col min="11527" max="11527" width="5.6640625" customWidth="1"/>
    <col min="11528" max="11528" width="9.33203125" customWidth="1"/>
    <col min="11777" max="11777" width="5.6640625" customWidth="1"/>
    <col min="11778" max="11778" width="21.33203125" customWidth="1"/>
    <col min="11779" max="11779" width="16.21875" customWidth="1"/>
    <col min="11780" max="11780" width="8.88671875" customWidth="1"/>
    <col min="11781" max="11781" width="16.33203125" customWidth="1"/>
    <col min="11782" max="11782" width="16.21875" customWidth="1"/>
    <col min="11783" max="11783" width="5.6640625" customWidth="1"/>
    <col min="11784" max="11784" width="9.33203125" customWidth="1"/>
    <col min="12033" max="12033" width="5.6640625" customWidth="1"/>
    <col min="12034" max="12034" width="21.33203125" customWidth="1"/>
    <col min="12035" max="12035" width="16.21875" customWidth="1"/>
    <col min="12036" max="12036" width="8.88671875" customWidth="1"/>
    <col min="12037" max="12037" width="16.33203125" customWidth="1"/>
    <col min="12038" max="12038" width="16.21875" customWidth="1"/>
    <col min="12039" max="12039" width="5.6640625" customWidth="1"/>
    <col min="12040" max="12040" width="9.33203125" customWidth="1"/>
    <col min="12289" max="12289" width="5.6640625" customWidth="1"/>
    <col min="12290" max="12290" width="21.33203125" customWidth="1"/>
    <col min="12291" max="12291" width="16.21875" customWidth="1"/>
    <col min="12292" max="12292" width="8.88671875" customWidth="1"/>
    <col min="12293" max="12293" width="16.33203125" customWidth="1"/>
    <col min="12294" max="12294" width="16.21875" customWidth="1"/>
    <col min="12295" max="12295" width="5.6640625" customWidth="1"/>
    <col min="12296" max="12296" width="9.33203125" customWidth="1"/>
    <col min="12545" max="12545" width="5.6640625" customWidth="1"/>
    <col min="12546" max="12546" width="21.33203125" customWidth="1"/>
    <col min="12547" max="12547" width="16.21875" customWidth="1"/>
    <col min="12548" max="12548" width="8.88671875" customWidth="1"/>
    <col min="12549" max="12549" width="16.33203125" customWidth="1"/>
    <col min="12550" max="12550" width="16.21875" customWidth="1"/>
    <col min="12551" max="12551" width="5.6640625" customWidth="1"/>
    <col min="12552" max="12552" width="9.33203125" customWidth="1"/>
    <col min="12801" max="12801" width="5.6640625" customWidth="1"/>
    <col min="12802" max="12802" width="21.33203125" customWidth="1"/>
    <col min="12803" max="12803" width="16.21875" customWidth="1"/>
    <col min="12804" max="12804" width="8.88671875" customWidth="1"/>
    <col min="12805" max="12805" width="16.33203125" customWidth="1"/>
    <col min="12806" max="12806" width="16.21875" customWidth="1"/>
    <col min="12807" max="12807" width="5.6640625" customWidth="1"/>
    <col min="12808" max="12808" width="9.33203125" customWidth="1"/>
    <col min="13057" max="13057" width="5.6640625" customWidth="1"/>
    <col min="13058" max="13058" width="21.33203125" customWidth="1"/>
    <col min="13059" max="13059" width="16.21875" customWidth="1"/>
    <col min="13060" max="13060" width="8.88671875" customWidth="1"/>
    <col min="13061" max="13061" width="16.33203125" customWidth="1"/>
    <col min="13062" max="13062" width="16.21875" customWidth="1"/>
    <col min="13063" max="13063" width="5.6640625" customWidth="1"/>
    <col min="13064" max="13064" width="9.33203125" customWidth="1"/>
    <col min="13313" max="13313" width="5.6640625" customWidth="1"/>
    <col min="13314" max="13314" width="21.33203125" customWidth="1"/>
    <col min="13315" max="13315" width="16.21875" customWidth="1"/>
    <col min="13316" max="13316" width="8.88671875" customWidth="1"/>
    <col min="13317" max="13317" width="16.33203125" customWidth="1"/>
    <col min="13318" max="13318" width="16.21875" customWidth="1"/>
    <col min="13319" max="13319" width="5.6640625" customWidth="1"/>
    <col min="13320" max="13320" width="9.33203125" customWidth="1"/>
    <col min="13569" max="13569" width="5.6640625" customWidth="1"/>
    <col min="13570" max="13570" width="21.33203125" customWidth="1"/>
    <col min="13571" max="13571" width="16.21875" customWidth="1"/>
    <col min="13572" max="13572" width="8.88671875" customWidth="1"/>
    <col min="13573" max="13573" width="16.33203125" customWidth="1"/>
    <col min="13574" max="13574" width="16.21875" customWidth="1"/>
    <col min="13575" max="13575" width="5.6640625" customWidth="1"/>
    <col min="13576" max="13576" width="9.33203125" customWidth="1"/>
    <col min="13825" max="13825" width="5.6640625" customWidth="1"/>
    <col min="13826" max="13826" width="21.33203125" customWidth="1"/>
    <col min="13827" max="13827" width="16.21875" customWidth="1"/>
    <col min="13828" max="13828" width="8.88671875" customWidth="1"/>
    <col min="13829" max="13829" width="16.33203125" customWidth="1"/>
    <col min="13830" max="13830" width="16.21875" customWidth="1"/>
    <col min="13831" max="13831" width="5.6640625" customWidth="1"/>
    <col min="13832" max="13832" width="9.33203125" customWidth="1"/>
    <col min="14081" max="14081" width="5.6640625" customWidth="1"/>
    <col min="14082" max="14082" width="21.33203125" customWidth="1"/>
    <col min="14083" max="14083" width="16.21875" customWidth="1"/>
    <col min="14084" max="14084" width="8.88671875" customWidth="1"/>
    <col min="14085" max="14085" width="16.33203125" customWidth="1"/>
    <col min="14086" max="14086" width="16.21875" customWidth="1"/>
    <col min="14087" max="14087" width="5.6640625" customWidth="1"/>
    <col min="14088" max="14088" width="9.33203125" customWidth="1"/>
    <col min="14337" max="14337" width="5.6640625" customWidth="1"/>
    <col min="14338" max="14338" width="21.33203125" customWidth="1"/>
    <col min="14339" max="14339" width="16.21875" customWidth="1"/>
    <col min="14340" max="14340" width="8.88671875" customWidth="1"/>
    <col min="14341" max="14341" width="16.33203125" customWidth="1"/>
    <col min="14342" max="14342" width="16.21875" customWidth="1"/>
    <col min="14343" max="14343" width="5.6640625" customWidth="1"/>
    <col min="14344" max="14344" width="9.33203125" customWidth="1"/>
    <col min="14593" max="14593" width="5.6640625" customWidth="1"/>
    <col min="14594" max="14594" width="21.33203125" customWidth="1"/>
    <col min="14595" max="14595" width="16.21875" customWidth="1"/>
    <col min="14596" max="14596" width="8.88671875" customWidth="1"/>
    <col min="14597" max="14597" width="16.33203125" customWidth="1"/>
    <col min="14598" max="14598" width="16.21875" customWidth="1"/>
    <col min="14599" max="14599" width="5.6640625" customWidth="1"/>
    <col min="14600" max="14600" width="9.33203125" customWidth="1"/>
    <col min="14849" max="14849" width="5.6640625" customWidth="1"/>
    <col min="14850" max="14850" width="21.33203125" customWidth="1"/>
    <col min="14851" max="14851" width="16.21875" customWidth="1"/>
    <col min="14852" max="14852" width="8.88671875" customWidth="1"/>
    <col min="14853" max="14853" width="16.33203125" customWidth="1"/>
    <col min="14854" max="14854" width="16.21875" customWidth="1"/>
    <col min="14855" max="14855" width="5.6640625" customWidth="1"/>
    <col min="14856" max="14856" width="9.33203125" customWidth="1"/>
    <col min="15105" max="15105" width="5.6640625" customWidth="1"/>
    <col min="15106" max="15106" width="21.33203125" customWidth="1"/>
    <col min="15107" max="15107" width="16.21875" customWidth="1"/>
    <col min="15108" max="15108" width="8.88671875" customWidth="1"/>
    <col min="15109" max="15109" width="16.33203125" customWidth="1"/>
    <col min="15110" max="15110" width="16.21875" customWidth="1"/>
    <col min="15111" max="15111" width="5.6640625" customWidth="1"/>
    <col min="15112" max="15112" width="9.33203125" customWidth="1"/>
    <col min="15361" max="15361" width="5.6640625" customWidth="1"/>
    <col min="15362" max="15362" width="21.33203125" customWidth="1"/>
    <col min="15363" max="15363" width="16.21875" customWidth="1"/>
    <col min="15364" max="15364" width="8.88671875" customWidth="1"/>
    <col min="15365" max="15365" width="16.33203125" customWidth="1"/>
    <col min="15366" max="15366" width="16.21875" customWidth="1"/>
    <col min="15367" max="15367" width="5.6640625" customWidth="1"/>
    <col min="15368" max="15368" width="9.33203125" customWidth="1"/>
    <col min="15617" max="15617" width="5.6640625" customWidth="1"/>
    <col min="15618" max="15618" width="21.33203125" customWidth="1"/>
    <col min="15619" max="15619" width="16.21875" customWidth="1"/>
    <col min="15620" max="15620" width="8.88671875" customWidth="1"/>
    <col min="15621" max="15621" width="16.33203125" customWidth="1"/>
    <col min="15622" max="15622" width="16.21875" customWidth="1"/>
    <col min="15623" max="15623" width="5.6640625" customWidth="1"/>
    <col min="15624" max="15624" width="9.33203125" customWidth="1"/>
    <col min="15873" max="15873" width="5.6640625" customWidth="1"/>
    <col min="15874" max="15874" width="21.33203125" customWidth="1"/>
    <col min="15875" max="15875" width="16.21875" customWidth="1"/>
    <col min="15876" max="15876" width="8.88671875" customWidth="1"/>
    <col min="15877" max="15877" width="16.33203125" customWidth="1"/>
    <col min="15878" max="15878" width="16.21875" customWidth="1"/>
    <col min="15879" max="15879" width="5.6640625" customWidth="1"/>
    <col min="15880" max="15880" width="9.33203125" customWidth="1"/>
    <col min="16129" max="16129" width="5.6640625" customWidth="1"/>
    <col min="16130" max="16130" width="21.33203125" customWidth="1"/>
    <col min="16131" max="16131" width="16.21875" customWidth="1"/>
    <col min="16132" max="16132" width="8.88671875" customWidth="1"/>
    <col min="16133" max="16133" width="16.33203125" customWidth="1"/>
    <col min="16134" max="16134" width="16.21875" customWidth="1"/>
    <col min="16135" max="16135" width="5.6640625" customWidth="1"/>
    <col min="16136" max="16136" width="9.33203125" customWidth="1"/>
  </cols>
  <sheetData>
    <row r="1" spans="2:8" s="1" customFormat="1">
      <c r="F1" s="1326" t="s">
        <v>808</v>
      </c>
    </row>
    <row r="2" spans="2:8" s="1" customFormat="1">
      <c r="D2" s="15"/>
      <c r="E2" s="3"/>
      <c r="F2" s="1326"/>
    </row>
    <row r="3" spans="2:8" ht="13.8" thickBot="1">
      <c r="B3" s="122" t="s">
        <v>561</v>
      </c>
      <c r="D3" s="11"/>
      <c r="E3" s="2"/>
      <c r="F3" s="269"/>
    </row>
    <row r="4" spans="2:8">
      <c r="B4" s="27" t="s">
        <v>260</v>
      </c>
      <c r="C4" s="17"/>
      <c r="D4" s="17"/>
      <c r="E4" s="17"/>
      <c r="F4" s="18"/>
    </row>
    <row r="5" spans="2:8">
      <c r="B5" s="19" t="s">
        <v>3</v>
      </c>
      <c r="C5" s="20" t="s">
        <v>0</v>
      </c>
      <c r="D5" s="20" t="s">
        <v>1</v>
      </c>
      <c r="E5" s="20" t="s">
        <v>7</v>
      </c>
      <c r="F5" s="21" t="s">
        <v>2</v>
      </c>
    </row>
    <row r="6" spans="2:8" ht="33" customHeight="1">
      <c r="B6" s="28"/>
      <c r="C6" s="24"/>
      <c r="D6" s="20"/>
      <c r="E6" s="248"/>
      <c r="F6" s="22"/>
      <c r="H6" s="1082" t="s">
        <v>773</v>
      </c>
    </row>
    <row r="7" spans="2:8" ht="33" customHeight="1">
      <c r="B7" s="28"/>
      <c r="C7" s="24"/>
      <c r="D7" s="20"/>
      <c r="E7" s="248"/>
      <c r="F7" s="22"/>
    </row>
    <row r="8" spans="2:8" ht="33" customHeight="1">
      <c r="B8" s="28"/>
      <c r="C8" s="24"/>
      <c r="D8" s="20"/>
      <c r="E8" s="248"/>
      <c r="F8" s="22"/>
    </row>
    <row r="9" spans="2:8" ht="33" customHeight="1">
      <c r="B9" s="28"/>
      <c r="C9" s="24"/>
      <c r="D9" s="20"/>
      <c r="E9" s="248"/>
      <c r="F9" s="22"/>
    </row>
    <row r="10" spans="2:8" ht="33" customHeight="1">
      <c r="B10" s="28"/>
      <c r="C10" s="24"/>
      <c r="D10" s="20"/>
      <c r="E10" s="248"/>
      <c r="F10" s="22"/>
    </row>
    <row r="11" spans="2:8" ht="33" customHeight="1">
      <c r="B11" s="29"/>
      <c r="C11" s="24"/>
      <c r="D11" s="24"/>
      <c r="E11" s="248"/>
      <c r="F11" s="22"/>
    </row>
    <row r="12" spans="2:8" ht="33" customHeight="1">
      <c r="B12" s="23"/>
      <c r="C12" s="24"/>
      <c r="D12" s="24"/>
      <c r="E12" s="248"/>
      <c r="F12" s="22"/>
    </row>
    <row r="13" spans="2:8" ht="33" customHeight="1">
      <c r="B13" s="19"/>
      <c r="C13" s="24"/>
      <c r="D13" s="24"/>
      <c r="E13" s="248"/>
      <c r="F13" s="22"/>
    </row>
    <row r="14" spans="2:8" ht="33" customHeight="1">
      <c r="B14" s="23"/>
      <c r="C14" s="24"/>
      <c r="D14" s="24"/>
      <c r="E14" s="248"/>
      <c r="F14" s="22"/>
    </row>
    <row r="15" spans="2:8" ht="33" customHeight="1">
      <c r="B15" s="23"/>
      <c r="C15" s="24"/>
      <c r="D15" s="24"/>
      <c r="E15" s="248"/>
      <c r="F15" s="22"/>
    </row>
    <row r="16" spans="2:8" ht="33" customHeight="1">
      <c r="B16" s="23"/>
      <c r="C16" s="24"/>
      <c r="D16" s="24"/>
      <c r="E16" s="248"/>
      <c r="F16" s="22"/>
    </row>
    <row r="17" spans="1:7" ht="33" customHeight="1">
      <c r="B17" s="23"/>
      <c r="C17" s="24"/>
      <c r="D17" s="24"/>
      <c r="E17" s="248"/>
      <c r="F17" s="22"/>
    </row>
    <row r="18" spans="1:7" ht="33" customHeight="1">
      <c r="B18" s="23"/>
      <c r="C18" s="24"/>
      <c r="D18" s="24"/>
      <c r="E18" s="248"/>
      <c r="F18" s="22"/>
    </row>
    <row r="19" spans="1:7" ht="33" customHeight="1">
      <c r="B19" s="23"/>
      <c r="C19" s="24"/>
      <c r="D19" s="24"/>
      <c r="E19" s="248"/>
      <c r="F19" s="22"/>
    </row>
    <row r="20" spans="1:7" ht="33" customHeight="1">
      <c r="B20" s="23"/>
      <c r="C20" s="24"/>
      <c r="D20" s="24"/>
      <c r="E20" s="831"/>
      <c r="F20" s="22"/>
    </row>
    <row r="21" spans="1:7" ht="33" customHeight="1">
      <c r="B21" s="23"/>
      <c r="C21" s="24"/>
      <c r="D21" s="24"/>
      <c r="E21" s="831"/>
      <c r="F21" s="22"/>
    </row>
    <row r="22" spans="1:7" ht="33" customHeight="1">
      <c r="B22" s="23"/>
      <c r="C22" s="24"/>
      <c r="D22" s="24"/>
      <c r="E22" s="831"/>
      <c r="F22" s="22"/>
    </row>
    <row r="23" spans="1:7" ht="33" customHeight="1">
      <c r="B23" s="23"/>
      <c r="C23" s="24"/>
      <c r="D23" s="24"/>
      <c r="E23" s="831"/>
      <c r="F23" s="22"/>
    </row>
    <row r="24" spans="1:7" ht="33" customHeight="1">
      <c r="B24" s="23"/>
      <c r="C24" s="24"/>
      <c r="D24" s="24"/>
      <c r="E24" s="831"/>
      <c r="F24" s="22"/>
    </row>
    <row r="25" spans="1:7" ht="33" customHeight="1" thickBot="1">
      <c r="B25" s="317"/>
      <c r="C25" s="318"/>
      <c r="D25" s="318"/>
      <c r="E25" s="324"/>
      <c r="F25" s="319"/>
    </row>
    <row r="26" spans="1:7" ht="33" customHeight="1" thickTop="1" thickBot="1">
      <c r="B26" s="322" t="s">
        <v>741</v>
      </c>
      <c r="C26" s="320"/>
      <c r="D26" s="320"/>
      <c r="E26" s="323"/>
      <c r="F26" s="321"/>
    </row>
    <row r="27" spans="1:7">
      <c r="F27" s="9"/>
    </row>
    <row r="29" spans="1:7" s="12" customFormat="1" ht="19.2">
      <c r="A29" s="1302" t="s">
        <v>746</v>
      </c>
      <c r="B29" s="1302"/>
      <c r="C29" s="1302"/>
      <c r="D29" s="1302"/>
      <c r="E29" s="1302"/>
      <c r="F29" s="1302"/>
      <c r="G29" s="1302"/>
    </row>
    <row r="30" spans="1:7">
      <c r="F30" s="381" t="str">
        <f>様式7!$F$4</f>
        <v>○○○○○○○○○○○ＥＳＣＯ事業</v>
      </c>
    </row>
  </sheetData>
  <mergeCells count="2">
    <mergeCell ref="A29:G29"/>
    <mergeCell ref="F1:F2"/>
  </mergeCells>
  <phoneticPr fontId="6"/>
  <pageMargins left="0.90551181102362199" right="0.51181102362204722" top="0.74803149606299213" bottom="0.74803149606299213" header="0.31496062992125984" footer="0.31496062992125984"/>
  <pageSetup paperSize="9" scale="96" orientation="portrait"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I29"/>
  <sheetViews>
    <sheetView view="pageBreakPreview" zoomScaleNormal="100" zoomScaleSheetLayoutView="100" workbookViewId="0">
      <selection activeCell="AJ46" sqref="AJ46"/>
    </sheetView>
  </sheetViews>
  <sheetFormatPr defaultRowHeight="13.2"/>
  <cols>
    <col min="1" max="1" width="5.6640625" customWidth="1"/>
    <col min="2" max="2" width="21.33203125" customWidth="1"/>
    <col min="3" max="3" width="14.109375" customWidth="1"/>
    <col min="4" max="4" width="8.88671875" customWidth="1"/>
    <col min="5" max="5" width="5.6640625" customWidth="1"/>
    <col min="6" max="6" width="14.77734375" customWidth="1"/>
    <col min="7" max="7" width="13.21875" customWidth="1"/>
    <col min="8" max="8" width="5.6640625" customWidth="1"/>
    <col min="9" max="9" width="9.33203125" customWidth="1"/>
    <col min="257" max="257" width="5.6640625" customWidth="1"/>
    <col min="258" max="258" width="21.33203125" customWidth="1"/>
    <col min="259" max="259" width="14.109375" customWidth="1"/>
    <col min="260" max="260" width="8.88671875" customWidth="1"/>
    <col min="261" max="261" width="5.6640625" customWidth="1"/>
    <col min="262" max="262" width="14.77734375" customWidth="1"/>
    <col min="263" max="263" width="13.21875" customWidth="1"/>
    <col min="264" max="264" width="5.6640625" customWidth="1"/>
    <col min="265" max="265" width="9.33203125" customWidth="1"/>
    <col min="513" max="513" width="5.6640625" customWidth="1"/>
    <col min="514" max="514" width="21.33203125" customWidth="1"/>
    <col min="515" max="515" width="14.109375" customWidth="1"/>
    <col min="516" max="516" width="8.88671875" customWidth="1"/>
    <col min="517" max="517" width="5.6640625" customWidth="1"/>
    <col min="518" max="518" width="14.77734375" customWidth="1"/>
    <col min="519" max="519" width="13.21875" customWidth="1"/>
    <col min="520" max="520" width="5.6640625" customWidth="1"/>
    <col min="521" max="521" width="9.33203125" customWidth="1"/>
    <col min="769" max="769" width="5.6640625" customWidth="1"/>
    <col min="770" max="770" width="21.33203125" customWidth="1"/>
    <col min="771" max="771" width="14.109375" customWidth="1"/>
    <col min="772" max="772" width="8.88671875" customWidth="1"/>
    <col min="773" max="773" width="5.6640625" customWidth="1"/>
    <col min="774" max="774" width="14.77734375" customWidth="1"/>
    <col min="775" max="775" width="13.21875" customWidth="1"/>
    <col min="776" max="776" width="5.6640625" customWidth="1"/>
    <col min="777" max="777" width="9.33203125" customWidth="1"/>
    <col min="1025" max="1025" width="5.6640625" customWidth="1"/>
    <col min="1026" max="1026" width="21.33203125" customWidth="1"/>
    <col min="1027" max="1027" width="14.109375" customWidth="1"/>
    <col min="1028" max="1028" width="8.88671875" customWidth="1"/>
    <col min="1029" max="1029" width="5.6640625" customWidth="1"/>
    <col min="1030" max="1030" width="14.77734375" customWidth="1"/>
    <col min="1031" max="1031" width="13.21875" customWidth="1"/>
    <col min="1032" max="1032" width="5.6640625" customWidth="1"/>
    <col min="1033" max="1033" width="9.33203125" customWidth="1"/>
    <col min="1281" max="1281" width="5.6640625" customWidth="1"/>
    <col min="1282" max="1282" width="21.33203125" customWidth="1"/>
    <col min="1283" max="1283" width="14.109375" customWidth="1"/>
    <col min="1284" max="1284" width="8.88671875" customWidth="1"/>
    <col min="1285" max="1285" width="5.6640625" customWidth="1"/>
    <col min="1286" max="1286" width="14.77734375" customWidth="1"/>
    <col min="1287" max="1287" width="13.21875" customWidth="1"/>
    <col min="1288" max="1288" width="5.6640625" customWidth="1"/>
    <col min="1289" max="1289" width="9.33203125" customWidth="1"/>
    <col min="1537" max="1537" width="5.6640625" customWidth="1"/>
    <col min="1538" max="1538" width="21.33203125" customWidth="1"/>
    <col min="1539" max="1539" width="14.109375" customWidth="1"/>
    <col min="1540" max="1540" width="8.88671875" customWidth="1"/>
    <col min="1541" max="1541" width="5.6640625" customWidth="1"/>
    <col min="1542" max="1542" width="14.77734375" customWidth="1"/>
    <col min="1543" max="1543" width="13.21875" customWidth="1"/>
    <col min="1544" max="1544" width="5.6640625" customWidth="1"/>
    <col min="1545" max="1545" width="9.33203125" customWidth="1"/>
    <col min="1793" max="1793" width="5.6640625" customWidth="1"/>
    <col min="1794" max="1794" width="21.33203125" customWidth="1"/>
    <col min="1795" max="1795" width="14.109375" customWidth="1"/>
    <col min="1796" max="1796" width="8.88671875" customWidth="1"/>
    <col min="1797" max="1797" width="5.6640625" customWidth="1"/>
    <col min="1798" max="1798" width="14.77734375" customWidth="1"/>
    <col min="1799" max="1799" width="13.21875" customWidth="1"/>
    <col min="1800" max="1800" width="5.6640625" customWidth="1"/>
    <col min="1801" max="1801" width="9.33203125" customWidth="1"/>
    <col min="2049" max="2049" width="5.6640625" customWidth="1"/>
    <col min="2050" max="2050" width="21.33203125" customWidth="1"/>
    <col min="2051" max="2051" width="14.109375" customWidth="1"/>
    <col min="2052" max="2052" width="8.88671875" customWidth="1"/>
    <col min="2053" max="2053" width="5.6640625" customWidth="1"/>
    <col min="2054" max="2054" width="14.77734375" customWidth="1"/>
    <col min="2055" max="2055" width="13.21875" customWidth="1"/>
    <col min="2056" max="2056" width="5.6640625" customWidth="1"/>
    <col min="2057" max="2057" width="9.33203125" customWidth="1"/>
    <col min="2305" max="2305" width="5.6640625" customWidth="1"/>
    <col min="2306" max="2306" width="21.33203125" customWidth="1"/>
    <col min="2307" max="2307" width="14.109375" customWidth="1"/>
    <col min="2308" max="2308" width="8.88671875" customWidth="1"/>
    <col min="2309" max="2309" width="5.6640625" customWidth="1"/>
    <col min="2310" max="2310" width="14.77734375" customWidth="1"/>
    <col min="2311" max="2311" width="13.21875" customWidth="1"/>
    <col min="2312" max="2312" width="5.6640625" customWidth="1"/>
    <col min="2313" max="2313" width="9.33203125" customWidth="1"/>
    <col min="2561" max="2561" width="5.6640625" customWidth="1"/>
    <col min="2562" max="2562" width="21.33203125" customWidth="1"/>
    <col min="2563" max="2563" width="14.109375" customWidth="1"/>
    <col min="2564" max="2564" width="8.88671875" customWidth="1"/>
    <col min="2565" max="2565" width="5.6640625" customWidth="1"/>
    <col min="2566" max="2566" width="14.77734375" customWidth="1"/>
    <col min="2567" max="2567" width="13.21875" customWidth="1"/>
    <col min="2568" max="2568" width="5.6640625" customWidth="1"/>
    <col min="2569" max="2569" width="9.33203125" customWidth="1"/>
    <col min="2817" max="2817" width="5.6640625" customWidth="1"/>
    <col min="2818" max="2818" width="21.33203125" customWidth="1"/>
    <col min="2819" max="2819" width="14.109375" customWidth="1"/>
    <col min="2820" max="2820" width="8.88671875" customWidth="1"/>
    <col min="2821" max="2821" width="5.6640625" customWidth="1"/>
    <col min="2822" max="2822" width="14.77734375" customWidth="1"/>
    <col min="2823" max="2823" width="13.21875" customWidth="1"/>
    <col min="2824" max="2824" width="5.6640625" customWidth="1"/>
    <col min="2825" max="2825" width="9.33203125" customWidth="1"/>
    <col min="3073" max="3073" width="5.6640625" customWidth="1"/>
    <col min="3074" max="3074" width="21.33203125" customWidth="1"/>
    <col min="3075" max="3075" width="14.109375" customWidth="1"/>
    <col min="3076" max="3076" width="8.88671875" customWidth="1"/>
    <col min="3077" max="3077" width="5.6640625" customWidth="1"/>
    <col min="3078" max="3078" width="14.77734375" customWidth="1"/>
    <col min="3079" max="3079" width="13.21875" customWidth="1"/>
    <col min="3080" max="3080" width="5.6640625" customWidth="1"/>
    <col min="3081" max="3081" width="9.33203125" customWidth="1"/>
    <col min="3329" max="3329" width="5.6640625" customWidth="1"/>
    <col min="3330" max="3330" width="21.33203125" customWidth="1"/>
    <col min="3331" max="3331" width="14.109375" customWidth="1"/>
    <col min="3332" max="3332" width="8.88671875" customWidth="1"/>
    <col min="3333" max="3333" width="5.6640625" customWidth="1"/>
    <col min="3334" max="3334" width="14.77734375" customWidth="1"/>
    <col min="3335" max="3335" width="13.21875" customWidth="1"/>
    <col min="3336" max="3336" width="5.6640625" customWidth="1"/>
    <col min="3337" max="3337" width="9.33203125" customWidth="1"/>
    <col min="3585" max="3585" width="5.6640625" customWidth="1"/>
    <col min="3586" max="3586" width="21.33203125" customWidth="1"/>
    <col min="3587" max="3587" width="14.109375" customWidth="1"/>
    <col min="3588" max="3588" width="8.88671875" customWidth="1"/>
    <col min="3589" max="3589" width="5.6640625" customWidth="1"/>
    <col min="3590" max="3590" width="14.77734375" customWidth="1"/>
    <col min="3591" max="3591" width="13.21875" customWidth="1"/>
    <col min="3592" max="3592" width="5.6640625" customWidth="1"/>
    <col min="3593" max="3593" width="9.33203125" customWidth="1"/>
    <col min="3841" max="3841" width="5.6640625" customWidth="1"/>
    <col min="3842" max="3842" width="21.33203125" customWidth="1"/>
    <col min="3843" max="3843" width="14.109375" customWidth="1"/>
    <col min="3844" max="3844" width="8.88671875" customWidth="1"/>
    <col min="3845" max="3845" width="5.6640625" customWidth="1"/>
    <col min="3846" max="3846" width="14.77734375" customWidth="1"/>
    <col min="3847" max="3847" width="13.21875" customWidth="1"/>
    <col min="3848" max="3848" width="5.6640625" customWidth="1"/>
    <col min="3849" max="3849" width="9.33203125" customWidth="1"/>
    <col min="4097" max="4097" width="5.6640625" customWidth="1"/>
    <col min="4098" max="4098" width="21.33203125" customWidth="1"/>
    <col min="4099" max="4099" width="14.109375" customWidth="1"/>
    <col min="4100" max="4100" width="8.88671875" customWidth="1"/>
    <col min="4101" max="4101" width="5.6640625" customWidth="1"/>
    <col min="4102" max="4102" width="14.77734375" customWidth="1"/>
    <col min="4103" max="4103" width="13.21875" customWidth="1"/>
    <col min="4104" max="4104" width="5.6640625" customWidth="1"/>
    <col min="4105" max="4105" width="9.33203125" customWidth="1"/>
    <col min="4353" max="4353" width="5.6640625" customWidth="1"/>
    <col min="4354" max="4354" width="21.33203125" customWidth="1"/>
    <col min="4355" max="4355" width="14.109375" customWidth="1"/>
    <col min="4356" max="4356" width="8.88671875" customWidth="1"/>
    <col min="4357" max="4357" width="5.6640625" customWidth="1"/>
    <col min="4358" max="4358" width="14.77734375" customWidth="1"/>
    <col min="4359" max="4359" width="13.21875" customWidth="1"/>
    <col min="4360" max="4360" width="5.6640625" customWidth="1"/>
    <col min="4361" max="4361" width="9.33203125" customWidth="1"/>
    <col min="4609" max="4609" width="5.6640625" customWidth="1"/>
    <col min="4610" max="4610" width="21.33203125" customWidth="1"/>
    <col min="4611" max="4611" width="14.109375" customWidth="1"/>
    <col min="4612" max="4612" width="8.88671875" customWidth="1"/>
    <col min="4613" max="4613" width="5.6640625" customWidth="1"/>
    <col min="4614" max="4614" width="14.77734375" customWidth="1"/>
    <col min="4615" max="4615" width="13.21875" customWidth="1"/>
    <col min="4616" max="4616" width="5.6640625" customWidth="1"/>
    <col min="4617" max="4617" width="9.33203125" customWidth="1"/>
    <col min="4865" max="4865" width="5.6640625" customWidth="1"/>
    <col min="4866" max="4866" width="21.33203125" customWidth="1"/>
    <col min="4867" max="4867" width="14.109375" customWidth="1"/>
    <col min="4868" max="4868" width="8.88671875" customWidth="1"/>
    <col min="4869" max="4869" width="5.6640625" customWidth="1"/>
    <col min="4870" max="4870" width="14.77734375" customWidth="1"/>
    <col min="4871" max="4871" width="13.21875" customWidth="1"/>
    <col min="4872" max="4872" width="5.6640625" customWidth="1"/>
    <col min="4873" max="4873" width="9.33203125" customWidth="1"/>
    <col min="5121" max="5121" width="5.6640625" customWidth="1"/>
    <col min="5122" max="5122" width="21.33203125" customWidth="1"/>
    <col min="5123" max="5123" width="14.109375" customWidth="1"/>
    <col min="5124" max="5124" width="8.88671875" customWidth="1"/>
    <col min="5125" max="5125" width="5.6640625" customWidth="1"/>
    <col min="5126" max="5126" width="14.77734375" customWidth="1"/>
    <col min="5127" max="5127" width="13.21875" customWidth="1"/>
    <col min="5128" max="5128" width="5.6640625" customWidth="1"/>
    <col min="5129" max="5129" width="9.33203125" customWidth="1"/>
    <col min="5377" max="5377" width="5.6640625" customWidth="1"/>
    <col min="5378" max="5378" width="21.33203125" customWidth="1"/>
    <col min="5379" max="5379" width="14.109375" customWidth="1"/>
    <col min="5380" max="5380" width="8.88671875" customWidth="1"/>
    <col min="5381" max="5381" width="5.6640625" customWidth="1"/>
    <col min="5382" max="5382" width="14.77734375" customWidth="1"/>
    <col min="5383" max="5383" width="13.21875" customWidth="1"/>
    <col min="5384" max="5384" width="5.6640625" customWidth="1"/>
    <col min="5385" max="5385" width="9.33203125" customWidth="1"/>
    <col min="5633" max="5633" width="5.6640625" customWidth="1"/>
    <col min="5634" max="5634" width="21.33203125" customWidth="1"/>
    <col min="5635" max="5635" width="14.109375" customWidth="1"/>
    <col min="5636" max="5636" width="8.88671875" customWidth="1"/>
    <col min="5637" max="5637" width="5.6640625" customWidth="1"/>
    <col min="5638" max="5638" width="14.77734375" customWidth="1"/>
    <col min="5639" max="5639" width="13.21875" customWidth="1"/>
    <col min="5640" max="5640" width="5.6640625" customWidth="1"/>
    <col min="5641" max="5641" width="9.33203125" customWidth="1"/>
    <col min="5889" max="5889" width="5.6640625" customWidth="1"/>
    <col min="5890" max="5890" width="21.33203125" customWidth="1"/>
    <col min="5891" max="5891" width="14.109375" customWidth="1"/>
    <col min="5892" max="5892" width="8.88671875" customWidth="1"/>
    <col min="5893" max="5893" width="5.6640625" customWidth="1"/>
    <col min="5894" max="5894" width="14.77734375" customWidth="1"/>
    <col min="5895" max="5895" width="13.21875" customWidth="1"/>
    <col min="5896" max="5896" width="5.6640625" customWidth="1"/>
    <col min="5897" max="5897" width="9.33203125" customWidth="1"/>
    <col min="6145" max="6145" width="5.6640625" customWidth="1"/>
    <col min="6146" max="6146" width="21.33203125" customWidth="1"/>
    <col min="6147" max="6147" width="14.109375" customWidth="1"/>
    <col min="6148" max="6148" width="8.88671875" customWidth="1"/>
    <col min="6149" max="6149" width="5.6640625" customWidth="1"/>
    <col min="6150" max="6150" width="14.77734375" customWidth="1"/>
    <col min="6151" max="6151" width="13.21875" customWidth="1"/>
    <col min="6152" max="6152" width="5.6640625" customWidth="1"/>
    <col min="6153" max="6153" width="9.33203125" customWidth="1"/>
    <col min="6401" max="6401" width="5.6640625" customWidth="1"/>
    <col min="6402" max="6402" width="21.33203125" customWidth="1"/>
    <col min="6403" max="6403" width="14.109375" customWidth="1"/>
    <col min="6404" max="6404" width="8.88671875" customWidth="1"/>
    <col min="6405" max="6405" width="5.6640625" customWidth="1"/>
    <col min="6406" max="6406" width="14.77734375" customWidth="1"/>
    <col min="6407" max="6407" width="13.21875" customWidth="1"/>
    <col min="6408" max="6408" width="5.6640625" customWidth="1"/>
    <col min="6409" max="6409" width="9.33203125" customWidth="1"/>
    <col min="6657" max="6657" width="5.6640625" customWidth="1"/>
    <col min="6658" max="6658" width="21.33203125" customWidth="1"/>
    <col min="6659" max="6659" width="14.109375" customWidth="1"/>
    <col min="6660" max="6660" width="8.88671875" customWidth="1"/>
    <col min="6661" max="6661" width="5.6640625" customWidth="1"/>
    <col min="6662" max="6662" width="14.77734375" customWidth="1"/>
    <col min="6663" max="6663" width="13.21875" customWidth="1"/>
    <col min="6664" max="6664" width="5.6640625" customWidth="1"/>
    <col min="6665" max="6665" width="9.33203125" customWidth="1"/>
    <col min="6913" max="6913" width="5.6640625" customWidth="1"/>
    <col min="6914" max="6914" width="21.33203125" customWidth="1"/>
    <col min="6915" max="6915" width="14.109375" customWidth="1"/>
    <col min="6916" max="6916" width="8.88671875" customWidth="1"/>
    <col min="6917" max="6917" width="5.6640625" customWidth="1"/>
    <col min="6918" max="6918" width="14.77734375" customWidth="1"/>
    <col min="6919" max="6919" width="13.21875" customWidth="1"/>
    <col min="6920" max="6920" width="5.6640625" customWidth="1"/>
    <col min="6921" max="6921" width="9.33203125" customWidth="1"/>
    <col min="7169" max="7169" width="5.6640625" customWidth="1"/>
    <col min="7170" max="7170" width="21.33203125" customWidth="1"/>
    <col min="7171" max="7171" width="14.109375" customWidth="1"/>
    <col min="7172" max="7172" width="8.88671875" customWidth="1"/>
    <col min="7173" max="7173" width="5.6640625" customWidth="1"/>
    <col min="7174" max="7174" width="14.77734375" customWidth="1"/>
    <col min="7175" max="7175" width="13.21875" customWidth="1"/>
    <col min="7176" max="7176" width="5.6640625" customWidth="1"/>
    <col min="7177" max="7177" width="9.33203125" customWidth="1"/>
    <col min="7425" max="7425" width="5.6640625" customWidth="1"/>
    <col min="7426" max="7426" width="21.33203125" customWidth="1"/>
    <col min="7427" max="7427" width="14.109375" customWidth="1"/>
    <col min="7428" max="7428" width="8.88671875" customWidth="1"/>
    <col min="7429" max="7429" width="5.6640625" customWidth="1"/>
    <col min="7430" max="7430" width="14.77734375" customWidth="1"/>
    <col min="7431" max="7431" width="13.21875" customWidth="1"/>
    <col min="7432" max="7432" width="5.6640625" customWidth="1"/>
    <col min="7433" max="7433" width="9.33203125" customWidth="1"/>
    <col min="7681" max="7681" width="5.6640625" customWidth="1"/>
    <col min="7682" max="7682" width="21.33203125" customWidth="1"/>
    <col min="7683" max="7683" width="14.109375" customWidth="1"/>
    <col min="7684" max="7684" width="8.88671875" customWidth="1"/>
    <col min="7685" max="7685" width="5.6640625" customWidth="1"/>
    <col min="7686" max="7686" width="14.77734375" customWidth="1"/>
    <col min="7687" max="7687" width="13.21875" customWidth="1"/>
    <col min="7688" max="7688" width="5.6640625" customWidth="1"/>
    <col min="7689" max="7689" width="9.33203125" customWidth="1"/>
    <col min="7937" max="7937" width="5.6640625" customWidth="1"/>
    <col min="7938" max="7938" width="21.33203125" customWidth="1"/>
    <col min="7939" max="7939" width="14.109375" customWidth="1"/>
    <col min="7940" max="7940" width="8.88671875" customWidth="1"/>
    <col min="7941" max="7941" width="5.6640625" customWidth="1"/>
    <col min="7942" max="7942" width="14.77734375" customWidth="1"/>
    <col min="7943" max="7943" width="13.21875" customWidth="1"/>
    <col min="7944" max="7944" width="5.6640625" customWidth="1"/>
    <col min="7945" max="7945" width="9.33203125" customWidth="1"/>
    <col min="8193" max="8193" width="5.6640625" customWidth="1"/>
    <col min="8194" max="8194" width="21.33203125" customWidth="1"/>
    <col min="8195" max="8195" width="14.109375" customWidth="1"/>
    <col min="8196" max="8196" width="8.88671875" customWidth="1"/>
    <col min="8197" max="8197" width="5.6640625" customWidth="1"/>
    <col min="8198" max="8198" width="14.77734375" customWidth="1"/>
    <col min="8199" max="8199" width="13.21875" customWidth="1"/>
    <col min="8200" max="8200" width="5.6640625" customWidth="1"/>
    <col min="8201" max="8201" width="9.33203125" customWidth="1"/>
    <col min="8449" max="8449" width="5.6640625" customWidth="1"/>
    <col min="8450" max="8450" width="21.33203125" customWidth="1"/>
    <col min="8451" max="8451" width="14.109375" customWidth="1"/>
    <col min="8452" max="8452" width="8.88671875" customWidth="1"/>
    <col min="8453" max="8453" width="5.6640625" customWidth="1"/>
    <col min="8454" max="8454" width="14.77734375" customWidth="1"/>
    <col min="8455" max="8455" width="13.21875" customWidth="1"/>
    <col min="8456" max="8456" width="5.6640625" customWidth="1"/>
    <col min="8457" max="8457" width="9.33203125" customWidth="1"/>
    <col min="8705" max="8705" width="5.6640625" customWidth="1"/>
    <col min="8706" max="8706" width="21.33203125" customWidth="1"/>
    <col min="8707" max="8707" width="14.109375" customWidth="1"/>
    <col min="8708" max="8708" width="8.88671875" customWidth="1"/>
    <col min="8709" max="8709" width="5.6640625" customWidth="1"/>
    <col min="8710" max="8710" width="14.77734375" customWidth="1"/>
    <col min="8711" max="8711" width="13.21875" customWidth="1"/>
    <col min="8712" max="8712" width="5.6640625" customWidth="1"/>
    <col min="8713" max="8713" width="9.33203125" customWidth="1"/>
    <col min="8961" max="8961" width="5.6640625" customWidth="1"/>
    <col min="8962" max="8962" width="21.33203125" customWidth="1"/>
    <col min="8963" max="8963" width="14.109375" customWidth="1"/>
    <col min="8964" max="8964" width="8.88671875" customWidth="1"/>
    <col min="8965" max="8965" width="5.6640625" customWidth="1"/>
    <col min="8966" max="8966" width="14.77734375" customWidth="1"/>
    <col min="8967" max="8967" width="13.21875" customWidth="1"/>
    <col min="8968" max="8968" width="5.6640625" customWidth="1"/>
    <col min="8969" max="8969" width="9.33203125" customWidth="1"/>
    <col min="9217" max="9217" width="5.6640625" customWidth="1"/>
    <col min="9218" max="9218" width="21.33203125" customWidth="1"/>
    <col min="9219" max="9219" width="14.109375" customWidth="1"/>
    <col min="9220" max="9220" width="8.88671875" customWidth="1"/>
    <col min="9221" max="9221" width="5.6640625" customWidth="1"/>
    <col min="9222" max="9222" width="14.77734375" customWidth="1"/>
    <col min="9223" max="9223" width="13.21875" customWidth="1"/>
    <col min="9224" max="9224" width="5.6640625" customWidth="1"/>
    <col min="9225" max="9225" width="9.33203125" customWidth="1"/>
    <col min="9473" max="9473" width="5.6640625" customWidth="1"/>
    <col min="9474" max="9474" width="21.33203125" customWidth="1"/>
    <col min="9475" max="9475" width="14.109375" customWidth="1"/>
    <col min="9476" max="9476" width="8.88671875" customWidth="1"/>
    <col min="9477" max="9477" width="5.6640625" customWidth="1"/>
    <col min="9478" max="9478" width="14.77734375" customWidth="1"/>
    <col min="9479" max="9479" width="13.21875" customWidth="1"/>
    <col min="9480" max="9480" width="5.6640625" customWidth="1"/>
    <col min="9481" max="9481" width="9.33203125" customWidth="1"/>
    <col min="9729" max="9729" width="5.6640625" customWidth="1"/>
    <col min="9730" max="9730" width="21.33203125" customWidth="1"/>
    <col min="9731" max="9731" width="14.109375" customWidth="1"/>
    <col min="9732" max="9732" width="8.88671875" customWidth="1"/>
    <col min="9733" max="9733" width="5.6640625" customWidth="1"/>
    <col min="9734" max="9734" width="14.77734375" customWidth="1"/>
    <col min="9735" max="9735" width="13.21875" customWidth="1"/>
    <col min="9736" max="9736" width="5.6640625" customWidth="1"/>
    <col min="9737" max="9737" width="9.33203125" customWidth="1"/>
    <col min="9985" max="9985" width="5.6640625" customWidth="1"/>
    <col min="9986" max="9986" width="21.33203125" customWidth="1"/>
    <col min="9987" max="9987" width="14.109375" customWidth="1"/>
    <col min="9988" max="9988" width="8.88671875" customWidth="1"/>
    <col min="9989" max="9989" width="5.6640625" customWidth="1"/>
    <col min="9990" max="9990" width="14.77734375" customWidth="1"/>
    <col min="9991" max="9991" width="13.21875" customWidth="1"/>
    <col min="9992" max="9992" width="5.6640625" customWidth="1"/>
    <col min="9993" max="9993" width="9.33203125" customWidth="1"/>
    <col min="10241" max="10241" width="5.6640625" customWidth="1"/>
    <col min="10242" max="10242" width="21.33203125" customWidth="1"/>
    <col min="10243" max="10243" width="14.109375" customWidth="1"/>
    <col min="10244" max="10244" width="8.88671875" customWidth="1"/>
    <col min="10245" max="10245" width="5.6640625" customWidth="1"/>
    <col min="10246" max="10246" width="14.77734375" customWidth="1"/>
    <col min="10247" max="10247" width="13.21875" customWidth="1"/>
    <col min="10248" max="10248" width="5.6640625" customWidth="1"/>
    <col min="10249" max="10249" width="9.33203125" customWidth="1"/>
    <col min="10497" max="10497" width="5.6640625" customWidth="1"/>
    <col min="10498" max="10498" width="21.33203125" customWidth="1"/>
    <col min="10499" max="10499" width="14.109375" customWidth="1"/>
    <col min="10500" max="10500" width="8.88671875" customWidth="1"/>
    <col min="10501" max="10501" width="5.6640625" customWidth="1"/>
    <col min="10502" max="10502" width="14.77734375" customWidth="1"/>
    <col min="10503" max="10503" width="13.21875" customWidth="1"/>
    <col min="10504" max="10504" width="5.6640625" customWidth="1"/>
    <col min="10505" max="10505" width="9.33203125" customWidth="1"/>
    <col min="10753" max="10753" width="5.6640625" customWidth="1"/>
    <col min="10754" max="10754" width="21.33203125" customWidth="1"/>
    <col min="10755" max="10755" width="14.109375" customWidth="1"/>
    <col min="10756" max="10756" width="8.88671875" customWidth="1"/>
    <col min="10757" max="10757" width="5.6640625" customWidth="1"/>
    <col min="10758" max="10758" width="14.77734375" customWidth="1"/>
    <col min="10759" max="10759" width="13.21875" customWidth="1"/>
    <col min="10760" max="10760" width="5.6640625" customWidth="1"/>
    <col min="10761" max="10761" width="9.33203125" customWidth="1"/>
    <col min="11009" max="11009" width="5.6640625" customWidth="1"/>
    <col min="11010" max="11010" width="21.33203125" customWidth="1"/>
    <col min="11011" max="11011" width="14.109375" customWidth="1"/>
    <col min="11012" max="11012" width="8.88671875" customWidth="1"/>
    <col min="11013" max="11013" width="5.6640625" customWidth="1"/>
    <col min="11014" max="11014" width="14.77734375" customWidth="1"/>
    <col min="11015" max="11015" width="13.21875" customWidth="1"/>
    <col min="11016" max="11016" width="5.6640625" customWidth="1"/>
    <col min="11017" max="11017" width="9.33203125" customWidth="1"/>
    <col min="11265" max="11265" width="5.6640625" customWidth="1"/>
    <col min="11266" max="11266" width="21.33203125" customWidth="1"/>
    <col min="11267" max="11267" width="14.109375" customWidth="1"/>
    <col min="11268" max="11268" width="8.88671875" customWidth="1"/>
    <col min="11269" max="11269" width="5.6640625" customWidth="1"/>
    <col min="11270" max="11270" width="14.77734375" customWidth="1"/>
    <col min="11271" max="11271" width="13.21875" customWidth="1"/>
    <col min="11272" max="11272" width="5.6640625" customWidth="1"/>
    <col min="11273" max="11273" width="9.33203125" customWidth="1"/>
    <col min="11521" max="11521" width="5.6640625" customWidth="1"/>
    <col min="11522" max="11522" width="21.33203125" customWidth="1"/>
    <col min="11523" max="11523" width="14.109375" customWidth="1"/>
    <col min="11524" max="11524" width="8.88671875" customWidth="1"/>
    <col min="11525" max="11525" width="5.6640625" customWidth="1"/>
    <col min="11526" max="11526" width="14.77734375" customWidth="1"/>
    <col min="11527" max="11527" width="13.21875" customWidth="1"/>
    <col min="11528" max="11528" width="5.6640625" customWidth="1"/>
    <col min="11529" max="11529" width="9.33203125" customWidth="1"/>
    <col min="11777" max="11777" width="5.6640625" customWidth="1"/>
    <col min="11778" max="11778" width="21.33203125" customWidth="1"/>
    <col min="11779" max="11779" width="14.109375" customWidth="1"/>
    <col min="11780" max="11780" width="8.88671875" customWidth="1"/>
    <col min="11781" max="11781" width="5.6640625" customWidth="1"/>
    <col min="11782" max="11782" width="14.77734375" customWidth="1"/>
    <col min="11783" max="11783" width="13.21875" customWidth="1"/>
    <col min="11784" max="11784" width="5.6640625" customWidth="1"/>
    <col min="11785" max="11785" width="9.33203125" customWidth="1"/>
    <col min="12033" max="12033" width="5.6640625" customWidth="1"/>
    <col min="12034" max="12034" width="21.33203125" customWidth="1"/>
    <col min="12035" max="12035" width="14.109375" customWidth="1"/>
    <col min="12036" max="12036" width="8.88671875" customWidth="1"/>
    <col min="12037" max="12037" width="5.6640625" customWidth="1"/>
    <col min="12038" max="12038" width="14.77734375" customWidth="1"/>
    <col min="12039" max="12039" width="13.21875" customWidth="1"/>
    <col min="12040" max="12040" width="5.6640625" customWidth="1"/>
    <col min="12041" max="12041" width="9.33203125" customWidth="1"/>
    <col min="12289" max="12289" width="5.6640625" customWidth="1"/>
    <col min="12290" max="12290" width="21.33203125" customWidth="1"/>
    <col min="12291" max="12291" width="14.109375" customWidth="1"/>
    <col min="12292" max="12292" width="8.88671875" customWidth="1"/>
    <col min="12293" max="12293" width="5.6640625" customWidth="1"/>
    <col min="12294" max="12294" width="14.77734375" customWidth="1"/>
    <col min="12295" max="12295" width="13.21875" customWidth="1"/>
    <col min="12296" max="12296" width="5.6640625" customWidth="1"/>
    <col min="12297" max="12297" width="9.33203125" customWidth="1"/>
    <col min="12545" max="12545" width="5.6640625" customWidth="1"/>
    <col min="12546" max="12546" width="21.33203125" customWidth="1"/>
    <col min="12547" max="12547" width="14.109375" customWidth="1"/>
    <col min="12548" max="12548" width="8.88671875" customWidth="1"/>
    <col min="12549" max="12549" width="5.6640625" customWidth="1"/>
    <col min="12550" max="12550" width="14.77734375" customWidth="1"/>
    <col min="12551" max="12551" width="13.21875" customWidth="1"/>
    <col min="12552" max="12552" width="5.6640625" customWidth="1"/>
    <col min="12553" max="12553" width="9.33203125" customWidth="1"/>
    <col min="12801" max="12801" width="5.6640625" customWidth="1"/>
    <col min="12802" max="12802" width="21.33203125" customWidth="1"/>
    <col min="12803" max="12803" width="14.109375" customWidth="1"/>
    <col min="12804" max="12804" width="8.88671875" customWidth="1"/>
    <col min="12805" max="12805" width="5.6640625" customWidth="1"/>
    <col min="12806" max="12806" width="14.77734375" customWidth="1"/>
    <col min="12807" max="12807" width="13.21875" customWidth="1"/>
    <col min="12808" max="12808" width="5.6640625" customWidth="1"/>
    <col min="12809" max="12809" width="9.33203125" customWidth="1"/>
    <col min="13057" max="13057" width="5.6640625" customWidth="1"/>
    <col min="13058" max="13058" width="21.33203125" customWidth="1"/>
    <col min="13059" max="13059" width="14.109375" customWidth="1"/>
    <col min="13060" max="13060" width="8.88671875" customWidth="1"/>
    <col min="13061" max="13061" width="5.6640625" customWidth="1"/>
    <col min="13062" max="13062" width="14.77734375" customWidth="1"/>
    <col min="13063" max="13063" width="13.21875" customWidth="1"/>
    <col min="13064" max="13064" width="5.6640625" customWidth="1"/>
    <col min="13065" max="13065" width="9.33203125" customWidth="1"/>
    <col min="13313" max="13313" width="5.6640625" customWidth="1"/>
    <col min="13314" max="13314" width="21.33203125" customWidth="1"/>
    <col min="13315" max="13315" width="14.109375" customWidth="1"/>
    <col min="13316" max="13316" width="8.88671875" customWidth="1"/>
    <col min="13317" max="13317" width="5.6640625" customWidth="1"/>
    <col min="13318" max="13318" width="14.77734375" customWidth="1"/>
    <col min="13319" max="13319" width="13.21875" customWidth="1"/>
    <col min="13320" max="13320" width="5.6640625" customWidth="1"/>
    <col min="13321" max="13321" width="9.33203125" customWidth="1"/>
    <col min="13569" max="13569" width="5.6640625" customWidth="1"/>
    <col min="13570" max="13570" width="21.33203125" customWidth="1"/>
    <col min="13571" max="13571" width="14.109375" customWidth="1"/>
    <col min="13572" max="13572" width="8.88671875" customWidth="1"/>
    <col min="13573" max="13573" width="5.6640625" customWidth="1"/>
    <col min="13574" max="13574" width="14.77734375" customWidth="1"/>
    <col min="13575" max="13575" width="13.21875" customWidth="1"/>
    <col min="13576" max="13576" width="5.6640625" customWidth="1"/>
    <col min="13577" max="13577" width="9.33203125" customWidth="1"/>
    <col min="13825" max="13825" width="5.6640625" customWidth="1"/>
    <col min="13826" max="13826" width="21.33203125" customWidth="1"/>
    <col min="13827" max="13827" width="14.109375" customWidth="1"/>
    <col min="13828" max="13828" width="8.88671875" customWidth="1"/>
    <col min="13829" max="13829" width="5.6640625" customWidth="1"/>
    <col min="13830" max="13830" width="14.77734375" customWidth="1"/>
    <col min="13831" max="13831" width="13.21875" customWidth="1"/>
    <col min="13832" max="13832" width="5.6640625" customWidth="1"/>
    <col min="13833" max="13833" width="9.33203125" customWidth="1"/>
    <col min="14081" max="14081" width="5.6640625" customWidth="1"/>
    <col min="14082" max="14082" width="21.33203125" customWidth="1"/>
    <col min="14083" max="14083" width="14.109375" customWidth="1"/>
    <col min="14084" max="14084" width="8.88671875" customWidth="1"/>
    <col min="14085" max="14085" width="5.6640625" customWidth="1"/>
    <col min="14086" max="14086" width="14.77734375" customWidth="1"/>
    <col min="14087" max="14087" width="13.21875" customWidth="1"/>
    <col min="14088" max="14088" width="5.6640625" customWidth="1"/>
    <col min="14089" max="14089" width="9.33203125" customWidth="1"/>
    <col min="14337" max="14337" width="5.6640625" customWidth="1"/>
    <col min="14338" max="14338" width="21.33203125" customWidth="1"/>
    <col min="14339" max="14339" width="14.109375" customWidth="1"/>
    <col min="14340" max="14340" width="8.88671875" customWidth="1"/>
    <col min="14341" max="14341" width="5.6640625" customWidth="1"/>
    <col min="14342" max="14342" width="14.77734375" customWidth="1"/>
    <col min="14343" max="14343" width="13.21875" customWidth="1"/>
    <col min="14344" max="14344" width="5.6640625" customWidth="1"/>
    <col min="14345" max="14345" width="9.33203125" customWidth="1"/>
    <col min="14593" max="14593" width="5.6640625" customWidth="1"/>
    <col min="14594" max="14594" width="21.33203125" customWidth="1"/>
    <col min="14595" max="14595" width="14.109375" customWidth="1"/>
    <col min="14596" max="14596" width="8.88671875" customWidth="1"/>
    <col min="14597" max="14597" width="5.6640625" customWidth="1"/>
    <col min="14598" max="14598" width="14.77734375" customWidth="1"/>
    <col min="14599" max="14599" width="13.21875" customWidth="1"/>
    <col min="14600" max="14600" width="5.6640625" customWidth="1"/>
    <col min="14601" max="14601" width="9.33203125" customWidth="1"/>
    <col min="14849" max="14849" width="5.6640625" customWidth="1"/>
    <col min="14850" max="14850" width="21.33203125" customWidth="1"/>
    <col min="14851" max="14851" width="14.109375" customWidth="1"/>
    <col min="14852" max="14852" width="8.88671875" customWidth="1"/>
    <col min="14853" max="14853" width="5.6640625" customWidth="1"/>
    <col min="14854" max="14854" width="14.77734375" customWidth="1"/>
    <col min="14855" max="14855" width="13.21875" customWidth="1"/>
    <col min="14856" max="14856" width="5.6640625" customWidth="1"/>
    <col min="14857" max="14857" width="9.33203125" customWidth="1"/>
    <col min="15105" max="15105" width="5.6640625" customWidth="1"/>
    <col min="15106" max="15106" width="21.33203125" customWidth="1"/>
    <col min="15107" max="15107" width="14.109375" customWidth="1"/>
    <col min="15108" max="15108" width="8.88671875" customWidth="1"/>
    <col min="15109" max="15109" width="5.6640625" customWidth="1"/>
    <col min="15110" max="15110" width="14.77734375" customWidth="1"/>
    <col min="15111" max="15111" width="13.21875" customWidth="1"/>
    <col min="15112" max="15112" width="5.6640625" customWidth="1"/>
    <col min="15113" max="15113" width="9.33203125" customWidth="1"/>
    <col min="15361" max="15361" width="5.6640625" customWidth="1"/>
    <col min="15362" max="15362" width="21.33203125" customWidth="1"/>
    <col min="15363" max="15363" width="14.109375" customWidth="1"/>
    <col min="15364" max="15364" width="8.88671875" customWidth="1"/>
    <col min="15365" max="15365" width="5.6640625" customWidth="1"/>
    <col min="15366" max="15366" width="14.77734375" customWidth="1"/>
    <col min="15367" max="15367" width="13.21875" customWidth="1"/>
    <col min="15368" max="15368" width="5.6640625" customWidth="1"/>
    <col min="15369" max="15369" width="9.33203125" customWidth="1"/>
    <col min="15617" max="15617" width="5.6640625" customWidth="1"/>
    <col min="15618" max="15618" width="21.33203125" customWidth="1"/>
    <col min="15619" max="15619" width="14.109375" customWidth="1"/>
    <col min="15620" max="15620" width="8.88671875" customWidth="1"/>
    <col min="15621" max="15621" width="5.6640625" customWidth="1"/>
    <col min="15622" max="15622" width="14.77734375" customWidth="1"/>
    <col min="15623" max="15623" width="13.21875" customWidth="1"/>
    <col min="15624" max="15624" width="5.6640625" customWidth="1"/>
    <col min="15625" max="15625" width="9.33203125" customWidth="1"/>
    <col min="15873" max="15873" width="5.6640625" customWidth="1"/>
    <col min="15874" max="15874" width="21.33203125" customWidth="1"/>
    <col min="15875" max="15875" width="14.109375" customWidth="1"/>
    <col min="15876" max="15876" width="8.88671875" customWidth="1"/>
    <col min="15877" max="15877" width="5.6640625" customWidth="1"/>
    <col min="15878" max="15878" width="14.77734375" customWidth="1"/>
    <col min="15879" max="15879" width="13.21875" customWidth="1"/>
    <col min="15880" max="15880" width="5.6640625" customWidth="1"/>
    <col min="15881" max="15881" width="9.33203125" customWidth="1"/>
    <col min="16129" max="16129" width="5.6640625" customWidth="1"/>
    <col min="16130" max="16130" width="21.33203125" customWidth="1"/>
    <col min="16131" max="16131" width="14.109375" customWidth="1"/>
    <col min="16132" max="16132" width="8.88671875" customWidth="1"/>
    <col min="16133" max="16133" width="5.6640625" customWidth="1"/>
    <col min="16134" max="16134" width="14.77734375" customWidth="1"/>
    <col min="16135" max="16135" width="13.21875" customWidth="1"/>
    <col min="16136" max="16136" width="5.6640625" customWidth="1"/>
    <col min="16137" max="16137" width="9.33203125" customWidth="1"/>
  </cols>
  <sheetData>
    <row r="1" spans="2:9" s="1" customFormat="1">
      <c r="G1" s="1326" t="s">
        <v>809</v>
      </c>
    </row>
    <row r="2" spans="2:9" s="1" customFormat="1">
      <c r="E2" s="15"/>
      <c r="F2" s="3"/>
      <c r="G2" s="1326"/>
    </row>
    <row r="3" spans="2:9" ht="13.8" thickBot="1">
      <c r="B3" s="207" t="s">
        <v>432</v>
      </c>
      <c r="C3" s="77"/>
      <c r="E3" s="11"/>
      <c r="F3" s="2"/>
      <c r="G3" s="269"/>
    </row>
    <row r="4" spans="2:9">
      <c r="B4" s="27" t="s">
        <v>260</v>
      </c>
      <c r="C4" s="30"/>
      <c r="D4" s="17"/>
      <c r="E4" s="17"/>
      <c r="F4" s="17"/>
      <c r="G4" s="18"/>
    </row>
    <row r="5" spans="2:9">
      <c r="B5" s="19" t="s">
        <v>3</v>
      </c>
      <c r="C5" s="31" t="s">
        <v>4</v>
      </c>
      <c r="D5" s="20" t="s">
        <v>0</v>
      </c>
      <c r="E5" s="20" t="s">
        <v>1</v>
      </c>
      <c r="F5" s="20" t="s">
        <v>7</v>
      </c>
      <c r="G5" s="21" t="s">
        <v>2</v>
      </c>
    </row>
    <row r="6" spans="2:9" ht="33" customHeight="1">
      <c r="B6" s="23"/>
      <c r="C6" s="148"/>
      <c r="D6" s="24"/>
      <c r="E6" s="20"/>
      <c r="F6" s="248"/>
      <c r="G6" s="22"/>
      <c r="I6" s="1082" t="s">
        <v>773</v>
      </c>
    </row>
    <row r="7" spans="2:9" ht="33" customHeight="1">
      <c r="B7" s="23"/>
      <c r="C7" s="148"/>
      <c r="D7" s="24"/>
      <c r="E7" s="20"/>
      <c r="F7" s="248"/>
      <c r="G7" s="22"/>
    </row>
    <row r="8" spans="2:9" ht="33" customHeight="1">
      <c r="B8" s="23"/>
      <c r="C8" s="148"/>
      <c r="D8" s="24"/>
      <c r="E8" s="20"/>
      <c r="F8" s="248"/>
      <c r="G8" s="22"/>
    </row>
    <row r="9" spans="2:9" ht="33" customHeight="1">
      <c r="B9" s="19"/>
      <c r="C9" s="148"/>
      <c r="D9" s="24"/>
      <c r="E9" s="20"/>
      <c r="F9" s="248"/>
      <c r="G9" s="22"/>
    </row>
    <row r="10" spans="2:9" ht="33" customHeight="1">
      <c r="B10" s="23"/>
      <c r="C10" s="148"/>
      <c r="D10" s="24"/>
      <c r="E10" s="268"/>
      <c r="F10" s="248"/>
      <c r="G10" s="22"/>
    </row>
    <row r="11" spans="2:9" ht="33" customHeight="1">
      <c r="B11" s="23"/>
      <c r="C11" s="148"/>
      <c r="D11" s="24"/>
      <c r="E11" s="20"/>
      <c r="F11" s="248"/>
      <c r="G11" s="22"/>
    </row>
    <row r="12" spans="2:9" ht="33" customHeight="1">
      <c r="B12" s="23"/>
      <c r="C12" s="148"/>
      <c r="D12" s="24"/>
      <c r="E12" s="20"/>
      <c r="F12" s="248"/>
      <c r="G12" s="22"/>
    </row>
    <row r="13" spans="2:9" ht="33" customHeight="1">
      <c r="B13" s="19"/>
      <c r="C13" s="148"/>
      <c r="D13" s="24"/>
      <c r="E13" s="24"/>
      <c r="F13" s="248"/>
      <c r="G13" s="22"/>
    </row>
    <row r="14" spans="2:9" ht="33" customHeight="1">
      <c r="B14" s="23"/>
      <c r="C14" s="148"/>
      <c r="D14" s="24"/>
      <c r="E14" s="24"/>
      <c r="F14" s="248"/>
      <c r="G14" s="22"/>
    </row>
    <row r="15" spans="2:9" ht="33" customHeight="1">
      <c r="B15" s="23"/>
      <c r="C15" s="148"/>
      <c r="D15" s="24"/>
      <c r="E15" s="20"/>
      <c r="F15" s="248"/>
      <c r="G15" s="22"/>
    </row>
    <row r="16" spans="2:9" ht="33" customHeight="1">
      <c r="B16" s="19"/>
      <c r="C16" s="148"/>
      <c r="D16" s="24"/>
      <c r="E16" s="24"/>
      <c r="F16" s="248"/>
      <c r="G16" s="22"/>
    </row>
    <row r="17" spans="1:8" ht="33" customHeight="1">
      <c r="B17" s="23"/>
      <c r="C17" s="148"/>
      <c r="D17" s="24"/>
      <c r="E17" s="24"/>
      <c r="F17" s="248"/>
      <c r="G17" s="22"/>
    </row>
    <row r="18" spans="1:8" ht="33" customHeight="1">
      <c r="B18" s="29"/>
      <c r="C18" s="148"/>
      <c r="D18" s="24"/>
      <c r="E18" s="24"/>
      <c r="F18" s="248"/>
      <c r="G18" s="22"/>
    </row>
    <row r="19" spans="1:8" ht="33" customHeight="1">
      <c r="B19" s="23"/>
      <c r="C19" s="148"/>
      <c r="D19" s="24"/>
      <c r="E19" s="24"/>
      <c r="F19" s="248"/>
      <c r="G19" s="22"/>
    </row>
    <row r="20" spans="1:8" ht="33" customHeight="1">
      <c r="B20" s="19"/>
      <c r="C20" s="148"/>
      <c r="D20" s="24"/>
      <c r="E20" s="24"/>
      <c r="F20" s="248"/>
      <c r="G20" s="22"/>
    </row>
    <row r="21" spans="1:8" ht="33" customHeight="1">
      <c r="B21" s="23"/>
      <c r="C21" s="148"/>
      <c r="D21" s="24"/>
      <c r="E21" s="24"/>
      <c r="F21" s="248"/>
      <c r="G21" s="22"/>
    </row>
    <row r="22" spans="1:8" ht="33" customHeight="1">
      <c r="B22" s="23"/>
      <c r="C22" s="148"/>
      <c r="D22" s="24"/>
      <c r="E22" s="24"/>
      <c r="F22" s="248"/>
      <c r="G22" s="22"/>
    </row>
    <row r="23" spans="1:8" ht="33" customHeight="1">
      <c r="B23" s="23"/>
      <c r="C23" s="148"/>
      <c r="D23" s="24"/>
      <c r="E23" s="24"/>
      <c r="F23" s="248"/>
      <c r="G23" s="22"/>
    </row>
    <row r="24" spans="1:8" ht="33" customHeight="1" thickBot="1">
      <c r="B24" s="317"/>
      <c r="C24" s="4"/>
      <c r="D24" s="318"/>
      <c r="E24" s="318"/>
      <c r="F24" s="324"/>
      <c r="G24" s="319"/>
    </row>
    <row r="25" spans="1:8" ht="33" customHeight="1" thickTop="1" thickBot="1">
      <c r="B25" s="322" t="s">
        <v>740</v>
      </c>
      <c r="C25" s="325"/>
      <c r="D25" s="320"/>
      <c r="E25" s="320"/>
      <c r="F25" s="323"/>
      <c r="G25" s="321"/>
    </row>
    <row r="26" spans="1:8">
      <c r="G26" s="9"/>
    </row>
    <row r="27" spans="1:8">
      <c r="C27" s="10"/>
      <c r="E27" s="11"/>
      <c r="F27" s="11"/>
      <c r="G27" s="10"/>
    </row>
    <row r="28" spans="1:8" s="12" customFormat="1" ht="19.2">
      <c r="A28" s="1302" t="s">
        <v>746</v>
      </c>
      <c r="B28" s="1302"/>
      <c r="C28" s="1302"/>
      <c r="D28" s="1302"/>
      <c r="E28" s="1302"/>
      <c r="F28" s="1302"/>
      <c r="G28" s="1302"/>
      <c r="H28" s="1302"/>
    </row>
    <row r="29" spans="1:8">
      <c r="G29" s="381" t="str">
        <f>様式7!$F$4</f>
        <v>○○○○○○○○○○○ＥＳＣＯ事業</v>
      </c>
    </row>
  </sheetData>
  <mergeCells count="2">
    <mergeCell ref="A28:H28"/>
    <mergeCell ref="G1:G2"/>
  </mergeCells>
  <phoneticPr fontId="6"/>
  <pageMargins left="0.9055118110236221" right="0.51181102362204722" top="0.74803149606299213" bottom="0.74803149606299213" header="0.31496062992125984" footer="0.31496062992125984"/>
  <pageSetup paperSize="9"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J29"/>
  <sheetViews>
    <sheetView view="pageBreakPreview" topLeftCell="A16" zoomScaleNormal="100" zoomScaleSheetLayoutView="100" workbookViewId="0">
      <selection activeCell="AJ46" sqref="AJ46"/>
    </sheetView>
  </sheetViews>
  <sheetFormatPr defaultRowHeight="13.2"/>
  <cols>
    <col min="1" max="1" width="5.6640625" customWidth="1"/>
    <col min="2" max="2" width="21.33203125" customWidth="1"/>
    <col min="3" max="3" width="12.44140625" customWidth="1"/>
    <col min="4" max="4" width="6.21875" customWidth="1"/>
    <col min="5" max="5" width="5.6640625" customWidth="1"/>
    <col min="6" max="6" width="9.33203125" customWidth="1"/>
    <col min="7" max="7" width="12" customWidth="1"/>
    <col min="8" max="8" width="10.88671875" customWidth="1"/>
    <col min="9" max="9" width="5.6640625" customWidth="1"/>
    <col min="10" max="10" width="9.33203125" customWidth="1"/>
    <col min="257" max="257" width="5.6640625" customWidth="1"/>
    <col min="258" max="258" width="21.33203125" customWidth="1"/>
    <col min="259" max="259" width="12.44140625" customWidth="1"/>
    <col min="260" max="260" width="6.21875" customWidth="1"/>
    <col min="261" max="261" width="5.6640625" customWidth="1"/>
    <col min="262" max="262" width="9.33203125" customWidth="1"/>
    <col min="263" max="263" width="12" customWidth="1"/>
    <col min="264" max="264" width="10.88671875" customWidth="1"/>
    <col min="265" max="265" width="5.6640625" customWidth="1"/>
    <col min="266" max="266" width="9.33203125" customWidth="1"/>
    <col min="513" max="513" width="5.6640625" customWidth="1"/>
    <col min="514" max="514" width="21.33203125" customWidth="1"/>
    <col min="515" max="515" width="12.44140625" customWidth="1"/>
    <col min="516" max="516" width="6.21875" customWidth="1"/>
    <col min="517" max="517" width="5.6640625" customWidth="1"/>
    <col min="518" max="518" width="9.33203125" customWidth="1"/>
    <col min="519" max="519" width="12" customWidth="1"/>
    <col min="520" max="520" width="10.88671875" customWidth="1"/>
    <col min="521" max="521" width="5.6640625" customWidth="1"/>
    <col min="522" max="522" width="9.33203125" customWidth="1"/>
    <col min="769" max="769" width="5.6640625" customWidth="1"/>
    <col min="770" max="770" width="21.33203125" customWidth="1"/>
    <col min="771" max="771" width="12.44140625" customWidth="1"/>
    <col min="772" max="772" width="6.21875" customWidth="1"/>
    <col min="773" max="773" width="5.6640625" customWidth="1"/>
    <col min="774" max="774" width="9.33203125" customWidth="1"/>
    <col min="775" max="775" width="12" customWidth="1"/>
    <col min="776" max="776" width="10.88671875" customWidth="1"/>
    <col min="777" max="777" width="5.6640625" customWidth="1"/>
    <col min="778" max="778" width="9.33203125" customWidth="1"/>
    <col min="1025" max="1025" width="5.6640625" customWidth="1"/>
    <col min="1026" max="1026" width="21.33203125" customWidth="1"/>
    <col min="1027" max="1027" width="12.44140625" customWidth="1"/>
    <col min="1028" max="1028" width="6.21875" customWidth="1"/>
    <col min="1029" max="1029" width="5.6640625" customWidth="1"/>
    <col min="1030" max="1030" width="9.33203125" customWidth="1"/>
    <col min="1031" max="1031" width="12" customWidth="1"/>
    <col min="1032" max="1032" width="10.88671875" customWidth="1"/>
    <col min="1033" max="1033" width="5.6640625" customWidth="1"/>
    <col min="1034" max="1034" width="9.33203125" customWidth="1"/>
    <col min="1281" max="1281" width="5.6640625" customWidth="1"/>
    <col min="1282" max="1282" width="21.33203125" customWidth="1"/>
    <col min="1283" max="1283" width="12.44140625" customWidth="1"/>
    <col min="1284" max="1284" width="6.21875" customWidth="1"/>
    <col min="1285" max="1285" width="5.6640625" customWidth="1"/>
    <col min="1286" max="1286" width="9.33203125" customWidth="1"/>
    <col min="1287" max="1287" width="12" customWidth="1"/>
    <col min="1288" max="1288" width="10.88671875" customWidth="1"/>
    <col min="1289" max="1289" width="5.6640625" customWidth="1"/>
    <col min="1290" max="1290" width="9.33203125" customWidth="1"/>
    <col min="1537" max="1537" width="5.6640625" customWidth="1"/>
    <col min="1538" max="1538" width="21.33203125" customWidth="1"/>
    <col min="1539" max="1539" width="12.44140625" customWidth="1"/>
    <col min="1540" max="1540" width="6.21875" customWidth="1"/>
    <col min="1541" max="1541" width="5.6640625" customWidth="1"/>
    <col min="1542" max="1542" width="9.33203125" customWidth="1"/>
    <col min="1543" max="1543" width="12" customWidth="1"/>
    <col min="1544" max="1544" width="10.88671875" customWidth="1"/>
    <col min="1545" max="1545" width="5.6640625" customWidth="1"/>
    <col min="1546" max="1546" width="9.33203125" customWidth="1"/>
    <col min="1793" max="1793" width="5.6640625" customWidth="1"/>
    <col min="1794" max="1794" width="21.33203125" customWidth="1"/>
    <col min="1795" max="1795" width="12.44140625" customWidth="1"/>
    <col min="1796" max="1796" width="6.21875" customWidth="1"/>
    <col min="1797" max="1797" width="5.6640625" customWidth="1"/>
    <col min="1798" max="1798" width="9.33203125" customWidth="1"/>
    <col min="1799" max="1799" width="12" customWidth="1"/>
    <col min="1800" max="1800" width="10.88671875" customWidth="1"/>
    <col min="1801" max="1801" width="5.6640625" customWidth="1"/>
    <col min="1802" max="1802" width="9.33203125" customWidth="1"/>
    <col min="2049" max="2049" width="5.6640625" customWidth="1"/>
    <col min="2050" max="2050" width="21.33203125" customWidth="1"/>
    <col min="2051" max="2051" width="12.44140625" customWidth="1"/>
    <col min="2052" max="2052" width="6.21875" customWidth="1"/>
    <col min="2053" max="2053" width="5.6640625" customWidth="1"/>
    <col min="2054" max="2054" width="9.33203125" customWidth="1"/>
    <col min="2055" max="2055" width="12" customWidth="1"/>
    <col min="2056" max="2056" width="10.88671875" customWidth="1"/>
    <col min="2057" max="2057" width="5.6640625" customWidth="1"/>
    <col min="2058" max="2058" width="9.33203125" customWidth="1"/>
    <col min="2305" max="2305" width="5.6640625" customWidth="1"/>
    <col min="2306" max="2306" width="21.33203125" customWidth="1"/>
    <col min="2307" max="2307" width="12.44140625" customWidth="1"/>
    <col min="2308" max="2308" width="6.21875" customWidth="1"/>
    <col min="2309" max="2309" width="5.6640625" customWidth="1"/>
    <col min="2310" max="2310" width="9.33203125" customWidth="1"/>
    <col min="2311" max="2311" width="12" customWidth="1"/>
    <col min="2312" max="2312" width="10.88671875" customWidth="1"/>
    <col min="2313" max="2313" width="5.6640625" customWidth="1"/>
    <col min="2314" max="2314" width="9.33203125" customWidth="1"/>
    <col min="2561" max="2561" width="5.6640625" customWidth="1"/>
    <col min="2562" max="2562" width="21.33203125" customWidth="1"/>
    <col min="2563" max="2563" width="12.44140625" customWidth="1"/>
    <col min="2564" max="2564" width="6.21875" customWidth="1"/>
    <col min="2565" max="2565" width="5.6640625" customWidth="1"/>
    <col min="2566" max="2566" width="9.33203125" customWidth="1"/>
    <col min="2567" max="2567" width="12" customWidth="1"/>
    <col min="2568" max="2568" width="10.88671875" customWidth="1"/>
    <col min="2569" max="2569" width="5.6640625" customWidth="1"/>
    <col min="2570" max="2570" width="9.33203125" customWidth="1"/>
    <col min="2817" max="2817" width="5.6640625" customWidth="1"/>
    <col min="2818" max="2818" width="21.33203125" customWidth="1"/>
    <col min="2819" max="2819" width="12.44140625" customWidth="1"/>
    <col min="2820" max="2820" width="6.21875" customWidth="1"/>
    <col min="2821" max="2821" width="5.6640625" customWidth="1"/>
    <col min="2822" max="2822" width="9.33203125" customWidth="1"/>
    <col min="2823" max="2823" width="12" customWidth="1"/>
    <col min="2824" max="2824" width="10.88671875" customWidth="1"/>
    <col min="2825" max="2825" width="5.6640625" customWidth="1"/>
    <col min="2826" max="2826" width="9.33203125" customWidth="1"/>
    <col min="3073" max="3073" width="5.6640625" customWidth="1"/>
    <col min="3074" max="3074" width="21.33203125" customWidth="1"/>
    <col min="3075" max="3075" width="12.44140625" customWidth="1"/>
    <col min="3076" max="3076" width="6.21875" customWidth="1"/>
    <col min="3077" max="3077" width="5.6640625" customWidth="1"/>
    <col min="3078" max="3078" width="9.33203125" customWidth="1"/>
    <col min="3079" max="3079" width="12" customWidth="1"/>
    <col min="3080" max="3080" width="10.88671875" customWidth="1"/>
    <col min="3081" max="3081" width="5.6640625" customWidth="1"/>
    <col min="3082" max="3082" width="9.33203125" customWidth="1"/>
    <col min="3329" max="3329" width="5.6640625" customWidth="1"/>
    <col min="3330" max="3330" width="21.33203125" customWidth="1"/>
    <col min="3331" max="3331" width="12.44140625" customWidth="1"/>
    <col min="3332" max="3332" width="6.21875" customWidth="1"/>
    <col min="3333" max="3333" width="5.6640625" customWidth="1"/>
    <col min="3334" max="3334" width="9.33203125" customWidth="1"/>
    <col min="3335" max="3335" width="12" customWidth="1"/>
    <col min="3336" max="3336" width="10.88671875" customWidth="1"/>
    <col min="3337" max="3337" width="5.6640625" customWidth="1"/>
    <col min="3338" max="3338" width="9.33203125" customWidth="1"/>
    <col min="3585" max="3585" width="5.6640625" customWidth="1"/>
    <col min="3586" max="3586" width="21.33203125" customWidth="1"/>
    <col min="3587" max="3587" width="12.44140625" customWidth="1"/>
    <col min="3588" max="3588" width="6.21875" customWidth="1"/>
    <col min="3589" max="3589" width="5.6640625" customWidth="1"/>
    <col min="3590" max="3590" width="9.33203125" customWidth="1"/>
    <col min="3591" max="3591" width="12" customWidth="1"/>
    <col min="3592" max="3592" width="10.88671875" customWidth="1"/>
    <col min="3593" max="3593" width="5.6640625" customWidth="1"/>
    <col min="3594" max="3594" width="9.33203125" customWidth="1"/>
    <col min="3841" max="3841" width="5.6640625" customWidth="1"/>
    <col min="3842" max="3842" width="21.33203125" customWidth="1"/>
    <col min="3843" max="3843" width="12.44140625" customWidth="1"/>
    <col min="3844" max="3844" width="6.21875" customWidth="1"/>
    <col min="3845" max="3845" width="5.6640625" customWidth="1"/>
    <col min="3846" max="3846" width="9.33203125" customWidth="1"/>
    <col min="3847" max="3847" width="12" customWidth="1"/>
    <col min="3848" max="3848" width="10.88671875" customWidth="1"/>
    <col min="3849" max="3849" width="5.6640625" customWidth="1"/>
    <col min="3850" max="3850" width="9.33203125" customWidth="1"/>
    <col min="4097" max="4097" width="5.6640625" customWidth="1"/>
    <col min="4098" max="4098" width="21.33203125" customWidth="1"/>
    <col min="4099" max="4099" width="12.44140625" customWidth="1"/>
    <col min="4100" max="4100" width="6.21875" customWidth="1"/>
    <col min="4101" max="4101" width="5.6640625" customWidth="1"/>
    <col min="4102" max="4102" width="9.33203125" customWidth="1"/>
    <col min="4103" max="4103" width="12" customWidth="1"/>
    <col min="4104" max="4104" width="10.88671875" customWidth="1"/>
    <col min="4105" max="4105" width="5.6640625" customWidth="1"/>
    <col min="4106" max="4106" width="9.33203125" customWidth="1"/>
    <col min="4353" max="4353" width="5.6640625" customWidth="1"/>
    <col min="4354" max="4354" width="21.33203125" customWidth="1"/>
    <col min="4355" max="4355" width="12.44140625" customWidth="1"/>
    <col min="4356" max="4356" width="6.21875" customWidth="1"/>
    <col min="4357" max="4357" width="5.6640625" customWidth="1"/>
    <col min="4358" max="4358" width="9.33203125" customWidth="1"/>
    <col min="4359" max="4359" width="12" customWidth="1"/>
    <col min="4360" max="4360" width="10.88671875" customWidth="1"/>
    <col min="4361" max="4361" width="5.6640625" customWidth="1"/>
    <col min="4362" max="4362" width="9.33203125" customWidth="1"/>
    <col min="4609" max="4609" width="5.6640625" customWidth="1"/>
    <col min="4610" max="4610" width="21.33203125" customWidth="1"/>
    <col min="4611" max="4611" width="12.44140625" customWidth="1"/>
    <col min="4612" max="4612" width="6.21875" customWidth="1"/>
    <col min="4613" max="4613" width="5.6640625" customWidth="1"/>
    <col min="4614" max="4614" width="9.33203125" customWidth="1"/>
    <col min="4615" max="4615" width="12" customWidth="1"/>
    <col min="4616" max="4616" width="10.88671875" customWidth="1"/>
    <col min="4617" max="4617" width="5.6640625" customWidth="1"/>
    <col min="4618" max="4618" width="9.33203125" customWidth="1"/>
    <col min="4865" max="4865" width="5.6640625" customWidth="1"/>
    <col min="4866" max="4866" width="21.33203125" customWidth="1"/>
    <col min="4867" max="4867" width="12.44140625" customWidth="1"/>
    <col min="4868" max="4868" width="6.21875" customWidth="1"/>
    <col min="4869" max="4869" width="5.6640625" customWidth="1"/>
    <col min="4870" max="4870" width="9.33203125" customWidth="1"/>
    <col min="4871" max="4871" width="12" customWidth="1"/>
    <col min="4872" max="4872" width="10.88671875" customWidth="1"/>
    <col min="4873" max="4873" width="5.6640625" customWidth="1"/>
    <col min="4874" max="4874" width="9.33203125" customWidth="1"/>
    <col min="5121" max="5121" width="5.6640625" customWidth="1"/>
    <col min="5122" max="5122" width="21.33203125" customWidth="1"/>
    <col min="5123" max="5123" width="12.44140625" customWidth="1"/>
    <col min="5124" max="5124" width="6.21875" customWidth="1"/>
    <col min="5125" max="5125" width="5.6640625" customWidth="1"/>
    <col min="5126" max="5126" width="9.33203125" customWidth="1"/>
    <col min="5127" max="5127" width="12" customWidth="1"/>
    <col min="5128" max="5128" width="10.88671875" customWidth="1"/>
    <col min="5129" max="5129" width="5.6640625" customWidth="1"/>
    <col min="5130" max="5130" width="9.33203125" customWidth="1"/>
    <col min="5377" max="5377" width="5.6640625" customWidth="1"/>
    <col min="5378" max="5378" width="21.33203125" customWidth="1"/>
    <col min="5379" max="5379" width="12.44140625" customWidth="1"/>
    <col min="5380" max="5380" width="6.21875" customWidth="1"/>
    <col min="5381" max="5381" width="5.6640625" customWidth="1"/>
    <col min="5382" max="5382" width="9.33203125" customWidth="1"/>
    <col min="5383" max="5383" width="12" customWidth="1"/>
    <col min="5384" max="5384" width="10.88671875" customWidth="1"/>
    <col min="5385" max="5385" width="5.6640625" customWidth="1"/>
    <col min="5386" max="5386" width="9.33203125" customWidth="1"/>
    <col min="5633" max="5633" width="5.6640625" customWidth="1"/>
    <col min="5634" max="5634" width="21.33203125" customWidth="1"/>
    <col min="5635" max="5635" width="12.44140625" customWidth="1"/>
    <col min="5636" max="5636" width="6.21875" customWidth="1"/>
    <col min="5637" max="5637" width="5.6640625" customWidth="1"/>
    <col min="5638" max="5638" width="9.33203125" customWidth="1"/>
    <col min="5639" max="5639" width="12" customWidth="1"/>
    <col min="5640" max="5640" width="10.88671875" customWidth="1"/>
    <col min="5641" max="5641" width="5.6640625" customWidth="1"/>
    <col min="5642" max="5642" width="9.33203125" customWidth="1"/>
    <col min="5889" max="5889" width="5.6640625" customWidth="1"/>
    <col min="5890" max="5890" width="21.33203125" customWidth="1"/>
    <col min="5891" max="5891" width="12.44140625" customWidth="1"/>
    <col min="5892" max="5892" width="6.21875" customWidth="1"/>
    <col min="5893" max="5893" width="5.6640625" customWidth="1"/>
    <col min="5894" max="5894" width="9.33203125" customWidth="1"/>
    <col min="5895" max="5895" width="12" customWidth="1"/>
    <col min="5896" max="5896" width="10.88671875" customWidth="1"/>
    <col min="5897" max="5897" width="5.6640625" customWidth="1"/>
    <col min="5898" max="5898" width="9.33203125" customWidth="1"/>
    <col min="6145" max="6145" width="5.6640625" customWidth="1"/>
    <col min="6146" max="6146" width="21.33203125" customWidth="1"/>
    <col min="6147" max="6147" width="12.44140625" customWidth="1"/>
    <col min="6148" max="6148" width="6.21875" customWidth="1"/>
    <col min="6149" max="6149" width="5.6640625" customWidth="1"/>
    <col min="6150" max="6150" width="9.33203125" customWidth="1"/>
    <col min="6151" max="6151" width="12" customWidth="1"/>
    <col min="6152" max="6152" width="10.88671875" customWidth="1"/>
    <col min="6153" max="6153" width="5.6640625" customWidth="1"/>
    <col min="6154" max="6154" width="9.33203125" customWidth="1"/>
    <col min="6401" max="6401" width="5.6640625" customWidth="1"/>
    <col min="6402" max="6402" width="21.33203125" customWidth="1"/>
    <col min="6403" max="6403" width="12.44140625" customWidth="1"/>
    <col min="6404" max="6404" width="6.21875" customWidth="1"/>
    <col min="6405" max="6405" width="5.6640625" customWidth="1"/>
    <col min="6406" max="6406" width="9.33203125" customWidth="1"/>
    <col min="6407" max="6407" width="12" customWidth="1"/>
    <col min="6408" max="6408" width="10.88671875" customWidth="1"/>
    <col min="6409" max="6409" width="5.6640625" customWidth="1"/>
    <col min="6410" max="6410" width="9.33203125" customWidth="1"/>
    <col min="6657" max="6657" width="5.6640625" customWidth="1"/>
    <col min="6658" max="6658" width="21.33203125" customWidth="1"/>
    <col min="6659" max="6659" width="12.44140625" customWidth="1"/>
    <col min="6660" max="6660" width="6.21875" customWidth="1"/>
    <col min="6661" max="6661" width="5.6640625" customWidth="1"/>
    <col min="6662" max="6662" width="9.33203125" customWidth="1"/>
    <col min="6663" max="6663" width="12" customWidth="1"/>
    <col min="6664" max="6664" width="10.88671875" customWidth="1"/>
    <col min="6665" max="6665" width="5.6640625" customWidth="1"/>
    <col min="6666" max="6666" width="9.33203125" customWidth="1"/>
    <col min="6913" max="6913" width="5.6640625" customWidth="1"/>
    <col min="6914" max="6914" width="21.33203125" customWidth="1"/>
    <col min="6915" max="6915" width="12.44140625" customWidth="1"/>
    <col min="6916" max="6916" width="6.21875" customWidth="1"/>
    <col min="6917" max="6917" width="5.6640625" customWidth="1"/>
    <col min="6918" max="6918" width="9.33203125" customWidth="1"/>
    <col min="6919" max="6919" width="12" customWidth="1"/>
    <col min="6920" max="6920" width="10.88671875" customWidth="1"/>
    <col min="6921" max="6921" width="5.6640625" customWidth="1"/>
    <col min="6922" max="6922" width="9.33203125" customWidth="1"/>
    <col min="7169" max="7169" width="5.6640625" customWidth="1"/>
    <col min="7170" max="7170" width="21.33203125" customWidth="1"/>
    <col min="7171" max="7171" width="12.44140625" customWidth="1"/>
    <col min="7172" max="7172" width="6.21875" customWidth="1"/>
    <col min="7173" max="7173" width="5.6640625" customWidth="1"/>
    <col min="7174" max="7174" width="9.33203125" customWidth="1"/>
    <col min="7175" max="7175" width="12" customWidth="1"/>
    <col min="7176" max="7176" width="10.88671875" customWidth="1"/>
    <col min="7177" max="7177" width="5.6640625" customWidth="1"/>
    <col min="7178" max="7178" width="9.33203125" customWidth="1"/>
    <col min="7425" max="7425" width="5.6640625" customWidth="1"/>
    <col min="7426" max="7426" width="21.33203125" customWidth="1"/>
    <col min="7427" max="7427" width="12.44140625" customWidth="1"/>
    <col min="7428" max="7428" width="6.21875" customWidth="1"/>
    <col min="7429" max="7429" width="5.6640625" customWidth="1"/>
    <col min="7430" max="7430" width="9.33203125" customWidth="1"/>
    <col min="7431" max="7431" width="12" customWidth="1"/>
    <col min="7432" max="7432" width="10.88671875" customWidth="1"/>
    <col min="7433" max="7433" width="5.6640625" customWidth="1"/>
    <col min="7434" max="7434" width="9.33203125" customWidth="1"/>
    <col min="7681" max="7681" width="5.6640625" customWidth="1"/>
    <col min="7682" max="7682" width="21.33203125" customWidth="1"/>
    <col min="7683" max="7683" width="12.44140625" customWidth="1"/>
    <col min="7684" max="7684" width="6.21875" customWidth="1"/>
    <col min="7685" max="7685" width="5.6640625" customWidth="1"/>
    <col min="7686" max="7686" width="9.33203125" customWidth="1"/>
    <col min="7687" max="7687" width="12" customWidth="1"/>
    <col min="7688" max="7688" width="10.88671875" customWidth="1"/>
    <col min="7689" max="7689" width="5.6640625" customWidth="1"/>
    <col min="7690" max="7690" width="9.33203125" customWidth="1"/>
    <col min="7937" max="7937" width="5.6640625" customWidth="1"/>
    <col min="7938" max="7938" width="21.33203125" customWidth="1"/>
    <col min="7939" max="7939" width="12.44140625" customWidth="1"/>
    <col min="7940" max="7940" width="6.21875" customWidth="1"/>
    <col min="7941" max="7941" width="5.6640625" customWidth="1"/>
    <col min="7942" max="7942" width="9.33203125" customWidth="1"/>
    <col min="7943" max="7943" width="12" customWidth="1"/>
    <col min="7944" max="7944" width="10.88671875" customWidth="1"/>
    <col min="7945" max="7945" width="5.6640625" customWidth="1"/>
    <col min="7946" max="7946" width="9.33203125" customWidth="1"/>
    <col min="8193" max="8193" width="5.6640625" customWidth="1"/>
    <col min="8194" max="8194" width="21.33203125" customWidth="1"/>
    <col min="8195" max="8195" width="12.44140625" customWidth="1"/>
    <col min="8196" max="8196" width="6.21875" customWidth="1"/>
    <col min="8197" max="8197" width="5.6640625" customWidth="1"/>
    <col min="8198" max="8198" width="9.33203125" customWidth="1"/>
    <col min="8199" max="8199" width="12" customWidth="1"/>
    <col min="8200" max="8200" width="10.88671875" customWidth="1"/>
    <col min="8201" max="8201" width="5.6640625" customWidth="1"/>
    <col min="8202" max="8202" width="9.33203125" customWidth="1"/>
    <col min="8449" max="8449" width="5.6640625" customWidth="1"/>
    <col min="8450" max="8450" width="21.33203125" customWidth="1"/>
    <col min="8451" max="8451" width="12.44140625" customWidth="1"/>
    <col min="8452" max="8452" width="6.21875" customWidth="1"/>
    <col min="8453" max="8453" width="5.6640625" customWidth="1"/>
    <col min="8454" max="8454" width="9.33203125" customWidth="1"/>
    <col min="8455" max="8455" width="12" customWidth="1"/>
    <col min="8456" max="8456" width="10.88671875" customWidth="1"/>
    <col min="8457" max="8457" width="5.6640625" customWidth="1"/>
    <col min="8458" max="8458" width="9.33203125" customWidth="1"/>
    <col min="8705" max="8705" width="5.6640625" customWidth="1"/>
    <col min="8706" max="8706" width="21.33203125" customWidth="1"/>
    <col min="8707" max="8707" width="12.44140625" customWidth="1"/>
    <col min="8708" max="8708" width="6.21875" customWidth="1"/>
    <col min="8709" max="8709" width="5.6640625" customWidth="1"/>
    <col min="8710" max="8710" width="9.33203125" customWidth="1"/>
    <col min="8711" max="8711" width="12" customWidth="1"/>
    <col min="8712" max="8712" width="10.88671875" customWidth="1"/>
    <col min="8713" max="8713" width="5.6640625" customWidth="1"/>
    <col min="8714" max="8714" width="9.33203125" customWidth="1"/>
    <col min="8961" max="8961" width="5.6640625" customWidth="1"/>
    <col min="8962" max="8962" width="21.33203125" customWidth="1"/>
    <col min="8963" max="8963" width="12.44140625" customWidth="1"/>
    <col min="8964" max="8964" width="6.21875" customWidth="1"/>
    <col min="8965" max="8965" width="5.6640625" customWidth="1"/>
    <col min="8966" max="8966" width="9.33203125" customWidth="1"/>
    <col min="8967" max="8967" width="12" customWidth="1"/>
    <col min="8968" max="8968" width="10.88671875" customWidth="1"/>
    <col min="8969" max="8969" width="5.6640625" customWidth="1"/>
    <col min="8970" max="8970" width="9.33203125" customWidth="1"/>
    <col min="9217" max="9217" width="5.6640625" customWidth="1"/>
    <col min="9218" max="9218" width="21.33203125" customWidth="1"/>
    <col min="9219" max="9219" width="12.44140625" customWidth="1"/>
    <col min="9220" max="9220" width="6.21875" customWidth="1"/>
    <col min="9221" max="9221" width="5.6640625" customWidth="1"/>
    <col min="9222" max="9222" width="9.33203125" customWidth="1"/>
    <col min="9223" max="9223" width="12" customWidth="1"/>
    <col min="9224" max="9224" width="10.88671875" customWidth="1"/>
    <col min="9225" max="9225" width="5.6640625" customWidth="1"/>
    <col min="9226" max="9226" width="9.33203125" customWidth="1"/>
    <col min="9473" max="9473" width="5.6640625" customWidth="1"/>
    <col min="9474" max="9474" width="21.33203125" customWidth="1"/>
    <col min="9475" max="9475" width="12.44140625" customWidth="1"/>
    <col min="9476" max="9476" width="6.21875" customWidth="1"/>
    <col min="9477" max="9477" width="5.6640625" customWidth="1"/>
    <col min="9478" max="9478" width="9.33203125" customWidth="1"/>
    <col min="9479" max="9479" width="12" customWidth="1"/>
    <col min="9480" max="9480" width="10.88671875" customWidth="1"/>
    <col min="9481" max="9481" width="5.6640625" customWidth="1"/>
    <col min="9482" max="9482" width="9.33203125" customWidth="1"/>
    <col min="9729" max="9729" width="5.6640625" customWidth="1"/>
    <col min="9730" max="9730" width="21.33203125" customWidth="1"/>
    <col min="9731" max="9731" width="12.44140625" customWidth="1"/>
    <col min="9732" max="9732" width="6.21875" customWidth="1"/>
    <col min="9733" max="9733" width="5.6640625" customWidth="1"/>
    <col min="9734" max="9734" width="9.33203125" customWidth="1"/>
    <col min="9735" max="9735" width="12" customWidth="1"/>
    <col min="9736" max="9736" width="10.88671875" customWidth="1"/>
    <col min="9737" max="9737" width="5.6640625" customWidth="1"/>
    <col min="9738" max="9738" width="9.33203125" customWidth="1"/>
    <col min="9985" max="9985" width="5.6640625" customWidth="1"/>
    <col min="9986" max="9986" width="21.33203125" customWidth="1"/>
    <col min="9987" max="9987" width="12.44140625" customWidth="1"/>
    <col min="9988" max="9988" width="6.21875" customWidth="1"/>
    <col min="9989" max="9989" width="5.6640625" customWidth="1"/>
    <col min="9990" max="9990" width="9.33203125" customWidth="1"/>
    <col min="9991" max="9991" width="12" customWidth="1"/>
    <col min="9992" max="9992" width="10.88671875" customWidth="1"/>
    <col min="9993" max="9993" width="5.6640625" customWidth="1"/>
    <col min="9994" max="9994" width="9.33203125" customWidth="1"/>
    <col min="10241" max="10241" width="5.6640625" customWidth="1"/>
    <col min="10242" max="10242" width="21.33203125" customWidth="1"/>
    <col min="10243" max="10243" width="12.44140625" customWidth="1"/>
    <col min="10244" max="10244" width="6.21875" customWidth="1"/>
    <col min="10245" max="10245" width="5.6640625" customWidth="1"/>
    <col min="10246" max="10246" width="9.33203125" customWidth="1"/>
    <col min="10247" max="10247" width="12" customWidth="1"/>
    <col min="10248" max="10248" width="10.88671875" customWidth="1"/>
    <col min="10249" max="10249" width="5.6640625" customWidth="1"/>
    <col min="10250" max="10250" width="9.33203125" customWidth="1"/>
    <col min="10497" max="10497" width="5.6640625" customWidth="1"/>
    <col min="10498" max="10498" width="21.33203125" customWidth="1"/>
    <col min="10499" max="10499" width="12.44140625" customWidth="1"/>
    <col min="10500" max="10500" width="6.21875" customWidth="1"/>
    <col min="10501" max="10501" width="5.6640625" customWidth="1"/>
    <col min="10502" max="10502" width="9.33203125" customWidth="1"/>
    <col min="10503" max="10503" width="12" customWidth="1"/>
    <col min="10504" max="10504" width="10.88671875" customWidth="1"/>
    <col min="10505" max="10505" width="5.6640625" customWidth="1"/>
    <col min="10506" max="10506" width="9.33203125" customWidth="1"/>
    <col min="10753" max="10753" width="5.6640625" customWidth="1"/>
    <col min="10754" max="10754" width="21.33203125" customWidth="1"/>
    <col min="10755" max="10755" width="12.44140625" customWidth="1"/>
    <col min="10756" max="10756" width="6.21875" customWidth="1"/>
    <col min="10757" max="10757" width="5.6640625" customWidth="1"/>
    <col min="10758" max="10758" width="9.33203125" customWidth="1"/>
    <col min="10759" max="10759" width="12" customWidth="1"/>
    <col min="10760" max="10760" width="10.88671875" customWidth="1"/>
    <col min="10761" max="10761" width="5.6640625" customWidth="1"/>
    <col min="10762" max="10762" width="9.33203125" customWidth="1"/>
    <col min="11009" max="11009" width="5.6640625" customWidth="1"/>
    <col min="11010" max="11010" width="21.33203125" customWidth="1"/>
    <col min="11011" max="11011" width="12.44140625" customWidth="1"/>
    <col min="11012" max="11012" width="6.21875" customWidth="1"/>
    <col min="11013" max="11013" width="5.6640625" customWidth="1"/>
    <col min="11014" max="11014" width="9.33203125" customWidth="1"/>
    <col min="11015" max="11015" width="12" customWidth="1"/>
    <col min="11016" max="11016" width="10.88671875" customWidth="1"/>
    <col min="11017" max="11017" width="5.6640625" customWidth="1"/>
    <col min="11018" max="11018" width="9.33203125" customWidth="1"/>
    <col min="11265" max="11265" width="5.6640625" customWidth="1"/>
    <col min="11266" max="11266" width="21.33203125" customWidth="1"/>
    <col min="11267" max="11267" width="12.44140625" customWidth="1"/>
    <col min="11268" max="11268" width="6.21875" customWidth="1"/>
    <col min="11269" max="11269" width="5.6640625" customWidth="1"/>
    <col min="11270" max="11270" width="9.33203125" customWidth="1"/>
    <col min="11271" max="11271" width="12" customWidth="1"/>
    <col min="11272" max="11272" width="10.88671875" customWidth="1"/>
    <col min="11273" max="11273" width="5.6640625" customWidth="1"/>
    <col min="11274" max="11274" width="9.33203125" customWidth="1"/>
    <col min="11521" max="11521" width="5.6640625" customWidth="1"/>
    <col min="11522" max="11522" width="21.33203125" customWidth="1"/>
    <col min="11523" max="11523" width="12.44140625" customWidth="1"/>
    <col min="11524" max="11524" width="6.21875" customWidth="1"/>
    <col min="11525" max="11525" width="5.6640625" customWidth="1"/>
    <col min="11526" max="11526" width="9.33203125" customWidth="1"/>
    <col min="11527" max="11527" width="12" customWidth="1"/>
    <col min="11528" max="11528" width="10.88671875" customWidth="1"/>
    <col min="11529" max="11529" width="5.6640625" customWidth="1"/>
    <col min="11530" max="11530" width="9.33203125" customWidth="1"/>
    <col min="11777" max="11777" width="5.6640625" customWidth="1"/>
    <col min="11778" max="11778" width="21.33203125" customWidth="1"/>
    <col min="11779" max="11779" width="12.44140625" customWidth="1"/>
    <col min="11780" max="11780" width="6.21875" customWidth="1"/>
    <col min="11781" max="11781" width="5.6640625" customWidth="1"/>
    <col min="11782" max="11782" width="9.33203125" customWidth="1"/>
    <col min="11783" max="11783" width="12" customWidth="1"/>
    <col min="11784" max="11784" width="10.88671875" customWidth="1"/>
    <col min="11785" max="11785" width="5.6640625" customWidth="1"/>
    <col min="11786" max="11786" width="9.33203125" customWidth="1"/>
    <col min="12033" max="12033" width="5.6640625" customWidth="1"/>
    <col min="12034" max="12034" width="21.33203125" customWidth="1"/>
    <col min="12035" max="12035" width="12.44140625" customWidth="1"/>
    <col min="12036" max="12036" width="6.21875" customWidth="1"/>
    <col min="12037" max="12037" width="5.6640625" customWidth="1"/>
    <col min="12038" max="12038" width="9.33203125" customWidth="1"/>
    <col min="12039" max="12039" width="12" customWidth="1"/>
    <col min="12040" max="12040" width="10.88671875" customWidth="1"/>
    <col min="12041" max="12041" width="5.6640625" customWidth="1"/>
    <col min="12042" max="12042" width="9.33203125" customWidth="1"/>
    <col min="12289" max="12289" width="5.6640625" customWidth="1"/>
    <col min="12290" max="12290" width="21.33203125" customWidth="1"/>
    <col min="12291" max="12291" width="12.44140625" customWidth="1"/>
    <col min="12292" max="12292" width="6.21875" customWidth="1"/>
    <col min="12293" max="12293" width="5.6640625" customWidth="1"/>
    <col min="12294" max="12294" width="9.33203125" customWidth="1"/>
    <col min="12295" max="12295" width="12" customWidth="1"/>
    <col min="12296" max="12296" width="10.88671875" customWidth="1"/>
    <col min="12297" max="12297" width="5.6640625" customWidth="1"/>
    <col min="12298" max="12298" width="9.33203125" customWidth="1"/>
    <col min="12545" max="12545" width="5.6640625" customWidth="1"/>
    <col min="12546" max="12546" width="21.33203125" customWidth="1"/>
    <col min="12547" max="12547" width="12.44140625" customWidth="1"/>
    <col min="12548" max="12548" width="6.21875" customWidth="1"/>
    <col min="12549" max="12549" width="5.6640625" customWidth="1"/>
    <col min="12550" max="12550" width="9.33203125" customWidth="1"/>
    <col min="12551" max="12551" width="12" customWidth="1"/>
    <col min="12552" max="12552" width="10.88671875" customWidth="1"/>
    <col min="12553" max="12553" width="5.6640625" customWidth="1"/>
    <col min="12554" max="12554" width="9.33203125" customWidth="1"/>
    <col min="12801" max="12801" width="5.6640625" customWidth="1"/>
    <col min="12802" max="12802" width="21.33203125" customWidth="1"/>
    <col min="12803" max="12803" width="12.44140625" customWidth="1"/>
    <col min="12804" max="12804" width="6.21875" customWidth="1"/>
    <col min="12805" max="12805" width="5.6640625" customWidth="1"/>
    <col min="12806" max="12806" width="9.33203125" customWidth="1"/>
    <col min="12807" max="12807" width="12" customWidth="1"/>
    <col min="12808" max="12808" width="10.88671875" customWidth="1"/>
    <col min="12809" max="12809" width="5.6640625" customWidth="1"/>
    <col min="12810" max="12810" width="9.33203125" customWidth="1"/>
    <col min="13057" max="13057" width="5.6640625" customWidth="1"/>
    <col min="13058" max="13058" width="21.33203125" customWidth="1"/>
    <col min="13059" max="13059" width="12.44140625" customWidth="1"/>
    <col min="13060" max="13060" width="6.21875" customWidth="1"/>
    <col min="13061" max="13061" width="5.6640625" customWidth="1"/>
    <col min="13062" max="13062" width="9.33203125" customWidth="1"/>
    <col min="13063" max="13063" width="12" customWidth="1"/>
    <col min="13064" max="13064" width="10.88671875" customWidth="1"/>
    <col min="13065" max="13065" width="5.6640625" customWidth="1"/>
    <col min="13066" max="13066" width="9.33203125" customWidth="1"/>
    <col min="13313" max="13313" width="5.6640625" customWidth="1"/>
    <col min="13314" max="13314" width="21.33203125" customWidth="1"/>
    <col min="13315" max="13315" width="12.44140625" customWidth="1"/>
    <col min="13316" max="13316" width="6.21875" customWidth="1"/>
    <col min="13317" max="13317" width="5.6640625" customWidth="1"/>
    <col min="13318" max="13318" width="9.33203125" customWidth="1"/>
    <col min="13319" max="13319" width="12" customWidth="1"/>
    <col min="13320" max="13320" width="10.88671875" customWidth="1"/>
    <col min="13321" max="13321" width="5.6640625" customWidth="1"/>
    <col min="13322" max="13322" width="9.33203125" customWidth="1"/>
    <col min="13569" max="13569" width="5.6640625" customWidth="1"/>
    <col min="13570" max="13570" width="21.33203125" customWidth="1"/>
    <col min="13571" max="13571" width="12.44140625" customWidth="1"/>
    <col min="13572" max="13572" width="6.21875" customWidth="1"/>
    <col min="13573" max="13573" width="5.6640625" customWidth="1"/>
    <col min="13574" max="13574" width="9.33203125" customWidth="1"/>
    <col min="13575" max="13575" width="12" customWidth="1"/>
    <col min="13576" max="13576" width="10.88671875" customWidth="1"/>
    <col min="13577" max="13577" width="5.6640625" customWidth="1"/>
    <col min="13578" max="13578" width="9.33203125" customWidth="1"/>
    <col min="13825" max="13825" width="5.6640625" customWidth="1"/>
    <col min="13826" max="13826" width="21.33203125" customWidth="1"/>
    <col min="13827" max="13827" width="12.44140625" customWidth="1"/>
    <col min="13828" max="13828" width="6.21875" customWidth="1"/>
    <col min="13829" max="13829" width="5.6640625" customWidth="1"/>
    <col min="13830" max="13830" width="9.33203125" customWidth="1"/>
    <col min="13831" max="13831" width="12" customWidth="1"/>
    <col min="13832" max="13832" width="10.88671875" customWidth="1"/>
    <col min="13833" max="13833" width="5.6640625" customWidth="1"/>
    <col min="13834" max="13834" width="9.33203125" customWidth="1"/>
    <col min="14081" max="14081" width="5.6640625" customWidth="1"/>
    <col min="14082" max="14082" width="21.33203125" customWidth="1"/>
    <col min="14083" max="14083" width="12.44140625" customWidth="1"/>
    <col min="14084" max="14084" width="6.21875" customWidth="1"/>
    <col min="14085" max="14085" width="5.6640625" customWidth="1"/>
    <col min="14086" max="14086" width="9.33203125" customWidth="1"/>
    <col min="14087" max="14087" width="12" customWidth="1"/>
    <col min="14088" max="14088" width="10.88671875" customWidth="1"/>
    <col min="14089" max="14089" width="5.6640625" customWidth="1"/>
    <col min="14090" max="14090" width="9.33203125" customWidth="1"/>
    <col min="14337" max="14337" width="5.6640625" customWidth="1"/>
    <col min="14338" max="14338" width="21.33203125" customWidth="1"/>
    <col min="14339" max="14339" width="12.44140625" customWidth="1"/>
    <col min="14340" max="14340" width="6.21875" customWidth="1"/>
    <col min="14341" max="14341" width="5.6640625" customWidth="1"/>
    <col min="14342" max="14342" width="9.33203125" customWidth="1"/>
    <col min="14343" max="14343" width="12" customWidth="1"/>
    <col min="14344" max="14344" width="10.88671875" customWidth="1"/>
    <col min="14345" max="14345" width="5.6640625" customWidth="1"/>
    <col min="14346" max="14346" width="9.33203125" customWidth="1"/>
    <col min="14593" max="14593" width="5.6640625" customWidth="1"/>
    <col min="14594" max="14594" width="21.33203125" customWidth="1"/>
    <col min="14595" max="14595" width="12.44140625" customWidth="1"/>
    <col min="14596" max="14596" width="6.21875" customWidth="1"/>
    <col min="14597" max="14597" width="5.6640625" customWidth="1"/>
    <col min="14598" max="14598" width="9.33203125" customWidth="1"/>
    <col min="14599" max="14599" width="12" customWidth="1"/>
    <col min="14600" max="14600" width="10.88671875" customWidth="1"/>
    <col min="14601" max="14601" width="5.6640625" customWidth="1"/>
    <col min="14602" max="14602" width="9.33203125" customWidth="1"/>
    <col min="14849" max="14849" width="5.6640625" customWidth="1"/>
    <col min="14850" max="14850" width="21.33203125" customWidth="1"/>
    <col min="14851" max="14851" width="12.44140625" customWidth="1"/>
    <col min="14852" max="14852" width="6.21875" customWidth="1"/>
    <col min="14853" max="14853" width="5.6640625" customWidth="1"/>
    <col min="14854" max="14854" width="9.33203125" customWidth="1"/>
    <col min="14855" max="14855" width="12" customWidth="1"/>
    <col min="14856" max="14856" width="10.88671875" customWidth="1"/>
    <col min="14857" max="14857" width="5.6640625" customWidth="1"/>
    <col min="14858" max="14858" width="9.33203125" customWidth="1"/>
    <col min="15105" max="15105" width="5.6640625" customWidth="1"/>
    <col min="15106" max="15106" width="21.33203125" customWidth="1"/>
    <col min="15107" max="15107" width="12.44140625" customWidth="1"/>
    <col min="15108" max="15108" width="6.21875" customWidth="1"/>
    <col min="15109" max="15109" width="5.6640625" customWidth="1"/>
    <col min="15110" max="15110" width="9.33203125" customWidth="1"/>
    <col min="15111" max="15111" width="12" customWidth="1"/>
    <col min="15112" max="15112" width="10.88671875" customWidth="1"/>
    <col min="15113" max="15113" width="5.6640625" customWidth="1"/>
    <col min="15114" max="15114" width="9.33203125" customWidth="1"/>
    <col min="15361" max="15361" width="5.6640625" customWidth="1"/>
    <col min="15362" max="15362" width="21.33203125" customWidth="1"/>
    <col min="15363" max="15363" width="12.44140625" customWidth="1"/>
    <col min="15364" max="15364" width="6.21875" customWidth="1"/>
    <col min="15365" max="15365" width="5.6640625" customWidth="1"/>
    <col min="15366" max="15366" width="9.33203125" customWidth="1"/>
    <col min="15367" max="15367" width="12" customWidth="1"/>
    <col min="15368" max="15368" width="10.88671875" customWidth="1"/>
    <col min="15369" max="15369" width="5.6640625" customWidth="1"/>
    <col min="15370" max="15370" width="9.33203125" customWidth="1"/>
    <col min="15617" max="15617" width="5.6640625" customWidth="1"/>
    <col min="15618" max="15618" width="21.33203125" customWidth="1"/>
    <col min="15619" max="15619" width="12.44140625" customWidth="1"/>
    <col min="15620" max="15620" width="6.21875" customWidth="1"/>
    <col min="15621" max="15621" width="5.6640625" customWidth="1"/>
    <col min="15622" max="15622" width="9.33203125" customWidth="1"/>
    <col min="15623" max="15623" width="12" customWidth="1"/>
    <col min="15624" max="15624" width="10.88671875" customWidth="1"/>
    <col min="15625" max="15625" width="5.6640625" customWidth="1"/>
    <col min="15626" max="15626" width="9.33203125" customWidth="1"/>
    <col min="15873" max="15873" width="5.6640625" customWidth="1"/>
    <col min="15874" max="15874" width="21.33203125" customWidth="1"/>
    <col min="15875" max="15875" width="12.44140625" customWidth="1"/>
    <col min="15876" max="15876" width="6.21875" customWidth="1"/>
    <col min="15877" max="15877" width="5.6640625" customWidth="1"/>
    <col min="15878" max="15878" width="9.33203125" customWidth="1"/>
    <col min="15879" max="15879" width="12" customWidth="1"/>
    <col min="15880" max="15880" width="10.88671875" customWidth="1"/>
    <col min="15881" max="15881" width="5.6640625" customWidth="1"/>
    <col min="15882" max="15882" width="9.33203125" customWidth="1"/>
    <col min="16129" max="16129" width="5.6640625" customWidth="1"/>
    <col min="16130" max="16130" width="21.33203125" customWidth="1"/>
    <col min="16131" max="16131" width="12.44140625" customWidth="1"/>
    <col min="16132" max="16132" width="6.21875" customWidth="1"/>
    <col min="16133" max="16133" width="5.6640625" customWidth="1"/>
    <col min="16134" max="16134" width="9.33203125" customWidth="1"/>
    <col min="16135" max="16135" width="12" customWidth="1"/>
    <col min="16136" max="16136" width="10.88671875" customWidth="1"/>
    <col min="16137" max="16137" width="5.6640625" customWidth="1"/>
    <col min="16138" max="16138" width="9.33203125" customWidth="1"/>
  </cols>
  <sheetData>
    <row r="1" spans="2:10" s="1" customFormat="1">
      <c r="H1" s="1326" t="s">
        <v>810</v>
      </c>
    </row>
    <row r="2" spans="2:10" s="1" customFormat="1">
      <c r="E2" s="15"/>
      <c r="F2" s="3"/>
      <c r="G2" s="3"/>
      <c r="H2" s="1326"/>
    </row>
    <row r="3" spans="2:10" ht="13.8" thickBot="1">
      <c r="B3" s="122" t="s">
        <v>629</v>
      </c>
      <c r="E3" s="11"/>
      <c r="F3" s="11"/>
      <c r="G3" s="2"/>
      <c r="H3" s="269"/>
    </row>
    <row r="4" spans="2:10">
      <c r="B4" s="27" t="s">
        <v>260</v>
      </c>
      <c r="C4" s="17"/>
      <c r="D4" s="17"/>
      <c r="E4" s="17"/>
      <c r="F4" s="17"/>
      <c r="G4" s="17"/>
      <c r="H4" s="18"/>
    </row>
    <row r="5" spans="2:10">
      <c r="B5" s="19" t="s">
        <v>4</v>
      </c>
      <c r="C5" s="31" t="s">
        <v>5</v>
      </c>
      <c r="D5" s="20" t="s">
        <v>0</v>
      </c>
      <c r="E5" s="20" t="s">
        <v>1</v>
      </c>
      <c r="F5" s="20" t="s">
        <v>392</v>
      </c>
      <c r="G5" s="20" t="s">
        <v>7</v>
      </c>
      <c r="H5" s="21" t="s">
        <v>2</v>
      </c>
    </row>
    <row r="6" spans="2:10" ht="33" customHeight="1">
      <c r="B6" s="23"/>
      <c r="C6" s="148"/>
      <c r="D6" s="24"/>
      <c r="E6" s="20"/>
      <c r="F6" s="20"/>
      <c r="G6" s="248"/>
      <c r="H6" s="22"/>
      <c r="J6" s="1082" t="s">
        <v>773</v>
      </c>
    </row>
    <row r="7" spans="2:10" ht="33" customHeight="1">
      <c r="B7" s="23"/>
      <c r="C7" s="148"/>
      <c r="D7" s="24"/>
      <c r="E7" s="20"/>
      <c r="F7" s="20"/>
      <c r="G7" s="248"/>
      <c r="H7" s="22"/>
    </row>
    <row r="8" spans="2:10" ht="33" customHeight="1">
      <c r="B8" s="23"/>
      <c r="C8" s="148"/>
      <c r="D8" s="24"/>
      <c r="E8" s="20"/>
      <c r="F8" s="20"/>
      <c r="G8" s="248"/>
      <c r="H8" s="22"/>
    </row>
    <row r="9" spans="2:10" ht="33" customHeight="1">
      <c r="B9" s="23"/>
      <c r="C9" s="148"/>
      <c r="D9" s="24"/>
      <c r="E9" s="20"/>
      <c r="F9" s="20"/>
      <c r="G9" s="248"/>
      <c r="H9" s="22"/>
    </row>
    <row r="10" spans="2:10" ht="33" customHeight="1">
      <c r="B10" s="23"/>
      <c r="C10" s="148"/>
      <c r="D10" s="24"/>
      <c r="E10" s="268"/>
      <c r="F10" s="268"/>
      <c r="G10" s="248"/>
      <c r="H10" s="22"/>
    </row>
    <row r="11" spans="2:10" ht="33" customHeight="1">
      <c r="B11" s="23"/>
      <c r="C11" s="148"/>
      <c r="D11" s="24"/>
      <c r="E11" s="24"/>
      <c r="F11" s="24"/>
      <c r="G11" s="248"/>
      <c r="H11" s="22"/>
    </row>
    <row r="12" spans="2:10" ht="33" customHeight="1">
      <c r="B12" s="23"/>
      <c r="C12" s="148"/>
      <c r="D12" s="24"/>
      <c r="E12" s="24"/>
      <c r="F12" s="24"/>
      <c r="G12" s="248"/>
      <c r="H12" s="22"/>
    </row>
    <row r="13" spans="2:10" ht="33" customHeight="1">
      <c r="B13" s="23"/>
      <c r="C13" s="148"/>
      <c r="D13" s="24"/>
      <c r="E13" s="24"/>
      <c r="F13" s="24"/>
      <c r="G13" s="248"/>
      <c r="H13" s="22"/>
    </row>
    <row r="14" spans="2:10" ht="33" customHeight="1">
      <c r="B14" s="23"/>
      <c r="C14" s="148"/>
      <c r="D14" s="24"/>
      <c r="E14" s="24"/>
      <c r="F14" s="24"/>
      <c r="G14" s="248"/>
      <c r="H14" s="22"/>
    </row>
    <row r="15" spans="2:10" ht="33" customHeight="1">
      <c r="B15" s="23"/>
      <c r="C15" s="148"/>
      <c r="D15" s="24"/>
      <c r="E15" s="24"/>
      <c r="F15" s="24"/>
      <c r="G15" s="248"/>
      <c r="H15" s="22"/>
    </row>
    <row r="16" spans="2:10" ht="33" customHeight="1">
      <c r="B16" s="23"/>
      <c r="C16" s="148"/>
      <c r="D16" s="24"/>
      <c r="E16" s="24"/>
      <c r="F16" s="24"/>
      <c r="G16" s="248"/>
      <c r="H16" s="22"/>
    </row>
    <row r="17" spans="1:9" ht="33" customHeight="1">
      <c r="B17" s="23"/>
      <c r="C17" s="148"/>
      <c r="D17" s="24"/>
      <c r="E17" s="24"/>
      <c r="F17" s="24"/>
      <c r="G17" s="248"/>
      <c r="H17" s="22"/>
    </row>
    <row r="18" spans="1:9" ht="33" customHeight="1">
      <c r="B18" s="23"/>
      <c r="C18" s="148"/>
      <c r="D18" s="24"/>
      <c r="E18" s="24"/>
      <c r="F18" s="24"/>
      <c r="G18" s="248"/>
      <c r="H18" s="22"/>
    </row>
    <row r="19" spans="1:9" ht="33" customHeight="1">
      <c r="B19" s="23"/>
      <c r="C19" s="148"/>
      <c r="D19" s="24"/>
      <c r="E19" s="24"/>
      <c r="F19" s="24"/>
      <c r="G19" s="248"/>
      <c r="H19" s="22"/>
    </row>
    <row r="20" spans="1:9" ht="33" customHeight="1">
      <c r="B20" s="23"/>
      <c r="C20" s="148"/>
      <c r="D20" s="24"/>
      <c r="E20" s="24"/>
      <c r="F20" s="24"/>
      <c r="G20" s="248"/>
      <c r="H20" s="22"/>
    </row>
    <row r="21" spans="1:9" ht="33" customHeight="1">
      <c r="B21" s="23"/>
      <c r="C21" s="148"/>
      <c r="D21" s="24"/>
      <c r="E21" s="24"/>
      <c r="F21" s="24"/>
      <c r="G21" s="248"/>
      <c r="H21" s="22"/>
    </row>
    <row r="22" spans="1:9" ht="33" customHeight="1">
      <c r="B22" s="23"/>
      <c r="C22" s="148"/>
      <c r="D22" s="24"/>
      <c r="E22" s="24"/>
      <c r="F22" s="24"/>
      <c r="G22" s="248"/>
      <c r="H22" s="22"/>
    </row>
    <row r="23" spans="1:9" ht="33" customHeight="1">
      <c r="B23" s="23"/>
      <c r="C23" s="148"/>
      <c r="D23" s="24"/>
      <c r="E23" s="24"/>
      <c r="F23" s="24"/>
      <c r="G23" s="248"/>
      <c r="H23" s="22"/>
    </row>
    <row r="24" spans="1:9" ht="33" customHeight="1" thickBot="1">
      <c r="B24" s="317"/>
      <c r="C24" s="4"/>
      <c r="D24" s="318"/>
      <c r="E24" s="318"/>
      <c r="F24" s="318"/>
      <c r="G24" s="324"/>
      <c r="H24" s="319"/>
    </row>
    <row r="25" spans="1:9" ht="33" customHeight="1" thickTop="1" thickBot="1">
      <c r="B25" s="322" t="s">
        <v>740</v>
      </c>
      <c r="C25" s="325"/>
      <c r="D25" s="320"/>
      <c r="E25" s="320"/>
      <c r="F25" s="320"/>
      <c r="G25" s="323"/>
      <c r="H25" s="321"/>
    </row>
    <row r="26" spans="1:9">
      <c r="H26" s="9"/>
    </row>
    <row r="28" spans="1:9" s="12" customFormat="1" ht="19.2">
      <c r="A28" s="1302" t="s">
        <v>746</v>
      </c>
      <c r="B28" s="1302"/>
      <c r="C28" s="1302"/>
      <c r="D28" s="1302"/>
      <c r="E28" s="1302"/>
      <c r="F28" s="1302"/>
      <c r="G28" s="1302"/>
      <c r="H28" s="1302"/>
      <c r="I28" s="43"/>
    </row>
    <row r="29" spans="1:9">
      <c r="H29" s="382" t="str">
        <f>様式7!$F$4</f>
        <v>○○○○○○○○○○○ＥＳＣＯ事業</v>
      </c>
    </row>
  </sheetData>
  <mergeCells count="2">
    <mergeCell ref="A28:H28"/>
    <mergeCell ref="H1:H2"/>
  </mergeCells>
  <phoneticPr fontId="6"/>
  <pageMargins left="0.90551181102362199" right="0.51181102362204722" top="0.74803149606299213" bottom="0.74803149606299213" header="0.31496062992125984" footer="0.31496062992125984"/>
  <pageSetup paperSize="9"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47</vt:i4>
      </vt:variant>
      <vt:variant>
        <vt:lpstr>名前付き一覧</vt:lpstr>
      </vt:variant>
      <vt:variant>
        <vt:i4>43</vt:i4>
      </vt:variant>
    </vt:vector>
  </HeadingPairs>
  <TitlesOfParts>
    <vt:vector size="90" baseType="lpstr">
      <vt:lpstr>様式7</vt:lpstr>
      <vt:lpstr>様式8-1</vt:lpstr>
      <vt:lpstr>様式8-2</vt:lpstr>
      <vt:lpstr>様式9-1-S</vt:lpstr>
      <vt:lpstr>様式9-1-G</vt:lpstr>
      <vt:lpstr>様式9-2</vt:lpstr>
      <vt:lpstr>様式9-3</vt:lpstr>
      <vt:lpstr>様式9-4</vt:lpstr>
      <vt:lpstr>様式9-5</vt:lpstr>
      <vt:lpstr>様式9-6-S</vt:lpstr>
      <vt:lpstr>様式9-7-S</vt:lpstr>
      <vt:lpstr>様式9-8-S</vt:lpstr>
      <vt:lpstr>様式9-9-S</vt:lpstr>
      <vt:lpstr>様式9-10-S</vt:lpstr>
      <vt:lpstr>様式9-10-G</vt:lpstr>
      <vt:lpstr>様式10-1</vt:lpstr>
      <vt:lpstr>様式10-2-1</vt:lpstr>
      <vt:lpstr>様式10-2-2</vt:lpstr>
      <vt:lpstr>様式10-2-3</vt:lpstr>
      <vt:lpstr>様式10-2-4</vt:lpstr>
      <vt:lpstr>様式10-2-5</vt:lpstr>
      <vt:lpstr>様式10-2-6</vt:lpstr>
      <vt:lpstr>様式10-2-7</vt:lpstr>
      <vt:lpstr>様式10-2-8</vt:lpstr>
      <vt:lpstr>様式10-2-9</vt:lpstr>
      <vt:lpstr>様式10-2-10</vt:lpstr>
      <vt:lpstr>様式10-2-11</vt:lpstr>
      <vt:lpstr>様式10-3-1</vt:lpstr>
      <vt:lpstr>様式10-3-2</vt:lpstr>
      <vt:lpstr>様式10-3-3</vt:lpstr>
      <vt:lpstr>ベースライン</vt:lpstr>
      <vt:lpstr>換算係数</vt:lpstr>
      <vt:lpstr>同時点灯率</vt:lpstr>
      <vt:lpstr>様式10-4-S</vt:lpstr>
      <vt:lpstr>様式10-4-G</vt:lpstr>
      <vt:lpstr>様式11-S</vt:lpstr>
      <vt:lpstr>様式11-G</vt:lpstr>
      <vt:lpstr>様式11-G-1</vt:lpstr>
      <vt:lpstr>様式12-S</vt:lpstr>
      <vt:lpstr>様式12-G</vt:lpstr>
      <vt:lpstr>様式13</vt:lpstr>
      <vt:lpstr>様式14</vt:lpstr>
      <vt:lpstr>様式15</vt:lpstr>
      <vt:lpstr>様式16</vt:lpstr>
      <vt:lpstr>参考１）行政財産</vt:lpstr>
      <vt:lpstr>参考２）工事費利益加算</vt:lpstr>
      <vt:lpstr>参考３）消費電力量計算シート</vt:lpstr>
      <vt:lpstr>'参考１）行政財産'!Print_Area</vt:lpstr>
      <vt:lpstr>'参考３）消費電力量計算シート'!Print_Area</vt:lpstr>
      <vt:lpstr>'様式10-1'!Print_Area</vt:lpstr>
      <vt:lpstr>'様式10-2-1'!Print_Area</vt:lpstr>
      <vt:lpstr>'様式10-2-10'!Print_Area</vt:lpstr>
      <vt:lpstr>'様式10-2-11'!Print_Area</vt:lpstr>
      <vt:lpstr>'様式10-2-2'!Print_Area</vt:lpstr>
      <vt:lpstr>'様式10-2-3'!Print_Area</vt:lpstr>
      <vt:lpstr>'様式10-2-5'!Print_Area</vt:lpstr>
      <vt:lpstr>'様式10-2-6'!Print_Area</vt:lpstr>
      <vt:lpstr>'様式10-2-7'!Print_Area</vt:lpstr>
      <vt:lpstr>'様式10-2-8'!Print_Area</vt:lpstr>
      <vt:lpstr>'様式10-2-9'!Print_Area</vt:lpstr>
      <vt:lpstr>'様式10-3-1'!Print_Area</vt:lpstr>
      <vt:lpstr>'様式10-3-2'!Print_Area</vt:lpstr>
      <vt:lpstr>'様式10-3-3'!Print_Area</vt:lpstr>
      <vt:lpstr>'様式10-4-G'!Print_Area</vt:lpstr>
      <vt:lpstr>'様式10-4-S'!Print_Area</vt:lpstr>
      <vt:lpstr>'様式11-G'!Print_Area</vt:lpstr>
      <vt:lpstr>'様式11-G-1'!Print_Area</vt:lpstr>
      <vt:lpstr>'様式11-S'!Print_Area</vt:lpstr>
      <vt:lpstr>'様式12-G'!Print_Area</vt:lpstr>
      <vt:lpstr>'様式12-S'!Print_Area</vt:lpstr>
      <vt:lpstr>様式13!Print_Area</vt:lpstr>
      <vt:lpstr>様式14!Print_Area</vt:lpstr>
      <vt:lpstr>様式15!Print_Area</vt:lpstr>
      <vt:lpstr>様式16!Print_Area</vt:lpstr>
      <vt:lpstr>様式7!Print_Area</vt:lpstr>
      <vt:lpstr>'様式8-1'!Print_Area</vt:lpstr>
      <vt:lpstr>'様式8-2'!Print_Area</vt:lpstr>
      <vt:lpstr>'様式9-10-G'!Print_Area</vt:lpstr>
      <vt:lpstr>'様式9-10-S'!Print_Area</vt:lpstr>
      <vt:lpstr>'様式9-1-G'!Print_Area</vt:lpstr>
      <vt:lpstr>'様式9-1-S'!Print_Area</vt:lpstr>
      <vt:lpstr>'様式9-2'!Print_Area</vt:lpstr>
      <vt:lpstr>'様式9-3'!Print_Area</vt:lpstr>
      <vt:lpstr>'様式9-4'!Print_Area</vt:lpstr>
      <vt:lpstr>'様式9-5'!Print_Area</vt:lpstr>
      <vt:lpstr>'様式9-6-S'!Print_Area</vt:lpstr>
      <vt:lpstr>'様式9-7-S'!Print_Area</vt:lpstr>
      <vt:lpstr>'様式9-8-S'!Print_Area</vt:lpstr>
      <vt:lpstr>'様式9-9-S'!Print_Area</vt:lpstr>
      <vt:lpstr>'参考３）消費電力量計算シート'!Print_Titles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2017-05-09T06:43:50Z</dcterms:created>
  <dcterms:modified xsi:type="dcterms:W3CDTF">2026-04-20T01:18:05Z</dcterms:modified>
</cp:coreProperties>
</file>