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G0000SV1NS701\d10140$\doc\★労働環境推進グループ\R8\02_新規事業検討\01_業務改善・賃上げ促進事業\07_広報・周知\HP\"/>
    </mc:Choice>
  </mc:AlternateContent>
  <xr:revisionPtr revIDLastSave="0" documentId="13_ncr:1_{FD756D53-78E4-4441-B40B-804FFA9729F2}" xr6:coauthVersionLast="47" xr6:coauthVersionMax="47" xr10:uidLastSave="{00000000-0000-0000-0000-000000000000}"/>
  <bookViews>
    <workbookView xWindow="1464" yWindow="1488" windowWidth="17280" windowHeight="9960" firstSheet="1" activeTab="1" xr2:uid="{B89D0A5C-DA56-4CED-80DA-4E6637B78893}"/>
  </bookViews>
  <sheets>
    <sheet name="マスタ" sheetId="5" state="hidden" r:id="rId1"/>
    <sheet name="様式第１号（第５条関係）事前登録書" sheetId="1" r:id="rId2"/>
    <sheet name="賃金引上げチェックリスト" sheetId="2" r:id="rId3"/>
    <sheet name="賃金引上げチェックリスト_別紙" sheetId="3" r:id="rId4"/>
    <sheet name="記入例" sheetId="4" state="hidden" r:id="rId5"/>
  </sheets>
  <definedNames>
    <definedName name="_xlnm.Print_Area" localSheetId="4">記入例!$A$1:$K$41</definedName>
    <definedName name="_xlnm.Print_Area" localSheetId="2">賃金引上げチェックリスト!$A$1:$K$41</definedName>
    <definedName name="_xlnm.Print_Area" localSheetId="3">賃金引上げチェックリスト_別紙!$A$1:$J$111</definedName>
    <definedName name="_xlnm.Print_Area" localSheetId="1">'様式第１号（第５条関係）事前登録書'!$B$2:$BC$53</definedName>
    <definedName name="_xlnm.Print_Titles" localSheetId="3">賃金引上げチェックリスト_別紙!$2:$3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2" l="1" a="1"/>
  <c r="J22" i="2" s="1"/>
  <c r="J23" i="2" a="1"/>
  <c r="J23" i="2" s="1"/>
  <c r="J24" i="2" a="1"/>
  <c r="J24" i="2" s="1"/>
  <c r="J25" i="2" a="1"/>
  <c r="J25" i="2" s="1"/>
  <c r="J26" i="2" a="1"/>
  <c r="J26" i="2" s="1"/>
  <c r="J27" i="2" a="1"/>
  <c r="J27" i="2" s="1"/>
  <c r="J28" i="2" a="1"/>
  <c r="J28" i="2" s="1"/>
  <c r="J29" i="2" a="1"/>
  <c r="J29" i="2" s="1"/>
  <c r="J30" i="2" a="1"/>
  <c r="J30" i="2" s="1"/>
  <c r="J31" i="2" a="1"/>
  <c r="J31" i="2" s="1"/>
  <c r="F109" i="3"/>
  <c r="J7" i="3" s="1" a="1"/>
  <c r="J7" i="3" s="1"/>
  <c r="F108" i="3"/>
  <c r="O41" i="2"/>
  <c r="O38" i="2"/>
  <c r="N22" i="2"/>
  <c r="F40" i="2"/>
  <c r="O28" i="2" s="1"/>
  <c r="W40" i="2"/>
  <c r="AF26" i="2" s="1"/>
  <c r="AA34" i="2"/>
  <c r="AE31" i="2"/>
  <c r="AA31" i="2" s="1"/>
  <c r="AE30" i="2"/>
  <c r="AA30" i="2" s="1"/>
  <c r="AE29" i="2"/>
  <c r="AA29" i="2" s="1"/>
  <c r="AE28" i="2"/>
  <c r="AA28" i="2" s="1"/>
  <c r="AE27" i="2"/>
  <c r="AA27" i="2" s="1"/>
  <c r="AE26" i="2"/>
  <c r="AA26" i="2" s="1"/>
  <c r="AE25" i="2"/>
  <c r="AE24" i="2"/>
  <c r="AA24" i="2" s="1"/>
  <c r="AE23" i="2"/>
  <c r="AE22" i="2"/>
  <c r="N23" i="2"/>
  <c r="N24" i="2"/>
  <c r="N25" i="2"/>
  <c r="N26" i="2"/>
  <c r="N27" i="2"/>
  <c r="N28" i="2"/>
  <c r="N29" i="2"/>
  <c r="N30" i="2"/>
  <c r="N31" i="2"/>
  <c r="F40" i="4"/>
  <c r="O29" i="4" s="1"/>
  <c r="N31" i="4"/>
  <c r="J31" i="4" s="1"/>
  <c r="N30" i="4"/>
  <c r="J30" i="4" s="1"/>
  <c r="N29" i="4"/>
  <c r="J29" i="4" s="1"/>
  <c r="N28" i="4"/>
  <c r="J28" i="4" s="1"/>
  <c r="N27" i="4"/>
  <c r="J27" i="4" s="1"/>
  <c r="N26" i="4"/>
  <c r="J26" i="4" s="1"/>
  <c r="N25" i="4"/>
  <c r="N24" i="4"/>
  <c r="J24" i="4" s="1"/>
  <c r="N23" i="4"/>
  <c r="N22" i="4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M20" i="3"/>
  <c r="M19" i="3"/>
  <c r="M18" i="3"/>
  <c r="M17" i="3"/>
  <c r="M16" i="3"/>
  <c r="M15" i="3"/>
  <c r="M14" i="3"/>
  <c r="M13" i="3"/>
  <c r="M12" i="3"/>
  <c r="M11" i="3"/>
  <c r="M10" i="3"/>
  <c r="M9" i="3"/>
  <c r="M8" i="3"/>
  <c r="M7" i="3"/>
  <c r="M6" i="3"/>
  <c r="M5" i="3"/>
  <c r="M4" i="3"/>
  <c r="J4" i="3" l="1" a="1"/>
  <c r="J4" i="3" s="1"/>
  <c r="J97" i="3" a="1"/>
  <c r="J97" i="3" s="1"/>
  <c r="O27" i="4"/>
  <c r="J96" i="3" a="1"/>
  <c r="J96" i="3" s="1"/>
  <c r="O22" i="4"/>
  <c r="J22" i="4" s="1"/>
  <c r="J89" i="3" a="1"/>
  <c r="J89" i="3" s="1"/>
  <c r="J83" i="3" a="1"/>
  <c r="J83" i="3" s="1"/>
  <c r="J82" i="3" a="1"/>
  <c r="J82" i="3" s="1"/>
  <c r="J59" i="3" a="1"/>
  <c r="J59" i="3" s="1"/>
  <c r="O26" i="4"/>
  <c r="AF27" i="2"/>
  <c r="J90" i="3" a="1"/>
  <c r="J90" i="3" s="1"/>
  <c r="J54" i="3" a="1"/>
  <c r="J54" i="3" s="1"/>
  <c r="J43" i="3" a="1"/>
  <c r="J43" i="3" s="1"/>
  <c r="J38" i="3" a="1"/>
  <c r="J38" i="3" s="1"/>
  <c r="J27" i="3" a="1"/>
  <c r="J27" i="3" s="1"/>
  <c r="AF28" i="2"/>
  <c r="O28" i="4"/>
  <c r="J22" i="3" a="1"/>
  <c r="J22" i="3" s="1"/>
  <c r="O25" i="4"/>
  <c r="J98" i="3" a="1"/>
  <c r="J98" i="3" s="1"/>
  <c r="J76" i="3" a="1"/>
  <c r="J76" i="3" s="1"/>
  <c r="J70" i="3" a="1"/>
  <c r="J70" i="3" s="1"/>
  <c r="J48" i="3" a="1"/>
  <c r="J48" i="3" s="1"/>
  <c r="J11" i="3" a="1"/>
  <c r="J11" i="3" s="1"/>
  <c r="AF22" i="2"/>
  <c r="AA22" i="2" s="1"/>
  <c r="AF30" i="2"/>
  <c r="F110" i="3"/>
  <c r="N69" i="3" s="1"/>
  <c r="J103" i="3" a="1"/>
  <c r="J103" i="3" s="1"/>
  <c r="J95" i="3" a="1"/>
  <c r="J95" i="3" s="1"/>
  <c r="J88" i="3" a="1"/>
  <c r="J88" i="3" s="1"/>
  <c r="J81" i="3" a="1"/>
  <c r="J81" i="3" s="1"/>
  <c r="J75" i="3" a="1"/>
  <c r="J75" i="3" s="1"/>
  <c r="J63" i="3" a="1"/>
  <c r="J63" i="3" s="1"/>
  <c r="J58" i="3" a="1"/>
  <c r="J58" i="3" s="1"/>
  <c r="J47" i="3" a="1"/>
  <c r="J47" i="3" s="1"/>
  <c r="J42" i="3" a="1"/>
  <c r="J42" i="3" s="1"/>
  <c r="J31" i="3" a="1"/>
  <c r="J31" i="3" s="1"/>
  <c r="J26" i="3" a="1"/>
  <c r="J26" i="3" s="1"/>
  <c r="J15" i="3" a="1"/>
  <c r="J15" i="3" s="1"/>
  <c r="J5" i="3" a="1"/>
  <c r="J5" i="3" s="1"/>
  <c r="J53" i="3" a="1"/>
  <c r="J53" i="3" s="1"/>
  <c r="J32" i="3" a="1"/>
  <c r="J32" i="3" s="1"/>
  <c r="O30" i="4"/>
  <c r="AF23" i="2"/>
  <c r="AF31" i="2"/>
  <c r="J102" i="3" a="1"/>
  <c r="J102" i="3" s="1"/>
  <c r="J94" i="3" a="1"/>
  <c r="J94" i="3" s="1"/>
  <c r="J87" i="3" a="1"/>
  <c r="J87" i="3" s="1"/>
  <c r="J74" i="3" a="1"/>
  <c r="J74" i="3" s="1"/>
  <c r="J68" i="3" a="1"/>
  <c r="J68" i="3" s="1"/>
  <c r="J57" i="3" a="1"/>
  <c r="J57" i="3" s="1"/>
  <c r="J52" i="3" a="1"/>
  <c r="J52" i="3" s="1"/>
  <c r="J41" i="3" a="1"/>
  <c r="J41" i="3" s="1"/>
  <c r="J36" i="3" a="1"/>
  <c r="J36" i="3" s="1"/>
  <c r="J25" i="3" a="1"/>
  <c r="J25" i="3" s="1"/>
  <c r="J20" i="3" a="1"/>
  <c r="J20" i="3" s="1"/>
  <c r="J10" i="3" a="1"/>
  <c r="J10" i="3" s="1"/>
  <c r="AF29" i="2"/>
  <c r="J69" i="3" a="1"/>
  <c r="J69" i="3" s="1"/>
  <c r="J16" i="3" a="1"/>
  <c r="J16" i="3" s="1"/>
  <c r="J101" i="3" a="1"/>
  <c r="J101" i="3" s="1"/>
  <c r="J80" i="3" a="1"/>
  <c r="J80" i="3" s="1"/>
  <c r="J62" i="3" a="1"/>
  <c r="J62" i="3" s="1"/>
  <c r="J51" i="3" a="1"/>
  <c r="J51" i="3" s="1"/>
  <c r="J46" i="3" a="1"/>
  <c r="J46" i="3" s="1"/>
  <c r="J35" i="3" a="1"/>
  <c r="J35" i="3" s="1"/>
  <c r="J30" i="3" a="1"/>
  <c r="J30" i="3" s="1"/>
  <c r="J19" i="3" a="1"/>
  <c r="J19" i="3" s="1"/>
  <c r="J14" i="3" a="1"/>
  <c r="J14" i="3" s="1"/>
  <c r="J9" i="3" a="1"/>
  <c r="J9" i="3" s="1"/>
  <c r="J64" i="3" a="1"/>
  <c r="J64" i="3" s="1"/>
  <c r="J21" i="3" a="1"/>
  <c r="J21" i="3" s="1"/>
  <c r="AF24" i="2"/>
  <c r="J93" i="3" a="1"/>
  <c r="J93" i="3" s="1"/>
  <c r="J73" i="3" a="1"/>
  <c r="J73" i="3" s="1"/>
  <c r="J67" i="3" a="1"/>
  <c r="J67" i="3" s="1"/>
  <c r="O24" i="4"/>
  <c r="AF25" i="2"/>
  <c r="AA25" i="2" s="1"/>
  <c r="J100" i="3" a="1"/>
  <c r="J100" i="3" s="1"/>
  <c r="J92" i="3" a="1"/>
  <c r="J92" i="3" s="1"/>
  <c r="J85" i="3" a="1"/>
  <c r="J85" i="3" s="1"/>
  <c r="J79" i="3" a="1"/>
  <c r="J79" i="3" s="1"/>
  <c r="J61" i="3" a="1"/>
  <c r="J61" i="3" s="1"/>
  <c r="J56" i="3" a="1"/>
  <c r="J56" i="3" s="1"/>
  <c r="J45" i="3" a="1"/>
  <c r="J45" i="3" s="1"/>
  <c r="J40" i="3" a="1"/>
  <c r="J40" i="3" s="1"/>
  <c r="J29" i="3" a="1"/>
  <c r="J29" i="3" s="1"/>
  <c r="J24" i="3" a="1"/>
  <c r="J24" i="3" s="1"/>
  <c r="J13" i="3" a="1"/>
  <c r="J13" i="3" s="1"/>
  <c r="J37" i="3" a="1"/>
  <c r="J37" i="3" s="1"/>
  <c r="J6" i="3" a="1"/>
  <c r="J6" i="3" s="1"/>
  <c r="J86" i="3" a="1"/>
  <c r="J86" i="3" s="1"/>
  <c r="J25" i="4"/>
  <c r="J99" i="3" a="1"/>
  <c r="J99" i="3" s="1"/>
  <c r="J91" i="3" a="1"/>
  <c r="J91" i="3" s="1"/>
  <c r="J78" i="3" a="1"/>
  <c r="J78" i="3" s="1"/>
  <c r="J72" i="3" a="1"/>
  <c r="J72" i="3" s="1"/>
  <c r="J66" i="3" a="1"/>
  <c r="J66" i="3" s="1"/>
  <c r="J55" i="3" a="1"/>
  <c r="J55" i="3" s="1"/>
  <c r="J50" i="3" a="1"/>
  <c r="J50" i="3" s="1"/>
  <c r="J39" i="3" a="1"/>
  <c r="J39" i="3" s="1"/>
  <c r="J34" i="3" a="1"/>
  <c r="J34" i="3" s="1"/>
  <c r="J23" i="3" a="1"/>
  <c r="J23" i="3" s="1"/>
  <c r="J18" i="3" a="1"/>
  <c r="J18" i="3" s="1"/>
  <c r="J8" i="3" a="1"/>
  <c r="J8" i="3" s="1"/>
  <c r="J84" i="3" a="1"/>
  <c r="J84" i="3" s="1"/>
  <c r="J77" i="3" a="1"/>
  <c r="J77" i="3" s="1"/>
  <c r="J71" i="3" a="1"/>
  <c r="J71" i="3" s="1"/>
  <c r="J65" i="3" a="1"/>
  <c r="J65" i="3" s="1"/>
  <c r="J60" i="3" a="1"/>
  <c r="J60" i="3" s="1"/>
  <c r="J49" i="3" a="1"/>
  <c r="J49" i="3" s="1"/>
  <c r="J44" i="3" a="1"/>
  <c r="J44" i="3" s="1"/>
  <c r="J33" i="3" a="1"/>
  <c r="J33" i="3" s="1"/>
  <c r="J28" i="3" a="1"/>
  <c r="J28" i="3" s="1"/>
  <c r="J17" i="3" a="1"/>
  <c r="J17" i="3" s="1"/>
  <c r="J12" i="3" a="1"/>
  <c r="J12" i="3" s="1"/>
  <c r="N103" i="3"/>
  <c r="N10" i="3"/>
  <c r="N68" i="3"/>
  <c r="O26" i="2"/>
  <c r="O31" i="2"/>
  <c r="O25" i="2"/>
  <c r="O24" i="2"/>
  <c r="O23" i="2"/>
  <c r="AA23" i="2"/>
  <c r="O27" i="2"/>
  <c r="O30" i="2"/>
  <c r="O22" i="2"/>
  <c r="O29" i="2"/>
  <c r="O23" i="4"/>
  <c r="J23" i="4" s="1"/>
  <c r="O31" i="4"/>
  <c r="J33" i="4" l="1"/>
  <c r="N21" i="3"/>
  <c r="N40" i="3"/>
  <c r="N102" i="3"/>
  <c r="N13" i="3"/>
  <c r="N36" i="3"/>
  <c r="N70" i="3"/>
  <c r="N53" i="3"/>
  <c r="N8" i="3"/>
  <c r="N82" i="3"/>
  <c r="N45" i="3"/>
  <c r="N4" i="3"/>
  <c r="N62" i="3"/>
  <c r="N67" i="3"/>
  <c r="N63" i="3"/>
  <c r="N86" i="3"/>
  <c r="N100" i="3"/>
  <c r="N59" i="3"/>
  <c r="N54" i="3"/>
  <c r="N77" i="3"/>
  <c r="N72" i="3"/>
  <c r="N15" i="3"/>
  <c r="N61" i="3"/>
  <c r="N5" i="3"/>
  <c r="N37" i="3"/>
  <c r="N96" i="3"/>
  <c r="N64" i="3"/>
  <c r="N32" i="3"/>
  <c r="N95" i="3"/>
  <c r="N55" i="3"/>
  <c r="N94" i="3"/>
  <c r="N51" i="3"/>
  <c r="N50" i="3"/>
  <c r="N43" i="3"/>
  <c r="N57" i="3"/>
  <c r="N97" i="3"/>
  <c r="N25" i="3"/>
  <c r="N92" i="3"/>
  <c r="N60" i="3"/>
  <c r="N28" i="3"/>
  <c r="N91" i="3"/>
  <c r="N78" i="3"/>
  <c r="N18" i="3"/>
  <c r="N46" i="3"/>
  <c r="N39" i="3"/>
  <c r="N38" i="3"/>
  <c r="N49" i="3"/>
  <c r="N89" i="3"/>
  <c r="N17" i="3"/>
  <c r="N88" i="3"/>
  <c r="N56" i="3"/>
  <c r="N24" i="3"/>
  <c r="N87" i="3"/>
  <c r="N47" i="3"/>
  <c r="N22" i="3"/>
  <c r="N35" i="3"/>
  <c r="N34" i="3"/>
  <c r="N27" i="3"/>
  <c r="N101" i="3"/>
  <c r="N41" i="3"/>
  <c r="N81" i="3"/>
  <c r="N9" i="3"/>
  <c r="N84" i="3"/>
  <c r="N52" i="3"/>
  <c r="N20" i="3"/>
  <c r="N79" i="3"/>
  <c r="N42" i="3"/>
  <c r="N98" i="3"/>
  <c r="N30" i="3"/>
  <c r="N23" i="3"/>
  <c r="N11" i="3"/>
  <c r="N93" i="3"/>
  <c r="N33" i="3"/>
  <c r="N73" i="3"/>
  <c r="N99" i="3"/>
  <c r="N80" i="3"/>
  <c r="N48" i="3"/>
  <c r="N16" i="3"/>
  <c r="N75" i="3"/>
  <c r="N31" i="3"/>
  <c r="N90" i="3"/>
  <c r="N19" i="3"/>
  <c r="N7" i="3"/>
  <c r="N6" i="3"/>
  <c r="N85" i="3"/>
  <c r="N29" i="3"/>
  <c r="N65" i="3"/>
  <c r="N83" i="3"/>
  <c r="N76" i="3"/>
  <c r="N44" i="3"/>
  <c r="N12" i="3"/>
  <c r="N71" i="3"/>
  <c r="N26" i="3"/>
  <c r="N58" i="3"/>
  <c r="N14" i="3"/>
  <c r="N74" i="3"/>
  <c r="N66" i="3"/>
  <c r="AA33" i="2"/>
  <c r="AA35" i="2" s="1"/>
  <c r="J33" i="2"/>
  <c r="J105" i="3" l="1"/>
  <c r="J34" i="4" s="1"/>
  <c r="J35" i="4" s="1"/>
  <c r="AS47" i="1"/>
  <c r="AS51" i="1" s="1"/>
  <c r="R47" i="1"/>
  <c r="R51" i="1" s="1"/>
  <c r="J34" i="2" l="1"/>
  <c r="J35" i="2" s="1"/>
  <c r="P4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<sst xmlns="http://schemas.openxmlformats.org/spreadsheetml/2006/main" count="705" uniqueCount="143">
  <si>
    <t>様式第１号（第５条関係）</t>
    <phoneticPr fontId="5"/>
  </si>
  <si>
    <t>※黄色セルを入力または選択してください</t>
    <rPh sb="1" eb="3">
      <t>キイロ</t>
    </rPh>
    <rPh sb="6" eb="8">
      <t>ニュウリョク</t>
    </rPh>
    <rPh sb="11" eb="13">
      <t>センタク</t>
    </rPh>
    <phoneticPr fontId="5"/>
  </si>
  <si>
    <t>事前登録書</t>
    <phoneticPr fontId="5"/>
  </si>
  <si>
    <t>令和</t>
    <rPh sb="0" eb="2">
      <t>レイワ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</si>
  <si>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</si>
  <si>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</si>
  <si>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ニチ</t>
    </rPh>
    <phoneticPr fontId="5"/>
  </si>
  <si>
    <t>←申請日は、大阪府業施オンラインシステムの申請日としてください。</t>
    <rPh sb="6" eb="9">
      <t>オオサカフ</t>
    </rPh>
    <rPh sb="9" eb="11">
      <t>ギョウセ</t>
    </rPh>
    <phoneticPr fontId="5"/>
  </si>
  <si>
    <t>　郵送の場合は記入日としてください</t>
    <rPh sb="1" eb="3">
      <t>ユウソウ</t>
    </rPh>
    <rPh sb="4" eb="6">
      <t>バアイ</t>
    </rPh>
    <rPh sb="7" eb="10">
      <t>キニュウビ</t>
    </rPh>
    <phoneticPr fontId="5"/>
  </si>
  <si>
    <t>＜申請者（本店等）＞</t>
    <phoneticPr fontId="5"/>
  </si>
  <si>
    <t>所在地</t>
  </si>
  <si>
    <t>大阪府○○市○○区○○　○丁目○番</t>
    <phoneticPr fontId="5"/>
  </si>
  <si>
    <t>←都道府県から記入してください</t>
    <rPh sb="1" eb="5">
      <t>トドウフケン</t>
    </rPh>
    <rPh sb="7" eb="9">
      <t>キニュウ</t>
    </rPh>
    <phoneticPr fontId="5"/>
  </si>
  <si>
    <t>名　称</t>
  </si>
  <si>
    <t>株式会社〇〇〇〇</t>
    <phoneticPr fontId="5"/>
  </si>
  <si>
    <t>←㈱などの省略はしないでください</t>
    <rPh sb="5" eb="7">
      <t>ショウリャク</t>
    </rPh>
    <phoneticPr fontId="5"/>
  </si>
  <si>
    <t>代表者</t>
  </si>
  <si>
    <t>代表取締役　〇〇　〇〇</t>
    <phoneticPr fontId="5"/>
  </si>
  <si>
    <t>←職・氏名を記入してください。</t>
    <phoneticPr fontId="5"/>
  </si>
  <si>
    <t>１　申請事業場</t>
  </si>
  <si>
    <t>事　業　場　名</t>
    <rPh sb="0" eb="1">
      <t>コト</t>
    </rPh>
    <rPh sb="2" eb="3">
      <t>ギョウ</t>
    </rPh>
    <rPh sb="4" eb="5">
      <t>バ</t>
    </rPh>
    <rPh sb="6" eb="7">
      <t>ナ</t>
    </rPh>
    <phoneticPr fontId="5"/>
  </si>
  <si>
    <t>株式会社〇〇〇〇　〇〇事業所</t>
    <rPh sb="11" eb="14">
      <t>ジギョウショ</t>
    </rPh>
    <phoneticPr fontId="5"/>
  </si>
  <si>
    <t>所　　在　　地</t>
    <rPh sb="0" eb="1">
      <t>ショ</t>
    </rPh>
    <rPh sb="3" eb="4">
      <t>ザイ</t>
    </rPh>
    <rPh sb="6" eb="7">
      <t>チ</t>
    </rPh>
    <phoneticPr fontId="5"/>
  </si>
  <si>
    <t>担　　当　　者</t>
    <rPh sb="0" eb="1">
      <t>タン</t>
    </rPh>
    <rPh sb="3" eb="4">
      <t>トウ</t>
    </rPh>
    <rPh sb="6" eb="7">
      <t>モノ</t>
    </rPh>
    <phoneticPr fontId="5"/>
  </si>
  <si>
    <t>〇〇　〇〇</t>
    <phoneticPr fontId="5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</si>
  <si>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5"/>
  </si>
  <si>
    <t>XX-XXXX-XXXX</t>
    <phoneticPr fontId="5"/>
  </si>
  <si>
    <t>連絡先E-mail</t>
    <rPh sb="0" eb="3">
      <t>レンラクサキ</t>
    </rPh>
    <phoneticPr fontId="5"/>
  </si>
  <si>
    <t>XXXXXX@XXXX</t>
    <phoneticPr fontId="5"/>
  </si>
  <si>
    <t>２　国助成金申請状況</t>
    <phoneticPr fontId="5"/>
  </si>
  <si>
    <t>国助成金申請日</t>
    <phoneticPr fontId="5"/>
  </si>
  <si>
    <t>←国助成金様式１号に記載（または記載予定）の内容を記載してください。</t>
    <rPh sb="1" eb="2">
      <t>クニ</t>
    </rPh>
    <rPh sb="2" eb="5">
      <t>ジョセイキン</t>
    </rPh>
    <rPh sb="5" eb="7">
      <t>ヨウシキ</t>
    </rPh>
    <rPh sb="8" eb="9">
      <t>ゴウ</t>
    </rPh>
    <rPh sb="10" eb="12">
      <t>キサイ</t>
    </rPh>
    <rPh sb="16" eb="18">
      <t>キサイ</t>
    </rPh>
    <rPh sb="18" eb="20">
      <t>ヨテイ</t>
    </rPh>
    <rPh sb="22" eb="24">
      <t>ナイヨウ</t>
    </rPh>
    <rPh sb="25" eb="27">
      <t>キサイ</t>
    </rPh>
    <phoneticPr fontId="5"/>
  </si>
  <si>
    <t>申請コース（いずれかに〇）</t>
    <rPh sb="0" eb="2">
      <t>シンセイ</t>
    </rPh>
    <phoneticPr fontId="5"/>
  </si>
  <si>
    <t>国助成金様式１号６国庫補助金所要額調書
（別紙１）Ｄ欄に記載の額（注）</t>
    <rPh sb="0" eb="1">
      <t>クニ</t>
    </rPh>
    <rPh sb="1" eb="4">
      <t>ジョセイキン</t>
    </rPh>
    <rPh sb="4" eb="6">
      <t>ヨウシキ</t>
    </rPh>
    <rPh sb="7" eb="8">
      <t>ゴウ</t>
    </rPh>
    <rPh sb="9" eb="11">
      <t>コッコ</t>
    </rPh>
    <rPh sb="11" eb="14">
      <t>ホジョキン</t>
    </rPh>
    <rPh sb="14" eb="16">
      <t>ショヨウ</t>
    </rPh>
    <rPh sb="16" eb="17">
      <t>ガク</t>
    </rPh>
    <rPh sb="17" eb="19">
      <t>チョウショ</t>
    </rPh>
    <rPh sb="21" eb="23">
      <t>ベッシ</t>
    </rPh>
    <rPh sb="26" eb="27">
      <t>ラン</t>
    </rPh>
    <rPh sb="28" eb="30">
      <t>キサイ</t>
    </rPh>
    <rPh sb="31" eb="32">
      <t>ガク</t>
    </rPh>
    <rPh sb="33" eb="34">
      <t>チュウ</t>
    </rPh>
    <phoneticPr fontId="5"/>
  </si>
  <si>
    <t>金</t>
    <rPh sb="0" eb="1">
      <t>キン</t>
    </rPh>
    <phoneticPr fontId="5"/>
  </si>
  <si>
    <t>円（Ａ）</t>
    <rPh sb="0" eb="1">
      <t>エン</t>
    </rPh>
    <phoneticPr fontId="5"/>
  </si>
  <si>
    <t>　（注）額に消費税及び地方消費税を含む場合は、右欄（Ａ）は税抜きの金額を記載すること。</t>
    <phoneticPr fontId="5"/>
  </si>
  <si>
    <t>３　賃金引上げ計画</t>
    <phoneticPr fontId="5"/>
  </si>
  <si>
    <t>府補助金要綱第２条第３号及び
第４号をともに満たす労働者数（※）</t>
    <rPh sb="0" eb="1">
      <t>フ</t>
    </rPh>
    <rPh sb="1" eb="4">
      <t>ホジョキン</t>
    </rPh>
    <rPh sb="4" eb="6">
      <t>ヨウコウ</t>
    </rPh>
    <rPh sb="6" eb="7">
      <t>ダイ</t>
    </rPh>
    <rPh sb="8" eb="9">
      <t>ジョウ</t>
    </rPh>
    <rPh sb="9" eb="10">
      <t>ダイ</t>
    </rPh>
    <rPh sb="11" eb="12">
      <t>ゴウ</t>
    </rPh>
    <rPh sb="12" eb="13">
      <t>オヨ</t>
    </rPh>
    <rPh sb="15" eb="16">
      <t>ダイ</t>
    </rPh>
    <rPh sb="17" eb="18">
      <t>ゴウ</t>
    </rPh>
    <rPh sb="22" eb="23">
      <t>ミ</t>
    </rPh>
    <rPh sb="25" eb="28">
      <t>ロウドウシャ</t>
    </rPh>
    <rPh sb="28" eb="29">
      <t>スウ</t>
    </rPh>
    <phoneticPr fontId="5"/>
  </si>
  <si>
    <t>人</t>
    <rPh sb="0" eb="1">
      <t>ニン</t>
    </rPh>
    <phoneticPr fontId="5"/>
  </si>
  <si>
    <t>←別途要件確認シートにより算出された人数を記載してください。</t>
    <rPh sb="1" eb="3">
      <t>ベット</t>
    </rPh>
    <rPh sb="3" eb="5">
      <t>ヨウケン</t>
    </rPh>
    <rPh sb="5" eb="7">
      <t>カクニン</t>
    </rPh>
    <rPh sb="13" eb="15">
      <t>サンシュツ</t>
    </rPh>
    <rPh sb="18" eb="20">
      <t>ニンズウ</t>
    </rPh>
    <rPh sb="21" eb="23">
      <t>キサイ</t>
    </rPh>
    <phoneticPr fontId="5"/>
  </si>
  <si>
    <t>　（※）別に定める要件確認シートにより算出された人数を記載してください。</t>
    <phoneticPr fontId="5"/>
  </si>
  <si>
    <t>４　対象経費支出予定額</t>
    <phoneticPr fontId="5"/>
  </si>
  <si>
    <t>（Ａ）×１／４</t>
    <phoneticPr fontId="5"/>
  </si>
  <si>
    <t>円（Ｂ）</t>
    <rPh sb="0" eb="1">
      <t>エン</t>
    </rPh>
    <phoneticPr fontId="5"/>
  </si>
  <si>
    <t>←自動で計算されます</t>
    <rPh sb="1" eb="3">
      <t>ジドウ</t>
    </rPh>
    <rPh sb="4" eb="6">
      <t>ケイサン</t>
    </rPh>
    <phoneticPr fontId="5"/>
  </si>
  <si>
    <t>３賃金引上げ計画に記載の労働者数に応じて、
（別表）に定めた【府】補助上限額（※）</t>
    <rPh sb="1" eb="3">
      <t>チンギン</t>
    </rPh>
    <rPh sb="3" eb="5">
      <t>ヒキア</t>
    </rPh>
    <rPh sb="6" eb="8">
      <t>ケイカク</t>
    </rPh>
    <rPh sb="9" eb="11">
      <t>キサイ</t>
    </rPh>
    <rPh sb="12" eb="15">
      <t>ロウドウシャ</t>
    </rPh>
    <rPh sb="15" eb="16">
      <t>スウ</t>
    </rPh>
    <rPh sb="17" eb="18">
      <t>オウ</t>
    </rPh>
    <rPh sb="23" eb="25">
      <t>ベッピョウ</t>
    </rPh>
    <rPh sb="27" eb="28">
      <t>サダ</t>
    </rPh>
    <rPh sb="31" eb="32">
      <t>フ</t>
    </rPh>
    <rPh sb="33" eb="35">
      <t>ホジョ</t>
    </rPh>
    <rPh sb="35" eb="37">
      <t>ジョウゲン</t>
    </rPh>
    <rPh sb="37" eb="38">
      <t>ガク</t>
    </rPh>
    <phoneticPr fontId="5"/>
  </si>
  <si>
    <t>円（Ｃ）</t>
    <rPh sb="0" eb="1">
      <t>エン</t>
    </rPh>
    <phoneticPr fontId="5"/>
  </si>
  <si>
    <t>（Ｂ）と（Ｃ）のいずれか低い額</t>
    <rPh sb="12" eb="13">
      <t>ヒク</t>
    </rPh>
    <rPh sb="14" eb="15">
      <t>ガク</t>
    </rPh>
    <phoneticPr fontId="5"/>
  </si>
  <si>
    <t>円</t>
    <rPh sb="0" eb="1">
      <t>エン</t>
    </rPh>
    <phoneticPr fontId="5"/>
  </si>
  <si>
    <t>　（※）労働者数は、（別表）補助上限額（参考）【国】助成上限額のコース区分欄の人数を参照</t>
    <phoneticPr fontId="5"/>
  </si>
  <si>
    <t>賃金引上げ計画　チェックリスト</t>
    <rPh sb="0" eb="3">
      <t>チンギンヒ</t>
    </rPh>
    <rPh sb="3" eb="4">
      <t>ア</t>
    </rPh>
    <rPh sb="5" eb="7">
      <t>ケイカク</t>
    </rPh>
    <phoneticPr fontId="5"/>
  </si>
  <si>
    <t>【手順】</t>
    <rPh sb="1" eb="3">
      <t>テジュン</t>
    </rPh>
    <phoneticPr fontId="5"/>
  </si>
  <si>
    <t>　１．（１）、（２）、（３）の黄色セルに、該当する金額を入力してください。</t>
    <rPh sb="15" eb="17">
      <t>キイロ</t>
    </rPh>
    <rPh sb="21" eb="23">
      <t>ガイトウ</t>
    </rPh>
    <rPh sb="25" eb="27">
      <t>キンガク</t>
    </rPh>
    <rPh sb="28" eb="30">
      <t>ニュウリョク</t>
    </rPh>
    <phoneticPr fontId="5"/>
  </si>
  <si>
    <t>　　　　対象者が10名を超える場合は、別紙に記載してください。</t>
    <rPh sb="4" eb="7">
      <t>タイショウシャ</t>
    </rPh>
    <rPh sb="10" eb="11">
      <t>メイ</t>
    </rPh>
    <rPh sb="12" eb="13">
      <t>コ</t>
    </rPh>
    <rPh sb="15" eb="17">
      <t>バアイ</t>
    </rPh>
    <rPh sb="19" eb="21">
      <t>ベッシ</t>
    </rPh>
    <rPh sb="22" eb="24">
      <t>キサイ</t>
    </rPh>
    <phoneticPr fontId="5"/>
  </si>
  <si>
    <t>　２．（４）に『該当』、『非該当』が表示されます。</t>
    <rPh sb="8" eb="10">
      <t>ガイトウ</t>
    </rPh>
    <rPh sb="13" eb="16">
      <t>ヒガイトウ</t>
    </rPh>
    <rPh sb="18" eb="20">
      <t>ヒョウジ</t>
    </rPh>
    <phoneticPr fontId="5"/>
  </si>
  <si>
    <t>　　　　『該当』の場合、大阪府補助金の要件を満たしています。</t>
    <phoneticPr fontId="5"/>
  </si>
  <si>
    <t>　　　　『非該当』の場合、大阪府補助金の要件を満たしていません。</t>
    <rPh sb="5" eb="6">
      <t>ヒ</t>
    </rPh>
    <phoneticPr fontId="5"/>
  </si>
  <si>
    <t>【項目の説明】</t>
    <rPh sb="1" eb="3">
      <t>コウモク</t>
    </rPh>
    <rPh sb="4" eb="6">
      <t>セツメイ</t>
    </rPh>
    <phoneticPr fontId="5"/>
  </si>
  <si>
    <t>　（１）　大阪労働局へ提出した国助成金様式１号別紙２事業実施計画書３イ⑤に記載の引上げ額</t>
    <phoneticPr fontId="5"/>
  </si>
  <si>
    <t>　（２）　補助金交付要綱第２条第１項第３号に基づく引上げ額</t>
    <phoneticPr fontId="5"/>
  </si>
  <si>
    <t>　　　　　　※（１）を上回る引上げ額であること</t>
    <phoneticPr fontId="5"/>
  </si>
  <si>
    <t>　（３）　補助金交付要綱第２条第１項第４号に基づく賃上げ後の時間額</t>
    <phoneticPr fontId="5"/>
  </si>
  <si>
    <t>　　　　　　※令和８年改定後の大阪府最低賃金よりさらに2％を上回る時間額であること</t>
    <phoneticPr fontId="5"/>
  </si>
  <si>
    <t>　（４）　（２）（３）をともに要件を満たす場合は『該当』、</t>
    <rPh sb="21" eb="23">
      <t>バアイ</t>
    </rPh>
    <rPh sb="25" eb="27">
      <t>ガイトウ</t>
    </rPh>
    <phoneticPr fontId="5"/>
  </si>
  <si>
    <t>　　　　　　両方またはどちらか要件を満たさない場合は『非該当』</t>
    <phoneticPr fontId="5"/>
  </si>
  <si>
    <t>【計算用】両方プラスであれば該当</t>
    <rPh sb="1" eb="4">
      <t>ケイサンヨウ</t>
    </rPh>
    <rPh sb="5" eb="7">
      <t>リョウホウ</t>
    </rPh>
    <rPh sb="14" eb="16">
      <t>ガイトウ</t>
    </rPh>
    <phoneticPr fontId="5"/>
  </si>
  <si>
    <t>【チェックリスト】</t>
    <phoneticPr fontId="5"/>
  </si>
  <si>
    <t>（単位：円）</t>
    <rPh sb="1" eb="3">
      <t>タンイ</t>
    </rPh>
    <rPh sb="4" eb="5">
      <t>エン</t>
    </rPh>
    <phoneticPr fontId="5"/>
  </si>
  <si>
    <t>氏名</t>
    <rPh sb="0" eb="2">
      <t>シメイ</t>
    </rPh>
    <phoneticPr fontId="5"/>
  </si>
  <si>
    <r>
      <t xml:space="preserve">（１）
</t>
    </r>
    <r>
      <rPr>
        <sz val="10"/>
        <color theme="1"/>
        <rFont val="Meiryo UI"/>
        <family val="3"/>
        <charset val="128"/>
      </rPr>
      <t>大阪労働局へ提出した
計画に記載の引上げ額</t>
    </r>
    <rPh sb="15" eb="17">
      <t>ケイカク</t>
    </rPh>
    <rPh sb="18" eb="20">
      <t>キサイ</t>
    </rPh>
    <phoneticPr fontId="5"/>
  </si>
  <si>
    <r>
      <t>（２）</t>
    </r>
    <r>
      <rPr>
        <sz val="10"/>
        <color theme="1"/>
        <rFont val="Meiryo UI"/>
        <family val="3"/>
        <charset val="128"/>
      </rPr>
      <t xml:space="preserve">
賃金（時間額）
の引上げ額</t>
    </r>
    <rPh sb="4" eb="6">
      <t>チンギン</t>
    </rPh>
    <rPh sb="7" eb="10">
      <t>ジカンガク</t>
    </rPh>
    <rPh sb="13" eb="14">
      <t>ヒ</t>
    </rPh>
    <rPh sb="14" eb="15">
      <t>ア</t>
    </rPh>
    <rPh sb="16" eb="17">
      <t>ガク</t>
    </rPh>
    <phoneticPr fontId="5"/>
  </si>
  <si>
    <r>
      <t>（３）
引上げ後の賃金
（</t>
    </r>
    <r>
      <rPr>
        <sz val="10"/>
        <color theme="1"/>
        <rFont val="Meiryo UI"/>
        <family val="3"/>
        <charset val="128"/>
      </rPr>
      <t>時間額）</t>
    </r>
    <rPh sb="4" eb="5">
      <t>ヒ</t>
    </rPh>
    <rPh sb="5" eb="6">
      <t>ア</t>
    </rPh>
    <rPh sb="7" eb="8">
      <t>ゴ</t>
    </rPh>
    <rPh sb="9" eb="11">
      <t>チンギン</t>
    </rPh>
    <rPh sb="13" eb="16">
      <t>ジカンガク</t>
    </rPh>
    <phoneticPr fontId="5"/>
  </si>
  <si>
    <r>
      <t xml:space="preserve">（４）
</t>
    </r>
    <r>
      <rPr>
        <sz val="10"/>
        <color theme="1"/>
        <rFont val="Meiryo UI"/>
        <family val="3"/>
        <charset val="128"/>
      </rPr>
      <t>大阪府の
支給要件</t>
    </r>
    <rPh sb="4" eb="7">
      <t>オオサカフ</t>
    </rPh>
    <rPh sb="9" eb="11">
      <t>シキュウ</t>
    </rPh>
    <rPh sb="11" eb="13">
      <t>ヨウケン</t>
    </rPh>
    <phoneticPr fontId="5"/>
  </si>
  <si>
    <t>(2)-(1)</t>
    <phoneticPr fontId="5"/>
  </si>
  <si>
    <t>(3)-③</t>
    <phoneticPr fontId="5"/>
  </si>
  <si>
    <t>引上げ額</t>
    <rPh sb="0" eb="2">
      <t>ヒキア</t>
    </rPh>
    <rPh sb="3" eb="4">
      <t>ガク</t>
    </rPh>
    <phoneticPr fontId="5"/>
  </si>
  <si>
    <t>時間額</t>
    <rPh sb="0" eb="3">
      <t>ジカンガク</t>
    </rPh>
    <phoneticPr fontId="5"/>
  </si>
  <si>
    <t>該当人数　計</t>
    <rPh sb="0" eb="2">
      <t>ガイトウ</t>
    </rPh>
    <rPh sb="2" eb="4">
      <t>ニンズウ</t>
    </rPh>
    <rPh sb="5" eb="6">
      <t>ケイ</t>
    </rPh>
    <phoneticPr fontId="5"/>
  </si>
  <si>
    <t>a</t>
    <phoneticPr fontId="5"/>
  </si>
  <si>
    <t>別紙　計</t>
    <rPh sb="0" eb="2">
      <t>ベッシ</t>
    </rPh>
    <rPh sb="3" eb="4">
      <t>ケイ</t>
    </rPh>
    <phoneticPr fontId="5"/>
  </si>
  <si>
    <t>b</t>
    <phoneticPr fontId="5"/>
  </si>
  <si>
    <t>c=a+b</t>
    <phoneticPr fontId="5"/>
  </si>
  <si>
    <t>【参考】</t>
    <rPh sb="1" eb="3">
      <t>サンコウ</t>
    </rPh>
    <phoneticPr fontId="5"/>
  </si>
  <si>
    <t>　令和7年度最低賃金</t>
    <rPh sb="1" eb="3">
      <t>レイワ</t>
    </rPh>
    <rPh sb="4" eb="6">
      <t>ネンド</t>
    </rPh>
    <rPh sb="6" eb="10">
      <t>サイテイチンギン</t>
    </rPh>
    <phoneticPr fontId="5"/>
  </si>
  <si>
    <t>①</t>
    <phoneticPr fontId="5"/>
  </si>
  <si>
    <t>　令和8年度最低賃金</t>
    <rPh sb="1" eb="3">
      <t>レイワ</t>
    </rPh>
    <rPh sb="4" eb="6">
      <t>ネンド</t>
    </rPh>
    <rPh sb="6" eb="10">
      <t>サイテイチンギン</t>
    </rPh>
    <phoneticPr fontId="5"/>
  </si>
  <si>
    <t>②</t>
    <phoneticPr fontId="5"/>
  </si>
  <si>
    <t>　令和8年度最低賃金を2％上回る額</t>
    <rPh sb="1" eb="3">
      <t>レイワ</t>
    </rPh>
    <rPh sb="4" eb="6">
      <t>ネンド</t>
    </rPh>
    <rPh sb="6" eb="10">
      <t>サイテイチンギン</t>
    </rPh>
    <rPh sb="13" eb="15">
      <t>ウワマワ</t>
    </rPh>
    <rPh sb="16" eb="17">
      <t>ガク</t>
    </rPh>
    <phoneticPr fontId="5"/>
  </si>
  <si>
    <t>③＝②×102％</t>
    <phoneticPr fontId="5"/>
  </si>
  <si>
    <t>別紙</t>
    <rPh sb="0" eb="2">
      <t>ベッシ</t>
    </rPh>
    <phoneticPr fontId="5"/>
  </si>
  <si>
    <t>大阪太郎</t>
    <rPh sb="0" eb="2">
      <t>オオサカ</t>
    </rPh>
    <rPh sb="2" eb="4">
      <t>タロウ</t>
    </rPh>
    <phoneticPr fontId="5"/>
  </si>
  <si>
    <t>大阪花子</t>
    <rPh sb="0" eb="2">
      <t>オオサカ</t>
    </rPh>
    <rPh sb="2" eb="4">
      <t>ハナコ</t>
    </rPh>
    <phoneticPr fontId="5"/>
  </si>
  <si>
    <t>大阪一郎</t>
    <rPh sb="0" eb="2">
      <t>オオサカ</t>
    </rPh>
    <rPh sb="2" eb="4">
      <t>イチロウ</t>
    </rPh>
    <phoneticPr fontId="5"/>
  </si>
  <si>
    <t>大阪二郎</t>
    <rPh sb="0" eb="2">
      <t>オオサカ</t>
    </rPh>
    <rPh sb="2" eb="4">
      <t>ジロウ</t>
    </rPh>
    <phoneticPr fontId="5"/>
  </si>
  <si>
    <t>大阪三郎</t>
    <rPh sb="0" eb="2">
      <t>オオサカ</t>
    </rPh>
    <rPh sb="2" eb="4">
      <t>サブロウ</t>
    </rPh>
    <phoneticPr fontId="5"/>
  </si>
  <si>
    <t>←令和８年度大阪府最低賃金を入力してください。</t>
    <rPh sb="1" eb="3">
      <t>レイワ</t>
    </rPh>
    <rPh sb="4" eb="6">
      <t>ネンド</t>
    </rPh>
    <rPh sb="6" eb="9">
      <t>オオサカフ</t>
    </rPh>
    <rPh sb="9" eb="13">
      <t>サイテイチンギン</t>
    </rPh>
    <rPh sb="14" eb="16">
      <t>ニュウリョク</t>
    </rPh>
    <phoneticPr fontId="5"/>
  </si>
  <si>
    <t>←（１）、（２）、（３）の黄色セルに、該当する金額を入力してください。</t>
    <rPh sb="13" eb="15">
      <t>キイロ</t>
    </rPh>
    <rPh sb="19" eb="21">
      <t>ガイトウ</t>
    </rPh>
    <rPh sb="23" eb="25">
      <t>キンガク</t>
    </rPh>
    <rPh sb="26" eb="28">
      <t>ニュウリョク</t>
    </rPh>
    <phoneticPr fontId="5"/>
  </si>
  <si>
    <t>　　対象者が10名を超える場合は、別紙に記載してください。</t>
    <phoneticPr fontId="5"/>
  </si>
  <si>
    <t>　　（４）に『該当』、『非該当』が表示されます。</t>
    <phoneticPr fontId="5"/>
  </si>
  <si>
    <t>←『該当』の場合、大阪府補助金の要件を満たしています。</t>
    <phoneticPr fontId="5"/>
  </si>
  <si>
    <t>　『非該当』の場合、大阪府補助金の要件を満たしていません。</t>
    <phoneticPr fontId="5"/>
  </si>
  <si>
    <t>　『該当』の人数が、様式第１号　府補助金要綱第２条第３号及び
第４号をともに満たす労働者数（※）　に転記されます</t>
    <rPh sb="6" eb="8">
      <t>ニンズウ</t>
    </rPh>
    <rPh sb="10" eb="12">
      <t>ヨウシキ</t>
    </rPh>
    <rPh sb="12" eb="13">
      <t>ダイ</t>
    </rPh>
    <rPh sb="14" eb="15">
      <t>ゴウ</t>
    </rPh>
    <rPh sb="50" eb="52">
      <t>テンキ</t>
    </rPh>
    <phoneticPr fontId="5"/>
  </si>
  <si>
    <t>←『賃金引上げチェックリスト』シートにより算出された人数が転記されます。</t>
    <rPh sb="2" eb="4">
      <t>チンギン</t>
    </rPh>
    <rPh sb="4" eb="6">
      <t>ヒキア</t>
    </rPh>
    <rPh sb="21" eb="23">
      <t>サンシュツ</t>
    </rPh>
    <rPh sb="26" eb="28">
      <t>ニンズウ</t>
    </rPh>
    <rPh sb="29" eb="31">
      <t>テンキ</t>
    </rPh>
    <phoneticPr fontId="5"/>
  </si>
  <si>
    <t>　『賃金引上げチェックリスト』シートを漏れなく作成してください。</t>
    <rPh sb="2" eb="4">
      <t>チンギン</t>
    </rPh>
    <rPh sb="4" eb="6">
      <t>ヒキア</t>
    </rPh>
    <rPh sb="19" eb="20">
      <t>モ</t>
    </rPh>
    <rPh sb="23" eb="25">
      <t>サクセイ</t>
    </rPh>
    <phoneticPr fontId="5"/>
  </si>
  <si>
    <t>様式３</t>
    <rPh sb="0" eb="2">
      <t>ヨウシキ</t>
    </rPh>
    <phoneticPr fontId="5"/>
  </si>
  <si>
    <t>対応状況</t>
    <rPh sb="0" eb="2">
      <t>タイオウ</t>
    </rPh>
    <rPh sb="2" eb="4">
      <t>ジョウキョウ</t>
    </rPh>
    <phoneticPr fontId="5"/>
  </si>
  <si>
    <t>日</t>
    <rPh sb="0" eb="1">
      <t>ヒ</t>
    </rPh>
    <phoneticPr fontId="5"/>
  </si>
  <si>
    <t>元号</t>
    <rPh sb="0" eb="2">
      <t>ゲンゴウ</t>
    </rPh>
    <phoneticPr fontId="5"/>
  </si>
  <si>
    <t>性別</t>
    <rPh sb="0" eb="2">
      <t>セイベツ</t>
    </rPh>
    <phoneticPr fontId="5"/>
  </si>
  <si>
    <t>口座</t>
    <rPh sb="0" eb="2">
      <t>コウザ</t>
    </rPh>
    <phoneticPr fontId="5"/>
  </si>
  <si>
    <t>はい・いいえ</t>
    <phoneticPr fontId="5"/>
  </si>
  <si>
    <t>未対応</t>
    <rPh sb="0" eb="3">
      <t>ミタイオウ</t>
    </rPh>
    <phoneticPr fontId="5"/>
  </si>
  <si>
    <t>M</t>
    <phoneticPr fontId="5"/>
  </si>
  <si>
    <t>01</t>
    <phoneticPr fontId="5"/>
  </si>
  <si>
    <t>04</t>
    <phoneticPr fontId="5"/>
  </si>
  <si>
    <t>F</t>
    <phoneticPr fontId="5"/>
  </si>
  <si>
    <t>普通</t>
    <rPh sb="0" eb="2">
      <t>フツウ</t>
    </rPh>
    <phoneticPr fontId="5"/>
  </si>
  <si>
    <t>はい</t>
    <phoneticPr fontId="5"/>
  </si>
  <si>
    <t>作成中</t>
    <rPh sb="0" eb="3">
      <t>サクセイチュウ</t>
    </rPh>
    <phoneticPr fontId="5"/>
  </si>
  <si>
    <t>T</t>
    <phoneticPr fontId="5"/>
  </si>
  <si>
    <t>02</t>
    <phoneticPr fontId="5"/>
  </si>
  <si>
    <t>05</t>
    <phoneticPr fontId="5"/>
  </si>
  <si>
    <t>当座</t>
    <rPh sb="0" eb="2">
      <t>トウザ</t>
    </rPh>
    <phoneticPr fontId="5"/>
  </si>
  <si>
    <t>いいえ</t>
    <phoneticPr fontId="5"/>
  </si>
  <si>
    <t>作成完了</t>
    <rPh sb="0" eb="2">
      <t>サクセイ</t>
    </rPh>
    <rPh sb="2" eb="4">
      <t>カンリョウ</t>
    </rPh>
    <phoneticPr fontId="5"/>
  </si>
  <si>
    <t>S</t>
    <phoneticPr fontId="5"/>
  </si>
  <si>
    <t>03</t>
    <phoneticPr fontId="5"/>
  </si>
  <si>
    <t>06</t>
    <phoneticPr fontId="5"/>
  </si>
  <si>
    <t>提出完了</t>
    <rPh sb="0" eb="2">
      <t>テイシュツ</t>
    </rPh>
    <rPh sb="2" eb="4">
      <t>カンリョウ</t>
    </rPh>
    <phoneticPr fontId="5"/>
  </si>
  <si>
    <t>H</t>
    <phoneticPr fontId="5"/>
  </si>
  <si>
    <t>07</t>
    <phoneticPr fontId="5"/>
  </si>
  <si>
    <t>R</t>
    <phoneticPr fontId="5"/>
  </si>
  <si>
    <t>08</t>
    <phoneticPr fontId="5"/>
  </si>
  <si>
    <t>09</t>
    <phoneticPr fontId="5"/>
  </si>
  <si>
    <t>写し作成済</t>
    <rPh sb="0" eb="1">
      <t>ウツ</t>
    </rPh>
    <rPh sb="2" eb="4">
      <t>サクセイ</t>
    </rPh>
    <rPh sb="4" eb="5">
      <t>スミ</t>
    </rPh>
    <phoneticPr fontId="5"/>
  </si>
  <si>
    <t>　令和8年度大阪府最低賃金</t>
    <rPh sb="1" eb="3">
      <t>レイワ</t>
    </rPh>
    <rPh sb="4" eb="6">
      <t>ネンド</t>
    </rPh>
    <rPh sb="6" eb="9">
      <t>オオサカフ</t>
    </rPh>
    <rPh sb="9" eb="13">
      <t>サイテイチンギン</t>
    </rPh>
    <phoneticPr fontId="5"/>
  </si>
  <si>
    <t>　令和7年度事業場内最低賃金</t>
    <rPh sb="1" eb="3">
      <t>レイワ</t>
    </rPh>
    <rPh sb="4" eb="6">
      <t>ネンド</t>
    </rPh>
    <rPh sb="6" eb="8">
      <t>ジギョウ</t>
    </rPh>
    <rPh sb="8" eb="9">
      <t>ジョウ</t>
    </rPh>
    <rPh sb="9" eb="10">
      <t>ナイ</t>
    </rPh>
    <rPh sb="10" eb="14">
      <t>サイテイチンギン</t>
    </rPh>
    <phoneticPr fontId="5"/>
  </si>
  <si>
    <r>
      <t>R7最賃</t>
    </r>
    <r>
      <rPr>
        <sz val="11"/>
        <color theme="1"/>
        <rFont val="Meiryo UI"/>
        <family val="2"/>
        <charset val="1"/>
      </rPr>
      <t>④</t>
    </r>
    <rPh sb="2" eb="4">
      <t>サイチン</t>
    </rPh>
    <phoneticPr fontId="5"/>
  </si>
  <si>
    <t>④-①</t>
    <phoneticPr fontId="5"/>
  </si>
  <si>
    <t>②-①</t>
    <phoneticPr fontId="5"/>
  </si>
  <si>
    <t>引上げ額</t>
    <rPh sb="0" eb="2">
      <t>ヒキア</t>
    </rPh>
    <rPh sb="3" eb="4">
      <t>ガク</t>
    </rPh>
    <phoneticPr fontId="4"/>
  </si>
  <si>
    <t>時間額</t>
    <rPh sb="0" eb="3">
      <t>ジカンガク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</si>
</sst>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&quot;人&quot;"/>
  </numFmts>
  <fonts count="20" x14ac:knownFonts="1">
    <font>
      <sz val="11"/>
      <color theme="1"/>
      <name val="Meiryo UI"/>
      <family val="2"/>
      <charset val="128"/>
    </font>
    <font>
      <sz val="11"/>
      <color theme="1"/>
      <name val="Meiryo UI"/>
      <family val="2"/>
      <charset val="128"/>
    </font>
    <font>
      <sz val="9"/>
      <color rgb="FF000000"/>
      <name val="Meiryo UI"/>
      <family val="3"/>
      <charset val="128"/>
    </font>
    <font>
      <u/>
      <sz val="11"/>
      <color theme="10"/>
      <name val="Meiryo UI"/>
      <family val="2"/>
      <charset val="128"/>
    </font>
    <font>
      <sz val="11"/>
      <color theme="1"/>
      <name val="ＭＳ 明朝"/>
      <family val="1"/>
      <charset val="128"/>
    </font>
    <font>
      <sz val="6"/>
      <name val="Meiryo UI"/>
      <family val="2"/>
      <charset val="128"/>
    </font>
    <font>
      <sz val="10.5"/>
      <color theme="1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8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0"/>
      <color theme="1"/>
      <name val="Meiryo UI"/>
      <family val="2"/>
      <charset val="128"/>
    </font>
    <font>
      <sz val="10"/>
      <color theme="1"/>
      <name val="Meiryo UI"/>
      <family val="3"/>
      <charset val="128"/>
    </font>
    <font>
      <sz val="11"/>
      <color theme="1"/>
      <name val="Meiryo UI"/>
      <family val="2"/>
      <charset val="1"/>
    </font>
    <font>
      <sz val="11"/>
      <color theme="0"/>
      <name val="Meiryo UI"/>
      <family val="2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7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0" xfId="0" applyFont="1" applyFill="1">
      <alignment vertical="center"/>
    </xf>
    <xf numFmtId="0" fontId="6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4" fillId="3" borderId="0" xfId="0" applyFont="1" applyFill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3" borderId="0" xfId="0" applyFont="1" applyFill="1">
      <alignment vertical="center"/>
    </xf>
    <xf numFmtId="0" fontId="4" fillId="0" borderId="0" xfId="0" applyFont="1" applyAlignment="1">
      <alignment horizontal="right" vertical="center"/>
    </xf>
    <xf numFmtId="0" fontId="4" fillId="4" borderId="0" xfId="0" applyFont="1" applyFill="1" applyAlignment="1" applyProtection="1">
      <alignment horizontal="right" vertical="center"/>
      <protection locked="0"/>
    </xf>
    <xf numFmtId="0" fontId="4" fillId="3" borderId="0" xfId="0" applyFont="1" applyFill="1" applyAlignment="1">
      <alignment horizontal="right" vertical="center"/>
    </xf>
    <xf numFmtId="0" fontId="9" fillId="0" borderId="0" xfId="0" applyFont="1">
      <alignment vertical="center"/>
    </xf>
    <xf numFmtId="0" fontId="9" fillId="3" borderId="0" xfId="0" applyFont="1" applyFill="1">
      <alignment vertical="center"/>
    </xf>
    <xf numFmtId="0" fontId="0" fillId="3" borderId="0" xfId="0" applyFill="1">
      <alignment vertical="center"/>
    </xf>
    <xf numFmtId="0" fontId="6" fillId="0" borderId="0" xfId="0" applyFont="1">
      <alignment vertical="center"/>
    </xf>
    <xf numFmtId="0" fontId="6" fillId="3" borderId="0" xfId="0" applyFont="1" applyFill="1">
      <alignment vertical="center"/>
    </xf>
    <xf numFmtId="0" fontId="14" fillId="0" borderId="0" xfId="0" applyFont="1">
      <alignment vertical="center"/>
    </xf>
    <xf numFmtId="0" fontId="15" fillId="5" borderId="0" xfId="0" applyFont="1" applyFill="1">
      <alignment vertical="center"/>
    </xf>
    <xf numFmtId="0" fontId="0" fillId="5" borderId="0" xfId="0" applyFill="1">
      <alignment vertical="center"/>
    </xf>
    <xf numFmtId="0" fontId="15" fillId="6" borderId="0" xfId="0" applyFont="1" applyFill="1">
      <alignment vertical="center"/>
    </xf>
    <xf numFmtId="0" fontId="0" fillId="6" borderId="0" xfId="0" applyFill="1">
      <alignment vertical="center"/>
    </xf>
    <xf numFmtId="0" fontId="0" fillId="6" borderId="0" xfId="0" quotePrefix="1" applyFill="1">
      <alignment vertical="center"/>
    </xf>
    <xf numFmtId="0" fontId="15" fillId="0" borderId="0" xfId="0" applyFont="1">
      <alignment vertical="center"/>
    </xf>
    <xf numFmtId="0" fontId="16" fillId="0" borderId="0" xfId="0" applyFont="1" applyAlignment="1">
      <alignment horizontal="right" vertical="center"/>
    </xf>
    <xf numFmtId="0" fontId="0" fillId="7" borderId="1" xfId="0" applyFill="1" applyBorder="1" applyAlignment="1">
      <alignment horizontal="center" vertical="center"/>
    </xf>
    <xf numFmtId="0" fontId="0" fillId="7" borderId="1" xfId="0" quotePrefix="1" applyFill="1" applyBorder="1" applyAlignment="1">
      <alignment horizontal="center" vertical="top" wrapText="1"/>
    </xf>
    <xf numFmtId="0" fontId="0" fillId="4" borderId="1" xfId="0" applyFill="1" applyBorder="1" applyAlignment="1" applyProtection="1">
      <alignment horizontal="left" vertical="center"/>
      <protection locked="0"/>
    </xf>
    <xf numFmtId="0" fontId="0" fillId="0" borderId="1" xfId="0" applyBorder="1">
      <alignment vertical="center"/>
    </xf>
    <xf numFmtId="38" fontId="0" fillId="4" borderId="1" xfId="1" applyFont="1" applyFill="1" applyBorder="1" applyProtection="1">
      <alignment vertical="center"/>
      <protection locked="0"/>
    </xf>
    <xf numFmtId="0" fontId="0" fillId="0" borderId="1" xfId="0" applyBorder="1" applyAlignment="1">
      <alignment horizontal="center" vertical="center"/>
    </xf>
    <xf numFmtId="38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>
      <alignment vertical="center"/>
    </xf>
    <xf numFmtId="176" fontId="0" fillId="0" borderId="8" xfId="0" applyNumberFormat="1" applyBorder="1">
      <alignment vertical="center"/>
    </xf>
    <xf numFmtId="176" fontId="0" fillId="0" borderId="9" xfId="0" applyNumberFormat="1" applyBorder="1">
      <alignment vertical="center"/>
    </xf>
    <xf numFmtId="0" fontId="16" fillId="0" borderId="0" xfId="0" applyFont="1">
      <alignment vertical="center"/>
    </xf>
    <xf numFmtId="38" fontId="0" fillId="0" borderId="1" xfId="1" applyFont="1" applyBorder="1">
      <alignment vertical="center"/>
    </xf>
    <xf numFmtId="38" fontId="0" fillId="0" borderId="10" xfId="1" applyFont="1" applyBorder="1">
      <alignment vertical="center"/>
    </xf>
    <xf numFmtId="38" fontId="0" fillId="0" borderId="9" xfId="1" applyFont="1" applyBorder="1">
      <alignment vertical="center"/>
    </xf>
    <xf numFmtId="0" fontId="0" fillId="0" borderId="11" xfId="0" applyBorder="1">
      <alignment vertical="center"/>
    </xf>
    <xf numFmtId="49" fontId="0" fillId="0" borderId="11" xfId="0" applyNumberFormat="1" applyBorder="1">
      <alignment vertical="center"/>
    </xf>
    <xf numFmtId="49" fontId="0" fillId="0" borderId="1" xfId="0" applyNumberFormat="1" applyBorder="1">
      <alignment vertical="center"/>
    </xf>
    <xf numFmtId="0" fontId="0" fillId="0" borderId="1" xfId="0" applyBorder="1" applyProtection="1">
      <alignment vertical="center"/>
      <protection locked="0"/>
    </xf>
    <xf numFmtId="38" fontId="0" fillId="0" borderId="10" xfId="1" applyFont="1" applyFill="1" applyBorder="1" applyProtection="1">
      <alignment vertical="center"/>
      <protection locked="0"/>
    </xf>
    <xf numFmtId="38" fontId="0" fillId="0" borderId="0" xfId="1" applyFont="1">
      <alignment vertical="center"/>
    </xf>
    <xf numFmtId="0" fontId="19" fillId="0" borderId="0" xfId="0" applyFont="1" applyProtection="1">
      <alignment vertical="center"/>
      <protection locked="0"/>
    </xf>
    <xf numFmtId="0" fontId="0" fillId="7" borderId="1" xfId="0" quotePrefix="1" applyFill="1" applyBorder="1" applyAlignment="1">
      <alignment horizontal="center" vertical="top" wrapText="1"/>
    </xf>
    <xf numFmtId="0" fontId="0" fillId="7" borderId="1" xfId="0" quotePrefix="1" applyFill="1" applyBorder="1" applyAlignment="1">
      <alignment horizontal="center" vertical="top"/>
    </xf>
    <xf numFmtId="0" fontId="4" fillId="4" borderId="0" xfId="0" applyFont="1" applyFill="1" applyAlignment="1" applyProtection="1">
      <alignment horizontal="right" vertical="center"/>
      <protection locked="0"/>
    </xf>
    <xf numFmtId="0" fontId="8" fillId="0" borderId="0" xfId="0" applyFont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0" fillId="4" borderId="0" xfId="0" applyFont="1" applyFill="1" applyAlignment="1" applyProtection="1">
      <alignment horizontal="left" vertical="center" wrapText="1"/>
      <protection locked="0"/>
    </xf>
    <xf numFmtId="0" fontId="4" fillId="0" borderId="1" xfId="0" applyFont="1" applyBorder="1">
      <alignment vertical="center"/>
    </xf>
    <xf numFmtId="0" fontId="4" fillId="4" borderId="1" xfId="0" applyFont="1" applyFill="1" applyBorder="1" applyAlignment="1" applyProtection="1">
      <alignment vertical="center" wrapText="1"/>
      <protection locked="0"/>
    </xf>
    <xf numFmtId="0" fontId="4" fillId="3" borderId="1" xfId="0" applyFont="1" applyFill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4" borderId="1" xfId="2" applyFill="1" applyBorder="1" applyAlignment="1" applyProtection="1">
      <alignment vertical="center" wrapText="1"/>
      <protection locked="0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4" borderId="3" xfId="0" applyFont="1" applyFill="1" applyBorder="1" applyAlignment="1" applyProtection="1">
      <alignment horizontal="right" vertical="center"/>
      <protection locked="0"/>
    </xf>
    <xf numFmtId="0" fontId="4" fillId="4" borderId="6" xfId="0" applyFont="1" applyFill="1" applyBorder="1" applyAlignment="1" applyProtection="1">
      <alignment horizontal="right" vertical="center"/>
      <protection locked="0"/>
    </xf>
    <xf numFmtId="0" fontId="4" fillId="3" borderId="4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right" vertical="center"/>
    </xf>
    <xf numFmtId="0" fontId="12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right" vertical="center"/>
    </xf>
    <xf numFmtId="0" fontId="12" fillId="0" borderId="7" xfId="0" applyFont="1" applyBorder="1" applyAlignment="1">
      <alignment horizontal="right" vertical="center"/>
    </xf>
    <xf numFmtId="38" fontId="12" fillId="4" borderId="2" xfId="1" applyFont="1" applyFill="1" applyBorder="1" applyAlignment="1" applyProtection="1">
      <alignment horizontal="right" vertical="center"/>
      <protection locked="0"/>
    </xf>
    <xf numFmtId="38" fontId="12" fillId="4" borderId="3" xfId="1" applyFont="1" applyFill="1" applyBorder="1" applyAlignment="1" applyProtection="1">
      <alignment horizontal="right" vertical="center"/>
      <protection locked="0"/>
    </xf>
    <xf numFmtId="38" fontId="12" fillId="4" borderId="4" xfId="1" applyFont="1" applyFill="1" applyBorder="1" applyAlignment="1" applyProtection="1">
      <alignment horizontal="right" vertical="center"/>
      <protection locked="0"/>
    </xf>
    <xf numFmtId="38" fontId="12" fillId="4" borderId="5" xfId="1" applyFont="1" applyFill="1" applyBorder="1" applyAlignment="1" applyProtection="1">
      <alignment horizontal="right" vertical="center"/>
      <protection locked="0"/>
    </xf>
    <xf numFmtId="38" fontId="12" fillId="4" borderId="6" xfId="1" applyFont="1" applyFill="1" applyBorder="1" applyAlignment="1" applyProtection="1">
      <alignment horizontal="right" vertical="center"/>
      <protection locked="0"/>
    </xf>
    <xf numFmtId="38" fontId="12" fillId="4" borderId="7" xfId="1" applyFont="1" applyFill="1" applyBorder="1" applyAlignment="1" applyProtection="1">
      <alignment horizontal="right" vertical="center"/>
      <protection locked="0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right" vertical="center"/>
    </xf>
    <xf numFmtId="0" fontId="12" fillId="3" borderId="4" xfId="0" applyFont="1" applyFill="1" applyBorder="1" applyAlignment="1">
      <alignment horizontal="right" vertical="center"/>
    </xf>
    <xf numFmtId="0" fontId="12" fillId="3" borderId="5" xfId="0" applyFont="1" applyFill="1" applyBorder="1" applyAlignment="1">
      <alignment horizontal="right" vertical="center"/>
    </xf>
    <xf numFmtId="0" fontId="12" fillId="3" borderId="7" xfId="0" applyFont="1" applyFill="1" applyBorder="1" applyAlignment="1">
      <alignment horizontal="right" vertical="center"/>
    </xf>
    <xf numFmtId="0" fontId="12" fillId="3" borderId="2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0" fontId="12" fillId="3" borderId="4" xfId="0" applyFont="1" applyFill="1" applyBorder="1" applyAlignment="1">
      <alignment horizontal="left" vertical="center"/>
    </xf>
    <xf numFmtId="0" fontId="12" fillId="3" borderId="5" xfId="0" applyFont="1" applyFill="1" applyBorder="1" applyAlignment="1">
      <alignment horizontal="left" vertical="center"/>
    </xf>
    <xf numFmtId="0" fontId="12" fillId="3" borderId="6" xfId="0" applyFont="1" applyFill="1" applyBorder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38" fontId="4" fillId="0" borderId="2" xfId="1" applyFont="1" applyFill="1" applyBorder="1" applyAlignment="1" applyProtection="1">
      <alignment horizontal="right" vertical="center"/>
    </xf>
    <xf numFmtId="38" fontId="4" fillId="0" borderId="3" xfId="1" applyFont="1" applyFill="1" applyBorder="1" applyAlignment="1" applyProtection="1">
      <alignment horizontal="right" vertical="center"/>
    </xf>
    <xf numFmtId="38" fontId="4" fillId="0" borderId="4" xfId="1" applyFont="1" applyFill="1" applyBorder="1" applyAlignment="1" applyProtection="1">
      <alignment horizontal="right" vertical="center"/>
    </xf>
    <xf numFmtId="38" fontId="4" fillId="0" borderId="5" xfId="1" applyFont="1" applyFill="1" applyBorder="1" applyAlignment="1" applyProtection="1">
      <alignment horizontal="right" vertical="center"/>
    </xf>
    <xf numFmtId="38" fontId="4" fillId="0" borderId="6" xfId="1" applyFont="1" applyFill="1" applyBorder="1" applyAlignment="1" applyProtection="1">
      <alignment horizontal="right" vertical="center"/>
    </xf>
    <xf numFmtId="38" fontId="4" fillId="0" borderId="7" xfId="1" applyFont="1" applyFill="1" applyBorder="1" applyAlignment="1" applyProtection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38" fontId="4" fillId="4" borderId="2" xfId="1" applyFont="1" applyFill="1" applyBorder="1" applyAlignment="1" applyProtection="1">
      <alignment horizontal="right" vertical="center"/>
      <protection locked="0"/>
    </xf>
    <xf numFmtId="38" fontId="4" fillId="4" borderId="3" xfId="1" applyFont="1" applyFill="1" applyBorder="1" applyAlignment="1" applyProtection="1">
      <alignment horizontal="right" vertical="center"/>
      <protection locked="0"/>
    </xf>
    <xf numFmtId="38" fontId="4" fillId="4" borderId="4" xfId="1" applyFont="1" applyFill="1" applyBorder="1" applyAlignment="1" applyProtection="1">
      <alignment horizontal="right" vertical="center"/>
      <protection locked="0"/>
    </xf>
    <xf numFmtId="38" fontId="4" fillId="4" borderId="5" xfId="1" applyFont="1" applyFill="1" applyBorder="1" applyAlignment="1" applyProtection="1">
      <alignment horizontal="right" vertical="center"/>
      <protection locked="0"/>
    </xf>
    <xf numFmtId="38" fontId="4" fillId="4" borderId="6" xfId="1" applyFont="1" applyFill="1" applyBorder="1" applyAlignment="1" applyProtection="1">
      <alignment horizontal="right" vertical="center"/>
      <protection locked="0"/>
    </xf>
    <xf numFmtId="38" fontId="4" fillId="4" borderId="7" xfId="1" applyFont="1" applyFill="1" applyBorder="1" applyAlignment="1" applyProtection="1">
      <alignment horizontal="right" vertical="center"/>
      <protection locked="0"/>
    </xf>
    <xf numFmtId="0" fontId="4" fillId="3" borderId="4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13" fillId="3" borderId="2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left" vertical="center"/>
    </xf>
    <xf numFmtId="0" fontId="13" fillId="3" borderId="4" xfId="0" applyFont="1" applyFill="1" applyBorder="1" applyAlignment="1">
      <alignment horizontal="left" vertical="center"/>
    </xf>
    <xf numFmtId="0" fontId="13" fillId="3" borderId="5" xfId="0" applyFont="1" applyFill="1" applyBorder="1" applyAlignment="1">
      <alignment horizontal="left" vertical="center"/>
    </xf>
    <xf numFmtId="0" fontId="13" fillId="3" borderId="6" xfId="0" applyFont="1" applyFill="1" applyBorder="1" applyAlignment="1">
      <alignment horizontal="left" vertical="center"/>
    </xf>
    <xf numFmtId="0" fontId="13" fillId="3" borderId="7" xfId="0" applyFont="1" applyFill="1" applyBorder="1" applyAlignment="1">
      <alignment horizontal="left" vertical="center"/>
    </xf>
    <xf numFmtId="38" fontId="12" fillId="0" borderId="2" xfId="1" applyFont="1" applyFill="1" applyBorder="1" applyAlignment="1">
      <alignment horizontal="right" vertical="center"/>
    </xf>
    <xf numFmtId="38" fontId="12" fillId="0" borderId="3" xfId="1" applyFont="1" applyFill="1" applyBorder="1" applyAlignment="1">
      <alignment horizontal="right" vertical="center"/>
    </xf>
    <xf numFmtId="38" fontId="12" fillId="0" borderId="4" xfId="1" applyFont="1" applyFill="1" applyBorder="1" applyAlignment="1">
      <alignment horizontal="right" vertical="center"/>
    </xf>
    <xf numFmtId="38" fontId="12" fillId="0" borderId="5" xfId="1" applyFont="1" applyFill="1" applyBorder="1" applyAlignment="1">
      <alignment horizontal="right" vertical="center"/>
    </xf>
    <xf numFmtId="38" fontId="12" fillId="0" borderId="6" xfId="1" applyFont="1" applyFill="1" applyBorder="1" applyAlignment="1">
      <alignment horizontal="right" vertical="center"/>
    </xf>
    <xf numFmtId="38" fontId="12" fillId="0" borderId="7" xfId="1" applyFont="1" applyFill="1" applyBorder="1" applyAlignment="1">
      <alignment horizontal="right" vertical="center"/>
    </xf>
    <xf numFmtId="38" fontId="12" fillId="3" borderId="2" xfId="1" applyFont="1" applyFill="1" applyBorder="1" applyAlignment="1">
      <alignment horizontal="right" vertical="center"/>
    </xf>
    <xf numFmtId="38" fontId="12" fillId="3" borderId="3" xfId="1" applyFont="1" applyFill="1" applyBorder="1" applyAlignment="1">
      <alignment horizontal="right" vertical="center"/>
    </xf>
    <xf numFmtId="38" fontId="12" fillId="3" borderId="4" xfId="1" applyFont="1" applyFill="1" applyBorder="1" applyAlignment="1">
      <alignment horizontal="right" vertical="center"/>
    </xf>
    <xf numFmtId="38" fontId="12" fillId="3" borderId="5" xfId="1" applyFont="1" applyFill="1" applyBorder="1" applyAlignment="1">
      <alignment horizontal="right" vertical="center"/>
    </xf>
    <xf numFmtId="38" fontId="12" fillId="3" borderId="6" xfId="1" applyFont="1" applyFill="1" applyBorder="1" applyAlignment="1">
      <alignment horizontal="right" vertical="center"/>
    </xf>
    <xf numFmtId="38" fontId="12" fillId="3" borderId="7" xfId="1" applyFont="1" applyFill="1" applyBorder="1" applyAlignment="1">
      <alignment horizontal="right" vertical="center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4"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trlProps/ctrlProp1.xml><?xml version="1.0" encoding="utf-8"?>
<formControlPr xmlns="http://schemas.microsoft.com/office/spreadsheetml/2009/9/main" objectType="Radio" firstButton="1" fmlaLink="賃金引上げチェックリスト!$F$32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32</xdr:row>
          <xdr:rowOff>7620</xdr:rowOff>
        </xdr:from>
        <xdr:to>
          <xdr:col>18</xdr:col>
          <xdr:colOff>198120</xdr:colOff>
          <xdr:row>33</xdr:row>
          <xdr:rowOff>160020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50円コース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</xdr:colOff>
          <xdr:row>32</xdr:row>
          <xdr:rowOff>45720</xdr:rowOff>
        </xdr:from>
        <xdr:to>
          <xdr:col>22</xdr:col>
          <xdr:colOff>121920</xdr:colOff>
          <xdr:row>33</xdr:row>
          <xdr:rowOff>121920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70円コース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30480</xdr:colOff>
          <xdr:row>32</xdr:row>
          <xdr:rowOff>53340</xdr:rowOff>
        </xdr:from>
        <xdr:to>
          <xdr:col>26</xdr:col>
          <xdr:colOff>167640</xdr:colOff>
          <xdr:row>33</xdr:row>
          <xdr:rowOff>114300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90円コース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60960</xdr:colOff>
          <xdr:row>32</xdr:row>
          <xdr:rowOff>7620</xdr:rowOff>
        </xdr:from>
        <xdr:to>
          <xdr:col>45</xdr:col>
          <xdr:colOff>198120</xdr:colOff>
          <xdr:row>33</xdr:row>
          <xdr:rowOff>160020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50円コース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7620</xdr:colOff>
          <xdr:row>32</xdr:row>
          <xdr:rowOff>45720</xdr:rowOff>
        </xdr:from>
        <xdr:to>
          <xdr:col>49</xdr:col>
          <xdr:colOff>121920</xdr:colOff>
          <xdr:row>33</xdr:row>
          <xdr:rowOff>121920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1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70円コース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30480</xdr:colOff>
          <xdr:row>32</xdr:row>
          <xdr:rowOff>53340</xdr:rowOff>
        </xdr:from>
        <xdr:to>
          <xdr:col>53</xdr:col>
          <xdr:colOff>167640</xdr:colOff>
          <xdr:row>33</xdr:row>
          <xdr:rowOff>114300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1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90円コース</a:t>
              </a:r>
            </a:p>
          </xdr:txBody>
        </xdr:sp>
        <xdr:clientData/>
      </xdr:twoCellAnchor>
    </mc:Choice>
    <mc:Fallback/>
  </mc:AlternateContent>
  <xdr:twoCellAnchor>
    <xdr:from>
      <xdr:col>28</xdr:col>
      <xdr:colOff>175260</xdr:colOff>
      <xdr:row>4</xdr:row>
      <xdr:rowOff>15240</xdr:rowOff>
    </xdr:from>
    <xdr:to>
      <xdr:col>38</xdr:col>
      <xdr:colOff>0</xdr:colOff>
      <xdr:row>9</xdr:row>
      <xdr:rowOff>22860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16C846F-738B-4999-82B7-8510A207E86B}"/>
            </a:ext>
          </a:extLst>
        </xdr:cNvPr>
        <xdr:cNvSpPr txBox="1"/>
      </xdr:nvSpPr>
      <xdr:spPr>
        <a:xfrm>
          <a:off x="6362700" y="556260"/>
          <a:ext cx="2034540" cy="845820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200" b="1"/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XXXXXX@XXXX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63FE6-51C4-47D2-910C-5BD9229CA199}">
  <sheetPr>
    <tabColor theme="0" tint="-0.249977111117893"/>
  </sheetPr>
  <dimension ref="B1:P103"/>
  <sheetViews>
    <sheetView topLeftCell="A5" workbookViewId="0">
      <selection activeCell="D29" sqref="D29"/>
    </sheetView>
  </sheetViews>
  <sheetFormatPr defaultRowHeight="15" x14ac:dyDescent="0.3"/>
  <sheetData>
    <row r="1" spans="2:16" x14ac:dyDescent="0.3">
      <c r="H1" t="s">
        <v>105</v>
      </c>
    </row>
    <row r="2" spans="2:16" x14ac:dyDescent="0.3">
      <c r="B2" t="s">
        <v>106</v>
      </c>
      <c r="D2" t="s">
        <v>3</v>
      </c>
      <c r="E2" t="s">
        <v>5</v>
      </c>
      <c r="F2" t="s">
        <v>107</v>
      </c>
      <c r="H2" t="s">
        <v>108</v>
      </c>
      <c r="I2" t="s">
        <v>4</v>
      </c>
      <c r="J2" t="s">
        <v>5</v>
      </c>
      <c r="K2" t="s">
        <v>107</v>
      </c>
      <c r="L2" t="s">
        <v>109</v>
      </c>
      <c r="N2" t="s">
        <v>110</v>
      </c>
      <c r="P2" t="s">
        <v>111</v>
      </c>
    </row>
    <row r="3" spans="2:16" x14ac:dyDescent="0.3">
      <c r="B3" s="28"/>
      <c r="D3" s="28"/>
      <c r="E3" s="28"/>
      <c r="F3" s="28"/>
      <c r="H3" s="28"/>
      <c r="I3" s="40"/>
      <c r="J3" s="28"/>
      <c r="K3" s="28"/>
      <c r="L3" s="28"/>
      <c r="N3" s="28"/>
      <c r="P3" s="28"/>
    </row>
    <row r="4" spans="2:16" x14ac:dyDescent="0.3">
      <c r="B4" s="28" t="s">
        <v>112</v>
      </c>
      <c r="D4" s="28">
        <v>8</v>
      </c>
      <c r="E4" s="28">
        <v>4</v>
      </c>
      <c r="F4" s="28">
        <v>1</v>
      </c>
      <c r="H4" s="28" t="s">
        <v>113</v>
      </c>
      <c r="I4" s="41" t="s">
        <v>114</v>
      </c>
      <c r="J4" s="42" t="s">
        <v>115</v>
      </c>
      <c r="K4" s="42" t="s">
        <v>114</v>
      </c>
      <c r="L4" s="28" t="s">
        <v>116</v>
      </c>
      <c r="N4" s="42" t="s">
        <v>117</v>
      </c>
      <c r="P4" s="28" t="s">
        <v>118</v>
      </c>
    </row>
    <row r="5" spans="2:16" x14ac:dyDescent="0.3">
      <c r="B5" s="28" t="s">
        <v>119</v>
      </c>
      <c r="D5" s="28">
        <v>9</v>
      </c>
      <c r="E5" s="28">
        <v>5</v>
      </c>
      <c r="F5" s="28">
        <v>2</v>
      </c>
      <c r="H5" s="28" t="s">
        <v>120</v>
      </c>
      <c r="I5" s="41" t="s">
        <v>121</v>
      </c>
      <c r="J5" s="42" t="s">
        <v>122</v>
      </c>
      <c r="K5" s="42" t="s">
        <v>121</v>
      </c>
      <c r="L5" s="28" t="s">
        <v>113</v>
      </c>
      <c r="N5" s="42" t="s">
        <v>123</v>
      </c>
      <c r="P5" s="28" t="s">
        <v>124</v>
      </c>
    </row>
    <row r="6" spans="2:16" x14ac:dyDescent="0.3">
      <c r="B6" s="28" t="s">
        <v>125</v>
      </c>
      <c r="D6" s="28">
        <v>10</v>
      </c>
      <c r="E6" s="28">
        <v>6</v>
      </c>
      <c r="F6" s="28">
        <v>3</v>
      </c>
      <c r="H6" s="28" t="s">
        <v>126</v>
      </c>
      <c r="I6" s="41" t="s">
        <v>127</v>
      </c>
      <c r="J6" s="42" t="s">
        <v>128</v>
      </c>
      <c r="K6" s="42" t="s">
        <v>127</v>
      </c>
    </row>
    <row r="7" spans="2:16" x14ac:dyDescent="0.3">
      <c r="B7" s="28" t="s">
        <v>129</v>
      </c>
      <c r="D7" s="28">
        <v>11</v>
      </c>
      <c r="E7" s="28">
        <v>7</v>
      </c>
      <c r="F7" s="28">
        <v>4</v>
      </c>
      <c r="H7" s="28" t="s">
        <v>130</v>
      </c>
      <c r="I7" s="41" t="s">
        <v>115</v>
      </c>
      <c r="J7" s="42" t="s">
        <v>131</v>
      </c>
      <c r="K7" s="42" t="s">
        <v>115</v>
      </c>
    </row>
    <row r="8" spans="2:16" x14ac:dyDescent="0.3">
      <c r="D8" s="28">
        <v>12</v>
      </c>
      <c r="E8" s="28">
        <v>8</v>
      </c>
      <c r="F8" s="28">
        <v>5</v>
      </c>
      <c r="H8" s="28" t="s">
        <v>132</v>
      </c>
      <c r="I8" s="41" t="s">
        <v>122</v>
      </c>
      <c r="J8" s="42" t="s">
        <v>133</v>
      </c>
      <c r="K8" s="42" t="s">
        <v>122</v>
      </c>
    </row>
    <row r="9" spans="2:16" x14ac:dyDescent="0.3">
      <c r="D9" s="28">
        <v>13</v>
      </c>
      <c r="E9" s="28">
        <v>9</v>
      </c>
      <c r="F9" s="28">
        <v>6</v>
      </c>
      <c r="I9" s="42" t="s">
        <v>128</v>
      </c>
      <c r="J9" s="42" t="s">
        <v>134</v>
      </c>
      <c r="K9" s="42" t="s">
        <v>128</v>
      </c>
    </row>
    <row r="10" spans="2:16" x14ac:dyDescent="0.3">
      <c r="B10" s="28"/>
      <c r="D10" s="28">
        <v>14</v>
      </c>
      <c r="E10" s="28">
        <v>10</v>
      </c>
      <c r="F10" s="28">
        <v>7</v>
      </c>
      <c r="I10" s="42" t="s">
        <v>131</v>
      </c>
      <c r="J10" s="42">
        <v>10</v>
      </c>
      <c r="K10" s="42" t="s">
        <v>131</v>
      </c>
    </row>
    <row r="11" spans="2:16" x14ac:dyDescent="0.3">
      <c r="B11" s="28" t="s">
        <v>112</v>
      </c>
      <c r="D11" s="28">
        <v>15</v>
      </c>
      <c r="E11" s="28">
        <v>11</v>
      </c>
      <c r="F11" s="28">
        <v>8</v>
      </c>
      <c r="I11" s="42" t="s">
        <v>133</v>
      </c>
      <c r="J11" s="42">
        <v>11</v>
      </c>
      <c r="K11" s="42" t="s">
        <v>133</v>
      </c>
    </row>
    <row r="12" spans="2:16" x14ac:dyDescent="0.3">
      <c r="B12" s="28" t="s">
        <v>135</v>
      </c>
      <c r="D12" s="28">
        <v>16</v>
      </c>
      <c r="E12" s="28">
        <v>12</v>
      </c>
      <c r="F12" s="28">
        <v>9</v>
      </c>
      <c r="I12" s="42" t="s">
        <v>134</v>
      </c>
      <c r="J12" s="42">
        <v>12</v>
      </c>
      <c r="K12" s="42" t="s">
        <v>134</v>
      </c>
    </row>
    <row r="13" spans="2:16" x14ac:dyDescent="0.3">
      <c r="B13" s="28" t="s">
        <v>129</v>
      </c>
      <c r="D13" s="28">
        <v>17</v>
      </c>
      <c r="E13" s="28">
        <v>1</v>
      </c>
      <c r="F13" s="28">
        <v>10</v>
      </c>
      <c r="I13" s="42">
        <v>10</v>
      </c>
      <c r="J13" s="42" t="s">
        <v>114</v>
      </c>
      <c r="K13" s="42">
        <v>10</v>
      </c>
    </row>
    <row r="14" spans="2:16" x14ac:dyDescent="0.3">
      <c r="D14" s="28">
        <v>18</v>
      </c>
      <c r="E14" s="28">
        <v>2</v>
      </c>
      <c r="F14" s="28">
        <v>11</v>
      </c>
      <c r="I14" s="42">
        <v>11</v>
      </c>
      <c r="J14" s="42" t="s">
        <v>121</v>
      </c>
      <c r="K14" s="42">
        <v>11</v>
      </c>
    </row>
    <row r="15" spans="2:16" x14ac:dyDescent="0.3">
      <c r="D15" s="28">
        <v>19</v>
      </c>
      <c r="E15" s="28">
        <v>3</v>
      </c>
      <c r="F15" s="28">
        <v>12</v>
      </c>
      <c r="I15" s="42">
        <v>12</v>
      </c>
      <c r="J15" s="42" t="s">
        <v>127</v>
      </c>
      <c r="K15" s="42">
        <v>12</v>
      </c>
    </row>
    <row r="16" spans="2:16" x14ac:dyDescent="0.3">
      <c r="D16" s="28">
        <v>20</v>
      </c>
      <c r="F16" s="28">
        <v>13</v>
      </c>
      <c r="I16" s="42">
        <v>13</v>
      </c>
      <c r="K16" s="42">
        <v>13</v>
      </c>
    </row>
    <row r="17" spans="6:11" x14ac:dyDescent="0.3">
      <c r="F17" s="28">
        <v>14</v>
      </c>
      <c r="I17" s="42">
        <v>14</v>
      </c>
      <c r="K17" s="42">
        <v>14</v>
      </c>
    </row>
    <row r="18" spans="6:11" x14ac:dyDescent="0.3">
      <c r="F18" s="28">
        <v>15</v>
      </c>
      <c r="I18" s="42">
        <v>15</v>
      </c>
      <c r="K18" s="42">
        <v>15</v>
      </c>
    </row>
    <row r="19" spans="6:11" x14ac:dyDescent="0.3">
      <c r="F19" s="28">
        <v>16</v>
      </c>
      <c r="I19" s="42">
        <v>16</v>
      </c>
      <c r="K19" s="42">
        <v>16</v>
      </c>
    </row>
    <row r="20" spans="6:11" x14ac:dyDescent="0.3">
      <c r="F20" s="28">
        <v>17</v>
      </c>
      <c r="I20" s="42">
        <v>17</v>
      </c>
      <c r="K20" s="42">
        <v>17</v>
      </c>
    </row>
    <row r="21" spans="6:11" x14ac:dyDescent="0.3">
      <c r="F21" s="28">
        <v>18</v>
      </c>
      <c r="I21" s="42">
        <v>18</v>
      </c>
      <c r="K21" s="42">
        <v>18</v>
      </c>
    </row>
    <row r="22" spans="6:11" x14ac:dyDescent="0.3">
      <c r="F22" s="28">
        <v>19</v>
      </c>
      <c r="I22" s="42">
        <v>19</v>
      </c>
      <c r="K22" s="42">
        <v>19</v>
      </c>
    </row>
    <row r="23" spans="6:11" x14ac:dyDescent="0.3">
      <c r="F23" s="28">
        <v>20</v>
      </c>
      <c r="I23" s="42">
        <v>20</v>
      </c>
      <c r="K23" s="42">
        <v>20</v>
      </c>
    </row>
    <row r="24" spans="6:11" x14ac:dyDescent="0.3">
      <c r="F24" s="28">
        <v>21</v>
      </c>
      <c r="I24" s="42">
        <v>21</v>
      </c>
      <c r="K24" s="42">
        <v>21</v>
      </c>
    </row>
    <row r="25" spans="6:11" x14ac:dyDescent="0.3">
      <c r="F25" s="28">
        <v>22</v>
      </c>
      <c r="I25" s="42">
        <v>22</v>
      </c>
      <c r="K25" s="42">
        <v>22</v>
      </c>
    </row>
    <row r="26" spans="6:11" x14ac:dyDescent="0.3">
      <c r="F26" s="28">
        <v>23</v>
      </c>
      <c r="I26" s="42">
        <v>23</v>
      </c>
      <c r="K26" s="42">
        <v>23</v>
      </c>
    </row>
    <row r="27" spans="6:11" x14ac:dyDescent="0.3">
      <c r="F27" s="28">
        <v>24</v>
      </c>
      <c r="I27" s="42">
        <v>24</v>
      </c>
      <c r="K27" s="42">
        <v>24</v>
      </c>
    </row>
    <row r="28" spans="6:11" x14ac:dyDescent="0.3">
      <c r="F28" s="28">
        <v>25</v>
      </c>
      <c r="I28" s="42">
        <v>25</v>
      </c>
      <c r="K28" s="42">
        <v>25</v>
      </c>
    </row>
    <row r="29" spans="6:11" x14ac:dyDescent="0.3">
      <c r="F29" s="28">
        <v>26</v>
      </c>
      <c r="I29" s="42">
        <v>26</v>
      </c>
      <c r="K29" s="42">
        <v>26</v>
      </c>
    </row>
    <row r="30" spans="6:11" x14ac:dyDescent="0.3">
      <c r="F30" s="28">
        <v>27</v>
      </c>
      <c r="I30" s="42">
        <v>27</v>
      </c>
      <c r="K30" s="42">
        <v>27</v>
      </c>
    </row>
    <row r="31" spans="6:11" x14ac:dyDescent="0.3">
      <c r="F31" s="28">
        <v>28</v>
      </c>
      <c r="I31" s="42">
        <v>28</v>
      </c>
      <c r="K31" s="42">
        <v>28</v>
      </c>
    </row>
    <row r="32" spans="6:11" x14ac:dyDescent="0.3">
      <c r="F32" s="28">
        <v>29</v>
      </c>
      <c r="I32" s="42">
        <v>29</v>
      </c>
      <c r="K32" s="42">
        <v>29</v>
      </c>
    </row>
    <row r="33" spans="6:11" x14ac:dyDescent="0.3">
      <c r="F33" s="28">
        <v>30</v>
      </c>
      <c r="I33" s="42">
        <v>30</v>
      </c>
      <c r="K33" s="42">
        <v>30</v>
      </c>
    </row>
    <row r="34" spans="6:11" x14ac:dyDescent="0.3">
      <c r="F34" s="28">
        <v>31</v>
      </c>
      <c r="I34" s="42">
        <v>31</v>
      </c>
      <c r="K34" s="42">
        <v>31</v>
      </c>
    </row>
    <row r="35" spans="6:11" x14ac:dyDescent="0.3">
      <c r="I35" s="28">
        <v>32</v>
      </c>
    </row>
    <row r="36" spans="6:11" x14ac:dyDescent="0.3">
      <c r="I36" s="28">
        <v>33</v>
      </c>
    </row>
    <row r="37" spans="6:11" x14ac:dyDescent="0.3">
      <c r="I37" s="28">
        <v>34</v>
      </c>
    </row>
    <row r="38" spans="6:11" x14ac:dyDescent="0.3">
      <c r="I38" s="28">
        <v>35</v>
      </c>
    </row>
    <row r="39" spans="6:11" x14ac:dyDescent="0.3">
      <c r="I39" s="28">
        <v>36</v>
      </c>
    </row>
    <row r="40" spans="6:11" x14ac:dyDescent="0.3">
      <c r="I40" s="28">
        <v>37</v>
      </c>
    </row>
    <row r="41" spans="6:11" x14ac:dyDescent="0.3">
      <c r="I41" s="28">
        <v>38</v>
      </c>
    </row>
    <row r="42" spans="6:11" x14ac:dyDescent="0.3">
      <c r="I42" s="28">
        <v>39</v>
      </c>
    </row>
    <row r="43" spans="6:11" x14ac:dyDescent="0.3">
      <c r="I43" s="28">
        <v>40</v>
      </c>
    </row>
    <row r="44" spans="6:11" x14ac:dyDescent="0.3">
      <c r="I44" s="28">
        <v>41</v>
      </c>
    </row>
    <row r="45" spans="6:11" x14ac:dyDescent="0.3">
      <c r="I45" s="28">
        <v>42</v>
      </c>
    </row>
    <row r="46" spans="6:11" x14ac:dyDescent="0.3">
      <c r="I46" s="28">
        <v>43</v>
      </c>
    </row>
    <row r="47" spans="6:11" x14ac:dyDescent="0.3">
      <c r="I47" s="28">
        <v>44</v>
      </c>
    </row>
    <row r="48" spans="6:11" x14ac:dyDescent="0.3">
      <c r="I48" s="28">
        <v>45</v>
      </c>
    </row>
    <row r="49" spans="9:9" x14ac:dyDescent="0.3">
      <c r="I49" s="28">
        <v>46</v>
      </c>
    </row>
    <row r="50" spans="9:9" x14ac:dyDescent="0.3">
      <c r="I50" s="28">
        <v>47</v>
      </c>
    </row>
    <row r="51" spans="9:9" x14ac:dyDescent="0.3">
      <c r="I51" s="28">
        <v>48</v>
      </c>
    </row>
    <row r="52" spans="9:9" x14ac:dyDescent="0.3">
      <c r="I52" s="28">
        <v>49</v>
      </c>
    </row>
    <row r="53" spans="9:9" x14ac:dyDescent="0.3">
      <c r="I53" s="28">
        <v>50</v>
      </c>
    </row>
    <row r="54" spans="9:9" x14ac:dyDescent="0.3">
      <c r="I54" s="28">
        <v>51</v>
      </c>
    </row>
    <row r="55" spans="9:9" x14ac:dyDescent="0.3">
      <c r="I55" s="28">
        <v>52</v>
      </c>
    </row>
    <row r="56" spans="9:9" x14ac:dyDescent="0.3">
      <c r="I56" s="28">
        <v>53</v>
      </c>
    </row>
    <row r="57" spans="9:9" x14ac:dyDescent="0.3">
      <c r="I57" s="28">
        <v>54</v>
      </c>
    </row>
    <row r="58" spans="9:9" x14ac:dyDescent="0.3">
      <c r="I58" s="28">
        <v>55</v>
      </c>
    </row>
    <row r="59" spans="9:9" x14ac:dyDescent="0.3">
      <c r="I59" s="28">
        <v>56</v>
      </c>
    </row>
    <row r="60" spans="9:9" x14ac:dyDescent="0.3">
      <c r="I60" s="28">
        <v>57</v>
      </c>
    </row>
    <row r="61" spans="9:9" x14ac:dyDescent="0.3">
      <c r="I61" s="28">
        <v>58</v>
      </c>
    </row>
    <row r="62" spans="9:9" x14ac:dyDescent="0.3">
      <c r="I62" s="28">
        <v>59</v>
      </c>
    </row>
    <row r="63" spans="9:9" x14ac:dyDescent="0.3">
      <c r="I63" s="28">
        <v>60</v>
      </c>
    </row>
    <row r="64" spans="9:9" x14ac:dyDescent="0.3">
      <c r="I64" s="28">
        <v>61</v>
      </c>
    </row>
    <row r="65" spans="9:9" x14ac:dyDescent="0.3">
      <c r="I65" s="28">
        <v>62</v>
      </c>
    </row>
    <row r="66" spans="9:9" x14ac:dyDescent="0.3">
      <c r="I66" s="28">
        <v>63</v>
      </c>
    </row>
    <row r="67" spans="9:9" x14ac:dyDescent="0.3">
      <c r="I67" s="28">
        <v>64</v>
      </c>
    </row>
    <row r="68" spans="9:9" x14ac:dyDescent="0.3">
      <c r="I68" s="28">
        <v>65</v>
      </c>
    </row>
    <row r="69" spans="9:9" x14ac:dyDescent="0.3">
      <c r="I69" s="28">
        <v>66</v>
      </c>
    </row>
    <row r="70" spans="9:9" x14ac:dyDescent="0.3">
      <c r="I70" s="28">
        <v>67</v>
      </c>
    </row>
    <row r="71" spans="9:9" x14ac:dyDescent="0.3">
      <c r="I71" s="28">
        <v>68</v>
      </c>
    </row>
    <row r="72" spans="9:9" x14ac:dyDescent="0.3">
      <c r="I72" s="28">
        <v>69</v>
      </c>
    </row>
    <row r="73" spans="9:9" x14ac:dyDescent="0.3">
      <c r="I73" s="28">
        <v>70</v>
      </c>
    </row>
    <row r="74" spans="9:9" x14ac:dyDescent="0.3">
      <c r="I74" s="28">
        <v>71</v>
      </c>
    </row>
    <row r="75" spans="9:9" x14ac:dyDescent="0.3">
      <c r="I75" s="28">
        <v>72</v>
      </c>
    </row>
    <row r="76" spans="9:9" x14ac:dyDescent="0.3">
      <c r="I76" s="28">
        <v>73</v>
      </c>
    </row>
    <row r="77" spans="9:9" x14ac:dyDescent="0.3">
      <c r="I77" s="28">
        <v>74</v>
      </c>
    </row>
    <row r="78" spans="9:9" x14ac:dyDescent="0.3">
      <c r="I78" s="28">
        <v>75</v>
      </c>
    </row>
    <row r="79" spans="9:9" x14ac:dyDescent="0.3">
      <c r="I79" s="28">
        <v>76</v>
      </c>
    </row>
    <row r="80" spans="9:9" x14ac:dyDescent="0.3">
      <c r="I80" s="28">
        <v>77</v>
      </c>
    </row>
    <row r="81" spans="9:9" x14ac:dyDescent="0.3">
      <c r="I81" s="28">
        <v>78</v>
      </c>
    </row>
    <row r="82" spans="9:9" x14ac:dyDescent="0.3">
      <c r="I82" s="28">
        <v>79</v>
      </c>
    </row>
    <row r="83" spans="9:9" x14ac:dyDescent="0.3">
      <c r="I83" s="28">
        <v>80</v>
      </c>
    </row>
    <row r="84" spans="9:9" x14ac:dyDescent="0.3">
      <c r="I84" s="28">
        <v>81</v>
      </c>
    </row>
    <row r="85" spans="9:9" x14ac:dyDescent="0.3">
      <c r="I85" s="28">
        <v>82</v>
      </c>
    </row>
    <row r="86" spans="9:9" x14ac:dyDescent="0.3">
      <c r="I86" s="28">
        <v>83</v>
      </c>
    </row>
    <row r="87" spans="9:9" x14ac:dyDescent="0.3">
      <c r="I87" s="28">
        <v>84</v>
      </c>
    </row>
    <row r="88" spans="9:9" x14ac:dyDescent="0.3">
      <c r="I88" s="28">
        <v>85</v>
      </c>
    </row>
    <row r="89" spans="9:9" x14ac:dyDescent="0.3">
      <c r="I89" s="28">
        <v>86</v>
      </c>
    </row>
    <row r="90" spans="9:9" x14ac:dyDescent="0.3">
      <c r="I90" s="28">
        <v>87</v>
      </c>
    </row>
    <row r="91" spans="9:9" x14ac:dyDescent="0.3">
      <c r="I91" s="28">
        <v>88</v>
      </c>
    </row>
    <row r="92" spans="9:9" x14ac:dyDescent="0.3">
      <c r="I92" s="28">
        <v>89</v>
      </c>
    </row>
    <row r="93" spans="9:9" x14ac:dyDescent="0.3">
      <c r="I93" s="28">
        <v>90</v>
      </c>
    </row>
    <row r="94" spans="9:9" x14ac:dyDescent="0.3">
      <c r="I94" s="28">
        <v>91</v>
      </c>
    </row>
    <row r="95" spans="9:9" x14ac:dyDescent="0.3">
      <c r="I95" s="28">
        <v>92</v>
      </c>
    </row>
    <row r="96" spans="9:9" x14ac:dyDescent="0.3">
      <c r="I96" s="28">
        <v>93</v>
      </c>
    </row>
    <row r="97" spans="9:9" x14ac:dyDescent="0.3">
      <c r="I97" s="28">
        <v>94</v>
      </c>
    </row>
    <row r="98" spans="9:9" x14ac:dyDescent="0.3">
      <c r="I98" s="28">
        <v>95</v>
      </c>
    </row>
    <row r="99" spans="9:9" x14ac:dyDescent="0.3">
      <c r="I99" s="28">
        <v>96</v>
      </c>
    </row>
    <row r="100" spans="9:9" x14ac:dyDescent="0.3">
      <c r="I100" s="28">
        <v>97</v>
      </c>
    </row>
    <row r="101" spans="9:9" x14ac:dyDescent="0.3">
      <c r="I101" s="28">
        <v>98</v>
      </c>
    </row>
    <row r="102" spans="9:9" x14ac:dyDescent="0.3">
      <c r="I102" s="28">
        <v>99</v>
      </c>
    </row>
    <row r="103" spans="9:9" x14ac:dyDescent="0.3">
      <c r="I103" s="28">
        <v>100</v>
      </c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AC491-987B-4EC0-993A-97DB0BDCEA25}">
  <sheetPr>
    <tabColor theme="9" tint="0.79998168889431442"/>
  </sheetPr>
  <dimension ref="B1:BD60"/>
  <sheetViews>
    <sheetView tabSelected="1" view="pageBreakPreview" topLeftCell="A2" zoomScaleNormal="100" zoomScaleSheetLayoutView="100" workbookViewId="0">
      <selection activeCell="U5" sqref="U5"/>
    </sheetView>
  </sheetViews>
  <sheetFormatPr defaultRowHeight="13.2" x14ac:dyDescent="0.3"/>
  <cols>
    <col min="1" max="61" width="2.6328125" style="1" customWidth="1"/>
    <col min="62" max="16384" width="8.7265625" style="1"/>
  </cols>
  <sheetData>
    <row r="1" spans="2:56" hidden="1" x14ac:dyDescent="0.3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2">
        <v>14</v>
      </c>
      <c r="P1" s="1">
        <v>13</v>
      </c>
      <c r="Q1" s="1">
        <v>12</v>
      </c>
      <c r="R1" s="1">
        <v>11</v>
      </c>
      <c r="S1" s="1">
        <v>10</v>
      </c>
      <c r="T1" s="1">
        <v>9</v>
      </c>
      <c r="U1" s="1">
        <v>8</v>
      </c>
      <c r="V1" s="1">
        <v>7</v>
      </c>
      <c r="W1" s="1">
        <v>6</v>
      </c>
      <c r="X1" s="1">
        <v>5</v>
      </c>
      <c r="Y1" s="1">
        <v>4</v>
      </c>
      <c r="Z1" s="1">
        <v>3</v>
      </c>
      <c r="AA1" s="1">
        <v>2</v>
      </c>
      <c r="AB1" s="1">
        <v>1</v>
      </c>
      <c r="AC1" s="1">
        <v>1</v>
      </c>
      <c r="AD1" s="1">
        <v>2</v>
      </c>
      <c r="AE1" s="1">
        <v>3</v>
      </c>
      <c r="AF1" s="1">
        <v>4</v>
      </c>
      <c r="AG1" s="1">
        <v>5</v>
      </c>
      <c r="AH1" s="1">
        <v>6</v>
      </c>
      <c r="AI1" s="1">
        <v>7</v>
      </c>
      <c r="AJ1" s="1">
        <v>8</v>
      </c>
      <c r="AK1" s="1">
        <v>9</v>
      </c>
      <c r="AL1" s="1">
        <v>10</v>
      </c>
      <c r="AM1" s="1">
        <v>11</v>
      </c>
      <c r="AN1" s="1">
        <v>12</v>
      </c>
      <c r="AO1" s="1">
        <v>13</v>
      </c>
      <c r="AP1" s="2">
        <v>14</v>
      </c>
      <c r="AQ1" s="1">
        <v>13</v>
      </c>
      <c r="AR1" s="1">
        <v>12</v>
      </c>
      <c r="AS1" s="1">
        <v>11</v>
      </c>
      <c r="AT1" s="1">
        <v>10</v>
      </c>
      <c r="AU1" s="1">
        <v>9</v>
      </c>
      <c r="AV1" s="1">
        <v>8</v>
      </c>
      <c r="AW1" s="1">
        <v>7</v>
      </c>
      <c r="AX1" s="1">
        <v>6</v>
      </c>
      <c r="AY1" s="1">
        <v>5</v>
      </c>
      <c r="AZ1" s="1">
        <v>4</v>
      </c>
      <c r="BA1" s="1">
        <v>3</v>
      </c>
      <c r="BB1" s="1">
        <v>2</v>
      </c>
      <c r="BC1" s="1">
        <v>1</v>
      </c>
    </row>
    <row r="2" spans="2:56" x14ac:dyDescent="0.3">
      <c r="B2" s="3" t="s">
        <v>0</v>
      </c>
      <c r="AC2" s="4" t="s">
        <v>0</v>
      </c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6" t="s">
        <v>1</v>
      </c>
    </row>
    <row r="3" spans="2:56" x14ac:dyDescent="0.3"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</row>
    <row r="4" spans="2:56" ht="16.2" x14ac:dyDescent="0.3">
      <c r="B4" s="7"/>
      <c r="M4" s="50" t="s">
        <v>2</v>
      </c>
      <c r="N4" s="50"/>
      <c r="O4" s="50"/>
      <c r="P4" s="50"/>
      <c r="Q4" s="50"/>
      <c r="AC4" s="8"/>
      <c r="AD4" s="5"/>
      <c r="AE4" s="5"/>
      <c r="AF4" s="5"/>
      <c r="AG4" s="5"/>
      <c r="AH4" s="5"/>
      <c r="AI4" s="5"/>
      <c r="AJ4" s="5"/>
      <c r="AK4" s="5"/>
      <c r="AL4" s="5"/>
      <c r="AM4" s="5"/>
      <c r="AN4" s="51" t="s">
        <v>2</v>
      </c>
      <c r="AO4" s="51"/>
      <c r="AP4" s="51"/>
      <c r="AQ4" s="51"/>
      <c r="AR4" s="51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</row>
    <row r="5" spans="2:56" x14ac:dyDescent="0.3">
      <c r="T5" s="9" t="s">
        <v>3</v>
      </c>
      <c r="U5" s="10"/>
      <c r="V5" s="9" t="s">
        <v>4</v>
      </c>
      <c r="W5" s="49"/>
      <c r="X5" s="49"/>
      <c r="Y5" s="9" t="s">
        <v>5</v>
      </c>
      <c r="Z5" s="49"/>
      <c r="AA5" s="49"/>
      <c r="AB5" s="9" t="s">
        <v>6</v>
      </c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11" t="s">
        <v>3</v>
      </c>
      <c r="AV5" s="10">
        <v>8</v>
      </c>
      <c r="AW5" s="11" t="s">
        <v>4</v>
      </c>
      <c r="AX5" s="49">
        <v>9</v>
      </c>
      <c r="AY5" s="49"/>
      <c r="AZ5" s="11" t="s">
        <v>5</v>
      </c>
      <c r="BA5" s="49">
        <v>21</v>
      </c>
      <c r="BB5" s="49"/>
      <c r="BC5" s="11" t="s">
        <v>6</v>
      </c>
      <c r="BD5" s="6" t="s">
        <v>7</v>
      </c>
    </row>
    <row r="6" spans="2:56" x14ac:dyDescent="0.3"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6" t="s">
        <v>8</v>
      </c>
    </row>
    <row r="7" spans="2:56" ht="13.2" customHeight="1" x14ac:dyDescent="0.3">
      <c r="L7" s="52" t="s">
        <v>9</v>
      </c>
      <c r="M7" s="53"/>
      <c r="N7" s="53"/>
      <c r="O7" s="53"/>
      <c r="P7" s="53"/>
      <c r="Q7" s="53"/>
      <c r="R7" s="53"/>
      <c r="AC7" s="5"/>
      <c r="AD7" s="5"/>
      <c r="AE7" s="5"/>
      <c r="AF7" s="5"/>
      <c r="AG7" s="5"/>
      <c r="AH7" s="5"/>
      <c r="AI7" s="5"/>
      <c r="AJ7" s="5"/>
      <c r="AK7" s="5"/>
      <c r="AL7" s="5"/>
      <c r="AM7" s="54" t="s">
        <v>9</v>
      </c>
      <c r="AN7" s="55"/>
      <c r="AO7" s="55"/>
      <c r="AP7" s="55"/>
      <c r="AQ7" s="55"/>
      <c r="AR7" s="55"/>
      <c r="AS7" s="55"/>
      <c r="AT7" s="5"/>
      <c r="AU7" s="5"/>
      <c r="AV7" s="5"/>
      <c r="AW7" s="5"/>
      <c r="AX7" s="5"/>
      <c r="AY7" s="5"/>
      <c r="AZ7" s="5"/>
      <c r="BA7" s="5"/>
      <c r="BB7" s="5"/>
      <c r="BC7" s="5"/>
    </row>
    <row r="8" spans="2:56" ht="13.2" customHeight="1" x14ac:dyDescent="0.3">
      <c r="N8" s="12" t="s">
        <v>10</v>
      </c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13" t="s">
        <v>10</v>
      </c>
      <c r="AP8" s="5"/>
      <c r="AQ8" s="56" t="s">
        <v>11</v>
      </c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14"/>
      <c r="BD8" s="6" t="s">
        <v>12</v>
      </c>
    </row>
    <row r="9" spans="2:56" ht="13.2" customHeight="1" x14ac:dyDescent="0.3"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14"/>
    </row>
    <row r="10" spans="2:56" ht="13.2" customHeight="1" x14ac:dyDescent="0.3">
      <c r="N10" s="12" t="s">
        <v>13</v>
      </c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13" t="s">
        <v>13</v>
      </c>
      <c r="AP10" s="5"/>
      <c r="AQ10" s="56" t="s">
        <v>14</v>
      </c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14"/>
      <c r="BD10" s="6" t="s">
        <v>15</v>
      </c>
    </row>
    <row r="11" spans="2:56" ht="13.2" customHeight="1" x14ac:dyDescent="0.3"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14"/>
    </row>
    <row r="12" spans="2:56" ht="13.2" customHeight="1" x14ac:dyDescent="0.3">
      <c r="N12" s="12" t="s">
        <v>16</v>
      </c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13" t="s">
        <v>16</v>
      </c>
      <c r="AP12" s="5"/>
      <c r="AQ12" s="56" t="s">
        <v>17</v>
      </c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14"/>
      <c r="BD12" s="6" t="s">
        <v>18</v>
      </c>
    </row>
    <row r="13" spans="2:56" ht="15" x14ac:dyDescent="0.3"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14"/>
    </row>
    <row r="14" spans="2:56" x14ac:dyDescent="0.3"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</row>
    <row r="15" spans="2:56" x14ac:dyDescent="0.3"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</row>
    <row r="16" spans="2:56" x14ac:dyDescent="0.3"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</row>
    <row r="17" spans="3:56" x14ac:dyDescent="0.3">
      <c r="C17" s="15" t="s">
        <v>19</v>
      </c>
      <c r="AC17" s="5"/>
      <c r="AD17" s="16" t="s">
        <v>19</v>
      </c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</row>
    <row r="18" spans="3:56" x14ac:dyDescent="0.3">
      <c r="D18" s="57" t="s">
        <v>20</v>
      </c>
      <c r="E18" s="57"/>
      <c r="F18" s="57"/>
      <c r="G18" s="57"/>
      <c r="H18" s="57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C18" s="5"/>
      <c r="AD18" s="5"/>
      <c r="AE18" s="59" t="s">
        <v>20</v>
      </c>
      <c r="AF18" s="59"/>
      <c r="AG18" s="59"/>
      <c r="AH18" s="59"/>
      <c r="AI18" s="59"/>
      <c r="AJ18" s="58" t="s">
        <v>21</v>
      </c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"/>
    </row>
    <row r="19" spans="3:56" x14ac:dyDescent="0.3">
      <c r="D19" s="57"/>
      <c r="E19" s="57"/>
      <c r="F19" s="57"/>
      <c r="G19" s="57"/>
      <c r="H19" s="57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C19" s="5"/>
      <c r="AD19" s="5"/>
      <c r="AE19" s="59"/>
      <c r="AF19" s="59"/>
      <c r="AG19" s="59"/>
      <c r="AH19" s="59"/>
      <c r="AI19" s="59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"/>
    </row>
    <row r="20" spans="3:56" x14ac:dyDescent="0.3">
      <c r="D20" s="57" t="s">
        <v>22</v>
      </c>
      <c r="E20" s="57"/>
      <c r="F20" s="57"/>
      <c r="G20" s="57"/>
      <c r="H20" s="57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C20" s="5"/>
      <c r="AD20" s="5"/>
      <c r="AE20" s="59" t="s">
        <v>22</v>
      </c>
      <c r="AF20" s="59"/>
      <c r="AG20" s="59"/>
      <c r="AH20" s="59"/>
      <c r="AI20" s="59"/>
      <c r="AJ20" s="58" t="s">
        <v>11</v>
      </c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"/>
    </row>
    <row r="21" spans="3:56" x14ac:dyDescent="0.3">
      <c r="D21" s="57"/>
      <c r="E21" s="57"/>
      <c r="F21" s="57"/>
      <c r="G21" s="57"/>
      <c r="H21" s="57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C21" s="5"/>
      <c r="AD21" s="5"/>
      <c r="AE21" s="59"/>
      <c r="AF21" s="59"/>
      <c r="AG21" s="59"/>
      <c r="AH21" s="59"/>
      <c r="AI21" s="59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"/>
    </row>
    <row r="22" spans="3:56" x14ac:dyDescent="0.3">
      <c r="D22" s="57" t="s">
        <v>23</v>
      </c>
      <c r="E22" s="57"/>
      <c r="F22" s="57"/>
      <c r="G22" s="57"/>
      <c r="H22" s="57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C22" s="5"/>
      <c r="AD22" s="5"/>
      <c r="AE22" s="59" t="s">
        <v>23</v>
      </c>
      <c r="AF22" s="59"/>
      <c r="AG22" s="59"/>
      <c r="AH22" s="59"/>
      <c r="AI22" s="59"/>
      <c r="AJ22" s="58" t="s">
        <v>24</v>
      </c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"/>
    </row>
    <row r="23" spans="3:56" x14ac:dyDescent="0.3">
      <c r="D23" s="57"/>
      <c r="E23" s="57"/>
      <c r="F23" s="57"/>
      <c r="G23" s="57"/>
      <c r="H23" s="57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C23" s="5"/>
      <c r="AD23" s="5"/>
      <c r="AE23" s="59"/>
      <c r="AF23" s="59"/>
      <c r="AG23" s="59"/>
      <c r="AH23" s="59"/>
      <c r="AI23" s="59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"/>
    </row>
    <row r="24" spans="3:56" x14ac:dyDescent="0.3">
      <c r="D24" s="57" t="s">
        <v>25</v>
      </c>
      <c r="E24" s="57"/>
      <c r="F24" s="57"/>
      <c r="G24" s="57"/>
      <c r="H24" s="57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C24" s="5"/>
      <c r="AD24" s="5"/>
      <c r="AE24" s="59" t="s">
        <v>25</v>
      </c>
      <c r="AF24" s="59"/>
      <c r="AG24" s="59"/>
      <c r="AH24" s="59"/>
      <c r="AI24" s="59"/>
      <c r="AJ24" s="58" t="s">
        <v>26</v>
      </c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"/>
    </row>
    <row r="25" spans="3:56" x14ac:dyDescent="0.3">
      <c r="D25" s="57"/>
      <c r="E25" s="57"/>
      <c r="F25" s="57"/>
      <c r="G25" s="57"/>
      <c r="H25" s="57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C25" s="5"/>
      <c r="AD25" s="5"/>
      <c r="AE25" s="59"/>
      <c r="AF25" s="59"/>
      <c r="AG25" s="59"/>
      <c r="AH25" s="59"/>
      <c r="AI25" s="59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"/>
    </row>
    <row r="26" spans="3:56" x14ac:dyDescent="0.3">
      <c r="D26" s="57" t="s">
        <v>27</v>
      </c>
      <c r="E26" s="57"/>
      <c r="F26" s="57"/>
      <c r="G26" s="57"/>
      <c r="H26" s="57"/>
      <c r="I26" s="62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C26" s="5"/>
      <c r="AD26" s="5"/>
      <c r="AE26" s="59" t="s">
        <v>27</v>
      </c>
      <c r="AF26" s="59"/>
      <c r="AG26" s="59"/>
      <c r="AH26" s="59"/>
      <c r="AI26" s="59"/>
      <c r="AJ26" s="62" t="s">
        <v>28</v>
      </c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"/>
    </row>
    <row r="27" spans="3:56" x14ac:dyDescent="0.3">
      <c r="D27" s="57"/>
      <c r="E27" s="57"/>
      <c r="F27" s="57"/>
      <c r="G27" s="57"/>
      <c r="H27" s="57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C27" s="5"/>
      <c r="AD27" s="5"/>
      <c r="AE27" s="59"/>
      <c r="AF27" s="59"/>
      <c r="AG27" s="59"/>
      <c r="AH27" s="59"/>
      <c r="AI27" s="59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"/>
    </row>
    <row r="28" spans="3:56" x14ac:dyDescent="0.3"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</row>
    <row r="29" spans="3:56" x14ac:dyDescent="0.3"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</row>
    <row r="30" spans="3:56" x14ac:dyDescent="0.3">
      <c r="C30" s="15" t="s">
        <v>29</v>
      </c>
      <c r="AC30" s="5"/>
      <c r="AD30" s="16" t="s">
        <v>29</v>
      </c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</row>
    <row r="31" spans="3:56" ht="13.2" customHeight="1" x14ac:dyDescent="0.3">
      <c r="D31" s="63" t="s">
        <v>30</v>
      </c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7" t="s">
        <v>3</v>
      </c>
      <c r="Q31" s="60"/>
      <c r="R31" s="69"/>
      <c r="S31" s="69"/>
      <c r="T31" s="60" t="s">
        <v>4</v>
      </c>
      <c r="U31" s="69"/>
      <c r="V31" s="69"/>
      <c r="W31" s="60" t="s">
        <v>5</v>
      </c>
      <c r="X31" s="69"/>
      <c r="Y31" s="69"/>
      <c r="Z31" s="60" t="s">
        <v>6</v>
      </c>
      <c r="AA31" s="73"/>
      <c r="AC31" s="5"/>
      <c r="AD31" s="5"/>
      <c r="AE31" s="75" t="s">
        <v>30</v>
      </c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9" t="s">
        <v>3</v>
      </c>
      <c r="AR31" s="80"/>
      <c r="AS31" s="69">
        <v>8</v>
      </c>
      <c r="AT31" s="69"/>
      <c r="AU31" s="80" t="s">
        <v>4</v>
      </c>
      <c r="AV31" s="69">
        <v>9</v>
      </c>
      <c r="AW31" s="69"/>
      <c r="AX31" s="80" t="s">
        <v>5</v>
      </c>
      <c r="AY31" s="69">
        <v>20</v>
      </c>
      <c r="AZ31" s="69"/>
      <c r="BA31" s="80" t="s">
        <v>6</v>
      </c>
      <c r="BB31" s="71"/>
      <c r="BC31" s="5"/>
      <c r="BD31" s="6" t="s">
        <v>31</v>
      </c>
    </row>
    <row r="32" spans="3:56" x14ac:dyDescent="0.3">
      <c r="D32" s="65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8"/>
      <c r="Q32" s="61"/>
      <c r="R32" s="70"/>
      <c r="S32" s="70"/>
      <c r="T32" s="61"/>
      <c r="U32" s="70"/>
      <c r="V32" s="70"/>
      <c r="W32" s="61"/>
      <c r="X32" s="70"/>
      <c r="Y32" s="70"/>
      <c r="Z32" s="61"/>
      <c r="AA32" s="74"/>
      <c r="AC32" s="5"/>
      <c r="AD32" s="5"/>
      <c r="AE32" s="77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81"/>
      <c r="AR32" s="82"/>
      <c r="AS32" s="70"/>
      <c r="AT32" s="70"/>
      <c r="AU32" s="82"/>
      <c r="AV32" s="70"/>
      <c r="AW32" s="70"/>
      <c r="AX32" s="82"/>
      <c r="AY32" s="70"/>
      <c r="AZ32" s="70"/>
      <c r="BA32" s="82"/>
      <c r="BB32" s="72"/>
      <c r="BC32" s="5"/>
    </row>
    <row r="33" spans="3:56" x14ac:dyDescent="0.3">
      <c r="D33" s="63" t="s">
        <v>32</v>
      </c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83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5"/>
      <c r="AC33" s="5"/>
      <c r="AD33" s="5"/>
      <c r="AE33" s="75" t="s">
        <v>32</v>
      </c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83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5"/>
      <c r="BC33" s="5"/>
    </row>
    <row r="34" spans="3:56" x14ac:dyDescent="0.3">
      <c r="D34" s="65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86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8"/>
      <c r="AC34" s="5"/>
      <c r="AD34" s="5"/>
      <c r="AE34" s="77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86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8"/>
      <c r="BC34" s="5"/>
    </row>
    <row r="35" spans="3:56" x14ac:dyDescent="0.3">
      <c r="D35" s="89" t="s">
        <v>33</v>
      </c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3" t="s">
        <v>34</v>
      </c>
      <c r="Q35" s="94"/>
      <c r="R35" s="97"/>
      <c r="S35" s="98"/>
      <c r="T35" s="98"/>
      <c r="U35" s="98"/>
      <c r="V35" s="98"/>
      <c r="W35" s="98"/>
      <c r="X35" s="99"/>
      <c r="Y35" s="103" t="s">
        <v>35</v>
      </c>
      <c r="Z35" s="104"/>
      <c r="AA35" s="105"/>
      <c r="AC35" s="5"/>
      <c r="AD35" s="5"/>
      <c r="AE35" s="109" t="s">
        <v>33</v>
      </c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3" t="s">
        <v>34</v>
      </c>
      <c r="AR35" s="114"/>
      <c r="AS35" s="97">
        <v>2000000</v>
      </c>
      <c r="AT35" s="98"/>
      <c r="AU35" s="98"/>
      <c r="AV35" s="98"/>
      <c r="AW35" s="98"/>
      <c r="AX35" s="98"/>
      <c r="AY35" s="99"/>
      <c r="AZ35" s="117" t="s">
        <v>35</v>
      </c>
      <c r="BA35" s="118"/>
      <c r="BB35" s="119"/>
      <c r="BC35" s="5"/>
    </row>
    <row r="36" spans="3:56" ht="13.2" customHeight="1" x14ac:dyDescent="0.3">
      <c r="D36" s="91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5"/>
      <c r="Q36" s="96"/>
      <c r="R36" s="100"/>
      <c r="S36" s="101"/>
      <c r="T36" s="101"/>
      <c r="U36" s="101"/>
      <c r="V36" s="101"/>
      <c r="W36" s="101"/>
      <c r="X36" s="102"/>
      <c r="Y36" s="106"/>
      <c r="Z36" s="107"/>
      <c r="AA36" s="108"/>
      <c r="AC36" s="5"/>
      <c r="AD36" s="5"/>
      <c r="AE36" s="111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5"/>
      <c r="AR36" s="116"/>
      <c r="AS36" s="100"/>
      <c r="AT36" s="101"/>
      <c r="AU36" s="101"/>
      <c r="AV36" s="101"/>
      <c r="AW36" s="101"/>
      <c r="AX36" s="101"/>
      <c r="AY36" s="102"/>
      <c r="AZ36" s="120"/>
      <c r="BA36" s="121"/>
      <c r="BB36" s="122"/>
      <c r="BC36" s="5"/>
    </row>
    <row r="37" spans="3:56" x14ac:dyDescent="0.3">
      <c r="C37" s="123" t="s">
        <v>36</v>
      </c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5"/>
      <c r="AD37" s="124" t="s">
        <v>36</v>
      </c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  <c r="AP37" s="124"/>
      <c r="AQ37" s="124"/>
      <c r="AR37" s="124"/>
      <c r="AS37" s="124"/>
      <c r="AT37" s="124"/>
      <c r="AU37" s="124"/>
      <c r="AV37" s="124"/>
      <c r="AW37" s="124"/>
      <c r="AX37" s="124"/>
      <c r="AY37" s="124"/>
      <c r="AZ37" s="124"/>
      <c r="BA37" s="124"/>
      <c r="BB37" s="124"/>
      <c r="BC37" s="124"/>
    </row>
    <row r="38" spans="3:56" x14ac:dyDescent="0.3"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</row>
    <row r="39" spans="3:56" x14ac:dyDescent="0.3"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</row>
    <row r="40" spans="3:56" x14ac:dyDescent="0.3">
      <c r="C40" s="15" t="s">
        <v>37</v>
      </c>
      <c r="AC40" s="5"/>
      <c r="AD40" s="16" t="s">
        <v>37</v>
      </c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</row>
    <row r="41" spans="3:56" x14ac:dyDescent="0.3">
      <c r="D41" s="125" t="s">
        <v>38</v>
      </c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7"/>
      <c r="P41" s="131">
        <f>賃金引上げチェックリスト!J35</f>
        <v>0</v>
      </c>
      <c r="Q41" s="132"/>
      <c r="R41" s="132"/>
      <c r="S41" s="132"/>
      <c r="T41" s="132"/>
      <c r="U41" s="132"/>
      <c r="V41" s="132"/>
      <c r="W41" s="132"/>
      <c r="X41" s="132"/>
      <c r="Y41" s="133"/>
      <c r="Z41" s="63" t="s">
        <v>39</v>
      </c>
      <c r="AA41" s="137"/>
      <c r="AC41" s="5"/>
      <c r="AD41" s="5"/>
      <c r="AE41" s="139" t="s">
        <v>38</v>
      </c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1"/>
      <c r="AQ41" s="145">
        <v>10</v>
      </c>
      <c r="AR41" s="146"/>
      <c r="AS41" s="146"/>
      <c r="AT41" s="146"/>
      <c r="AU41" s="146"/>
      <c r="AV41" s="146"/>
      <c r="AW41" s="146"/>
      <c r="AX41" s="146"/>
      <c r="AY41" s="146"/>
      <c r="AZ41" s="147"/>
      <c r="BA41" s="75" t="s">
        <v>39</v>
      </c>
      <c r="BB41" s="151"/>
      <c r="BC41" s="5"/>
      <c r="BD41" s="6" t="s">
        <v>103</v>
      </c>
    </row>
    <row r="42" spans="3:56" x14ac:dyDescent="0.3">
      <c r="D42" s="128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30"/>
      <c r="P42" s="134"/>
      <c r="Q42" s="135"/>
      <c r="R42" s="135"/>
      <c r="S42" s="135"/>
      <c r="T42" s="135"/>
      <c r="U42" s="135"/>
      <c r="V42" s="135"/>
      <c r="W42" s="135"/>
      <c r="X42" s="135"/>
      <c r="Y42" s="136"/>
      <c r="Z42" s="65"/>
      <c r="AA42" s="138"/>
      <c r="AC42" s="5"/>
      <c r="AD42" s="5"/>
      <c r="AE42" s="142"/>
      <c r="AF42" s="143"/>
      <c r="AG42" s="143"/>
      <c r="AH42" s="143"/>
      <c r="AI42" s="143"/>
      <c r="AJ42" s="143"/>
      <c r="AK42" s="143"/>
      <c r="AL42" s="143"/>
      <c r="AM42" s="143"/>
      <c r="AN42" s="143"/>
      <c r="AO42" s="143"/>
      <c r="AP42" s="144"/>
      <c r="AQ42" s="148"/>
      <c r="AR42" s="149"/>
      <c r="AS42" s="149"/>
      <c r="AT42" s="149"/>
      <c r="AU42" s="149"/>
      <c r="AV42" s="149"/>
      <c r="AW42" s="149"/>
      <c r="AX42" s="149"/>
      <c r="AY42" s="149"/>
      <c r="AZ42" s="150"/>
      <c r="BA42" s="77"/>
      <c r="BB42" s="152"/>
      <c r="BC42" s="5"/>
      <c r="BD42" s="6" t="s">
        <v>104</v>
      </c>
    </row>
    <row r="43" spans="3:56" x14ac:dyDescent="0.3">
      <c r="C43" s="123" t="s">
        <v>41</v>
      </c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3"/>
      <c r="AC43" s="5"/>
      <c r="AD43" s="124" t="s">
        <v>41</v>
      </c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</row>
    <row r="44" spans="3:56" x14ac:dyDescent="0.3"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</row>
    <row r="45" spans="3:56" x14ac:dyDescent="0.3"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</row>
    <row r="46" spans="3:56" x14ac:dyDescent="0.3">
      <c r="C46" s="15" t="s">
        <v>42</v>
      </c>
      <c r="AC46" s="5"/>
      <c r="AD46" s="16" t="s">
        <v>42</v>
      </c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</row>
    <row r="47" spans="3:56" x14ac:dyDescent="0.3">
      <c r="D47" s="63" t="s">
        <v>43</v>
      </c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137"/>
      <c r="P47" s="93" t="s">
        <v>34</v>
      </c>
      <c r="Q47" s="94"/>
      <c r="R47" s="159">
        <f>ROUNDDOWN(R35/4,0)</f>
        <v>0</v>
      </c>
      <c r="S47" s="160"/>
      <c r="T47" s="160"/>
      <c r="U47" s="160"/>
      <c r="V47" s="160"/>
      <c r="W47" s="160"/>
      <c r="X47" s="161"/>
      <c r="Y47" s="103" t="s">
        <v>44</v>
      </c>
      <c r="Z47" s="104"/>
      <c r="AA47" s="105"/>
      <c r="AC47" s="5"/>
      <c r="AD47" s="5"/>
      <c r="AE47" s="75" t="s">
        <v>43</v>
      </c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151"/>
      <c r="AQ47" s="113" t="s">
        <v>34</v>
      </c>
      <c r="AR47" s="114"/>
      <c r="AS47" s="165">
        <f>ROUNDDOWN(AS35/4,0)</f>
        <v>500000</v>
      </c>
      <c r="AT47" s="166"/>
      <c r="AU47" s="166"/>
      <c r="AV47" s="166"/>
      <c r="AW47" s="166"/>
      <c r="AX47" s="166"/>
      <c r="AY47" s="167"/>
      <c r="AZ47" s="117" t="s">
        <v>44</v>
      </c>
      <c r="BA47" s="118"/>
      <c r="BB47" s="119"/>
      <c r="BC47" s="5"/>
      <c r="BD47" s="6" t="s">
        <v>45</v>
      </c>
    </row>
    <row r="48" spans="3:56" x14ac:dyDescent="0.3">
      <c r="D48" s="65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138"/>
      <c r="P48" s="95"/>
      <c r="Q48" s="96"/>
      <c r="R48" s="162"/>
      <c r="S48" s="163"/>
      <c r="T48" s="163"/>
      <c r="U48" s="163"/>
      <c r="V48" s="163"/>
      <c r="W48" s="163"/>
      <c r="X48" s="164"/>
      <c r="Y48" s="106"/>
      <c r="Z48" s="107"/>
      <c r="AA48" s="108"/>
      <c r="AC48" s="5"/>
      <c r="AD48" s="5"/>
      <c r="AE48" s="77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152"/>
      <c r="AQ48" s="115"/>
      <c r="AR48" s="116"/>
      <c r="AS48" s="168"/>
      <c r="AT48" s="169"/>
      <c r="AU48" s="169"/>
      <c r="AV48" s="169"/>
      <c r="AW48" s="169"/>
      <c r="AX48" s="169"/>
      <c r="AY48" s="170"/>
      <c r="AZ48" s="120"/>
      <c r="BA48" s="121"/>
      <c r="BB48" s="122"/>
      <c r="BC48" s="5"/>
    </row>
    <row r="49" spans="3:56" x14ac:dyDescent="0.3">
      <c r="D49" s="171" t="s">
        <v>46</v>
      </c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3"/>
      <c r="P49" s="93" t="s">
        <v>34</v>
      </c>
      <c r="Q49" s="94"/>
      <c r="R49" s="97"/>
      <c r="S49" s="98"/>
      <c r="T49" s="98"/>
      <c r="U49" s="98"/>
      <c r="V49" s="98"/>
      <c r="W49" s="98"/>
      <c r="X49" s="99"/>
      <c r="Y49" s="103" t="s">
        <v>47</v>
      </c>
      <c r="Z49" s="104"/>
      <c r="AA49" s="105"/>
      <c r="AC49" s="5"/>
      <c r="AD49" s="5"/>
      <c r="AE49" s="153" t="s">
        <v>46</v>
      </c>
      <c r="AF49" s="154"/>
      <c r="AG49" s="154"/>
      <c r="AH49" s="154"/>
      <c r="AI49" s="154"/>
      <c r="AJ49" s="154"/>
      <c r="AK49" s="154"/>
      <c r="AL49" s="154"/>
      <c r="AM49" s="154"/>
      <c r="AN49" s="154"/>
      <c r="AO49" s="154"/>
      <c r="AP49" s="155"/>
      <c r="AQ49" s="113" t="s">
        <v>34</v>
      </c>
      <c r="AR49" s="114"/>
      <c r="AS49" s="97">
        <v>1000000</v>
      </c>
      <c r="AT49" s="98"/>
      <c r="AU49" s="98"/>
      <c r="AV49" s="98"/>
      <c r="AW49" s="98"/>
      <c r="AX49" s="98"/>
      <c r="AY49" s="99"/>
      <c r="AZ49" s="117" t="s">
        <v>47</v>
      </c>
      <c r="BA49" s="118"/>
      <c r="BB49" s="119"/>
      <c r="BC49" s="5"/>
      <c r="BD49" s="6" t="s">
        <v>40</v>
      </c>
    </row>
    <row r="50" spans="3:56" x14ac:dyDescent="0.3">
      <c r="D50" s="174"/>
      <c r="E50" s="175"/>
      <c r="F50" s="175"/>
      <c r="G50" s="175"/>
      <c r="H50" s="175"/>
      <c r="I50" s="175"/>
      <c r="J50" s="175"/>
      <c r="K50" s="175"/>
      <c r="L50" s="175"/>
      <c r="M50" s="175"/>
      <c r="N50" s="175"/>
      <c r="O50" s="176"/>
      <c r="P50" s="95"/>
      <c r="Q50" s="96"/>
      <c r="R50" s="100"/>
      <c r="S50" s="101"/>
      <c r="T50" s="101"/>
      <c r="U50" s="101"/>
      <c r="V50" s="101"/>
      <c r="W50" s="101"/>
      <c r="X50" s="102"/>
      <c r="Y50" s="106"/>
      <c r="Z50" s="107"/>
      <c r="AA50" s="108"/>
      <c r="AC50" s="5"/>
      <c r="AD50" s="5"/>
      <c r="AE50" s="156"/>
      <c r="AF50" s="157"/>
      <c r="AG50" s="157"/>
      <c r="AH50" s="157"/>
      <c r="AI50" s="157"/>
      <c r="AJ50" s="157"/>
      <c r="AK50" s="157"/>
      <c r="AL50" s="157"/>
      <c r="AM50" s="157"/>
      <c r="AN50" s="157"/>
      <c r="AO50" s="157"/>
      <c r="AP50" s="158"/>
      <c r="AQ50" s="115"/>
      <c r="AR50" s="116"/>
      <c r="AS50" s="100"/>
      <c r="AT50" s="101"/>
      <c r="AU50" s="101"/>
      <c r="AV50" s="101"/>
      <c r="AW50" s="101"/>
      <c r="AX50" s="101"/>
      <c r="AY50" s="102"/>
      <c r="AZ50" s="120"/>
      <c r="BA50" s="121"/>
      <c r="BB50" s="122"/>
      <c r="BC50" s="5"/>
    </row>
    <row r="51" spans="3:56" x14ac:dyDescent="0.3">
      <c r="D51" s="63" t="s">
        <v>48</v>
      </c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137"/>
      <c r="P51" s="93" t="s">
        <v>34</v>
      </c>
      <c r="Q51" s="94"/>
      <c r="R51" s="159">
        <f>IF(R47&lt;R49,R47,R49)</f>
        <v>0</v>
      </c>
      <c r="S51" s="160"/>
      <c r="T51" s="160"/>
      <c r="U51" s="160"/>
      <c r="V51" s="160"/>
      <c r="W51" s="160"/>
      <c r="X51" s="161"/>
      <c r="Y51" s="103" t="s">
        <v>49</v>
      </c>
      <c r="Z51" s="104"/>
      <c r="AA51" s="105"/>
      <c r="AC51" s="5"/>
      <c r="AD51" s="5"/>
      <c r="AE51" s="75" t="s">
        <v>48</v>
      </c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151"/>
      <c r="AQ51" s="113" t="s">
        <v>34</v>
      </c>
      <c r="AR51" s="114"/>
      <c r="AS51" s="165">
        <f>IF(AS47&lt;AS49,AS47,AS49)</f>
        <v>500000</v>
      </c>
      <c r="AT51" s="166"/>
      <c r="AU51" s="166"/>
      <c r="AV51" s="166"/>
      <c r="AW51" s="166"/>
      <c r="AX51" s="166"/>
      <c r="AY51" s="167"/>
      <c r="AZ51" s="117" t="s">
        <v>49</v>
      </c>
      <c r="BA51" s="118"/>
      <c r="BB51" s="119"/>
      <c r="BC51" s="5"/>
      <c r="BD51" s="6" t="s">
        <v>45</v>
      </c>
    </row>
    <row r="52" spans="3:56" x14ac:dyDescent="0.3">
      <c r="D52" s="65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138"/>
      <c r="P52" s="95"/>
      <c r="Q52" s="96"/>
      <c r="R52" s="162"/>
      <c r="S52" s="163"/>
      <c r="T52" s="163"/>
      <c r="U52" s="163"/>
      <c r="V52" s="163"/>
      <c r="W52" s="163"/>
      <c r="X52" s="164"/>
      <c r="Y52" s="106"/>
      <c r="Z52" s="107"/>
      <c r="AA52" s="108"/>
      <c r="AC52" s="5"/>
      <c r="AD52" s="5"/>
      <c r="AE52" s="77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152"/>
      <c r="AQ52" s="115"/>
      <c r="AR52" s="116"/>
      <c r="AS52" s="168"/>
      <c r="AT52" s="169"/>
      <c r="AU52" s="169"/>
      <c r="AV52" s="169"/>
      <c r="AW52" s="169"/>
      <c r="AX52" s="169"/>
      <c r="AY52" s="170"/>
      <c r="AZ52" s="120"/>
      <c r="BA52" s="121"/>
      <c r="BB52" s="122"/>
      <c r="BC52" s="5"/>
    </row>
    <row r="53" spans="3:56" x14ac:dyDescent="0.3">
      <c r="C53" s="123" t="s">
        <v>50</v>
      </c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5"/>
      <c r="AD53" s="124" t="s">
        <v>50</v>
      </c>
      <c r="AE53" s="124"/>
      <c r="AF53" s="124"/>
      <c r="AG53" s="124"/>
      <c r="AH53" s="124"/>
      <c r="AI53" s="124"/>
      <c r="AJ53" s="124"/>
      <c r="AK53" s="124"/>
      <c r="AL53" s="124"/>
      <c r="AM53" s="124"/>
      <c r="AN53" s="124"/>
      <c r="AO53" s="124"/>
      <c r="AP53" s="124"/>
      <c r="AQ53" s="124"/>
      <c r="AR53" s="124"/>
      <c r="AS53" s="124"/>
      <c r="AT53" s="124"/>
      <c r="AU53" s="124"/>
      <c r="AV53" s="124"/>
      <c r="AW53" s="124"/>
      <c r="AX53" s="124"/>
      <c r="AY53" s="124"/>
      <c r="AZ53" s="124"/>
      <c r="BA53" s="124"/>
      <c r="BB53" s="124"/>
      <c r="BC53" s="124"/>
    </row>
    <row r="60" spans="3:56" ht="13.2" customHeight="1" x14ac:dyDescent="0.3"/>
  </sheetData>
  <sheetProtection algorithmName="SHA-512" hashValue="R97DtZGNoaaj0yIXyo7rZg5qQ8m+ySVx95pyadbShTiHg8EEsNy0OPNu07Fc0RBo4SH4GhRNI+Y44GV2Vb8LiA==" saltValue="+xo8RZeaIsV9lYCOurhKng==" spinCount="100000" sheet="1" objects="1" scenarios="1"/>
  <mergeCells count="100">
    <mergeCell ref="C53:AB53"/>
    <mergeCell ref="AD53:BC53"/>
    <mergeCell ref="AS49:AY50"/>
    <mergeCell ref="AZ49:BB50"/>
    <mergeCell ref="D51:O52"/>
    <mergeCell ref="P51:Q52"/>
    <mergeCell ref="R51:X52"/>
    <mergeCell ref="Y51:AA52"/>
    <mergeCell ref="AE51:AP52"/>
    <mergeCell ref="AQ51:AR52"/>
    <mergeCell ref="AS51:AY52"/>
    <mergeCell ref="AZ51:BB52"/>
    <mergeCell ref="D49:O50"/>
    <mergeCell ref="P49:Q50"/>
    <mergeCell ref="R49:X50"/>
    <mergeCell ref="Y49:AA50"/>
    <mergeCell ref="AE49:AP50"/>
    <mergeCell ref="AQ49:AR50"/>
    <mergeCell ref="C43:AB43"/>
    <mergeCell ref="AD43:BC43"/>
    <mergeCell ref="D47:O48"/>
    <mergeCell ref="P47:Q48"/>
    <mergeCell ref="R47:X48"/>
    <mergeCell ref="Y47:AA48"/>
    <mergeCell ref="AE47:AP48"/>
    <mergeCell ref="AQ47:AR48"/>
    <mergeCell ref="AS47:AY48"/>
    <mergeCell ref="AZ47:BB48"/>
    <mergeCell ref="C37:AB37"/>
    <mergeCell ref="AD37:BC37"/>
    <mergeCell ref="D41:O42"/>
    <mergeCell ref="P41:Y42"/>
    <mergeCell ref="Z41:AA42"/>
    <mergeCell ref="AE41:AP42"/>
    <mergeCell ref="AQ41:AZ42"/>
    <mergeCell ref="BA41:BB42"/>
    <mergeCell ref="D33:O34"/>
    <mergeCell ref="P33:AA34"/>
    <mergeCell ref="AE33:AP34"/>
    <mergeCell ref="AQ33:BB34"/>
    <mergeCell ref="D35:O36"/>
    <mergeCell ref="P35:Q36"/>
    <mergeCell ref="R35:X36"/>
    <mergeCell ref="Y35:AA36"/>
    <mergeCell ref="AE35:AP36"/>
    <mergeCell ref="AQ35:AR36"/>
    <mergeCell ref="AS35:AY36"/>
    <mergeCell ref="AZ35:BB36"/>
    <mergeCell ref="AU31:AU32"/>
    <mergeCell ref="AV31:AW32"/>
    <mergeCell ref="AX31:AX32"/>
    <mergeCell ref="AY31:AZ32"/>
    <mergeCell ref="BA31:BA32"/>
    <mergeCell ref="Z31:Z32"/>
    <mergeCell ref="AA31:AA32"/>
    <mergeCell ref="AE31:AP32"/>
    <mergeCell ref="AQ31:AR32"/>
    <mergeCell ref="AS31:AT32"/>
    <mergeCell ref="W31:W32"/>
    <mergeCell ref="D24:H25"/>
    <mergeCell ref="I24:AA25"/>
    <mergeCell ref="AE24:AI25"/>
    <mergeCell ref="AJ24:BB25"/>
    <mergeCell ref="D26:H27"/>
    <mergeCell ref="I26:AA27"/>
    <mergeCell ref="AE26:AI27"/>
    <mergeCell ref="AJ26:BB27"/>
    <mergeCell ref="D31:O32"/>
    <mergeCell ref="P31:Q32"/>
    <mergeCell ref="R31:S32"/>
    <mergeCell ref="T31:T32"/>
    <mergeCell ref="U31:V32"/>
    <mergeCell ref="BB31:BB32"/>
    <mergeCell ref="X31:Y32"/>
    <mergeCell ref="D20:H21"/>
    <mergeCell ref="I20:AA21"/>
    <mergeCell ref="AE20:AI21"/>
    <mergeCell ref="AJ20:BB21"/>
    <mergeCell ref="D22:H23"/>
    <mergeCell ref="I22:AA23"/>
    <mergeCell ref="AE22:AI23"/>
    <mergeCell ref="AJ22:BB23"/>
    <mergeCell ref="P12:AA13"/>
    <mergeCell ref="AQ12:BB13"/>
    <mergeCell ref="D18:H19"/>
    <mergeCell ref="I18:AA19"/>
    <mergeCell ref="AE18:AI19"/>
    <mergeCell ref="AJ18:BB19"/>
    <mergeCell ref="L7:R7"/>
    <mergeCell ref="AM7:AS7"/>
    <mergeCell ref="P8:AA9"/>
    <mergeCell ref="AQ8:BB9"/>
    <mergeCell ref="P10:AA11"/>
    <mergeCell ref="AQ10:BB11"/>
    <mergeCell ref="BA5:BB5"/>
    <mergeCell ref="M4:Q4"/>
    <mergeCell ref="AN4:AR4"/>
    <mergeCell ref="W5:X5"/>
    <mergeCell ref="Z5:AA5"/>
    <mergeCell ref="AX5:AY5"/>
  </mergeCells>
  <phoneticPr fontId="5"/>
  <hyperlinks>
    <hyperlink ref="AJ26" r:id="rId1" xr:uid="{3D39449A-BBF4-4440-9C3E-56BDFCBFEEAC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Option Button 1">
              <controlPr defaultSize="0" autoFill="0" autoLine="0" autoPict="0">
                <anchor moveWithCells="1">
                  <from>
                    <xdr:col>15</xdr:col>
                    <xdr:colOff>60960</xdr:colOff>
                    <xdr:row>32</xdr:row>
                    <xdr:rowOff>7620</xdr:rowOff>
                  </from>
                  <to>
                    <xdr:col>18</xdr:col>
                    <xdr:colOff>198120</xdr:colOff>
                    <xdr:row>33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Option Button 2">
              <controlPr defaultSize="0" autoFill="0" autoLine="0" autoPict="0">
                <anchor moveWithCells="1">
                  <from>
                    <xdr:col>19</xdr:col>
                    <xdr:colOff>7620</xdr:colOff>
                    <xdr:row>32</xdr:row>
                    <xdr:rowOff>45720</xdr:rowOff>
                  </from>
                  <to>
                    <xdr:col>22</xdr:col>
                    <xdr:colOff>121920</xdr:colOff>
                    <xdr:row>33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Option Button 3">
              <controlPr defaultSize="0" autoFill="0" autoLine="0" autoPict="0">
                <anchor moveWithCells="1">
                  <from>
                    <xdr:col>23</xdr:col>
                    <xdr:colOff>30480</xdr:colOff>
                    <xdr:row>32</xdr:row>
                    <xdr:rowOff>53340</xdr:rowOff>
                  </from>
                  <to>
                    <xdr:col>26</xdr:col>
                    <xdr:colOff>167640</xdr:colOff>
                    <xdr:row>33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8" name="Option Button 4">
              <controlPr defaultSize="0" autoFill="0" autoLine="0" autoPict="0">
                <anchor moveWithCells="1">
                  <from>
                    <xdr:col>42</xdr:col>
                    <xdr:colOff>60960</xdr:colOff>
                    <xdr:row>32</xdr:row>
                    <xdr:rowOff>7620</xdr:rowOff>
                  </from>
                  <to>
                    <xdr:col>45</xdr:col>
                    <xdr:colOff>198120</xdr:colOff>
                    <xdr:row>33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9" name="Option Button 5">
              <controlPr defaultSize="0" autoFill="0" autoLine="0" autoPict="0">
                <anchor moveWithCells="1">
                  <from>
                    <xdr:col>46</xdr:col>
                    <xdr:colOff>7620</xdr:colOff>
                    <xdr:row>32</xdr:row>
                    <xdr:rowOff>45720</xdr:rowOff>
                  </from>
                  <to>
                    <xdr:col>49</xdr:col>
                    <xdr:colOff>121920</xdr:colOff>
                    <xdr:row>33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0" name="Option Button 6">
              <controlPr defaultSize="0" autoFill="0" autoLine="0" autoPict="0">
                <anchor moveWithCells="1">
                  <from>
                    <xdr:col>50</xdr:col>
                    <xdr:colOff>30480</xdr:colOff>
                    <xdr:row>32</xdr:row>
                    <xdr:rowOff>53340</xdr:rowOff>
                  </from>
                  <to>
                    <xdr:col>53</xdr:col>
                    <xdr:colOff>167640</xdr:colOff>
                    <xdr:row>33</xdr:row>
                    <xdr:rowOff>114300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1724E539-FAEC-4841-9519-E89BE1C5BC52}">
          <x14:formula1>
            <xm:f>マスタ!$D$3:$D$5</xm:f>
          </x14:formula1>
          <xm:sqref>U5 R31:S32</xm:sqref>
        </x14:dataValidation>
        <x14:dataValidation type="list" allowBlank="1" showInputMessage="1" showErrorMessage="1" xr:uid="{F8A22743-EDC1-462F-9EA8-4082BAAE6FAD}">
          <x14:formula1>
            <xm:f>マスタ!$E$3:$E$15</xm:f>
          </x14:formula1>
          <xm:sqref>W5:X5 U31:V32</xm:sqref>
        </x14:dataValidation>
        <x14:dataValidation type="list" allowBlank="1" showInputMessage="1" showErrorMessage="1" xr:uid="{1BDB7948-868C-453E-9F35-E187FA8EF7EA}">
          <x14:formula1>
            <xm:f>マスタ!$F$3:$F$34</xm:f>
          </x14:formula1>
          <xm:sqref>Z5:AA5 X31:Y32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D588C-7F5B-4AE3-8ED7-9C0C7A790509}">
  <sheetPr>
    <tabColor theme="9" tint="0.79998168889431442"/>
  </sheetPr>
  <dimension ref="B2:AH41"/>
  <sheetViews>
    <sheetView view="pageBreakPreview" zoomScale="80" zoomScaleNormal="100" zoomScaleSheetLayoutView="80" workbookViewId="0">
      <selection activeCell="B22" sqref="B22"/>
    </sheetView>
  </sheetViews>
  <sheetFormatPr defaultRowHeight="15" x14ac:dyDescent="0.3"/>
  <cols>
    <col min="1" max="1" width="2.6328125" customWidth="1"/>
    <col min="2" max="2" width="12.81640625" customWidth="1"/>
    <col min="3" max="10" width="8.7265625" customWidth="1"/>
    <col min="11" max="11" width="7.26953125" bestFit="1" customWidth="1"/>
    <col min="12" max="12" width="8.7265625" customWidth="1"/>
    <col min="13" max="13" width="23.6328125" hidden="1" customWidth="1"/>
    <col min="14" max="17" width="8.7265625" hidden="1" customWidth="1"/>
    <col min="18" max="18" width="2.6328125" hidden="1" customWidth="1"/>
    <col min="19" max="19" width="12.81640625" hidden="1" customWidth="1"/>
    <col min="20" max="27" width="8.7265625" hidden="1" customWidth="1"/>
    <col min="28" max="28" width="7.26953125" hidden="1" customWidth="1"/>
    <col min="29" max="34" width="8.7265625" hidden="1" customWidth="1"/>
    <col min="35" max="48" width="8.7265625" customWidth="1"/>
  </cols>
  <sheetData>
    <row r="2" spans="2:26" ht="24.6" x14ac:dyDescent="0.3">
      <c r="B2" s="17" t="s">
        <v>51</v>
      </c>
      <c r="S2" s="17" t="s">
        <v>51</v>
      </c>
    </row>
    <row r="4" spans="2:26" x14ac:dyDescent="0.3">
      <c r="B4" s="18" t="s">
        <v>52</v>
      </c>
      <c r="C4" s="19"/>
      <c r="D4" s="19"/>
      <c r="E4" s="19"/>
      <c r="F4" s="19"/>
      <c r="G4" s="19"/>
      <c r="H4" s="19"/>
      <c r="I4" s="19"/>
      <c r="S4" s="18" t="s">
        <v>52</v>
      </c>
      <c r="T4" s="19"/>
      <c r="U4" s="19"/>
      <c r="V4" s="19"/>
      <c r="W4" s="19"/>
      <c r="X4" s="19"/>
      <c r="Y4" s="19"/>
      <c r="Z4" s="19"/>
    </row>
    <row r="5" spans="2:26" x14ac:dyDescent="0.3">
      <c r="B5" s="19" t="s">
        <v>53</v>
      </c>
      <c r="C5" s="19"/>
      <c r="D5" s="19"/>
      <c r="E5" s="19"/>
      <c r="F5" s="19"/>
      <c r="G5" s="19"/>
      <c r="H5" s="19"/>
      <c r="I5" s="19"/>
      <c r="S5" s="19" t="s">
        <v>53</v>
      </c>
      <c r="T5" s="19"/>
      <c r="U5" s="19"/>
      <c r="V5" s="19"/>
      <c r="W5" s="19"/>
      <c r="X5" s="19"/>
      <c r="Y5" s="19"/>
      <c r="Z5" s="19"/>
    </row>
    <row r="6" spans="2:26" x14ac:dyDescent="0.3">
      <c r="B6" s="19" t="s">
        <v>54</v>
      </c>
      <c r="C6" s="19"/>
      <c r="D6" s="19"/>
      <c r="E6" s="19"/>
      <c r="F6" s="19"/>
      <c r="G6" s="19"/>
      <c r="H6" s="19"/>
      <c r="I6" s="19"/>
      <c r="S6" s="19" t="s">
        <v>54</v>
      </c>
      <c r="T6" s="19"/>
      <c r="U6" s="19"/>
      <c r="V6" s="19"/>
      <c r="W6" s="19"/>
      <c r="X6" s="19"/>
      <c r="Y6" s="19"/>
      <c r="Z6" s="19"/>
    </row>
    <row r="7" spans="2:26" x14ac:dyDescent="0.3">
      <c r="B7" s="19" t="s">
        <v>55</v>
      </c>
      <c r="C7" s="19"/>
      <c r="D7" s="19"/>
      <c r="E7" s="19"/>
      <c r="F7" s="19"/>
      <c r="G7" s="19"/>
      <c r="H7" s="19"/>
      <c r="I7" s="19"/>
      <c r="S7" s="19" t="s">
        <v>55</v>
      </c>
      <c r="T7" s="19"/>
      <c r="U7" s="19"/>
      <c r="V7" s="19"/>
      <c r="W7" s="19"/>
      <c r="X7" s="19"/>
      <c r="Y7" s="19"/>
      <c r="Z7" s="19"/>
    </row>
    <row r="8" spans="2:26" x14ac:dyDescent="0.3">
      <c r="B8" s="19" t="s">
        <v>56</v>
      </c>
      <c r="C8" s="19"/>
      <c r="D8" s="19"/>
      <c r="E8" s="19"/>
      <c r="F8" s="19"/>
      <c r="G8" s="19"/>
      <c r="H8" s="19"/>
      <c r="I8" s="19"/>
      <c r="S8" s="19" t="s">
        <v>56</v>
      </c>
      <c r="T8" s="19"/>
      <c r="U8" s="19"/>
      <c r="V8" s="19"/>
      <c r="W8" s="19"/>
      <c r="X8" s="19"/>
      <c r="Y8" s="19"/>
      <c r="Z8" s="19"/>
    </row>
    <row r="9" spans="2:26" x14ac:dyDescent="0.3">
      <c r="B9" s="19" t="s">
        <v>57</v>
      </c>
      <c r="C9" s="19"/>
      <c r="D9" s="19"/>
      <c r="E9" s="19"/>
      <c r="F9" s="19"/>
      <c r="G9" s="19"/>
      <c r="H9" s="19"/>
      <c r="I9" s="19"/>
      <c r="S9" s="19" t="s">
        <v>57</v>
      </c>
      <c r="T9" s="19"/>
      <c r="U9" s="19"/>
      <c r="V9" s="19"/>
      <c r="W9" s="19"/>
      <c r="X9" s="19"/>
      <c r="Y9" s="19"/>
      <c r="Z9" s="19"/>
    </row>
    <row r="11" spans="2:26" x14ac:dyDescent="0.3">
      <c r="B11" s="20" t="s">
        <v>58</v>
      </c>
      <c r="C11" s="21"/>
      <c r="D11" s="21"/>
      <c r="E11" s="21"/>
      <c r="F11" s="21"/>
      <c r="G11" s="21"/>
      <c r="H11" s="21"/>
      <c r="I11" s="21"/>
      <c r="S11" s="20" t="s">
        <v>58</v>
      </c>
      <c r="T11" s="21"/>
      <c r="U11" s="21"/>
      <c r="V11" s="21"/>
      <c r="W11" s="21"/>
      <c r="X11" s="21"/>
      <c r="Y11" s="21"/>
      <c r="Z11" s="21"/>
    </row>
    <row r="12" spans="2:26" x14ac:dyDescent="0.3">
      <c r="B12" s="22" t="s">
        <v>59</v>
      </c>
      <c r="C12" s="21"/>
      <c r="D12" s="21"/>
      <c r="E12" s="21"/>
      <c r="F12" s="21"/>
      <c r="G12" s="21"/>
      <c r="H12" s="21"/>
      <c r="I12" s="21"/>
      <c r="S12" s="22" t="s">
        <v>59</v>
      </c>
      <c r="T12" s="21"/>
      <c r="U12" s="21"/>
      <c r="V12" s="21"/>
      <c r="W12" s="21"/>
      <c r="X12" s="21"/>
      <c r="Y12" s="21"/>
      <c r="Z12" s="21"/>
    </row>
    <row r="13" spans="2:26" x14ac:dyDescent="0.3">
      <c r="B13" s="21" t="s">
        <v>60</v>
      </c>
      <c r="C13" s="21"/>
      <c r="D13" s="21"/>
      <c r="E13" s="21"/>
      <c r="F13" s="21"/>
      <c r="G13" s="21"/>
      <c r="H13" s="21"/>
      <c r="I13" s="21"/>
      <c r="S13" s="21" t="s">
        <v>60</v>
      </c>
      <c r="T13" s="21"/>
      <c r="U13" s="21"/>
      <c r="V13" s="21"/>
      <c r="W13" s="21"/>
      <c r="X13" s="21"/>
      <c r="Y13" s="21"/>
      <c r="Z13" s="21"/>
    </row>
    <row r="14" spans="2:26" x14ac:dyDescent="0.3">
      <c r="B14" s="21" t="s">
        <v>61</v>
      </c>
      <c r="C14" s="21"/>
      <c r="D14" s="21"/>
      <c r="E14" s="21"/>
      <c r="F14" s="21"/>
      <c r="G14" s="21"/>
      <c r="H14" s="21"/>
      <c r="I14" s="21"/>
      <c r="S14" s="21" t="s">
        <v>61</v>
      </c>
      <c r="T14" s="21"/>
      <c r="U14" s="21"/>
      <c r="V14" s="21"/>
      <c r="W14" s="21"/>
      <c r="X14" s="21"/>
      <c r="Y14" s="21"/>
      <c r="Z14" s="21"/>
    </row>
    <row r="15" spans="2:26" x14ac:dyDescent="0.3">
      <c r="B15" s="21" t="s">
        <v>62</v>
      </c>
      <c r="C15" s="21"/>
      <c r="D15" s="21"/>
      <c r="E15" s="21"/>
      <c r="F15" s="21"/>
      <c r="G15" s="21"/>
      <c r="H15" s="21"/>
      <c r="I15" s="21"/>
      <c r="S15" s="21" t="s">
        <v>62</v>
      </c>
      <c r="T15" s="21"/>
      <c r="U15" s="21"/>
      <c r="V15" s="21"/>
      <c r="W15" s="21"/>
      <c r="X15" s="21"/>
      <c r="Y15" s="21"/>
      <c r="Z15" s="21"/>
    </row>
    <row r="16" spans="2:26" x14ac:dyDescent="0.3">
      <c r="B16" s="21" t="s">
        <v>63</v>
      </c>
      <c r="C16" s="21"/>
      <c r="D16" s="21"/>
      <c r="E16" s="21"/>
      <c r="F16" s="21"/>
      <c r="G16" s="21"/>
      <c r="H16" s="21"/>
      <c r="I16" s="21"/>
      <c r="S16" s="21" t="s">
        <v>63</v>
      </c>
      <c r="T16" s="21"/>
      <c r="U16" s="21"/>
      <c r="V16" s="21"/>
      <c r="W16" s="21"/>
      <c r="X16" s="21"/>
      <c r="Y16" s="21"/>
      <c r="Z16" s="21"/>
    </row>
    <row r="17" spans="2:32" x14ac:dyDescent="0.3">
      <c r="B17" s="21" t="s">
        <v>64</v>
      </c>
      <c r="C17" s="21"/>
      <c r="D17" s="21"/>
      <c r="E17" s="21"/>
      <c r="F17" s="21"/>
      <c r="G17" s="21"/>
      <c r="H17" s="21"/>
      <c r="I17" s="21"/>
      <c r="S17" s="21" t="s">
        <v>64</v>
      </c>
      <c r="T17" s="21"/>
      <c r="U17" s="21"/>
      <c r="V17" s="21"/>
      <c r="W17" s="21"/>
      <c r="X17" s="21"/>
      <c r="Y17" s="21"/>
      <c r="Z17" s="21"/>
    </row>
    <row r="18" spans="2:32" x14ac:dyDescent="0.3">
      <c r="B18" s="21" t="s">
        <v>65</v>
      </c>
      <c r="C18" s="21"/>
      <c r="D18" s="21"/>
      <c r="E18" s="21"/>
      <c r="F18" s="21"/>
      <c r="G18" s="21"/>
      <c r="H18" s="21"/>
      <c r="I18" s="21"/>
      <c r="S18" s="21" t="s">
        <v>65</v>
      </c>
      <c r="T18" s="21"/>
      <c r="U18" s="21"/>
      <c r="V18" s="21"/>
      <c r="W18" s="21"/>
      <c r="X18" s="21"/>
      <c r="Y18" s="21"/>
      <c r="Z18" s="21"/>
    </row>
    <row r="19" spans="2:32" x14ac:dyDescent="0.3">
      <c r="N19" t="s">
        <v>66</v>
      </c>
      <c r="AE19" t="s">
        <v>66</v>
      </c>
    </row>
    <row r="20" spans="2:32" x14ac:dyDescent="0.3">
      <c r="B20" s="23" t="s">
        <v>67</v>
      </c>
      <c r="H20" s="24" t="s">
        <v>68</v>
      </c>
      <c r="S20" s="23" t="s">
        <v>67</v>
      </c>
      <c r="Y20" s="24" t="s">
        <v>68</v>
      </c>
    </row>
    <row r="21" spans="2:32" ht="46.2" customHeight="1" x14ac:dyDescent="0.3">
      <c r="B21" s="25" t="s">
        <v>69</v>
      </c>
      <c r="C21" s="47" t="s">
        <v>70</v>
      </c>
      <c r="D21" s="48"/>
      <c r="E21" s="47" t="s">
        <v>71</v>
      </c>
      <c r="F21" s="48"/>
      <c r="G21" s="47" t="s">
        <v>72</v>
      </c>
      <c r="H21" s="48"/>
      <c r="J21" s="26" t="s">
        <v>73</v>
      </c>
      <c r="N21" t="s">
        <v>74</v>
      </c>
      <c r="O21" t="s">
        <v>75</v>
      </c>
      <c r="S21" s="25" t="s">
        <v>69</v>
      </c>
      <c r="T21" s="47" t="s">
        <v>70</v>
      </c>
      <c r="U21" s="48"/>
      <c r="V21" s="47" t="s">
        <v>71</v>
      </c>
      <c r="W21" s="48"/>
      <c r="X21" s="47" t="s">
        <v>72</v>
      </c>
      <c r="Y21" s="48"/>
      <c r="AA21" s="26" t="s">
        <v>73</v>
      </c>
      <c r="AE21" t="s">
        <v>74</v>
      </c>
      <c r="AF21" t="s">
        <v>75</v>
      </c>
    </row>
    <row r="22" spans="2:32" x14ac:dyDescent="0.3">
      <c r="B22" s="27"/>
      <c r="C22" s="43" t="s">
        <v>141</v>
      </c>
      <c r="D22" s="29"/>
      <c r="E22" s="43" t="s">
        <v>141</v>
      </c>
      <c r="F22" s="29"/>
      <c r="G22" s="43" t="s">
        <v>142</v>
      </c>
      <c r="H22" s="29"/>
      <c r="J22" s="30" t="str" cm="1">
        <f t="array" ref="J22">IFERROR(IF(MIN(_xlfn._xlws.FILTER($H$22:$H$31-$F$22:$F$31,($H$22:$H$31&lt;&gt;"")*($F$22:$F$31&lt;&gt;"")))&lt;$F$39,IF(AND(N22&gt;0,O22&gt;=0,F22&gt;=CHOOSE($F$32,50,70,90),H22-F22&gt;=1177,H22-F22&lt;MIN(_xlfn._xlws.FILTER($H$22:$H$31,$H$22:$H$31&lt;&gt;""))),"該当","非該当"),"非該当"),"非該当")</f>
        <v>非該当</v>
      </c>
      <c r="N22" s="31">
        <f>F22-D22</f>
        <v>0</v>
      </c>
      <c r="O22" s="31">
        <f t="shared" ref="O22:O31" si="0">H22-$F$40</f>
        <v>-1256</v>
      </c>
      <c r="S22" s="27" t="s">
        <v>91</v>
      </c>
      <c r="T22" s="28" t="s">
        <v>76</v>
      </c>
      <c r="U22" s="29">
        <v>75</v>
      </c>
      <c r="V22" s="28" t="s">
        <v>76</v>
      </c>
      <c r="W22" s="29">
        <v>80</v>
      </c>
      <c r="X22" s="28" t="s">
        <v>77</v>
      </c>
      <c r="Y22" s="29">
        <v>1255</v>
      </c>
      <c r="AA22" s="30" t="str">
        <f>IF(AE22&lt;=0,"非該当",IF(AF22&lt;=0,"非該当","該当"))</f>
        <v>該当</v>
      </c>
      <c r="AB22" s="6"/>
      <c r="AC22" s="6" t="s">
        <v>97</v>
      </c>
      <c r="AE22" s="31">
        <f>W22-U22</f>
        <v>5</v>
      </c>
      <c r="AF22" s="31">
        <f>Y22-$W$40</f>
        <v>2</v>
      </c>
    </row>
    <row r="23" spans="2:32" x14ac:dyDescent="0.3">
      <c r="B23" s="27"/>
      <c r="C23" s="43" t="s">
        <v>141</v>
      </c>
      <c r="D23" s="29"/>
      <c r="E23" s="43" t="s">
        <v>141</v>
      </c>
      <c r="F23" s="29"/>
      <c r="G23" s="43" t="s">
        <v>142</v>
      </c>
      <c r="H23" s="29"/>
      <c r="J23" s="30" t="str" cm="1">
        <f t="array" ref="J23">IFERROR(IF(MIN(_xlfn._xlws.FILTER($H$22:$H$31-$F$22:$F$31,($H$22:$H$31&lt;&gt;"")*($F$22:$F$31&lt;&gt;"")))&lt;$F$39,IF(AND(N23&gt;0,O23&gt;=0,F23&gt;=CHOOSE($F$32,50,70,90),H23-F23&gt;=1177,H23-F23&lt;MIN(_xlfn._xlws.FILTER($H$22:$H$31,$H$22:$H$31&lt;&gt;""))),"該当","非該当"),"非該当"),"非該当")</f>
        <v>非該当</v>
      </c>
      <c r="N23" s="31">
        <f t="shared" ref="N23:N31" si="1">F23-D23</f>
        <v>0</v>
      </c>
      <c r="O23" s="31">
        <f t="shared" si="0"/>
        <v>-1256</v>
      </c>
      <c r="S23" s="27" t="s">
        <v>92</v>
      </c>
      <c r="T23" s="28" t="s">
        <v>76</v>
      </c>
      <c r="U23" s="29">
        <v>75</v>
      </c>
      <c r="V23" s="28" t="s">
        <v>76</v>
      </c>
      <c r="W23" s="29">
        <v>80</v>
      </c>
      <c r="X23" s="28" t="s">
        <v>77</v>
      </c>
      <c r="Y23" s="29">
        <v>1253</v>
      </c>
      <c r="AA23" s="30" t="str">
        <f t="shared" ref="AA23:AA31" si="2">IF(AE23&lt;=0,"非該当",IF(AF23&lt;=0,"非該当","該当"))</f>
        <v>非該当</v>
      </c>
      <c r="AB23" s="6"/>
      <c r="AC23" s="6" t="s">
        <v>98</v>
      </c>
      <c r="AE23" s="31">
        <f t="shared" ref="AE23:AE31" si="3">W23-U23</f>
        <v>5</v>
      </c>
      <c r="AF23" s="31">
        <f t="shared" ref="AF23:AF31" si="4">Y23-$W$40</f>
        <v>0</v>
      </c>
    </row>
    <row r="24" spans="2:32" x14ac:dyDescent="0.3">
      <c r="B24" s="27"/>
      <c r="C24" s="43" t="s">
        <v>141</v>
      </c>
      <c r="D24" s="29"/>
      <c r="E24" s="43" t="s">
        <v>141</v>
      </c>
      <c r="F24" s="29"/>
      <c r="G24" s="43" t="s">
        <v>142</v>
      </c>
      <c r="H24" s="29"/>
      <c r="J24" s="30" t="str" cm="1">
        <f t="array" ref="J24">IFERROR(IF(MIN(_xlfn._xlws.FILTER($H$22:$H$31-$F$22:$F$31,($H$22:$H$31&lt;&gt;"")*($F$22:$F$31&lt;&gt;"")))&lt;$F$39,IF(AND(N24&gt;0,O24&gt;=0,F24&gt;=CHOOSE($F$32,50,70,90),H24-F24&gt;=1177,H24-F24&lt;MIN(_xlfn._xlws.FILTER($H$22:$H$31,$H$22:$H$31&lt;&gt;""))),"該当","非該当"),"非該当"),"非該当")</f>
        <v>非該当</v>
      </c>
      <c r="N24" s="31">
        <f t="shared" si="1"/>
        <v>0</v>
      </c>
      <c r="O24" s="31">
        <f t="shared" si="0"/>
        <v>-1256</v>
      </c>
      <c r="S24" s="27" t="s">
        <v>93</v>
      </c>
      <c r="T24" s="28" t="s">
        <v>76</v>
      </c>
      <c r="U24" s="29">
        <v>75</v>
      </c>
      <c r="V24" s="28" t="s">
        <v>76</v>
      </c>
      <c r="W24" s="29">
        <v>75</v>
      </c>
      <c r="X24" s="28" t="s">
        <v>77</v>
      </c>
      <c r="Y24" s="29">
        <v>1255</v>
      </c>
      <c r="AA24" s="30" t="str">
        <f t="shared" si="2"/>
        <v>非該当</v>
      </c>
      <c r="AC24" s="6" t="s">
        <v>99</v>
      </c>
      <c r="AE24" s="31">
        <f t="shared" si="3"/>
        <v>0</v>
      </c>
      <c r="AF24" s="31">
        <f t="shared" si="4"/>
        <v>2</v>
      </c>
    </row>
    <row r="25" spans="2:32" x14ac:dyDescent="0.3">
      <c r="B25" s="27"/>
      <c r="C25" s="43" t="s">
        <v>141</v>
      </c>
      <c r="D25" s="29"/>
      <c r="E25" s="43" t="s">
        <v>141</v>
      </c>
      <c r="F25" s="29"/>
      <c r="G25" s="43" t="s">
        <v>142</v>
      </c>
      <c r="H25" s="29"/>
      <c r="J25" s="30" t="str" cm="1">
        <f t="array" ref="J25">IFERROR(IF(MIN(_xlfn._xlws.FILTER($H$22:$H$31-$F$22:$F$31,($H$22:$H$31&lt;&gt;"")*($F$22:$F$31&lt;&gt;"")))&lt;$F$39,IF(AND(N25&gt;0,O25&gt;=0,F25&gt;=CHOOSE($F$32,50,70,90),H25-F25&gt;=1177,H25-F25&lt;MIN(_xlfn._xlws.FILTER($H$22:$H$31,$H$22:$H$31&lt;&gt;""))),"該当","非該当"),"非該当"),"非該当")</f>
        <v>非該当</v>
      </c>
      <c r="N25" s="31">
        <f t="shared" si="1"/>
        <v>0</v>
      </c>
      <c r="O25" s="31">
        <f t="shared" si="0"/>
        <v>-1256</v>
      </c>
      <c r="S25" s="27" t="s">
        <v>94</v>
      </c>
      <c r="T25" s="28" t="s">
        <v>76</v>
      </c>
      <c r="U25" s="29">
        <v>51</v>
      </c>
      <c r="V25" s="28" t="s">
        <v>76</v>
      </c>
      <c r="W25" s="29">
        <v>52</v>
      </c>
      <c r="X25" s="28" t="s">
        <v>77</v>
      </c>
      <c r="Y25" s="29">
        <v>1252</v>
      </c>
      <c r="AA25" s="30" t="str">
        <f t="shared" si="2"/>
        <v>非該当</v>
      </c>
      <c r="AE25" s="31">
        <f t="shared" si="3"/>
        <v>1</v>
      </c>
      <c r="AF25" s="31">
        <f t="shared" si="4"/>
        <v>-1</v>
      </c>
    </row>
    <row r="26" spans="2:32" x14ac:dyDescent="0.3">
      <c r="B26" s="27"/>
      <c r="C26" s="43" t="s">
        <v>76</v>
      </c>
      <c r="D26" s="29"/>
      <c r="E26" s="43" t="s">
        <v>76</v>
      </c>
      <c r="F26" s="29"/>
      <c r="G26" s="43" t="s">
        <v>77</v>
      </c>
      <c r="H26" s="29"/>
      <c r="J26" s="30" t="str" cm="1">
        <f t="array" ref="J26">IFERROR(IF(MIN(_xlfn._xlws.FILTER($H$22:$H$31-$F$22:$F$31,($H$22:$H$31&lt;&gt;"")*($F$22:$F$31&lt;&gt;"")))&lt;$F$39,IF(AND(N26&gt;0,O26&gt;=0,F26&gt;=CHOOSE($F$32,50,70,90),H26-F26&gt;=1177,H26-F26&lt;MIN(_xlfn._xlws.FILTER($H$22:$H$31,$H$22:$H$31&lt;&gt;""))),"該当","非該当"),"非該当"),"非該当")</f>
        <v>非該当</v>
      </c>
      <c r="N26" s="31">
        <f t="shared" si="1"/>
        <v>0</v>
      </c>
      <c r="O26" s="31">
        <f t="shared" si="0"/>
        <v>-1256</v>
      </c>
      <c r="S26" s="27" t="s">
        <v>95</v>
      </c>
      <c r="T26" s="28" t="s">
        <v>76</v>
      </c>
      <c r="U26" s="29">
        <v>95</v>
      </c>
      <c r="V26" s="28" t="s">
        <v>76</v>
      </c>
      <c r="W26" s="29"/>
      <c r="X26" s="28" t="s">
        <v>77</v>
      </c>
      <c r="Y26" s="29"/>
      <c r="AA26" s="30" t="str">
        <f t="shared" si="2"/>
        <v>非該当</v>
      </c>
      <c r="AE26" s="31">
        <f t="shared" si="3"/>
        <v>-95</v>
      </c>
      <c r="AF26" s="31">
        <f t="shared" si="4"/>
        <v>-1253</v>
      </c>
    </row>
    <row r="27" spans="2:32" x14ac:dyDescent="0.3">
      <c r="B27" s="27"/>
      <c r="C27" s="43" t="s">
        <v>76</v>
      </c>
      <c r="D27" s="29"/>
      <c r="E27" s="43" t="s">
        <v>76</v>
      </c>
      <c r="F27" s="29"/>
      <c r="G27" s="43" t="s">
        <v>77</v>
      </c>
      <c r="H27" s="29"/>
      <c r="J27" s="30" t="str" cm="1">
        <f t="array" ref="J27">IFERROR(IF(MIN(_xlfn._xlws.FILTER($H$22:$H$31-$F$22:$F$31,($H$22:$H$31&lt;&gt;"")*($F$22:$F$31&lt;&gt;"")))&lt;$F$39,IF(AND(N27&gt;0,O27&gt;=0,F27&gt;=CHOOSE($F$32,50,70,90),H27-F27&gt;=1177,H27-F27&lt;MIN(_xlfn._xlws.FILTER($H$22:$H$31,$H$22:$H$31&lt;&gt;""))),"該当","非該当"),"非該当"),"非該当")</f>
        <v>非該当</v>
      </c>
      <c r="N27" s="31">
        <f t="shared" si="1"/>
        <v>0</v>
      </c>
      <c r="O27" s="31">
        <f t="shared" si="0"/>
        <v>-1256</v>
      </c>
      <c r="S27" s="27"/>
      <c r="T27" s="28" t="s">
        <v>76</v>
      </c>
      <c r="U27" s="29"/>
      <c r="V27" s="28" t="s">
        <v>76</v>
      </c>
      <c r="W27" s="29"/>
      <c r="X27" s="28" t="s">
        <v>77</v>
      </c>
      <c r="Y27" s="29"/>
      <c r="AA27" s="30" t="str">
        <f t="shared" si="2"/>
        <v>非該当</v>
      </c>
      <c r="AE27" s="31">
        <f t="shared" si="3"/>
        <v>0</v>
      </c>
      <c r="AF27" s="31">
        <f t="shared" si="4"/>
        <v>-1253</v>
      </c>
    </row>
    <row r="28" spans="2:32" x14ac:dyDescent="0.3">
      <c r="B28" s="27"/>
      <c r="C28" s="43" t="s">
        <v>76</v>
      </c>
      <c r="D28" s="29"/>
      <c r="E28" s="43" t="s">
        <v>76</v>
      </c>
      <c r="F28" s="29"/>
      <c r="G28" s="43" t="s">
        <v>77</v>
      </c>
      <c r="H28" s="29"/>
      <c r="J28" s="30" t="str" cm="1">
        <f t="array" ref="J28">IFERROR(IF(MIN(_xlfn._xlws.FILTER($H$22:$H$31-$F$22:$F$31,($H$22:$H$31&lt;&gt;"")*($F$22:$F$31&lt;&gt;"")))&lt;$F$39,IF(AND(N28&gt;0,O28&gt;=0,F28&gt;=CHOOSE($F$32,50,70,90),H28-F28&gt;=1177,H28-F28&lt;MIN(_xlfn._xlws.FILTER($H$22:$H$31,$H$22:$H$31&lt;&gt;""))),"該当","非該当"),"非該当"),"非該当")</f>
        <v>非該当</v>
      </c>
      <c r="N28" s="31">
        <f t="shared" si="1"/>
        <v>0</v>
      </c>
      <c r="O28" s="31">
        <f t="shared" si="0"/>
        <v>-1256</v>
      </c>
      <c r="S28" s="27"/>
      <c r="T28" s="28" t="s">
        <v>76</v>
      </c>
      <c r="U28" s="29"/>
      <c r="V28" s="28" t="s">
        <v>76</v>
      </c>
      <c r="W28" s="29"/>
      <c r="X28" s="28" t="s">
        <v>77</v>
      </c>
      <c r="Y28" s="29"/>
      <c r="AA28" s="30" t="str">
        <f t="shared" si="2"/>
        <v>非該当</v>
      </c>
      <c r="AE28" s="31">
        <f t="shared" si="3"/>
        <v>0</v>
      </c>
      <c r="AF28" s="31">
        <f t="shared" si="4"/>
        <v>-1253</v>
      </c>
    </row>
    <row r="29" spans="2:32" x14ac:dyDescent="0.3">
      <c r="B29" s="27"/>
      <c r="C29" s="43" t="s">
        <v>76</v>
      </c>
      <c r="D29" s="29"/>
      <c r="E29" s="43" t="s">
        <v>76</v>
      </c>
      <c r="F29" s="29"/>
      <c r="G29" s="43" t="s">
        <v>77</v>
      </c>
      <c r="H29" s="29"/>
      <c r="J29" s="30" t="str" cm="1">
        <f t="array" ref="J29">IFERROR(IF(MIN(_xlfn._xlws.FILTER($H$22:$H$31-$F$22:$F$31,($H$22:$H$31&lt;&gt;"")*($F$22:$F$31&lt;&gt;"")))&lt;$F$39,IF(AND(N29&gt;0,O29&gt;=0,F29&gt;=CHOOSE($F$32,50,70,90),H29-F29&gt;=1177,H29-F29&lt;MIN(_xlfn._xlws.FILTER($H$22:$H$31,$H$22:$H$31&lt;&gt;""))),"該当","非該当"),"非該当"),"非該当")</f>
        <v>非該当</v>
      </c>
      <c r="N29" s="31">
        <f t="shared" si="1"/>
        <v>0</v>
      </c>
      <c r="O29" s="31">
        <f t="shared" si="0"/>
        <v>-1256</v>
      </c>
      <c r="S29" s="27"/>
      <c r="T29" s="28" t="s">
        <v>76</v>
      </c>
      <c r="U29" s="29"/>
      <c r="V29" s="28" t="s">
        <v>76</v>
      </c>
      <c r="W29" s="29"/>
      <c r="X29" s="28" t="s">
        <v>77</v>
      </c>
      <c r="Y29" s="29"/>
      <c r="AA29" s="30" t="str">
        <f t="shared" si="2"/>
        <v>非該当</v>
      </c>
      <c r="AE29" s="31">
        <f t="shared" si="3"/>
        <v>0</v>
      </c>
      <c r="AF29" s="31">
        <f t="shared" si="4"/>
        <v>-1253</v>
      </c>
    </row>
    <row r="30" spans="2:32" x14ac:dyDescent="0.3">
      <c r="B30" s="27"/>
      <c r="C30" s="43" t="s">
        <v>76</v>
      </c>
      <c r="D30" s="29"/>
      <c r="E30" s="43" t="s">
        <v>76</v>
      </c>
      <c r="F30" s="29"/>
      <c r="G30" s="43" t="s">
        <v>77</v>
      </c>
      <c r="H30" s="29"/>
      <c r="J30" s="30" t="str" cm="1">
        <f t="array" ref="J30">IFERROR(IF(MIN(_xlfn._xlws.FILTER($H$22:$H$31-$F$22:$F$31,($H$22:$H$31&lt;&gt;"")*($F$22:$F$31&lt;&gt;"")))&lt;$F$39,IF(AND(N30&gt;0,O30&gt;=0,F30&gt;=CHOOSE($F$32,50,70,90),H30-F30&gt;=1177,H30-F30&lt;MIN(_xlfn._xlws.FILTER($H$22:$H$31,$H$22:$H$31&lt;&gt;""))),"該当","非該当"),"非該当"),"非該当")</f>
        <v>非該当</v>
      </c>
      <c r="N30" s="31">
        <f t="shared" si="1"/>
        <v>0</v>
      </c>
      <c r="O30" s="31">
        <f t="shared" si="0"/>
        <v>-1256</v>
      </c>
      <c r="S30" s="27"/>
      <c r="T30" s="28" t="s">
        <v>76</v>
      </c>
      <c r="U30" s="29"/>
      <c r="V30" s="28" t="s">
        <v>76</v>
      </c>
      <c r="W30" s="29"/>
      <c r="X30" s="28" t="s">
        <v>77</v>
      </c>
      <c r="Y30" s="29"/>
      <c r="AA30" s="30" t="str">
        <f t="shared" si="2"/>
        <v>非該当</v>
      </c>
      <c r="AE30" s="31">
        <f t="shared" si="3"/>
        <v>0</v>
      </c>
      <c r="AF30" s="31">
        <f t="shared" si="4"/>
        <v>-1253</v>
      </c>
    </row>
    <row r="31" spans="2:32" x14ac:dyDescent="0.3">
      <c r="B31" s="27"/>
      <c r="C31" s="43" t="s">
        <v>76</v>
      </c>
      <c r="D31" s="29"/>
      <c r="E31" s="43" t="s">
        <v>76</v>
      </c>
      <c r="F31" s="29"/>
      <c r="G31" s="43" t="s">
        <v>77</v>
      </c>
      <c r="H31" s="29"/>
      <c r="J31" s="30" t="str" cm="1">
        <f t="array" ref="J31">IFERROR(IF(MIN(_xlfn._xlws.FILTER($H$22:$H$31-$F$22:$F$31,($H$22:$H$31&lt;&gt;"")*($F$22:$F$31&lt;&gt;"")))&lt;$F$39,IF(AND(N31&gt;0,O31&gt;=0,F31&gt;=CHOOSE($F$32,50,70,90),H31-F31&gt;=1177,H31-F31&lt;MIN(_xlfn._xlws.FILTER($H$22:$H$31,$H$22:$H$31&lt;&gt;""))),"該当","非該当"),"非該当"),"非該当")</f>
        <v>非該当</v>
      </c>
      <c r="N31" s="31">
        <f t="shared" si="1"/>
        <v>0</v>
      </c>
      <c r="O31" s="31">
        <f t="shared" si="0"/>
        <v>-1256</v>
      </c>
      <c r="S31" s="27"/>
      <c r="T31" s="28" t="s">
        <v>76</v>
      </c>
      <c r="U31" s="29"/>
      <c r="V31" s="28" t="s">
        <v>76</v>
      </c>
      <c r="W31" s="29"/>
      <c r="X31" s="28" t="s">
        <v>77</v>
      </c>
      <c r="Y31" s="29"/>
      <c r="AA31" s="30" t="str">
        <f t="shared" si="2"/>
        <v>非該当</v>
      </c>
      <c r="AE31" s="31">
        <f t="shared" si="3"/>
        <v>0</v>
      </c>
      <c r="AF31" s="31">
        <f t="shared" si="4"/>
        <v>-1253</v>
      </c>
    </row>
    <row r="32" spans="2:32" x14ac:dyDescent="0.3">
      <c r="F32" s="46">
        <v>2</v>
      </c>
    </row>
    <row r="33" spans="2:29" x14ac:dyDescent="0.3">
      <c r="I33" s="32" t="s">
        <v>78</v>
      </c>
      <c r="J33" s="33">
        <f>COUNTIF($J$22:$J$31,"該当")</f>
        <v>0</v>
      </c>
      <c r="K33" t="s">
        <v>79</v>
      </c>
      <c r="Z33" s="32" t="s">
        <v>78</v>
      </c>
      <c r="AA33" s="33">
        <f>COUNTIF($J$22:$J$31,"該当")</f>
        <v>0</v>
      </c>
      <c r="AB33" t="s">
        <v>79</v>
      </c>
    </row>
    <row r="34" spans="2:29" ht="15.6" thickBot="1" x14ac:dyDescent="0.35">
      <c r="I34" s="32" t="s">
        <v>80</v>
      </c>
      <c r="J34" s="34">
        <f>賃金引上げチェックリスト_別紙!J105</f>
        <v>0</v>
      </c>
      <c r="K34" t="s">
        <v>81</v>
      </c>
      <c r="Z34" s="32" t="s">
        <v>80</v>
      </c>
      <c r="AA34" s="34">
        <f>賃金引上げチェックリスト_別紙!AA105</f>
        <v>0</v>
      </c>
      <c r="AB34" t="s">
        <v>81</v>
      </c>
    </row>
    <row r="35" spans="2:29" ht="15.6" thickBot="1" x14ac:dyDescent="0.35">
      <c r="I35" s="32" t="s">
        <v>78</v>
      </c>
      <c r="J35" s="35">
        <f>SUM(J33:J34)</f>
        <v>0</v>
      </c>
      <c r="K35" t="s">
        <v>82</v>
      </c>
      <c r="Z35" s="32" t="s">
        <v>78</v>
      </c>
      <c r="AA35" s="35">
        <f>SUM(AA33:AA34)</f>
        <v>0</v>
      </c>
      <c r="AB35" t="s">
        <v>82</v>
      </c>
      <c r="AC35" s="6" t="s">
        <v>100</v>
      </c>
    </row>
    <row r="36" spans="2:29" x14ac:dyDescent="0.3">
      <c r="AC36" s="6" t="s">
        <v>101</v>
      </c>
    </row>
    <row r="37" spans="2:29" x14ac:dyDescent="0.3">
      <c r="B37" s="23" t="s">
        <v>83</v>
      </c>
      <c r="F37" s="36" t="s">
        <v>68</v>
      </c>
      <c r="N37" t="s">
        <v>138</v>
      </c>
      <c r="O37" t="s">
        <v>139</v>
      </c>
      <c r="S37" s="23" t="s">
        <v>83</v>
      </c>
      <c r="W37" s="36" t="s">
        <v>68</v>
      </c>
      <c r="AC37" s="6" t="s">
        <v>102</v>
      </c>
    </row>
    <row r="38" spans="2:29" x14ac:dyDescent="0.3">
      <c r="B38" t="s">
        <v>137</v>
      </c>
      <c r="F38" s="29"/>
      <c r="G38" t="s">
        <v>85</v>
      </c>
      <c r="N38" s="45">
        <v>1177</v>
      </c>
      <c r="O38" s="31">
        <f>F38-N38</f>
        <v>-1177</v>
      </c>
      <c r="S38" t="s">
        <v>84</v>
      </c>
      <c r="W38" s="37">
        <v>1177</v>
      </c>
      <c r="X38" t="s">
        <v>85</v>
      </c>
    </row>
    <row r="39" spans="2:29" ht="15.6" thickBot="1" x14ac:dyDescent="0.35">
      <c r="B39" t="s">
        <v>136</v>
      </c>
      <c r="F39" s="44">
        <v>1231</v>
      </c>
      <c r="G39" t="s">
        <v>87</v>
      </c>
      <c r="O39" s="31"/>
      <c r="S39" t="s">
        <v>86</v>
      </c>
      <c r="W39" s="38">
        <v>1227</v>
      </c>
      <c r="X39" t="s">
        <v>87</v>
      </c>
      <c r="Z39" s="6" t="s">
        <v>96</v>
      </c>
    </row>
    <row r="40" spans="2:29" ht="15.6" thickBot="1" x14ac:dyDescent="0.35">
      <c r="B40" t="s">
        <v>88</v>
      </c>
      <c r="F40" s="39">
        <f>ROUNDUP(F39*102%,0)</f>
        <v>1256</v>
      </c>
      <c r="G40" t="s">
        <v>89</v>
      </c>
      <c r="O40" t="s">
        <v>140</v>
      </c>
      <c r="S40" t="s">
        <v>88</v>
      </c>
      <c r="W40" s="39">
        <f>ROUND(W39*102%,0)+1</f>
        <v>1253</v>
      </c>
      <c r="X40" t="s">
        <v>89</v>
      </c>
    </row>
    <row r="41" spans="2:29" x14ac:dyDescent="0.3">
      <c r="O41" s="31">
        <f>F39-F38</f>
        <v>1231</v>
      </c>
    </row>
  </sheetData>
  <mergeCells count="6">
    <mergeCell ref="T21:U21"/>
    <mergeCell ref="V21:W21"/>
    <mergeCell ref="X21:Y21"/>
    <mergeCell ref="C21:D21"/>
    <mergeCell ref="E21:F21"/>
    <mergeCell ref="G21:H21"/>
  </mergeCells>
  <phoneticPr fontId="5"/>
  <conditionalFormatting sqref="J22:J31">
    <cfRule type="cellIs" dxfId="3" priority="2" operator="equal">
      <formula>"非該当"</formula>
    </cfRule>
  </conditionalFormatting>
  <conditionalFormatting sqref="AA22:AA31">
    <cfRule type="cellIs" dxfId="2" priority="1" operator="equal">
      <formula>"非該当"</formula>
    </cfRule>
  </conditionalFormatting>
  <pageMargins left="0.7" right="0.7" top="0.75" bottom="0.75" header="0.3" footer="0.3"/>
  <pageSetup paperSize="9" scale="77" orientation="portrait" r:id="rId1"/>
  <colBreaks count="1" manualBreakCount="1">
    <brk id="1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AB0B9-A7DC-4E8E-9175-4C72E39DADEA}">
  <sheetPr>
    <tabColor theme="9" tint="0.79998168889431442"/>
  </sheetPr>
  <dimension ref="B1:N110"/>
  <sheetViews>
    <sheetView view="pageBreakPreview" zoomScale="80" zoomScaleNormal="100" zoomScaleSheetLayoutView="80" workbookViewId="0">
      <pane xSplit="1" ySplit="3" topLeftCell="B4" activePane="bottomRight" state="frozen"/>
      <selection activeCell="P41" sqref="P41:Y42"/>
      <selection pane="topRight" activeCell="P41" sqref="P41:Y42"/>
      <selection pane="bottomLeft" activeCell="P41" sqref="P41:Y42"/>
      <selection pane="bottomRight" activeCell="B4" sqref="B4"/>
    </sheetView>
  </sheetViews>
  <sheetFormatPr defaultRowHeight="15" x14ac:dyDescent="0.3"/>
  <cols>
    <col min="1" max="1" width="2.6328125" customWidth="1"/>
    <col min="2" max="2" width="12.81640625" customWidth="1"/>
    <col min="3" max="12" width="8.7265625" customWidth="1"/>
    <col min="13" max="14" width="8.7265625" hidden="1" customWidth="1"/>
    <col min="15" max="30" width="8.7265625" customWidth="1"/>
  </cols>
  <sheetData>
    <row r="1" spans="2:14" x14ac:dyDescent="0.3">
      <c r="B1" t="s">
        <v>90</v>
      </c>
    </row>
    <row r="2" spans="2:14" x14ac:dyDescent="0.3">
      <c r="B2" s="23" t="s">
        <v>67</v>
      </c>
      <c r="H2" s="24" t="s">
        <v>68</v>
      </c>
    </row>
    <row r="3" spans="2:14" ht="43.8" x14ac:dyDescent="0.3">
      <c r="B3" s="25" t="s">
        <v>69</v>
      </c>
      <c r="C3" s="47" t="s">
        <v>70</v>
      </c>
      <c r="D3" s="48"/>
      <c r="E3" s="47" t="s">
        <v>71</v>
      </c>
      <c r="F3" s="48"/>
      <c r="G3" s="47" t="s">
        <v>72</v>
      </c>
      <c r="H3" s="48"/>
      <c r="J3" s="26" t="s">
        <v>73</v>
      </c>
    </row>
    <row r="4" spans="2:14" x14ac:dyDescent="0.3">
      <c r="B4" s="27"/>
      <c r="C4" s="43" t="s">
        <v>76</v>
      </c>
      <c r="D4" s="29"/>
      <c r="E4" s="43" t="s">
        <v>76</v>
      </c>
      <c r="F4" s="29"/>
      <c r="G4" s="43" t="s">
        <v>77</v>
      </c>
      <c r="H4" s="29"/>
      <c r="J4" s="30" t="str" cm="1">
        <f t="array" ref="J4">IFERROR(IF(MIN(_xlfn._xlws.FILTER($H$4:$H$103-$F$4:$F$103,($H$4:$H$103&lt;&gt;"")*($F$4:$F$103&lt;&gt;"")))&lt;$F$109,IF(AND(M4&gt;0,N4&gt;=0,F4&gt;=CHOOSE(賃金引上げチェックリスト!$F$32,50,70,90),H4-F4&gt;=1177,H4-F4&lt;MIN(_xlfn._xlws.FILTER($H$4:$H$103,$H$4:$H$103&lt;&gt;""))),"該当","非該当"),"非該当"),"非該当")</f>
        <v>非該当</v>
      </c>
      <c r="M4" s="31">
        <f t="shared" ref="M4:M103" si="0">F4-D4</f>
        <v>0</v>
      </c>
      <c r="N4" s="31">
        <f t="shared" ref="N4:N67" si="1">H4-$F$110</f>
        <v>-1256</v>
      </c>
    </row>
    <row r="5" spans="2:14" x14ac:dyDescent="0.3">
      <c r="B5" s="27"/>
      <c r="C5" s="43" t="s">
        <v>76</v>
      </c>
      <c r="D5" s="29"/>
      <c r="E5" s="43" t="s">
        <v>76</v>
      </c>
      <c r="F5" s="29"/>
      <c r="G5" s="43" t="s">
        <v>77</v>
      </c>
      <c r="H5" s="29"/>
      <c r="J5" s="30" t="str" cm="1">
        <f t="array" ref="J5">IFERROR(IF(MIN(_xlfn._xlws.FILTER($H$4:$H$103-$F$4:$F$103,($H$4:$H$103&lt;&gt;"")*($F$4:$F$103&lt;&gt;"")))&lt;$F$109,IF(AND(M5&gt;0,N5&gt;=0,F5&gt;=CHOOSE(賃金引上げチェックリスト!$F$32,50,70,90),H5-F5&gt;=1177,H5-F5&lt;MIN(_xlfn._xlws.FILTER($H$4:$H$103,$H$4:$H$103&lt;&gt;""))),"該当","非該当"),"非該当"),"非該当")</f>
        <v>非該当</v>
      </c>
      <c r="M5" s="31">
        <f t="shared" si="0"/>
        <v>0</v>
      </c>
      <c r="N5" s="31">
        <f t="shared" si="1"/>
        <v>-1256</v>
      </c>
    </row>
    <row r="6" spans="2:14" x14ac:dyDescent="0.3">
      <c r="B6" s="27"/>
      <c r="C6" s="43" t="s">
        <v>76</v>
      </c>
      <c r="D6" s="29"/>
      <c r="E6" s="43" t="s">
        <v>76</v>
      </c>
      <c r="F6" s="29"/>
      <c r="G6" s="43" t="s">
        <v>77</v>
      </c>
      <c r="H6" s="29"/>
      <c r="J6" s="30" t="str" cm="1">
        <f t="array" ref="J6">IFERROR(IF(MIN(_xlfn._xlws.FILTER($H$4:$H$103-$F$4:$F$103,($H$4:$H$103&lt;&gt;"")*($F$4:$F$103&lt;&gt;"")))&lt;$F$109,IF(AND(M6&gt;0,N6&gt;=0,F6&gt;=CHOOSE(賃金引上げチェックリスト!$F$32,50,70,90),H6-F6&gt;=1177,H6-F6&lt;MIN(_xlfn._xlws.FILTER($H$4:$H$103,$H$4:$H$103&lt;&gt;""))),"該当","非該当"),"非該当"),"非該当")</f>
        <v>非該当</v>
      </c>
      <c r="M6" s="31">
        <f t="shared" si="0"/>
        <v>0</v>
      </c>
      <c r="N6" s="31">
        <f t="shared" si="1"/>
        <v>-1256</v>
      </c>
    </row>
    <row r="7" spans="2:14" x14ac:dyDescent="0.3">
      <c r="B7" s="27"/>
      <c r="C7" s="43" t="s">
        <v>76</v>
      </c>
      <c r="D7" s="29"/>
      <c r="E7" s="43" t="s">
        <v>76</v>
      </c>
      <c r="F7" s="29"/>
      <c r="G7" s="43" t="s">
        <v>77</v>
      </c>
      <c r="H7" s="29"/>
      <c r="J7" s="30" t="str" cm="1">
        <f t="array" ref="J7">IFERROR(IF(MIN(_xlfn._xlws.FILTER($H$4:$H$103-$F$4:$F$103,($H$4:$H$103&lt;&gt;"")*($F$4:$F$103&lt;&gt;"")))&lt;$F$109,IF(AND(M7&gt;0,N7&gt;=0,F7&gt;=CHOOSE(賃金引上げチェックリスト!$F$32,50,70,90),H7-F7&gt;=1177,H7-F7&lt;MIN(_xlfn._xlws.FILTER($H$4:$H$103,$H$4:$H$103&lt;&gt;""))),"該当","非該当"),"非該当"),"非該当")</f>
        <v>非該当</v>
      </c>
      <c r="M7" s="31">
        <f t="shared" si="0"/>
        <v>0</v>
      </c>
      <c r="N7" s="31">
        <f t="shared" si="1"/>
        <v>-1256</v>
      </c>
    </row>
    <row r="8" spans="2:14" x14ac:dyDescent="0.3">
      <c r="B8" s="27"/>
      <c r="C8" s="43" t="s">
        <v>76</v>
      </c>
      <c r="D8" s="29"/>
      <c r="E8" s="43" t="s">
        <v>76</v>
      </c>
      <c r="F8" s="29"/>
      <c r="G8" s="43" t="s">
        <v>77</v>
      </c>
      <c r="H8" s="29"/>
      <c r="J8" s="30" t="str" cm="1">
        <f t="array" ref="J8">IFERROR(IF(MIN(_xlfn._xlws.FILTER($H$4:$H$103-$F$4:$F$103,($H$4:$H$103&lt;&gt;"")*($F$4:$F$103&lt;&gt;"")))&lt;$F$109,IF(AND(M8&gt;0,N8&gt;=0,F8&gt;=CHOOSE(賃金引上げチェックリスト!$F$32,50,70,90),H8-F8&gt;=1177,H8-F8&lt;MIN(_xlfn._xlws.FILTER($H$4:$H$103,$H$4:$H$103&lt;&gt;""))),"該当","非該当"),"非該当"),"非該当")</f>
        <v>非該当</v>
      </c>
      <c r="M8" s="31">
        <f t="shared" si="0"/>
        <v>0</v>
      </c>
      <c r="N8" s="31">
        <f t="shared" si="1"/>
        <v>-1256</v>
      </c>
    </row>
    <row r="9" spans="2:14" x14ac:dyDescent="0.3">
      <c r="B9" s="27"/>
      <c r="C9" s="43" t="s">
        <v>76</v>
      </c>
      <c r="D9" s="29"/>
      <c r="E9" s="43" t="s">
        <v>76</v>
      </c>
      <c r="F9" s="29"/>
      <c r="G9" s="43" t="s">
        <v>77</v>
      </c>
      <c r="H9" s="29"/>
      <c r="J9" s="30" t="str" cm="1">
        <f t="array" ref="J9">IFERROR(IF(MIN(_xlfn._xlws.FILTER($H$4:$H$103-$F$4:$F$103,($H$4:$H$103&lt;&gt;"")*($F$4:$F$103&lt;&gt;"")))&lt;$F$109,IF(AND(M9&gt;0,N9&gt;=0,F9&gt;=CHOOSE(賃金引上げチェックリスト!$F$32,50,70,90),H9-F9&gt;=1177,H9-F9&lt;MIN(_xlfn._xlws.FILTER($H$4:$H$103,$H$4:$H$103&lt;&gt;""))),"該当","非該当"),"非該当"),"非該当")</f>
        <v>非該当</v>
      </c>
      <c r="M9" s="31">
        <f t="shared" si="0"/>
        <v>0</v>
      </c>
      <c r="N9" s="31">
        <f t="shared" si="1"/>
        <v>-1256</v>
      </c>
    </row>
    <row r="10" spans="2:14" x14ac:dyDescent="0.3">
      <c r="B10" s="27"/>
      <c r="C10" s="43" t="s">
        <v>76</v>
      </c>
      <c r="D10" s="29"/>
      <c r="E10" s="43" t="s">
        <v>76</v>
      </c>
      <c r="F10" s="29"/>
      <c r="G10" s="43" t="s">
        <v>77</v>
      </c>
      <c r="H10" s="29"/>
      <c r="J10" s="30" t="str" cm="1">
        <f t="array" ref="J10">IFERROR(IF(MIN(_xlfn._xlws.FILTER($H$4:$H$103-$F$4:$F$103,($H$4:$H$103&lt;&gt;"")*($F$4:$F$103&lt;&gt;"")))&lt;$F$109,IF(AND(M10&gt;0,N10&gt;=0,F10&gt;=CHOOSE(賃金引上げチェックリスト!$F$32,50,70,90),H10-F10&gt;=1177,H10-F10&lt;MIN(_xlfn._xlws.FILTER($H$4:$H$103,$H$4:$H$103&lt;&gt;""))),"該当","非該当"),"非該当"),"非該当")</f>
        <v>非該当</v>
      </c>
      <c r="M10" s="31">
        <f t="shared" si="0"/>
        <v>0</v>
      </c>
      <c r="N10" s="31">
        <f t="shared" si="1"/>
        <v>-1256</v>
      </c>
    </row>
    <row r="11" spans="2:14" x14ac:dyDescent="0.3">
      <c r="B11" s="27"/>
      <c r="C11" s="43" t="s">
        <v>76</v>
      </c>
      <c r="D11" s="29"/>
      <c r="E11" s="43" t="s">
        <v>76</v>
      </c>
      <c r="F11" s="29"/>
      <c r="G11" s="43" t="s">
        <v>77</v>
      </c>
      <c r="H11" s="29"/>
      <c r="J11" s="30" t="str" cm="1">
        <f t="array" ref="J11">IFERROR(IF(MIN(_xlfn._xlws.FILTER($H$4:$H$103-$F$4:$F$103,($H$4:$H$103&lt;&gt;"")*($F$4:$F$103&lt;&gt;"")))&lt;$F$109,IF(AND(M11&gt;0,N11&gt;=0,F11&gt;=CHOOSE(賃金引上げチェックリスト!$F$32,50,70,90),H11-F11&gt;=1177,H11-F11&lt;MIN(_xlfn._xlws.FILTER($H$4:$H$103,$H$4:$H$103&lt;&gt;""))),"該当","非該当"),"非該当"),"非該当")</f>
        <v>非該当</v>
      </c>
      <c r="M11" s="31">
        <f t="shared" si="0"/>
        <v>0</v>
      </c>
      <c r="N11" s="31">
        <f t="shared" si="1"/>
        <v>-1256</v>
      </c>
    </row>
    <row r="12" spans="2:14" x14ac:dyDescent="0.3">
      <c r="B12" s="27"/>
      <c r="C12" s="43" t="s">
        <v>76</v>
      </c>
      <c r="D12" s="29"/>
      <c r="E12" s="43" t="s">
        <v>76</v>
      </c>
      <c r="F12" s="29"/>
      <c r="G12" s="43" t="s">
        <v>77</v>
      </c>
      <c r="H12" s="29"/>
      <c r="J12" s="30" t="str" cm="1">
        <f t="array" ref="J12">IFERROR(IF(MIN(_xlfn._xlws.FILTER($H$4:$H$103-$F$4:$F$103,($H$4:$H$103&lt;&gt;"")*($F$4:$F$103&lt;&gt;"")))&lt;$F$109,IF(AND(M12&gt;0,N12&gt;=0,F12&gt;=CHOOSE(賃金引上げチェックリスト!$F$32,50,70,90),H12-F12&gt;=1177,H12-F12&lt;MIN(_xlfn._xlws.FILTER($H$4:$H$103,$H$4:$H$103&lt;&gt;""))),"該当","非該当"),"非該当"),"非該当")</f>
        <v>非該当</v>
      </c>
      <c r="M12" s="31">
        <f t="shared" si="0"/>
        <v>0</v>
      </c>
      <c r="N12" s="31">
        <f t="shared" si="1"/>
        <v>-1256</v>
      </c>
    </row>
    <row r="13" spans="2:14" x14ac:dyDescent="0.3">
      <c r="B13" s="27"/>
      <c r="C13" s="43" t="s">
        <v>76</v>
      </c>
      <c r="D13" s="29"/>
      <c r="E13" s="43" t="s">
        <v>76</v>
      </c>
      <c r="F13" s="29"/>
      <c r="G13" s="43" t="s">
        <v>77</v>
      </c>
      <c r="H13" s="29"/>
      <c r="J13" s="30" t="str" cm="1">
        <f t="array" ref="J13">IFERROR(IF(MIN(_xlfn._xlws.FILTER($H$4:$H$103-$F$4:$F$103,($H$4:$H$103&lt;&gt;"")*($F$4:$F$103&lt;&gt;"")))&lt;$F$109,IF(AND(M13&gt;0,N13&gt;=0,F13&gt;=CHOOSE(賃金引上げチェックリスト!$F$32,50,70,90),H13-F13&gt;=1177,H13-F13&lt;MIN(_xlfn._xlws.FILTER($H$4:$H$103,$H$4:$H$103&lt;&gt;""))),"該当","非該当"),"非該当"),"非該当")</f>
        <v>非該当</v>
      </c>
      <c r="M13" s="31">
        <f t="shared" si="0"/>
        <v>0</v>
      </c>
      <c r="N13" s="31">
        <f t="shared" si="1"/>
        <v>-1256</v>
      </c>
    </row>
    <row r="14" spans="2:14" x14ac:dyDescent="0.3">
      <c r="B14" s="27"/>
      <c r="C14" s="28" t="s">
        <v>76</v>
      </c>
      <c r="D14" s="29"/>
      <c r="E14" s="28" t="s">
        <v>76</v>
      </c>
      <c r="F14" s="29"/>
      <c r="G14" s="28" t="s">
        <v>77</v>
      </c>
      <c r="H14" s="29"/>
      <c r="J14" s="30" t="str" cm="1">
        <f t="array" ref="J14">IFERROR(IF(MIN(_xlfn._xlws.FILTER($H$4:$H$103-$F$4:$F$103,($H$4:$H$103&lt;&gt;"")*($F$4:$F$103&lt;&gt;"")))&lt;$F$109,IF(AND(M14&gt;0,N14&gt;=0,F14&gt;=CHOOSE(賃金引上げチェックリスト!$F$32,50,70,90),H14-F14&gt;=1177,H14-F14&lt;MIN(_xlfn._xlws.FILTER($H$4:$H$103,$H$4:$H$103&lt;&gt;""))),"該当","非該当"),"非該当"),"非該当")</f>
        <v>非該当</v>
      </c>
      <c r="M14" s="31">
        <f t="shared" si="0"/>
        <v>0</v>
      </c>
      <c r="N14" s="31">
        <f t="shared" si="1"/>
        <v>-1256</v>
      </c>
    </row>
    <row r="15" spans="2:14" x14ac:dyDescent="0.3">
      <c r="B15" s="27"/>
      <c r="C15" s="28" t="s">
        <v>76</v>
      </c>
      <c r="D15" s="29"/>
      <c r="E15" s="28" t="s">
        <v>76</v>
      </c>
      <c r="F15" s="29"/>
      <c r="G15" s="28" t="s">
        <v>77</v>
      </c>
      <c r="H15" s="29"/>
      <c r="J15" s="30" t="str" cm="1">
        <f t="array" ref="J15">IFERROR(IF(MIN(_xlfn._xlws.FILTER($H$4:$H$103-$F$4:$F$103,($H$4:$H$103&lt;&gt;"")*($F$4:$F$103&lt;&gt;"")))&lt;$F$109,IF(AND(M15&gt;0,N15&gt;=0,F15&gt;=CHOOSE(賃金引上げチェックリスト!$F$32,50,70,90),H15-F15&gt;=1177,H15-F15&lt;MIN(_xlfn._xlws.FILTER($H$4:$H$103,$H$4:$H$103&lt;&gt;""))),"該当","非該当"),"非該当"),"非該当")</f>
        <v>非該当</v>
      </c>
      <c r="M15" s="31">
        <f t="shared" si="0"/>
        <v>0</v>
      </c>
      <c r="N15" s="31">
        <f t="shared" si="1"/>
        <v>-1256</v>
      </c>
    </row>
    <row r="16" spans="2:14" x14ac:dyDescent="0.3">
      <c r="B16" s="27"/>
      <c r="C16" s="28" t="s">
        <v>76</v>
      </c>
      <c r="D16" s="29"/>
      <c r="E16" s="28" t="s">
        <v>76</v>
      </c>
      <c r="F16" s="29"/>
      <c r="G16" s="28" t="s">
        <v>77</v>
      </c>
      <c r="H16" s="29"/>
      <c r="J16" s="30" t="str" cm="1">
        <f t="array" ref="J16">IFERROR(IF(MIN(_xlfn._xlws.FILTER($H$4:$H$103-$F$4:$F$103,($H$4:$H$103&lt;&gt;"")*($F$4:$F$103&lt;&gt;"")))&lt;$F$109,IF(AND(M16&gt;0,N16&gt;=0,F16&gt;=CHOOSE(賃金引上げチェックリスト!$F$32,50,70,90),H16-F16&gt;=1177,H16-F16&lt;MIN(_xlfn._xlws.FILTER($H$4:$H$103,$H$4:$H$103&lt;&gt;""))),"該当","非該当"),"非該当"),"非該当")</f>
        <v>非該当</v>
      </c>
      <c r="M16" s="31">
        <f t="shared" si="0"/>
        <v>0</v>
      </c>
      <c r="N16" s="31">
        <f t="shared" si="1"/>
        <v>-1256</v>
      </c>
    </row>
    <row r="17" spans="2:14" x14ac:dyDescent="0.3">
      <c r="B17" s="27"/>
      <c r="C17" s="28" t="s">
        <v>76</v>
      </c>
      <c r="D17" s="29"/>
      <c r="E17" s="28" t="s">
        <v>76</v>
      </c>
      <c r="F17" s="29"/>
      <c r="G17" s="28" t="s">
        <v>77</v>
      </c>
      <c r="H17" s="29"/>
      <c r="J17" s="30" t="str" cm="1">
        <f t="array" ref="J17">IFERROR(IF(MIN(_xlfn._xlws.FILTER($H$4:$H$103-$F$4:$F$103,($H$4:$H$103&lt;&gt;"")*($F$4:$F$103&lt;&gt;"")))&lt;$F$109,IF(AND(M17&gt;0,N17&gt;=0,F17&gt;=CHOOSE(賃金引上げチェックリスト!$F$32,50,70,90),H17-F17&gt;=1177,H17-F17&lt;MIN(_xlfn._xlws.FILTER($H$4:$H$103,$H$4:$H$103&lt;&gt;""))),"該当","非該当"),"非該当"),"非該当")</f>
        <v>非該当</v>
      </c>
      <c r="M17" s="31">
        <f t="shared" si="0"/>
        <v>0</v>
      </c>
      <c r="N17" s="31">
        <f t="shared" si="1"/>
        <v>-1256</v>
      </c>
    </row>
    <row r="18" spans="2:14" x14ac:dyDescent="0.3">
      <c r="B18" s="27"/>
      <c r="C18" s="28" t="s">
        <v>76</v>
      </c>
      <c r="D18" s="29"/>
      <c r="E18" s="28" t="s">
        <v>76</v>
      </c>
      <c r="F18" s="29"/>
      <c r="G18" s="28" t="s">
        <v>77</v>
      </c>
      <c r="H18" s="29"/>
      <c r="J18" s="30" t="str" cm="1">
        <f t="array" ref="J18">IFERROR(IF(MIN(_xlfn._xlws.FILTER($H$4:$H$103-$F$4:$F$103,($H$4:$H$103&lt;&gt;"")*($F$4:$F$103&lt;&gt;"")))&lt;$F$109,IF(AND(M18&gt;0,N18&gt;=0,F18&gt;=CHOOSE(賃金引上げチェックリスト!$F$32,50,70,90),H18-F18&gt;=1177,H18-F18&lt;MIN(_xlfn._xlws.FILTER($H$4:$H$103,$H$4:$H$103&lt;&gt;""))),"該当","非該当"),"非該当"),"非該当")</f>
        <v>非該当</v>
      </c>
      <c r="M18" s="31">
        <f t="shared" si="0"/>
        <v>0</v>
      </c>
      <c r="N18" s="31">
        <f t="shared" si="1"/>
        <v>-1256</v>
      </c>
    </row>
    <row r="19" spans="2:14" x14ac:dyDescent="0.3">
      <c r="B19" s="27"/>
      <c r="C19" s="28" t="s">
        <v>76</v>
      </c>
      <c r="D19" s="29"/>
      <c r="E19" s="28" t="s">
        <v>76</v>
      </c>
      <c r="F19" s="29"/>
      <c r="G19" s="28" t="s">
        <v>77</v>
      </c>
      <c r="H19" s="29"/>
      <c r="J19" s="30" t="str" cm="1">
        <f t="array" ref="J19">IFERROR(IF(MIN(_xlfn._xlws.FILTER($H$4:$H$103-$F$4:$F$103,($H$4:$H$103&lt;&gt;"")*($F$4:$F$103&lt;&gt;"")))&lt;$F$109,IF(AND(M19&gt;0,N19&gt;=0,F19&gt;=CHOOSE(賃金引上げチェックリスト!$F$32,50,70,90),H19-F19&gt;=1177,H19-F19&lt;MIN(_xlfn._xlws.FILTER($H$4:$H$103,$H$4:$H$103&lt;&gt;""))),"該当","非該当"),"非該当"),"非該当")</f>
        <v>非該当</v>
      </c>
      <c r="M19" s="31">
        <f t="shared" si="0"/>
        <v>0</v>
      </c>
      <c r="N19" s="31">
        <f t="shared" si="1"/>
        <v>-1256</v>
      </c>
    </row>
    <row r="20" spans="2:14" x14ac:dyDescent="0.3">
      <c r="B20" s="27"/>
      <c r="C20" s="28" t="s">
        <v>76</v>
      </c>
      <c r="D20" s="29"/>
      <c r="E20" s="28" t="s">
        <v>76</v>
      </c>
      <c r="F20" s="29"/>
      <c r="G20" s="28" t="s">
        <v>77</v>
      </c>
      <c r="H20" s="29"/>
      <c r="J20" s="30" t="str" cm="1">
        <f t="array" ref="J20">IFERROR(IF(MIN(_xlfn._xlws.FILTER($H$4:$H$103-$F$4:$F$103,($H$4:$H$103&lt;&gt;"")*($F$4:$F$103&lt;&gt;"")))&lt;$F$109,IF(AND(M20&gt;0,N20&gt;=0,F20&gt;=CHOOSE(賃金引上げチェックリスト!$F$32,50,70,90),H20-F20&gt;=1177,H20-F20&lt;MIN(_xlfn._xlws.FILTER($H$4:$H$103,$H$4:$H$103&lt;&gt;""))),"該当","非該当"),"非該当"),"非該当")</f>
        <v>非該当</v>
      </c>
      <c r="M20" s="31">
        <f t="shared" si="0"/>
        <v>0</v>
      </c>
      <c r="N20" s="31">
        <f t="shared" si="1"/>
        <v>-1256</v>
      </c>
    </row>
    <row r="21" spans="2:14" x14ac:dyDescent="0.3">
      <c r="B21" s="27"/>
      <c r="C21" s="28" t="s">
        <v>76</v>
      </c>
      <c r="D21" s="29"/>
      <c r="E21" s="28" t="s">
        <v>76</v>
      </c>
      <c r="F21" s="29"/>
      <c r="G21" s="28" t="s">
        <v>77</v>
      </c>
      <c r="H21" s="29"/>
      <c r="J21" s="30" t="str" cm="1">
        <f t="array" ref="J21">IFERROR(IF(MIN(_xlfn._xlws.FILTER($H$4:$H$103-$F$4:$F$103,($H$4:$H$103&lt;&gt;"")*($F$4:$F$103&lt;&gt;"")))&lt;$F$109,IF(AND(M21&gt;0,N21&gt;=0,F21&gt;=CHOOSE(賃金引上げチェックリスト!$F$32,50,70,90),H21-F21&gt;=1177,H21-F21&lt;MIN(_xlfn._xlws.FILTER($H$4:$H$103,$H$4:$H$103&lt;&gt;""))),"該当","非該当"),"非該当"),"非該当")</f>
        <v>非該当</v>
      </c>
      <c r="M21" s="31">
        <f t="shared" si="0"/>
        <v>0</v>
      </c>
      <c r="N21" s="31">
        <f t="shared" si="1"/>
        <v>-1256</v>
      </c>
    </row>
    <row r="22" spans="2:14" x14ac:dyDescent="0.3">
      <c r="B22" s="27"/>
      <c r="C22" s="28" t="s">
        <v>76</v>
      </c>
      <c r="D22" s="29"/>
      <c r="E22" s="28" t="s">
        <v>76</v>
      </c>
      <c r="F22" s="29"/>
      <c r="G22" s="28" t="s">
        <v>77</v>
      </c>
      <c r="H22" s="29"/>
      <c r="J22" s="30" t="str" cm="1">
        <f t="array" ref="J22">IFERROR(IF(MIN(_xlfn._xlws.FILTER($H$4:$H$103-$F$4:$F$103,($H$4:$H$103&lt;&gt;"")*($F$4:$F$103&lt;&gt;"")))&lt;$F$109,IF(AND(M22&gt;0,N22&gt;=0,F22&gt;=CHOOSE(賃金引上げチェックリスト!$F$32,50,70,90),H22-F22&gt;=1177,H22-F22&lt;MIN(_xlfn._xlws.FILTER($H$4:$H$103,$H$4:$H$103&lt;&gt;""))),"該当","非該当"),"非該当"),"非該当")</f>
        <v>非該当</v>
      </c>
      <c r="M22" s="31">
        <f t="shared" si="0"/>
        <v>0</v>
      </c>
      <c r="N22" s="31">
        <f t="shared" si="1"/>
        <v>-1256</v>
      </c>
    </row>
    <row r="23" spans="2:14" x14ac:dyDescent="0.3">
      <c r="B23" s="27"/>
      <c r="C23" s="28" t="s">
        <v>76</v>
      </c>
      <c r="D23" s="29"/>
      <c r="E23" s="28" t="s">
        <v>76</v>
      </c>
      <c r="F23" s="29"/>
      <c r="G23" s="28" t="s">
        <v>77</v>
      </c>
      <c r="H23" s="29"/>
      <c r="J23" s="30" t="str" cm="1">
        <f t="array" ref="J23">IFERROR(IF(MIN(_xlfn._xlws.FILTER($H$4:$H$103-$F$4:$F$103,($H$4:$H$103&lt;&gt;"")*($F$4:$F$103&lt;&gt;"")))&lt;$F$109,IF(AND(M23&gt;0,N23&gt;=0,F23&gt;=CHOOSE(賃金引上げチェックリスト!$F$32,50,70,90),H23-F23&gt;=1177,H23-F23&lt;MIN(_xlfn._xlws.FILTER($H$4:$H$103,$H$4:$H$103&lt;&gt;""))),"該当","非該当"),"非該当"),"非該当")</f>
        <v>非該当</v>
      </c>
      <c r="M23" s="31">
        <f t="shared" si="0"/>
        <v>0</v>
      </c>
      <c r="N23" s="31">
        <f t="shared" si="1"/>
        <v>-1256</v>
      </c>
    </row>
    <row r="24" spans="2:14" x14ac:dyDescent="0.3">
      <c r="B24" s="27"/>
      <c r="C24" s="28" t="s">
        <v>76</v>
      </c>
      <c r="D24" s="29"/>
      <c r="E24" s="28" t="s">
        <v>76</v>
      </c>
      <c r="F24" s="29"/>
      <c r="G24" s="28" t="s">
        <v>77</v>
      </c>
      <c r="H24" s="29"/>
      <c r="J24" s="30" t="str" cm="1">
        <f t="array" ref="J24">IFERROR(IF(MIN(_xlfn._xlws.FILTER($H$4:$H$103-$F$4:$F$103,($H$4:$H$103&lt;&gt;"")*($F$4:$F$103&lt;&gt;"")))&lt;$F$109,IF(AND(M24&gt;0,N24&gt;=0,F24&gt;=CHOOSE(賃金引上げチェックリスト!$F$32,50,70,90),H24-F24&gt;=1177,H24-F24&lt;MIN(_xlfn._xlws.FILTER($H$4:$H$103,$H$4:$H$103&lt;&gt;""))),"該当","非該当"),"非該当"),"非該当")</f>
        <v>非該当</v>
      </c>
      <c r="M24" s="31">
        <f t="shared" si="0"/>
        <v>0</v>
      </c>
      <c r="N24" s="31">
        <f t="shared" si="1"/>
        <v>-1256</v>
      </c>
    </row>
    <row r="25" spans="2:14" x14ac:dyDescent="0.3">
      <c r="B25" s="27"/>
      <c r="C25" s="28" t="s">
        <v>76</v>
      </c>
      <c r="D25" s="29"/>
      <c r="E25" s="28" t="s">
        <v>76</v>
      </c>
      <c r="F25" s="29"/>
      <c r="G25" s="28" t="s">
        <v>77</v>
      </c>
      <c r="H25" s="29"/>
      <c r="J25" s="30" t="str" cm="1">
        <f t="array" ref="J25">IFERROR(IF(MIN(_xlfn._xlws.FILTER($H$4:$H$103-$F$4:$F$103,($H$4:$H$103&lt;&gt;"")*($F$4:$F$103&lt;&gt;"")))&lt;$F$109,IF(AND(M25&gt;0,N25&gt;=0,F25&gt;=CHOOSE(賃金引上げチェックリスト!$F$32,50,70,90),H25-F25&gt;=1177,H25-F25&lt;MIN(_xlfn._xlws.FILTER($H$4:$H$103,$H$4:$H$103&lt;&gt;""))),"該当","非該当"),"非該当"),"非該当")</f>
        <v>非該当</v>
      </c>
      <c r="M25" s="31">
        <f t="shared" si="0"/>
        <v>0</v>
      </c>
      <c r="N25" s="31">
        <f t="shared" si="1"/>
        <v>-1256</v>
      </c>
    </row>
    <row r="26" spans="2:14" x14ac:dyDescent="0.3">
      <c r="B26" s="27"/>
      <c r="C26" s="28" t="s">
        <v>76</v>
      </c>
      <c r="D26" s="29"/>
      <c r="E26" s="28" t="s">
        <v>76</v>
      </c>
      <c r="F26" s="29"/>
      <c r="G26" s="28" t="s">
        <v>77</v>
      </c>
      <c r="H26" s="29"/>
      <c r="J26" s="30" t="str" cm="1">
        <f t="array" ref="J26">IFERROR(IF(MIN(_xlfn._xlws.FILTER($H$4:$H$103-$F$4:$F$103,($H$4:$H$103&lt;&gt;"")*($F$4:$F$103&lt;&gt;"")))&lt;$F$109,IF(AND(M26&gt;0,N26&gt;=0,F26&gt;=CHOOSE(賃金引上げチェックリスト!$F$32,50,70,90),H26-F26&gt;=1177,H26-F26&lt;MIN(_xlfn._xlws.FILTER($H$4:$H$103,$H$4:$H$103&lt;&gt;""))),"該当","非該当"),"非該当"),"非該当")</f>
        <v>非該当</v>
      </c>
      <c r="M26" s="31">
        <f t="shared" si="0"/>
        <v>0</v>
      </c>
      <c r="N26" s="31">
        <f t="shared" si="1"/>
        <v>-1256</v>
      </c>
    </row>
    <row r="27" spans="2:14" x14ac:dyDescent="0.3">
      <c r="B27" s="27"/>
      <c r="C27" s="28" t="s">
        <v>76</v>
      </c>
      <c r="D27" s="29"/>
      <c r="E27" s="28" t="s">
        <v>76</v>
      </c>
      <c r="F27" s="29"/>
      <c r="G27" s="28" t="s">
        <v>77</v>
      </c>
      <c r="H27" s="29"/>
      <c r="J27" s="30" t="str" cm="1">
        <f t="array" ref="J27">IFERROR(IF(MIN(_xlfn._xlws.FILTER($H$4:$H$103-$F$4:$F$103,($H$4:$H$103&lt;&gt;"")*($F$4:$F$103&lt;&gt;"")))&lt;$F$109,IF(AND(M27&gt;0,N27&gt;=0,F27&gt;=CHOOSE(賃金引上げチェックリスト!$F$32,50,70,90),H27-F27&gt;=1177,H27-F27&lt;MIN(_xlfn._xlws.FILTER($H$4:$H$103,$H$4:$H$103&lt;&gt;""))),"該当","非該当"),"非該当"),"非該当")</f>
        <v>非該当</v>
      </c>
      <c r="M27" s="31">
        <f t="shared" si="0"/>
        <v>0</v>
      </c>
      <c r="N27" s="31">
        <f t="shared" si="1"/>
        <v>-1256</v>
      </c>
    </row>
    <row r="28" spans="2:14" x14ac:dyDescent="0.3">
      <c r="B28" s="27"/>
      <c r="C28" s="28" t="s">
        <v>76</v>
      </c>
      <c r="D28" s="29"/>
      <c r="E28" s="28" t="s">
        <v>76</v>
      </c>
      <c r="F28" s="29"/>
      <c r="G28" s="28" t="s">
        <v>77</v>
      </c>
      <c r="H28" s="29"/>
      <c r="J28" s="30" t="str" cm="1">
        <f t="array" ref="J28">IFERROR(IF(MIN(_xlfn._xlws.FILTER($H$4:$H$103-$F$4:$F$103,($H$4:$H$103&lt;&gt;"")*($F$4:$F$103&lt;&gt;"")))&lt;$F$109,IF(AND(M28&gt;0,N28&gt;=0,F28&gt;=CHOOSE(賃金引上げチェックリスト!$F$32,50,70,90),H28-F28&gt;=1177,H28-F28&lt;MIN(_xlfn._xlws.FILTER($H$4:$H$103,$H$4:$H$103&lt;&gt;""))),"該当","非該当"),"非該当"),"非該当")</f>
        <v>非該当</v>
      </c>
      <c r="M28" s="31">
        <f t="shared" si="0"/>
        <v>0</v>
      </c>
      <c r="N28" s="31">
        <f t="shared" si="1"/>
        <v>-1256</v>
      </c>
    </row>
    <row r="29" spans="2:14" x14ac:dyDescent="0.3">
      <c r="B29" s="27"/>
      <c r="C29" s="28" t="s">
        <v>76</v>
      </c>
      <c r="D29" s="29"/>
      <c r="E29" s="28" t="s">
        <v>76</v>
      </c>
      <c r="F29" s="29"/>
      <c r="G29" s="28" t="s">
        <v>77</v>
      </c>
      <c r="H29" s="29"/>
      <c r="J29" s="30" t="str" cm="1">
        <f t="array" ref="J29">IFERROR(IF(MIN(_xlfn._xlws.FILTER($H$4:$H$103-$F$4:$F$103,($H$4:$H$103&lt;&gt;"")*($F$4:$F$103&lt;&gt;"")))&lt;$F$109,IF(AND(M29&gt;0,N29&gt;=0,F29&gt;=CHOOSE(賃金引上げチェックリスト!$F$32,50,70,90),H29-F29&gt;=1177,H29-F29&lt;MIN(_xlfn._xlws.FILTER($H$4:$H$103,$H$4:$H$103&lt;&gt;""))),"該当","非該当"),"非該当"),"非該当")</f>
        <v>非該当</v>
      </c>
      <c r="M29" s="31">
        <f t="shared" si="0"/>
        <v>0</v>
      </c>
      <c r="N29" s="31">
        <f t="shared" si="1"/>
        <v>-1256</v>
      </c>
    </row>
    <row r="30" spans="2:14" x14ac:dyDescent="0.3">
      <c r="B30" s="27"/>
      <c r="C30" s="28" t="s">
        <v>76</v>
      </c>
      <c r="D30" s="29"/>
      <c r="E30" s="28" t="s">
        <v>76</v>
      </c>
      <c r="F30" s="29"/>
      <c r="G30" s="28" t="s">
        <v>77</v>
      </c>
      <c r="H30" s="29"/>
      <c r="J30" s="30" t="str" cm="1">
        <f t="array" ref="J30">IFERROR(IF(MIN(_xlfn._xlws.FILTER($H$4:$H$103-$F$4:$F$103,($H$4:$H$103&lt;&gt;"")*($F$4:$F$103&lt;&gt;"")))&lt;$F$109,IF(AND(M30&gt;0,N30&gt;=0,F30&gt;=CHOOSE(賃金引上げチェックリスト!$F$32,50,70,90),H30-F30&gt;=1177,H30-F30&lt;MIN(_xlfn._xlws.FILTER($H$4:$H$103,$H$4:$H$103&lt;&gt;""))),"該当","非該当"),"非該当"),"非該当")</f>
        <v>非該当</v>
      </c>
      <c r="M30" s="31">
        <f t="shared" si="0"/>
        <v>0</v>
      </c>
      <c r="N30" s="31">
        <f t="shared" si="1"/>
        <v>-1256</v>
      </c>
    </row>
    <row r="31" spans="2:14" x14ac:dyDescent="0.3">
      <c r="B31" s="27"/>
      <c r="C31" s="28" t="s">
        <v>76</v>
      </c>
      <c r="D31" s="29"/>
      <c r="E31" s="28" t="s">
        <v>76</v>
      </c>
      <c r="F31" s="29"/>
      <c r="G31" s="28" t="s">
        <v>77</v>
      </c>
      <c r="H31" s="29"/>
      <c r="J31" s="30" t="str" cm="1">
        <f t="array" ref="J31">IFERROR(IF(MIN(_xlfn._xlws.FILTER($H$4:$H$103-$F$4:$F$103,($H$4:$H$103&lt;&gt;"")*($F$4:$F$103&lt;&gt;"")))&lt;$F$109,IF(AND(M31&gt;0,N31&gt;=0,F31&gt;=CHOOSE(賃金引上げチェックリスト!$F$32,50,70,90),H31-F31&gt;=1177,H31-F31&lt;MIN(_xlfn._xlws.FILTER($H$4:$H$103,$H$4:$H$103&lt;&gt;""))),"該当","非該当"),"非該当"),"非該当")</f>
        <v>非該当</v>
      </c>
      <c r="M31" s="31">
        <f t="shared" si="0"/>
        <v>0</v>
      </c>
      <c r="N31" s="31">
        <f t="shared" si="1"/>
        <v>-1256</v>
      </c>
    </row>
    <row r="32" spans="2:14" x14ac:dyDescent="0.3">
      <c r="B32" s="27"/>
      <c r="C32" s="28" t="s">
        <v>76</v>
      </c>
      <c r="D32" s="29"/>
      <c r="E32" s="28" t="s">
        <v>76</v>
      </c>
      <c r="F32" s="29"/>
      <c r="G32" s="28" t="s">
        <v>77</v>
      </c>
      <c r="H32" s="29"/>
      <c r="J32" s="30" t="str" cm="1">
        <f t="array" ref="J32">IFERROR(IF(MIN(_xlfn._xlws.FILTER($H$4:$H$103-$F$4:$F$103,($H$4:$H$103&lt;&gt;"")*($F$4:$F$103&lt;&gt;"")))&lt;$F$109,IF(AND(M32&gt;0,N32&gt;=0,F32&gt;=CHOOSE(賃金引上げチェックリスト!$F$32,50,70,90),H32-F32&gt;=1177,H32-F32&lt;MIN(_xlfn._xlws.FILTER($H$4:$H$103,$H$4:$H$103&lt;&gt;""))),"該当","非該当"),"非該当"),"非該当")</f>
        <v>非該当</v>
      </c>
      <c r="M32" s="31">
        <f t="shared" si="0"/>
        <v>0</v>
      </c>
      <c r="N32" s="31">
        <f t="shared" si="1"/>
        <v>-1256</v>
      </c>
    </row>
    <row r="33" spans="2:14" x14ac:dyDescent="0.3">
      <c r="B33" s="27"/>
      <c r="C33" s="28" t="s">
        <v>76</v>
      </c>
      <c r="D33" s="29"/>
      <c r="E33" s="28" t="s">
        <v>76</v>
      </c>
      <c r="F33" s="29"/>
      <c r="G33" s="28" t="s">
        <v>77</v>
      </c>
      <c r="H33" s="29"/>
      <c r="J33" s="30" t="str" cm="1">
        <f t="array" ref="J33">IFERROR(IF(MIN(_xlfn._xlws.FILTER($H$4:$H$103-$F$4:$F$103,($H$4:$H$103&lt;&gt;"")*($F$4:$F$103&lt;&gt;"")))&lt;$F$109,IF(AND(M33&gt;0,N33&gt;=0,F33&gt;=CHOOSE(賃金引上げチェックリスト!$F$32,50,70,90),H33-F33&gt;=1177,H33-F33&lt;MIN(_xlfn._xlws.FILTER($H$4:$H$103,$H$4:$H$103&lt;&gt;""))),"該当","非該当"),"非該当"),"非該当")</f>
        <v>非該当</v>
      </c>
      <c r="M33" s="31">
        <f t="shared" si="0"/>
        <v>0</v>
      </c>
      <c r="N33" s="31">
        <f t="shared" si="1"/>
        <v>-1256</v>
      </c>
    </row>
    <row r="34" spans="2:14" x14ac:dyDescent="0.3">
      <c r="B34" s="27"/>
      <c r="C34" s="28" t="s">
        <v>76</v>
      </c>
      <c r="D34" s="29"/>
      <c r="E34" s="28" t="s">
        <v>76</v>
      </c>
      <c r="F34" s="29"/>
      <c r="G34" s="28" t="s">
        <v>77</v>
      </c>
      <c r="H34" s="29"/>
      <c r="J34" s="30" t="str" cm="1">
        <f t="array" ref="J34">IFERROR(IF(MIN(_xlfn._xlws.FILTER($H$4:$H$103-$F$4:$F$103,($H$4:$H$103&lt;&gt;"")*($F$4:$F$103&lt;&gt;"")))&lt;$F$109,IF(AND(M34&gt;0,N34&gt;=0,F34&gt;=CHOOSE(賃金引上げチェックリスト!$F$32,50,70,90),H34-F34&gt;=1177,H34-F34&lt;MIN(_xlfn._xlws.FILTER($H$4:$H$103,$H$4:$H$103&lt;&gt;""))),"該当","非該当"),"非該当"),"非該当")</f>
        <v>非該当</v>
      </c>
      <c r="M34" s="31">
        <f t="shared" si="0"/>
        <v>0</v>
      </c>
      <c r="N34" s="31">
        <f t="shared" si="1"/>
        <v>-1256</v>
      </c>
    </row>
    <row r="35" spans="2:14" x14ac:dyDescent="0.3">
      <c r="B35" s="27"/>
      <c r="C35" s="28" t="s">
        <v>76</v>
      </c>
      <c r="D35" s="29"/>
      <c r="E35" s="28" t="s">
        <v>76</v>
      </c>
      <c r="F35" s="29"/>
      <c r="G35" s="28" t="s">
        <v>77</v>
      </c>
      <c r="H35" s="29"/>
      <c r="J35" s="30" t="str" cm="1">
        <f t="array" ref="J35">IFERROR(IF(MIN(_xlfn._xlws.FILTER($H$4:$H$103-$F$4:$F$103,($H$4:$H$103&lt;&gt;"")*($F$4:$F$103&lt;&gt;"")))&lt;$F$109,IF(AND(M35&gt;0,N35&gt;=0,F35&gt;=CHOOSE(賃金引上げチェックリスト!$F$32,50,70,90),H35-F35&gt;=1177,H35-F35&lt;MIN(_xlfn._xlws.FILTER($H$4:$H$103,$H$4:$H$103&lt;&gt;""))),"該当","非該当"),"非該当"),"非該当")</f>
        <v>非該当</v>
      </c>
      <c r="M35" s="31">
        <f t="shared" si="0"/>
        <v>0</v>
      </c>
      <c r="N35" s="31">
        <f t="shared" si="1"/>
        <v>-1256</v>
      </c>
    </row>
    <row r="36" spans="2:14" x14ac:dyDescent="0.3">
      <c r="B36" s="27"/>
      <c r="C36" s="28" t="s">
        <v>76</v>
      </c>
      <c r="D36" s="29"/>
      <c r="E36" s="28" t="s">
        <v>76</v>
      </c>
      <c r="F36" s="29"/>
      <c r="G36" s="28" t="s">
        <v>77</v>
      </c>
      <c r="H36" s="29"/>
      <c r="J36" s="30" t="str" cm="1">
        <f t="array" ref="J36">IFERROR(IF(MIN(_xlfn._xlws.FILTER($H$4:$H$103-$F$4:$F$103,($H$4:$H$103&lt;&gt;"")*($F$4:$F$103&lt;&gt;"")))&lt;$F$109,IF(AND(M36&gt;0,N36&gt;=0,F36&gt;=CHOOSE(賃金引上げチェックリスト!$F$32,50,70,90),H36-F36&gt;=1177,H36-F36&lt;MIN(_xlfn._xlws.FILTER($H$4:$H$103,$H$4:$H$103&lt;&gt;""))),"該当","非該当"),"非該当"),"非該当")</f>
        <v>非該当</v>
      </c>
      <c r="M36" s="31">
        <f t="shared" si="0"/>
        <v>0</v>
      </c>
      <c r="N36" s="31">
        <f t="shared" si="1"/>
        <v>-1256</v>
      </c>
    </row>
    <row r="37" spans="2:14" x14ac:dyDescent="0.3">
      <c r="B37" s="27"/>
      <c r="C37" s="28" t="s">
        <v>76</v>
      </c>
      <c r="D37" s="29"/>
      <c r="E37" s="28" t="s">
        <v>76</v>
      </c>
      <c r="F37" s="29"/>
      <c r="G37" s="28" t="s">
        <v>77</v>
      </c>
      <c r="H37" s="29"/>
      <c r="J37" s="30" t="str" cm="1">
        <f t="array" ref="J37">IFERROR(IF(MIN(_xlfn._xlws.FILTER($H$4:$H$103-$F$4:$F$103,($H$4:$H$103&lt;&gt;"")*($F$4:$F$103&lt;&gt;"")))&lt;$F$109,IF(AND(M37&gt;0,N37&gt;=0,F37&gt;=CHOOSE(賃金引上げチェックリスト!$F$32,50,70,90),H37-F37&gt;=1177,H37-F37&lt;MIN(_xlfn._xlws.FILTER($H$4:$H$103,$H$4:$H$103&lt;&gt;""))),"該当","非該当"),"非該当"),"非該当")</f>
        <v>非該当</v>
      </c>
      <c r="M37" s="31">
        <f t="shared" si="0"/>
        <v>0</v>
      </c>
      <c r="N37" s="31">
        <f t="shared" si="1"/>
        <v>-1256</v>
      </c>
    </row>
    <row r="38" spans="2:14" x14ac:dyDescent="0.3">
      <c r="B38" s="27"/>
      <c r="C38" s="28" t="s">
        <v>76</v>
      </c>
      <c r="D38" s="29"/>
      <c r="E38" s="28" t="s">
        <v>76</v>
      </c>
      <c r="F38" s="29"/>
      <c r="G38" s="28" t="s">
        <v>77</v>
      </c>
      <c r="H38" s="29"/>
      <c r="J38" s="30" t="str" cm="1">
        <f t="array" ref="J38">IFERROR(IF(MIN(_xlfn._xlws.FILTER($H$4:$H$103-$F$4:$F$103,($H$4:$H$103&lt;&gt;"")*($F$4:$F$103&lt;&gt;"")))&lt;$F$109,IF(AND(M38&gt;0,N38&gt;=0,F38&gt;=CHOOSE(賃金引上げチェックリスト!$F$32,50,70,90),H38-F38&gt;=1177,H38-F38&lt;MIN(_xlfn._xlws.FILTER($H$4:$H$103,$H$4:$H$103&lt;&gt;""))),"該当","非該当"),"非該当"),"非該当")</f>
        <v>非該当</v>
      </c>
      <c r="M38" s="31">
        <f t="shared" si="0"/>
        <v>0</v>
      </c>
      <c r="N38" s="31">
        <f t="shared" si="1"/>
        <v>-1256</v>
      </c>
    </row>
    <row r="39" spans="2:14" x14ac:dyDescent="0.3">
      <c r="B39" s="27"/>
      <c r="C39" s="28" t="s">
        <v>76</v>
      </c>
      <c r="D39" s="29"/>
      <c r="E39" s="28" t="s">
        <v>76</v>
      </c>
      <c r="F39" s="29"/>
      <c r="G39" s="28" t="s">
        <v>77</v>
      </c>
      <c r="H39" s="29"/>
      <c r="J39" s="30" t="str" cm="1">
        <f t="array" ref="J39">IFERROR(IF(MIN(_xlfn._xlws.FILTER($H$4:$H$103-$F$4:$F$103,($H$4:$H$103&lt;&gt;"")*($F$4:$F$103&lt;&gt;"")))&lt;$F$109,IF(AND(M39&gt;0,N39&gt;=0,F39&gt;=CHOOSE(賃金引上げチェックリスト!$F$32,50,70,90),H39-F39&gt;=1177,H39-F39&lt;MIN(_xlfn._xlws.FILTER($H$4:$H$103,$H$4:$H$103&lt;&gt;""))),"該当","非該当"),"非該当"),"非該当")</f>
        <v>非該当</v>
      </c>
      <c r="M39" s="31">
        <f t="shared" si="0"/>
        <v>0</v>
      </c>
      <c r="N39" s="31">
        <f t="shared" si="1"/>
        <v>-1256</v>
      </c>
    </row>
    <row r="40" spans="2:14" x14ac:dyDescent="0.3">
      <c r="B40" s="27"/>
      <c r="C40" s="28" t="s">
        <v>76</v>
      </c>
      <c r="D40" s="29"/>
      <c r="E40" s="28" t="s">
        <v>76</v>
      </c>
      <c r="F40" s="29"/>
      <c r="G40" s="28" t="s">
        <v>77</v>
      </c>
      <c r="H40" s="29"/>
      <c r="J40" s="30" t="str" cm="1">
        <f t="array" ref="J40">IFERROR(IF(MIN(_xlfn._xlws.FILTER($H$4:$H$103-$F$4:$F$103,($H$4:$H$103&lt;&gt;"")*($F$4:$F$103&lt;&gt;"")))&lt;$F$109,IF(AND(M40&gt;0,N40&gt;=0,F40&gt;=CHOOSE(賃金引上げチェックリスト!$F$32,50,70,90),H40-F40&gt;=1177,H40-F40&lt;MIN(_xlfn._xlws.FILTER($H$4:$H$103,$H$4:$H$103&lt;&gt;""))),"該当","非該当"),"非該当"),"非該当")</f>
        <v>非該当</v>
      </c>
      <c r="M40" s="31">
        <f t="shared" si="0"/>
        <v>0</v>
      </c>
      <c r="N40" s="31">
        <f t="shared" si="1"/>
        <v>-1256</v>
      </c>
    </row>
    <row r="41" spans="2:14" x14ac:dyDescent="0.3">
      <c r="B41" s="27"/>
      <c r="C41" s="28" t="s">
        <v>76</v>
      </c>
      <c r="D41" s="29"/>
      <c r="E41" s="28" t="s">
        <v>76</v>
      </c>
      <c r="F41" s="29"/>
      <c r="G41" s="28" t="s">
        <v>77</v>
      </c>
      <c r="H41" s="29"/>
      <c r="J41" s="30" t="str" cm="1">
        <f t="array" ref="J41">IFERROR(IF(MIN(_xlfn._xlws.FILTER($H$4:$H$103-$F$4:$F$103,($H$4:$H$103&lt;&gt;"")*($F$4:$F$103&lt;&gt;"")))&lt;$F$109,IF(AND(M41&gt;0,N41&gt;=0,F41&gt;=CHOOSE(賃金引上げチェックリスト!$F$32,50,70,90),H41-F41&gt;=1177,H41-F41&lt;MIN(_xlfn._xlws.FILTER($H$4:$H$103,$H$4:$H$103&lt;&gt;""))),"該当","非該当"),"非該当"),"非該当")</f>
        <v>非該当</v>
      </c>
      <c r="M41" s="31">
        <f t="shared" si="0"/>
        <v>0</v>
      </c>
      <c r="N41" s="31">
        <f t="shared" si="1"/>
        <v>-1256</v>
      </c>
    </row>
    <row r="42" spans="2:14" x14ac:dyDescent="0.3">
      <c r="B42" s="27"/>
      <c r="C42" s="28" t="s">
        <v>76</v>
      </c>
      <c r="D42" s="29"/>
      <c r="E42" s="28" t="s">
        <v>76</v>
      </c>
      <c r="F42" s="29"/>
      <c r="G42" s="28" t="s">
        <v>77</v>
      </c>
      <c r="H42" s="29"/>
      <c r="J42" s="30" t="str" cm="1">
        <f t="array" ref="J42">IFERROR(IF(MIN(_xlfn._xlws.FILTER($H$4:$H$103-$F$4:$F$103,($H$4:$H$103&lt;&gt;"")*($F$4:$F$103&lt;&gt;"")))&lt;$F$109,IF(AND(M42&gt;0,N42&gt;=0,F42&gt;=CHOOSE(賃金引上げチェックリスト!$F$32,50,70,90),H42-F42&gt;=1177,H42-F42&lt;MIN(_xlfn._xlws.FILTER($H$4:$H$103,$H$4:$H$103&lt;&gt;""))),"該当","非該当"),"非該当"),"非該当")</f>
        <v>非該当</v>
      </c>
      <c r="M42" s="31">
        <f t="shared" si="0"/>
        <v>0</v>
      </c>
      <c r="N42" s="31">
        <f t="shared" si="1"/>
        <v>-1256</v>
      </c>
    </row>
    <row r="43" spans="2:14" x14ac:dyDescent="0.3">
      <c r="B43" s="27"/>
      <c r="C43" s="28" t="s">
        <v>76</v>
      </c>
      <c r="D43" s="29"/>
      <c r="E43" s="28" t="s">
        <v>76</v>
      </c>
      <c r="F43" s="29"/>
      <c r="G43" s="28" t="s">
        <v>77</v>
      </c>
      <c r="H43" s="29"/>
      <c r="J43" s="30" t="str" cm="1">
        <f t="array" ref="J43">IFERROR(IF(MIN(_xlfn._xlws.FILTER($H$4:$H$103-$F$4:$F$103,($H$4:$H$103&lt;&gt;"")*($F$4:$F$103&lt;&gt;"")))&lt;$F$109,IF(AND(M43&gt;0,N43&gt;=0,F43&gt;=CHOOSE(賃金引上げチェックリスト!$F$32,50,70,90),H43-F43&gt;=1177,H43-F43&lt;MIN(_xlfn._xlws.FILTER($H$4:$H$103,$H$4:$H$103&lt;&gt;""))),"該当","非該当"),"非該当"),"非該当")</f>
        <v>非該当</v>
      </c>
      <c r="M43" s="31">
        <f t="shared" si="0"/>
        <v>0</v>
      </c>
      <c r="N43" s="31">
        <f t="shared" si="1"/>
        <v>-1256</v>
      </c>
    </row>
    <row r="44" spans="2:14" x14ac:dyDescent="0.3">
      <c r="B44" s="27"/>
      <c r="C44" s="28" t="s">
        <v>76</v>
      </c>
      <c r="D44" s="29"/>
      <c r="E44" s="28" t="s">
        <v>76</v>
      </c>
      <c r="F44" s="29"/>
      <c r="G44" s="28" t="s">
        <v>77</v>
      </c>
      <c r="H44" s="29"/>
      <c r="J44" s="30" t="str" cm="1">
        <f t="array" ref="J44">IFERROR(IF(MIN(_xlfn._xlws.FILTER($H$4:$H$103-$F$4:$F$103,($H$4:$H$103&lt;&gt;"")*($F$4:$F$103&lt;&gt;"")))&lt;$F$109,IF(AND(M44&gt;0,N44&gt;=0,F44&gt;=CHOOSE(賃金引上げチェックリスト!$F$32,50,70,90),H44-F44&gt;=1177,H44-F44&lt;MIN(_xlfn._xlws.FILTER($H$4:$H$103,$H$4:$H$103&lt;&gt;""))),"該当","非該当"),"非該当"),"非該当")</f>
        <v>非該当</v>
      </c>
      <c r="M44" s="31">
        <f t="shared" si="0"/>
        <v>0</v>
      </c>
      <c r="N44" s="31">
        <f t="shared" si="1"/>
        <v>-1256</v>
      </c>
    </row>
    <row r="45" spans="2:14" x14ac:dyDescent="0.3">
      <c r="B45" s="27"/>
      <c r="C45" s="28" t="s">
        <v>76</v>
      </c>
      <c r="D45" s="29"/>
      <c r="E45" s="28" t="s">
        <v>76</v>
      </c>
      <c r="F45" s="29"/>
      <c r="G45" s="28" t="s">
        <v>77</v>
      </c>
      <c r="H45" s="29"/>
      <c r="J45" s="30" t="str" cm="1">
        <f t="array" ref="J45">IFERROR(IF(MIN(_xlfn._xlws.FILTER($H$4:$H$103-$F$4:$F$103,($H$4:$H$103&lt;&gt;"")*($F$4:$F$103&lt;&gt;"")))&lt;$F$109,IF(AND(M45&gt;0,N45&gt;=0,F45&gt;=CHOOSE(賃金引上げチェックリスト!$F$32,50,70,90),H45-F45&gt;=1177,H45-F45&lt;MIN(_xlfn._xlws.FILTER($H$4:$H$103,$H$4:$H$103&lt;&gt;""))),"該当","非該当"),"非該当"),"非該当")</f>
        <v>非該当</v>
      </c>
      <c r="M45" s="31">
        <f t="shared" si="0"/>
        <v>0</v>
      </c>
      <c r="N45" s="31">
        <f t="shared" si="1"/>
        <v>-1256</v>
      </c>
    </row>
    <row r="46" spans="2:14" x14ac:dyDescent="0.3">
      <c r="B46" s="27"/>
      <c r="C46" s="28" t="s">
        <v>76</v>
      </c>
      <c r="D46" s="29"/>
      <c r="E46" s="28" t="s">
        <v>76</v>
      </c>
      <c r="F46" s="29"/>
      <c r="G46" s="28" t="s">
        <v>77</v>
      </c>
      <c r="H46" s="29"/>
      <c r="J46" s="30" t="str" cm="1">
        <f t="array" ref="J46">IFERROR(IF(MIN(_xlfn._xlws.FILTER($H$4:$H$103-$F$4:$F$103,($H$4:$H$103&lt;&gt;"")*($F$4:$F$103&lt;&gt;"")))&lt;$F$109,IF(AND(M46&gt;0,N46&gt;=0,F46&gt;=CHOOSE(賃金引上げチェックリスト!$F$32,50,70,90),H46-F46&gt;=1177,H46-F46&lt;MIN(_xlfn._xlws.FILTER($H$4:$H$103,$H$4:$H$103&lt;&gt;""))),"該当","非該当"),"非該当"),"非該当")</f>
        <v>非該当</v>
      </c>
      <c r="M46" s="31">
        <f t="shared" si="0"/>
        <v>0</v>
      </c>
      <c r="N46" s="31">
        <f t="shared" si="1"/>
        <v>-1256</v>
      </c>
    </row>
    <row r="47" spans="2:14" x14ac:dyDescent="0.3">
      <c r="B47" s="27"/>
      <c r="C47" s="28" t="s">
        <v>76</v>
      </c>
      <c r="D47" s="29"/>
      <c r="E47" s="28" t="s">
        <v>76</v>
      </c>
      <c r="F47" s="29"/>
      <c r="G47" s="28" t="s">
        <v>77</v>
      </c>
      <c r="H47" s="29"/>
      <c r="J47" s="30" t="str" cm="1">
        <f t="array" ref="J47">IFERROR(IF(MIN(_xlfn._xlws.FILTER($H$4:$H$103-$F$4:$F$103,($H$4:$H$103&lt;&gt;"")*($F$4:$F$103&lt;&gt;"")))&lt;$F$109,IF(AND(M47&gt;0,N47&gt;=0,F47&gt;=CHOOSE(賃金引上げチェックリスト!$F$32,50,70,90),H47-F47&gt;=1177,H47-F47&lt;MIN(_xlfn._xlws.FILTER($H$4:$H$103,$H$4:$H$103&lt;&gt;""))),"該当","非該当"),"非該当"),"非該当")</f>
        <v>非該当</v>
      </c>
      <c r="M47" s="31">
        <f t="shared" si="0"/>
        <v>0</v>
      </c>
      <c r="N47" s="31">
        <f t="shared" si="1"/>
        <v>-1256</v>
      </c>
    </row>
    <row r="48" spans="2:14" x14ac:dyDescent="0.3">
      <c r="B48" s="27"/>
      <c r="C48" s="28" t="s">
        <v>76</v>
      </c>
      <c r="D48" s="29"/>
      <c r="E48" s="28" t="s">
        <v>76</v>
      </c>
      <c r="F48" s="29"/>
      <c r="G48" s="28" t="s">
        <v>77</v>
      </c>
      <c r="H48" s="29"/>
      <c r="J48" s="30" t="str" cm="1">
        <f t="array" ref="J48">IFERROR(IF(MIN(_xlfn._xlws.FILTER($H$4:$H$103-$F$4:$F$103,($H$4:$H$103&lt;&gt;"")*($F$4:$F$103&lt;&gt;"")))&lt;$F$109,IF(AND(M48&gt;0,N48&gt;=0,F48&gt;=CHOOSE(賃金引上げチェックリスト!$F$32,50,70,90),H48-F48&gt;=1177,H48-F48&lt;MIN(_xlfn._xlws.FILTER($H$4:$H$103,$H$4:$H$103&lt;&gt;""))),"該当","非該当"),"非該当"),"非該当")</f>
        <v>非該当</v>
      </c>
      <c r="M48" s="31">
        <f t="shared" si="0"/>
        <v>0</v>
      </c>
      <c r="N48" s="31">
        <f t="shared" si="1"/>
        <v>-1256</v>
      </c>
    </row>
    <row r="49" spans="2:14" x14ac:dyDescent="0.3">
      <c r="B49" s="27"/>
      <c r="C49" s="28" t="s">
        <v>76</v>
      </c>
      <c r="D49" s="29"/>
      <c r="E49" s="28" t="s">
        <v>76</v>
      </c>
      <c r="F49" s="29"/>
      <c r="G49" s="28" t="s">
        <v>77</v>
      </c>
      <c r="H49" s="29"/>
      <c r="J49" s="30" t="str" cm="1">
        <f t="array" ref="J49">IFERROR(IF(MIN(_xlfn._xlws.FILTER($H$4:$H$103-$F$4:$F$103,($H$4:$H$103&lt;&gt;"")*($F$4:$F$103&lt;&gt;"")))&lt;$F$109,IF(AND(M49&gt;0,N49&gt;=0,F49&gt;=CHOOSE(賃金引上げチェックリスト!$F$32,50,70,90),H49-F49&gt;=1177,H49-F49&lt;MIN(_xlfn._xlws.FILTER($H$4:$H$103,$H$4:$H$103&lt;&gt;""))),"該当","非該当"),"非該当"),"非該当")</f>
        <v>非該当</v>
      </c>
      <c r="M49" s="31">
        <f t="shared" si="0"/>
        <v>0</v>
      </c>
      <c r="N49" s="31">
        <f t="shared" si="1"/>
        <v>-1256</v>
      </c>
    </row>
    <row r="50" spans="2:14" x14ac:dyDescent="0.3">
      <c r="B50" s="27"/>
      <c r="C50" s="28" t="s">
        <v>76</v>
      </c>
      <c r="D50" s="29"/>
      <c r="E50" s="28" t="s">
        <v>76</v>
      </c>
      <c r="F50" s="29"/>
      <c r="G50" s="28" t="s">
        <v>77</v>
      </c>
      <c r="H50" s="29"/>
      <c r="J50" s="30" t="str" cm="1">
        <f t="array" ref="J50">IFERROR(IF(MIN(_xlfn._xlws.FILTER($H$4:$H$103-$F$4:$F$103,($H$4:$H$103&lt;&gt;"")*($F$4:$F$103&lt;&gt;"")))&lt;$F$109,IF(AND(M50&gt;0,N50&gt;=0,F50&gt;=CHOOSE(賃金引上げチェックリスト!$F$32,50,70,90),H50-F50&gt;=1177,H50-F50&lt;MIN(_xlfn._xlws.FILTER($H$4:$H$103,$H$4:$H$103&lt;&gt;""))),"該当","非該当"),"非該当"),"非該当")</f>
        <v>非該当</v>
      </c>
      <c r="M50" s="31">
        <f t="shared" si="0"/>
        <v>0</v>
      </c>
      <c r="N50" s="31">
        <f t="shared" si="1"/>
        <v>-1256</v>
      </c>
    </row>
    <row r="51" spans="2:14" x14ac:dyDescent="0.3">
      <c r="B51" s="27"/>
      <c r="C51" s="28" t="s">
        <v>76</v>
      </c>
      <c r="D51" s="29"/>
      <c r="E51" s="28" t="s">
        <v>76</v>
      </c>
      <c r="F51" s="29"/>
      <c r="G51" s="28" t="s">
        <v>77</v>
      </c>
      <c r="H51" s="29"/>
      <c r="J51" s="30" t="str" cm="1">
        <f t="array" ref="J51">IFERROR(IF(MIN(_xlfn._xlws.FILTER($H$4:$H$103-$F$4:$F$103,($H$4:$H$103&lt;&gt;"")*($F$4:$F$103&lt;&gt;"")))&lt;$F$109,IF(AND(M51&gt;0,N51&gt;=0,F51&gt;=CHOOSE(賃金引上げチェックリスト!$F$32,50,70,90),H51-F51&gt;=1177,H51-F51&lt;MIN(_xlfn._xlws.FILTER($H$4:$H$103,$H$4:$H$103&lt;&gt;""))),"該当","非該当"),"非該当"),"非該当")</f>
        <v>非該当</v>
      </c>
      <c r="M51" s="31">
        <f t="shared" si="0"/>
        <v>0</v>
      </c>
      <c r="N51" s="31">
        <f t="shared" si="1"/>
        <v>-1256</v>
      </c>
    </row>
    <row r="52" spans="2:14" x14ac:dyDescent="0.3">
      <c r="B52" s="27"/>
      <c r="C52" s="28" t="s">
        <v>76</v>
      </c>
      <c r="D52" s="29"/>
      <c r="E52" s="28" t="s">
        <v>76</v>
      </c>
      <c r="F52" s="29"/>
      <c r="G52" s="28" t="s">
        <v>77</v>
      </c>
      <c r="H52" s="29"/>
      <c r="J52" s="30" t="str" cm="1">
        <f t="array" ref="J52">IFERROR(IF(MIN(_xlfn._xlws.FILTER($H$4:$H$103-$F$4:$F$103,($H$4:$H$103&lt;&gt;"")*($F$4:$F$103&lt;&gt;"")))&lt;$F$109,IF(AND(M52&gt;0,N52&gt;=0,F52&gt;=CHOOSE(賃金引上げチェックリスト!$F$32,50,70,90),H52-F52&gt;=1177,H52-F52&lt;MIN(_xlfn._xlws.FILTER($H$4:$H$103,$H$4:$H$103&lt;&gt;""))),"該当","非該当"),"非該当"),"非該当")</f>
        <v>非該当</v>
      </c>
      <c r="M52" s="31">
        <f t="shared" si="0"/>
        <v>0</v>
      </c>
      <c r="N52" s="31">
        <f t="shared" si="1"/>
        <v>-1256</v>
      </c>
    </row>
    <row r="53" spans="2:14" x14ac:dyDescent="0.3">
      <c r="B53" s="27"/>
      <c r="C53" s="28" t="s">
        <v>76</v>
      </c>
      <c r="D53" s="29"/>
      <c r="E53" s="28" t="s">
        <v>76</v>
      </c>
      <c r="F53" s="29"/>
      <c r="G53" s="28" t="s">
        <v>77</v>
      </c>
      <c r="H53" s="29"/>
      <c r="J53" s="30" t="str" cm="1">
        <f t="array" ref="J53">IFERROR(IF(MIN(_xlfn._xlws.FILTER($H$4:$H$103-$F$4:$F$103,($H$4:$H$103&lt;&gt;"")*($F$4:$F$103&lt;&gt;"")))&lt;$F$109,IF(AND(M53&gt;0,N53&gt;=0,F53&gt;=CHOOSE(賃金引上げチェックリスト!$F$32,50,70,90),H53-F53&gt;=1177,H53-F53&lt;MIN(_xlfn._xlws.FILTER($H$4:$H$103,$H$4:$H$103&lt;&gt;""))),"該当","非該当"),"非該当"),"非該当")</f>
        <v>非該当</v>
      </c>
      <c r="M53" s="31">
        <f t="shared" si="0"/>
        <v>0</v>
      </c>
      <c r="N53" s="31">
        <f t="shared" si="1"/>
        <v>-1256</v>
      </c>
    </row>
    <row r="54" spans="2:14" x14ac:dyDescent="0.3">
      <c r="B54" s="27"/>
      <c r="C54" s="28" t="s">
        <v>76</v>
      </c>
      <c r="D54" s="29"/>
      <c r="E54" s="28" t="s">
        <v>76</v>
      </c>
      <c r="F54" s="29"/>
      <c r="G54" s="28" t="s">
        <v>77</v>
      </c>
      <c r="H54" s="29"/>
      <c r="J54" s="30" t="str" cm="1">
        <f t="array" ref="J54">IFERROR(IF(MIN(_xlfn._xlws.FILTER($H$4:$H$103-$F$4:$F$103,($H$4:$H$103&lt;&gt;"")*($F$4:$F$103&lt;&gt;"")))&lt;$F$109,IF(AND(M54&gt;0,N54&gt;=0,F54&gt;=CHOOSE(賃金引上げチェックリスト!$F$32,50,70,90),H54-F54&gt;=1177,H54-F54&lt;MIN(_xlfn._xlws.FILTER($H$4:$H$103,$H$4:$H$103&lt;&gt;""))),"該当","非該当"),"非該当"),"非該当")</f>
        <v>非該当</v>
      </c>
      <c r="M54" s="31">
        <f t="shared" si="0"/>
        <v>0</v>
      </c>
      <c r="N54" s="31">
        <f t="shared" si="1"/>
        <v>-1256</v>
      </c>
    </row>
    <row r="55" spans="2:14" x14ac:dyDescent="0.3">
      <c r="B55" s="27"/>
      <c r="C55" s="28" t="s">
        <v>76</v>
      </c>
      <c r="D55" s="29"/>
      <c r="E55" s="28" t="s">
        <v>76</v>
      </c>
      <c r="F55" s="29"/>
      <c r="G55" s="28" t="s">
        <v>77</v>
      </c>
      <c r="H55" s="29"/>
      <c r="J55" s="30" t="str" cm="1">
        <f t="array" ref="J55">IFERROR(IF(MIN(_xlfn._xlws.FILTER($H$4:$H$103-$F$4:$F$103,($H$4:$H$103&lt;&gt;"")*($F$4:$F$103&lt;&gt;"")))&lt;$F$109,IF(AND(M55&gt;0,N55&gt;=0,F55&gt;=CHOOSE(賃金引上げチェックリスト!$F$32,50,70,90),H55-F55&gt;=1177,H55-F55&lt;MIN(_xlfn._xlws.FILTER($H$4:$H$103,$H$4:$H$103&lt;&gt;""))),"該当","非該当"),"非該当"),"非該当")</f>
        <v>非該当</v>
      </c>
      <c r="M55" s="31">
        <f t="shared" si="0"/>
        <v>0</v>
      </c>
      <c r="N55" s="31">
        <f t="shared" si="1"/>
        <v>-1256</v>
      </c>
    </row>
    <row r="56" spans="2:14" x14ac:dyDescent="0.3">
      <c r="B56" s="27"/>
      <c r="C56" s="28" t="s">
        <v>76</v>
      </c>
      <c r="D56" s="29"/>
      <c r="E56" s="28" t="s">
        <v>76</v>
      </c>
      <c r="F56" s="29"/>
      <c r="G56" s="28" t="s">
        <v>77</v>
      </c>
      <c r="H56" s="29"/>
      <c r="J56" s="30" t="str" cm="1">
        <f t="array" ref="J56">IFERROR(IF(MIN(_xlfn._xlws.FILTER($H$4:$H$103-$F$4:$F$103,($H$4:$H$103&lt;&gt;"")*($F$4:$F$103&lt;&gt;"")))&lt;$F$109,IF(AND(M56&gt;0,N56&gt;=0,F56&gt;=CHOOSE(賃金引上げチェックリスト!$F$32,50,70,90),H56-F56&gt;=1177,H56-F56&lt;MIN(_xlfn._xlws.FILTER($H$4:$H$103,$H$4:$H$103&lt;&gt;""))),"該当","非該当"),"非該当"),"非該当")</f>
        <v>非該当</v>
      </c>
      <c r="M56" s="31">
        <f t="shared" si="0"/>
        <v>0</v>
      </c>
      <c r="N56" s="31">
        <f t="shared" si="1"/>
        <v>-1256</v>
      </c>
    </row>
    <row r="57" spans="2:14" x14ac:dyDescent="0.3">
      <c r="B57" s="27"/>
      <c r="C57" s="28" t="s">
        <v>76</v>
      </c>
      <c r="D57" s="29"/>
      <c r="E57" s="28" t="s">
        <v>76</v>
      </c>
      <c r="F57" s="29"/>
      <c r="G57" s="28" t="s">
        <v>77</v>
      </c>
      <c r="H57" s="29"/>
      <c r="J57" s="30" t="str" cm="1">
        <f t="array" ref="J57">IFERROR(IF(MIN(_xlfn._xlws.FILTER($H$4:$H$103-$F$4:$F$103,($H$4:$H$103&lt;&gt;"")*($F$4:$F$103&lt;&gt;"")))&lt;$F$109,IF(AND(M57&gt;0,N57&gt;=0,F57&gt;=CHOOSE(賃金引上げチェックリスト!$F$32,50,70,90),H57-F57&gt;=1177,H57-F57&lt;MIN(_xlfn._xlws.FILTER($H$4:$H$103,$H$4:$H$103&lt;&gt;""))),"該当","非該当"),"非該当"),"非該当")</f>
        <v>非該当</v>
      </c>
      <c r="M57" s="31">
        <f t="shared" si="0"/>
        <v>0</v>
      </c>
      <c r="N57" s="31">
        <f t="shared" si="1"/>
        <v>-1256</v>
      </c>
    </row>
    <row r="58" spans="2:14" x14ac:dyDescent="0.3">
      <c r="B58" s="27"/>
      <c r="C58" s="28" t="s">
        <v>76</v>
      </c>
      <c r="D58" s="29"/>
      <c r="E58" s="28" t="s">
        <v>76</v>
      </c>
      <c r="F58" s="29"/>
      <c r="G58" s="28" t="s">
        <v>77</v>
      </c>
      <c r="H58" s="29"/>
      <c r="J58" s="30" t="str" cm="1">
        <f t="array" ref="J58">IFERROR(IF(MIN(_xlfn._xlws.FILTER($H$4:$H$103-$F$4:$F$103,($H$4:$H$103&lt;&gt;"")*($F$4:$F$103&lt;&gt;"")))&lt;$F$109,IF(AND(M58&gt;0,N58&gt;=0,F58&gt;=CHOOSE(賃金引上げチェックリスト!$F$32,50,70,90),H58-F58&gt;=1177,H58-F58&lt;MIN(_xlfn._xlws.FILTER($H$4:$H$103,$H$4:$H$103&lt;&gt;""))),"該当","非該当"),"非該当"),"非該当")</f>
        <v>非該当</v>
      </c>
      <c r="M58" s="31">
        <f t="shared" si="0"/>
        <v>0</v>
      </c>
      <c r="N58" s="31">
        <f t="shared" si="1"/>
        <v>-1256</v>
      </c>
    </row>
    <row r="59" spans="2:14" x14ac:dyDescent="0.3">
      <c r="B59" s="27"/>
      <c r="C59" s="28" t="s">
        <v>76</v>
      </c>
      <c r="D59" s="29"/>
      <c r="E59" s="28" t="s">
        <v>76</v>
      </c>
      <c r="F59" s="29"/>
      <c r="G59" s="28" t="s">
        <v>77</v>
      </c>
      <c r="H59" s="29"/>
      <c r="J59" s="30" t="str" cm="1">
        <f t="array" ref="J59">IFERROR(IF(MIN(_xlfn._xlws.FILTER($H$4:$H$103-$F$4:$F$103,($H$4:$H$103&lt;&gt;"")*($F$4:$F$103&lt;&gt;"")))&lt;$F$109,IF(AND(M59&gt;0,N59&gt;=0,F59&gt;=CHOOSE(賃金引上げチェックリスト!$F$32,50,70,90),H59-F59&gt;=1177,H59-F59&lt;MIN(_xlfn._xlws.FILTER($H$4:$H$103,$H$4:$H$103&lt;&gt;""))),"該当","非該当"),"非該当"),"非該当")</f>
        <v>非該当</v>
      </c>
      <c r="M59" s="31">
        <f t="shared" si="0"/>
        <v>0</v>
      </c>
      <c r="N59" s="31">
        <f t="shared" si="1"/>
        <v>-1256</v>
      </c>
    </row>
    <row r="60" spans="2:14" x14ac:dyDescent="0.3">
      <c r="B60" s="27"/>
      <c r="C60" s="28" t="s">
        <v>76</v>
      </c>
      <c r="D60" s="29"/>
      <c r="E60" s="28" t="s">
        <v>76</v>
      </c>
      <c r="F60" s="29"/>
      <c r="G60" s="28" t="s">
        <v>77</v>
      </c>
      <c r="H60" s="29"/>
      <c r="J60" s="30" t="str" cm="1">
        <f t="array" ref="J60">IFERROR(IF(MIN(_xlfn._xlws.FILTER($H$4:$H$103-$F$4:$F$103,($H$4:$H$103&lt;&gt;"")*($F$4:$F$103&lt;&gt;"")))&lt;$F$109,IF(AND(M60&gt;0,N60&gt;=0,F60&gt;=CHOOSE(賃金引上げチェックリスト!$F$32,50,70,90),H60-F60&gt;=1177,H60-F60&lt;MIN(_xlfn._xlws.FILTER($H$4:$H$103,$H$4:$H$103&lt;&gt;""))),"該当","非該当"),"非該当"),"非該当")</f>
        <v>非該当</v>
      </c>
      <c r="M60" s="31">
        <f t="shared" si="0"/>
        <v>0</v>
      </c>
      <c r="N60" s="31">
        <f t="shared" si="1"/>
        <v>-1256</v>
      </c>
    </row>
    <row r="61" spans="2:14" x14ac:dyDescent="0.3">
      <c r="B61" s="27"/>
      <c r="C61" s="28" t="s">
        <v>76</v>
      </c>
      <c r="D61" s="29"/>
      <c r="E61" s="28" t="s">
        <v>76</v>
      </c>
      <c r="F61" s="29"/>
      <c r="G61" s="28" t="s">
        <v>77</v>
      </c>
      <c r="H61" s="29"/>
      <c r="J61" s="30" t="str" cm="1">
        <f t="array" ref="J61">IFERROR(IF(MIN(_xlfn._xlws.FILTER($H$4:$H$103-$F$4:$F$103,($H$4:$H$103&lt;&gt;"")*($F$4:$F$103&lt;&gt;"")))&lt;$F$109,IF(AND(M61&gt;0,N61&gt;=0,F61&gt;=CHOOSE(賃金引上げチェックリスト!$F$32,50,70,90),H61-F61&gt;=1177,H61-F61&lt;MIN(_xlfn._xlws.FILTER($H$4:$H$103,$H$4:$H$103&lt;&gt;""))),"該当","非該当"),"非該当"),"非該当")</f>
        <v>非該当</v>
      </c>
      <c r="M61" s="31">
        <f t="shared" si="0"/>
        <v>0</v>
      </c>
      <c r="N61" s="31">
        <f t="shared" si="1"/>
        <v>-1256</v>
      </c>
    </row>
    <row r="62" spans="2:14" x14ac:dyDescent="0.3">
      <c r="B62" s="27"/>
      <c r="C62" s="28" t="s">
        <v>76</v>
      </c>
      <c r="D62" s="29"/>
      <c r="E62" s="28" t="s">
        <v>76</v>
      </c>
      <c r="F62" s="29"/>
      <c r="G62" s="28" t="s">
        <v>77</v>
      </c>
      <c r="H62" s="29"/>
      <c r="J62" s="30" t="str" cm="1">
        <f t="array" ref="J62">IFERROR(IF(MIN(_xlfn._xlws.FILTER($H$4:$H$103-$F$4:$F$103,($H$4:$H$103&lt;&gt;"")*($F$4:$F$103&lt;&gt;"")))&lt;$F$109,IF(AND(M62&gt;0,N62&gt;=0,F62&gt;=CHOOSE(賃金引上げチェックリスト!$F$32,50,70,90),H62-F62&gt;=1177,H62-F62&lt;MIN(_xlfn._xlws.FILTER($H$4:$H$103,$H$4:$H$103&lt;&gt;""))),"該当","非該当"),"非該当"),"非該当")</f>
        <v>非該当</v>
      </c>
      <c r="M62" s="31">
        <f t="shared" si="0"/>
        <v>0</v>
      </c>
      <c r="N62" s="31">
        <f t="shared" si="1"/>
        <v>-1256</v>
      </c>
    </row>
    <row r="63" spans="2:14" x14ac:dyDescent="0.3">
      <c r="B63" s="27"/>
      <c r="C63" s="28" t="s">
        <v>76</v>
      </c>
      <c r="D63" s="29"/>
      <c r="E63" s="28" t="s">
        <v>76</v>
      </c>
      <c r="F63" s="29"/>
      <c r="G63" s="28" t="s">
        <v>77</v>
      </c>
      <c r="H63" s="29"/>
      <c r="J63" s="30" t="str" cm="1">
        <f t="array" ref="J63">IFERROR(IF(MIN(_xlfn._xlws.FILTER($H$4:$H$103-$F$4:$F$103,($H$4:$H$103&lt;&gt;"")*($F$4:$F$103&lt;&gt;"")))&lt;$F$109,IF(AND(M63&gt;0,N63&gt;=0,F63&gt;=CHOOSE(賃金引上げチェックリスト!$F$32,50,70,90),H63-F63&gt;=1177,H63-F63&lt;MIN(_xlfn._xlws.FILTER($H$4:$H$103,$H$4:$H$103&lt;&gt;""))),"該当","非該当"),"非該当"),"非該当")</f>
        <v>非該当</v>
      </c>
      <c r="M63" s="31">
        <f t="shared" si="0"/>
        <v>0</v>
      </c>
      <c r="N63" s="31">
        <f t="shared" si="1"/>
        <v>-1256</v>
      </c>
    </row>
    <row r="64" spans="2:14" x14ac:dyDescent="0.3">
      <c r="B64" s="27"/>
      <c r="C64" s="28" t="s">
        <v>76</v>
      </c>
      <c r="D64" s="29"/>
      <c r="E64" s="28" t="s">
        <v>76</v>
      </c>
      <c r="F64" s="29"/>
      <c r="G64" s="28" t="s">
        <v>77</v>
      </c>
      <c r="H64" s="29"/>
      <c r="J64" s="30" t="str" cm="1">
        <f t="array" ref="J64">IFERROR(IF(MIN(_xlfn._xlws.FILTER($H$4:$H$103-$F$4:$F$103,($H$4:$H$103&lt;&gt;"")*($F$4:$F$103&lt;&gt;"")))&lt;$F$109,IF(AND(M64&gt;0,N64&gt;=0,F64&gt;=CHOOSE(賃金引上げチェックリスト!$F$32,50,70,90),H64-F64&gt;=1177,H64-F64&lt;MIN(_xlfn._xlws.FILTER($H$4:$H$103,$H$4:$H$103&lt;&gt;""))),"該当","非該当"),"非該当"),"非該当")</f>
        <v>非該当</v>
      </c>
      <c r="M64" s="31">
        <f t="shared" si="0"/>
        <v>0</v>
      </c>
      <c r="N64" s="31">
        <f t="shared" si="1"/>
        <v>-1256</v>
      </c>
    </row>
    <row r="65" spans="2:14" x14ac:dyDescent="0.3">
      <c r="B65" s="27"/>
      <c r="C65" s="28" t="s">
        <v>76</v>
      </c>
      <c r="D65" s="29"/>
      <c r="E65" s="28" t="s">
        <v>76</v>
      </c>
      <c r="F65" s="29"/>
      <c r="G65" s="28" t="s">
        <v>77</v>
      </c>
      <c r="H65" s="29"/>
      <c r="J65" s="30" t="str" cm="1">
        <f t="array" ref="J65">IFERROR(IF(MIN(_xlfn._xlws.FILTER($H$4:$H$103-$F$4:$F$103,($H$4:$H$103&lt;&gt;"")*($F$4:$F$103&lt;&gt;"")))&lt;$F$109,IF(AND(M65&gt;0,N65&gt;=0,F65&gt;=CHOOSE(賃金引上げチェックリスト!$F$32,50,70,90),H65-F65&gt;=1177,H65-F65&lt;MIN(_xlfn._xlws.FILTER($H$4:$H$103,$H$4:$H$103&lt;&gt;""))),"該当","非該当"),"非該当"),"非該当")</f>
        <v>非該当</v>
      </c>
      <c r="M65" s="31">
        <f t="shared" si="0"/>
        <v>0</v>
      </c>
      <c r="N65" s="31">
        <f t="shared" si="1"/>
        <v>-1256</v>
      </c>
    </row>
    <row r="66" spans="2:14" x14ac:dyDescent="0.3">
      <c r="B66" s="27"/>
      <c r="C66" s="28" t="s">
        <v>76</v>
      </c>
      <c r="D66" s="29"/>
      <c r="E66" s="28" t="s">
        <v>76</v>
      </c>
      <c r="F66" s="29"/>
      <c r="G66" s="28" t="s">
        <v>77</v>
      </c>
      <c r="H66" s="29"/>
      <c r="J66" s="30" t="str" cm="1">
        <f t="array" ref="J66">IFERROR(IF(MIN(_xlfn._xlws.FILTER($H$4:$H$103-$F$4:$F$103,($H$4:$H$103&lt;&gt;"")*($F$4:$F$103&lt;&gt;"")))&lt;$F$109,IF(AND(M66&gt;0,N66&gt;=0,F66&gt;=CHOOSE(賃金引上げチェックリスト!$F$32,50,70,90),H66-F66&gt;=1177,H66-F66&lt;MIN(_xlfn._xlws.FILTER($H$4:$H$103,$H$4:$H$103&lt;&gt;""))),"該当","非該当"),"非該当"),"非該当")</f>
        <v>非該当</v>
      </c>
      <c r="M66" s="31">
        <f t="shared" si="0"/>
        <v>0</v>
      </c>
      <c r="N66" s="31">
        <f t="shared" si="1"/>
        <v>-1256</v>
      </c>
    </row>
    <row r="67" spans="2:14" x14ac:dyDescent="0.3">
      <c r="B67" s="27"/>
      <c r="C67" s="28" t="s">
        <v>76</v>
      </c>
      <c r="D67" s="29"/>
      <c r="E67" s="28" t="s">
        <v>76</v>
      </c>
      <c r="F67" s="29"/>
      <c r="G67" s="28" t="s">
        <v>77</v>
      </c>
      <c r="H67" s="29"/>
      <c r="J67" s="30" t="str" cm="1">
        <f t="array" ref="J67">IFERROR(IF(MIN(_xlfn._xlws.FILTER($H$4:$H$103-$F$4:$F$103,($H$4:$H$103&lt;&gt;"")*($F$4:$F$103&lt;&gt;"")))&lt;$F$109,IF(AND(M67&gt;0,N67&gt;=0,F67&gt;=CHOOSE(賃金引上げチェックリスト!$F$32,50,70,90),H67-F67&gt;=1177,H67-F67&lt;MIN(_xlfn._xlws.FILTER($H$4:$H$103,$H$4:$H$103&lt;&gt;""))),"該当","非該当"),"非該当"),"非該当")</f>
        <v>非該当</v>
      </c>
      <c r="M67" s="31">
        <f t="shared" si="0"/>
        <v>0</v>
      </c>
      <c r="N67" s="31">
        <f t="shared" si="1"/>
        <v>-1256</v>
      </c>
    </row>
    <row r="68" spans="2:14" x14ac:dyDescent="0.3">
      <c r="B68" s="27"/>
      <c r="C68" s="28" t="s">
        <v>76</v>
      </c>
      <c r="D68" s="29"/>
      <c r="E68" s="28" t="s">
        <v>76</v>
      </c>
      <c r="F68" s="29"/>
      <c r="G68" s="28" t="s">
        <v>77</v>
      </c>
      <c r="H68" s="29"/>
      <c r="J68" s="30" t="str" cm="1">
        <f t="array" ref="J68">IFERROR(IF(MIN(_xlfn._xlws.FILTER($H$4:$H$103-$F$4:$F$103,($H$4:$H$103&lt;&gt;"")*($F$4:$F$103&lt;&gt;"")))&lt;$F$109,IF(AND(M68&gt;0,N68&gt;=0,F68&gt;=CHOOSE(賃金引上げチェックリスト!$F$32,50,70,90),H68-F68&gt;=1177,H68-F68&lt;MIN(_xlfn._xlws.FILTER($H$4:$H$103,$H$4:$H$103&lt;&gt;""))),"該当","非該当"),"非該当"),"非該当")</f>
        <v>非該当</v>
      </c>
      <c r="M68" s="31">
        <f t="shared" si="0"/>
        <v>0</v>
      </c>
      <c r="N68" s="31">
        <f t="shared" ref="N68:N103" si="2">H68-$F$110</f>
        <v>-1256</v>
      </c>
    </row>
    <row r="69" spans="2:14" x14ac:dyDescent="0.3">
      <c r="B69" s="27"/>
      <c r="C69" s="28" t="s">
        <v>76</v>
      </c>
      <c r="D69" s="29"/>
      <c r="E69" s="28" t="s">
        <v>76</v>
      </c>
      <c r="F69" s="29"/>
      <c r="G69" s="28" t="s">
        <v>77</v>
      </c>
      <c r="H69" s="29"/>
      <c r="J69" s="30" t="str" cm="1">
        <f t="array" ref="J69">IFERROR(IF(MIN(_xlfn._xlws.FILTER($H$4:$H$103-$F$4:$F$103,($H$4:$H$103&lt;&gt;"")*($F$4:$F$103&lt;&gt;"")))&lt;$F$109,IF(AND(M69&gt;0,N69&gt;=0,F69&gt;=CHOOSE(賃金引上げチェックリスト!$F$32,50,70,90),H69-F69&gt;=1177,H69-F69&lt;MIN(_xlfn._xlws.FILTER($H$4:$H$103,$H$4:$H$103&lt;&gt;""))),"該当","非該当"),"非該当"),"非該当")</f>
        <v>非該当</v>
      </c>
      <c r="M69" s="31">
        <f t="shared" si="0"/>
        <v>0</v>
      </c>
      <c r="N69" s="31">
        <f t="shared" si="2"/>
        <v>-1256</v>
      </c>
    </row>
    <row r="70" spans="2:14" x14ac:dyDescent="0.3">
      <c r="B70" s="27"/>
      <c r="C70" s="28" t="s">
        <v>76</v>
      </c>
      <c r="D70" s="29"/>
      <c r="E70" s="28" t="s">
        <v>76</v>
      </c>
      <c r="F70" s="29"/>
      <c r="G70" s="28" t="s">
        <v>77</v>
      </c>
      <c r="H70" s="29"/>
      <c r="J70" s="30" t="str" cm="1">
        <f t="array" ref="J70">IFERROR(IF(MIN(_xlfn._xlws.FILTER($H$4:$H$103-$F$4:$F$103,($H$4:$H$103&lt;&gt;"")*($F$4:$F$103&lt;&gt;"")))&lt;$F$109,IF(AND(M70&gt;0,N70&gt;=0,F70&gt;=CHOOSE(賃金引上げチェックリスト!$F$32,50,70,90),H70-F70&gt;=1177,H70-F70&lt;MIN(_xlfn._xlws.FILTER($H$4:$H$103,$H$4:$H$103&lt;&gt;""))),"該当","非該当"),"非該当"),"非該当")</f>
        <v>非該当</v>
      </c>
      <c r="M70" s="31">
        <f t="shared" si="0"/>
        <v>0</v>
      </c>
      <c r="N70" s="31">
        <f t="shared" si="2"/>
        <v>-1256</v>
      </c>
    </row>
    <row r="71" spans="2:14" x14ac:dyDescent="0.3">
      <c r="B71" s="27"/>
      <c r="C71" s="28" t="s">
        <v>76</v>
      </c>
      <c r="D71" s="29"/>
      <c r="E71" s="28" t="s">
        <v>76</v>
      </c>
      <c r="F71" s="29"/>
      <c r="G71" s="28" t="s">
        <v>77</v>
      </c>
      <c r="H71" s="29"/>
      <c r="J71" s="30" t="str" cm="1">
        <f t="array" ref="J71">IFERROR(IF(MIN(_xlfn._xlws.FILTER($H$4:$H$103-$F$4:$F$103,($H$4:$H$103&lt;&gt;"")*($F$4:$F$103&lt;&gt;"")))&lt;$F$109,IF(AND(M71&gt;0,N71&gt;=0,F71&gt;=CHOOSE(賃金引上げチェックリスト!$F$32,50,70,90),H71-F71&gt;=1177,H71-F71&lt;MIN(_xlfn._xlws.FILTER($H$4:$H$103,$H$4:$H$103&lt;&gt;""))),"該当","非該当"),"非該当"),"非該当")</f>
        <v>非該当</v>
      </c>
      <c r="M71" s="31">
        <f t="shared" si="0"/>
        <v>0</v>
      </c>
      <c r="N71" s="31">
        <f t="shared" si="2"/>
        <v>-1256</v>
      </c>
    </row>
    <row r="72" spans="2:14" x14ac:dyDescent="0.3">
      <c r="B72" s="27"/>
      <c r="C72" s="28" t="s">
        <v>76</v>
      </c>
      <c r="D72" s="29"/>
      <c r="E72" s="28" t="s">
        <v>76</v>
      </c>
      <c r="F72" s="29"/>
      <c r="G72" s="28" t="s">
        <v>77</v>
      </c>
      <c r="H72" s="29"/>
      <c r="J72" s="30" t="str" cm="1">
        <f t="array" ref="J72">IFERROR(IF(MIN(_xlfn._xlws.FILTER($H$4:$H$103-$F$4:$F$103,($H$4:$H$103&lt;&gt;"")*($F$4:$F$103&lt;&gt;"")))&lt;$F$109,IF(AND(M72&gt;0,N72&gt;=0,F72&gt;=CHOOSE(賃金引上げチェックリスト!$F$32,50,70,90),H72-F72&gt;=1177,H72-F72&lt;MIN(_xlfn._xlws.FILTER($H$4:$H$103,$H$4:$H$103&lt;&gt;""))),"該当","非該当"),"非該当"),"非該当")</f>
        <v>非該当</v>
      </c>
      <c r="M72" s="31">
        <f t="shared" si="0"/>
        <v>0</v>
      </c>
      <c r="N72" s="31">
        <f t="shared" si="2"/>
        <v>-1256</v>
      </c>
    </row>
    <row r="73" spans="2:14" x14ac:dyDescent="0.3">
      <c r="B73" s="27"/>
      <c r="C73" s="28" t="s">
        <v>76</v>
      </c>
      <c r="D73" s="29"/>
      <c r="E73" s="28" t="s">
        <v>76</v>
      </c>
      <c r="F73" s="29"/>
      <c r="G73" s="28" t="s">
        <v>77</v>
      </c>
      <c r="H73" s="29"/>
      <c r="J73" s="30" t="str" cm="1">
        <f t="array" ref="J73">IFERROR(IF(MIN(_xlfn._xlws.FILTER($H$4:$H$103-$F$4:$F$103,($H$4:$H$103&lt;&gt;"")*($F$4:$F$103&lt;&gt;"")))&lt;$F$109,IF(AND(M73&gt;0,N73&gt;=0,F73&gt;=CHOOSE(賃金引上げチェックリスト!$F$32,50,70,90),H73-F73&gt;=1177,H73-F73&lt;MIN(_xlfn._xlws.FILTER($H$4:$H$103,$H$4:$H$103&lt;&gt;""))),"該当","非該当"),"非該当"),"非該当")</f>
        <v>非該当</v>
      </c>
      <c r="M73" s="31">
        <f t="shared" si="0"/>
        <v>0</v>
      </c>
      <c r="N73" s="31">
        <f t="shared" si="2"/>
        <v>-1256</v>
      </c>
    </row>
    <row r="74" spans="2:14" x14ac:dyDescent="0.3">
      <c r="B74" s="27"/>
      <c r="C74" s="28" t="s">
        <v>76</v>
      </c>
      <c r="D74" s="29"/>
      <c r="E74" s="28" t="s">
        <v>76</v>
      </c>
      <c r="F74" s="29"/>
      <c r="G74" s="28" t="s">
        <v>77</v>
      </c>
      <c r="H74" s="29"/>
      <c r="J74" s="30" t="str" cm="1">
        <f t="array" ref="J74">IFERROR(IF(MIN(_xlfn._xlws.FILTER($H$4:$H$103-$F$4:$F$103,($H$4:$H$103&lt;&gt;"")*($F$4:$F$103&lt;&gt;"")))&lt;$F$109,IF(AND(M74&gt;0,N74&gt;=0,F74&gt;=CHOOSE(賃金引上げチェックリスト!$F$32,50,70,90),H74-F74&gt;=1177,H74-F74&lt;MIN(_xlfn._xlws.FILTER($H$4:$H$103,$H$4:$H$103&lt;&gt;""))),"該当","非該当"),"非該当"),"非該当")</f>
        <v>非該当</v>
      </c>
      <c r="M74" s="31">
        <f t="shared" si="0"/>
        <v>0</v>
      </c>
      <c r="N74" s="31">
        <f t="shared" si="2"/>
        <v>-1256</v>
      </c>
    </row>
    <row r="75" spans="2:14" x14ac:dyDescent="0.3">
      <c r="B75" s="27"/>
      <c r="C75" s="28" t="s">
        <v>76</v>
      </c>
      <c r="D75" s="29"/>
      <c r="E75" s="28" t="s">
        <v>76</v>
      </c>
      <c r="F75" s="29"/>
      <c r="G75" s="28" t="s">
        <v>77</v>
      </c>
      <c r="H75" s="29"/>
      <c r="J75" s="30" t="str" cm="1">
        <f t="array" ref="J75">IFERROR(IF(MIN(_xlfn._xlws.FILTER($H$4:$H$103-$F$4:$F$103,($H$4:$H$103&lt;&gt;"")*($F$4:$F$103&lt;&gt;"")))&lt;$F$109,IF(AND(M75&gt;0,N75&gt;=0,F75&gt;=CHOOSE(賃金引上げチェックリスト!$F$32,50,70,90),H75-F75&gt;=1177,H75-F75&lt;MIN(_xlfn._xlws.FILTER($H$4:$H$103,$H$4:$H$103&lt;&gt;""))),"該当","非該当"),"非該当"),"非該当")</f>
        <v>非該当</v>
      </c>
      <c r="M75" s="31">
        <f t="shared" si="0"/>
        <v>0</v>
      </c>
      <c r="N75" s="31">
        <f t="shared" si="2"/>
        <v>-1256</v>
      </c>
    </row>
    <row r="76" spans="2:14" x14ac:dyDescent="0.3">
      <c r="B76" s="27"/>
      <c r="C76" s="28" t="s">
        <v>76</v>
      </c>
      <c r="D76" s="29"/>
      <c r="E76" s="28" t="s">
        <v>76</v>
      </c>
      <c r="F76" s="29"/>
      <c r="G76" s="28" t="s">
        <v>77</v>
      </c>
      <c r="H76" s="29"/>
      <c r="J76" s="30" t="str" cm="1">
        <f t="array" ref="J76">IFERROR(IF(MIN(_xlfn._xlws.FILTER($H$4:$H$103-$F$4:$F$103,($H$4:$H$103&lt;&gt;"")*($F$4:$F$103&lt;&gt;"")))&lt;$F$109,IF(AND(M76&gt;0,N76&gt;=0,F76&gt;=CHOOSE(賃金引上げチェックリスト!$F$32,50,70,90),H76-F76&gt;=1177,H76-F76&lt;MIN(_xlfn._xlws.FILTER($H$4:$H$103,$H$4:$H$103&lt;&gt;""))),"該当","非該当"),"非該当"),"非該当")</f>
        <v>非該当</v>
      </c>
      <c r="M76" s="31">
        <f t="shared" si="0"/>
        <v>0</v>
      </c>
      <c r="N76" s="31">
        <f t="shared" si="2"/>
        <v>-1256</v>
      </c>
    </row>
    <row r="77" spans="2:14" x14ac:dyDescent="0.3">
      <c r="B77" s="27"/>
      <c r="C77" s="28" t="s">
        <v>76</v>
      </c>
      <c r="D77" s="29"/>
      <c r="E77" s="28" t="s">
        <v>76</v>
      </c>
      <c r="F77" s="29"/>
      <c r="G77" s="28" t="s">
        <v>77</v>
      </c>
      <c r="H77" s="29"/>
      <c r="J77" s="30" t="str" cm="1">
        <f t="array" ref="J77">IFERROR(IF(MIN(_xlfn._xlws.FILTER($H$4:$H$103-$F$4:$F$103,($H$4:$H$103&lt;&gt;"")*($F$4:$F$103&lt;&gt;"")))&lt;$F$109,IF(AND(M77&gt;0,N77&gt;=0,F77&gt;=CHOOSE(賃金引上げチェックリスト!$F$32,50,70,90),H77-F77&gt;=1177,H77-F77&lt;MIN(_xlfn._xlws.FILTER($H$4:$H$103,$H$4:$H$103&lt;&gt;""))),"該当","非該当"),"非該当"),"非該当")</f>
        <v>非該当</v>
      </c>
      <c r="M77" s="31">
        <f t="shared" si="0"/>
        <v>0</v>
      </c>
      <c r="N77" s="31">
        <f t="shared" si="2"/>
        <v>-1256</v>
      </c>
    </row>
    <row r="78" spans="2:14" x14ac:dyDescent="0.3">
      <c r="B78" s="27"/>
      <c r="C78" s="28" t="s">
        <v>76</v>
      </c>
      <c r="D78" s="29"/>
      <c r="E78" s="28" t="s">
        <v>76</v>
      </c>
      <c r="F78" s="29"/>
      <c r="G78" s="28" t="s">
        <v>77</v>
      </c>
      <c r="H78" s="29"/>
      <c r="J78" s="30" t="str" cm="1">
        <f t="array" ref="J78">IFERROR(IF(MIN(_xlfn._xlws.FILTER($H$4:$H$103-$F$4:$F$103,($H$4:$H$103&lt;&gt;"")*($F$4:$F$103&lt;&gt;"")))&lt;$F$109,IF(AND(M78&gt;0,N78&gt;=0,F78&gt;=CHOOSE(賃金引上げチェックリスト!$F$32,50,70,90),H78-F78&gt;=1177,H78-F78&lt;MIN(_xlfn._xlws.FILTER($H$4:$H$103,$H$4:$H$103&lt;&gt;""))),"該当","非該当"),"非該当"),"非該当")</f>
        <v>非該当</v>
      </c>
      <c r="M78" s="31">
        <f t="shared" si="0"/>
        <v>0</v>
      </c>
      <c r="N78" s="31">
        <f t="shared" si="2"/>
        <v>-1256</v>
      </c>
    </row>
    <row r="79" spans="2:14" x14ac:dyDescent="0.3">
      <c r="B79" s="27"/>
      <c r="C79" s="28" t="s">
        <v>76</v>
      </c>
      <c r="D79" s="29"/>
      <c r="E79" s="28" t="s">
        <v>76</v>
      </c>
      <c r="F79" s="29"/>
      <c r="G79" s="28" t="s">
        <v>77</v>
      </c>
      <c r="H79" s="29"/>
      <c r="J79" s="30" t="str" cm="1">
        <f t="array" ref="J79">IFERROR(IF(MIN(_xlfn._xlws.FILTER($H$4:$H$103-$F$4:$F$103,($H$4:$H$103&lt;&gt;"")*($F$4:$F$103&lt;&gt;"")))&lt;$F$109,IF(AND(M79&gt;0,N79&gt;=0,F79&gt;=CHOOSE(賃金引上げチェックリスト!$F$32,50,70,90),H79-F79&gt;=1177,H79-F79&lt;MIN(_xlfn._xlws.FILTER($H$4:$H$103,$H$4:$H$103&lt;&gt;""))),"該当","非該当"),"非該当"),"非該当")</f>
        <v>非該当</v>
      </c>
      <c r="M79" s="31">
        <f t="shared" si="0"/>
        <v>0</v>
      </c>
      <c r="N79" s="31">
        <f t="shared" si="2"/>
        <v>-1256</v>
      </c>
    </row>
    <row r="80" spans="2:14" x14ac:dyDescent="0.3">
      <c r="B80" s="27"/>
      <c r="C80" s="28" t="s">
        <v>76</v>
      </c>
      <c r="D80" s="29"/>
      <c r="E80" s="28" t="s">
        <v>76</v>
      </c>
      <c r="F80" s="29"/>
      <c r="G80" s="28" t="s">
        <v>77</v>
      </c>
      <c r="H80" s="29"/>
      <c r="J80" s="30" t="str" cm="1">
        <f t="array" ref="J80">IFERROR(IF(MIN(_xlfn._xlws.FILTER($H$4:$H$103-$F$4:$F$103,($H$4:$H$103&lt;&gt;"")*($F$4:$F$103&lt;&gt;"")))&lt;$F$109,IF(AND(M80&gt;0,N80&gt;=0,F80&gt;=CHOOSE(賃金引上げチェックリスト!$F$32,50,70,90),H80-F80&gt;=1177,H80-F80&lt;MIN(_xlfn._xlws.FILTER($H$4:$H$103,$H$4:$H$103&lt;&gt;""))),"該当","非該当"),"非該当"),"非該当")</f>
        <v>非該当</v>
      </c>
      <c r="M80" s="31">
        <f t="shared" si="0"/>
        <v>0</v>
      </c>
      <c r="N80" s="31">
        <f t="shared" si="2"/>
        <v>-1256</v>
      </c>
    </row>
    <row r="81" spans="2:14" x14ac:dyDescent="0.3">
      <c r="B81" s="27"/>
      <c r="C81" s="28" t="s">
        <v>76</v>
      </c>
      <c r="D81" s="29"/>
      <c r="E81" s="28" t="s">
        <v>76</v>
      </c>
      <c r="F81" s="29"/>
      <c r="G81" s="28" t="s">
        <v>77</v>
      </c>
      <c r="H81" s="29"/>
      <c r="J81" s="30" t="str" cm="1">
        <f t="array" ref="J81">IFERROR(IF(MIN(_xlfn._xlws.FILTER($H$4:$H$103-$F$4:$F$103,($H$4:$H$103&lt;&gt;"")*($F$4:$F$103&lt;&gt;"")))&lt;$F$109,IF(AND(M81&gt;0,N81&gt;=0,F81&gt;=CHOOSE(賃金引上げチェックリスト!$F$32,50,70,90),H81-F81&gt;=1177,H81-F81&lt;MIN(_xlfn._xlws.FILTER($H$4:$H$103,$H$4:$H$103&lt;&gt;""))),"該当","非該当"),"非該当"),"非該当")</f>
        <v>非該当</v>
      </c>
      <c r="M81" s="31">
        <f t="shared" si="0"/>
        <v>0</v>
      </c>
      <c r="N81" s="31">
        <f t="shared" si="2"/>
        <v>-1256</v>
      </c>
    </row>
    <row r="82" spans="2:14" x14ac:dyDescent="0.3">
      <c r="B82" s="27"/>
      <c r="C82" s="28" t="s">
        <v>76</v>
      </c>
      <c r="D82" s="29"/>
      <c r="E82" s="28" t="s">
        <v>76</v>
      </c>
      <c r="F82" s="29"/>
      <c r="G82" s="28" t="s">
        <v>77</v>
      </c>
      <c r="H82" s="29"/>
      <c r="J82" s="30" t="str" cm="1">
        <f t="array" ref="J82">IFERROR(IF(MIN(_xlfn._xlws.FILTER($H$4:$H$103-$F$4:$F$103,($H$4:$H$103&lt;&gt;"")*($F$4:$F$103&lt;&gt;"")))&lt;$F$109,IF(AND(M82&gt;0,N82&gt;=0,F82&gt;=CHOOSE(賃金引上げチェックリスト!$F$32,50,70,90),H82-F82&gt;=1177,H82-F82&lt;MIN(_xlfn._xlws.FILTER($H$4:$H$103,$H$4:$H$103&lt;&gt;""))),"該当","非該当"),"非該当"),"非該当")</f>
        <v>非該当</v>
      </c>
      <c r="M82" s="31">
        <f t="shared" si="0"/>
        <v>0</v>
      </c>
      <c r="N82" s="31">
        <f t="shared" si="2"/>
        <v>-1256</v>
      </c>
    </row>
    <row r="83" spans="2:14" x14ac:dyDescent="0.3">
      <c r="B83" s="27"/>
      <c r="C83" s="28" t="s">
        <v>76</v>
      </c>
      <c r="D83" s="29"/>
      <c r="E83" s="28" t="s">
        <v>76</v>
      </c>
      <c r="F83" s="29"/>
      <c r="G83" s="28" t="s">
        <v>77</v>
      </c>
      <c r="H83" s="29"/>
      <c r="J83" s="30" t="str" cm="1">
        <f t="array" ref="J83">IFERROR(IF(MIN(_xlfn._xlws.FILTER($H$4:$H$103-$F$4:$F$103,($H$4:$H$103&lt;&gt;"")*($F$4:$F$103&lt;&gt;"")))&lt;$F$109,IF(AND(M83&gt;0,N83&gt;=0,F83&gt;=CHOOSE(賃金引上げチェックリスト!$F$32,50,70,90),H83-F83&gt;=1177,H83-F83&lt;MIN(_xlfn._xlws.FILTER($H$4:$H$103,$H$4:$H$103&lt;&gt;""))),"該当","非該当"),"非該当"),"非該当")</f>
        <v>非該当</v>
      </c>
      <c r="M83" s="31">
        <f t="shared" si="0"/>
        <v>0</v>
      </c>
      <c r="N83" s="31">
        <f t="shared" si="2"/>
        <v>-1256</v>
      </c>
    </row>
    <row r="84" spans="2:14" x14ac:dyDescent="0.3">
      <c r="B84" s="27"/>
      <c r="C84" s="28" t="s">
        <v>76</v>
      </c>
      <c r="D84" s="29"/>
      <c r="E84" s="28" t="s">
        <v>76</v>
      </c>
      <c r="F84" s="29"/>
      <c r="G84" s="28" t="s">
        <v>77</v>
      </c>
      <c r="H84" s="29"/>
      <c r="J84" s="30" t="str" cm="1">
        <f t="array" ref="J84">IFERROR(IF(MIN(_xlfn._xlws.FILTER($H$4:$H$103-$F$4:$F$103,($H$4:$H$103&lt;&gt;"")*($F$4:$F$103&lt;&gt;"")))&lt;$F$109,IF(AND(M84&gt;0,N84&gt;=0,F84&gt;=CHOOSE(賃金引上げチェックリスト!$F$32,50,70,90),H84-F84&gt;=1177,H84-F84&lt;MIN(_xlfn._xlws.FILTER($H$4:$H$103,$H$4:$H$103&lt;&gt;""))),"該当","非該当"),"非該当"),"非該当")</f>
        <v>非該当</v>
      </c>
      <c r="M84" s="31">
        <f t="shared" si="0"/>
        <v>0</v>
      </c>
      <c r="N84" s="31">
        <f t="shared" si="2"/>
        <v>-1256</v>
      </c>
    </row>
    <row r="85" spans="2:14" x14ac:dyDescent="0.3">
      <c r="B85" s="27"/>
      <c r="C85" s="28" t="s">
        <v>76</v>
      </c>
      <c r="D85" s="29"/>
      <c r="E85" s="28" t="s">
        <v>76</v>
      </c>
      <c r="F85" s="29"/>
      <c r="G85" s="28" t="s">
        <v>77</v>
      </c>
      <c r="H85" s="29"/>
      <c r="J85" s="30" t="str" cm="1">
        <f t="array" ref="J85">IFERROR(IF(MIN(_xlfn._xlws.FILTER($H$4:$H$103-$F$4:$F$103,($H$4:$H$103&lt;&gt;"")*($F$4:$F$103&lt;&gt;"")))&lt;$F$109,IF(AND(M85&gt;0,N85&gt;=0,F85&gt;=CHOOSE(賃金引上げチェックリスト!$F$32,50,70,90),H85-F85&gt;=1177,H85-F85&lt;MIN(_xlfn._xlws.FILTER($H$4:$H$103,$H$4:$H$103&lt;&gt;""))),"該当","非該当"),"非該当"),"非該当")</f>
        <v>非該当</v>
      </c>
      <c r="M85" s="31">
        <f t="shared" si="0"/>
        <v>0</v>
      </c>
      <c r="N85" s="31">
        <f t="shared" si="2"/>
        <v>-1256</v>
      </c>
    </row>
    <row r="86" spans="2:14" x14ac:dyDescent="0.3">
      <c r="B86" s="27"/>
      <c r="C86" s="28" t="s">
        <v>76</v>
      </c>
      <c r="D86" s="29"/>
      <c r="E86" s="28" t="s">
        <v>76</v>
      </c>
      <c r="F86" s="29"/>
      <c r="G86" s="28" t="s">
        <v>77</v>
      </c>
      <c r="H86" s="29"/>
      <c r="J86" s="30" t="str" cm="1">
        <f t="array" ref="J86">IFERROR(IF(MIN(_xlfn._xlws.FILTER($H$4:$H$103-$F$4:$F$103,($H$4:$H$103&lt;&gt;"")*($F$4:$F$103&lt;&gt;"")))&lt;$F$109,IF(AND(M86&gt;0,N86&gt;=0,F86&gt;=CHOOSE(賃金引上げチェックリスト!$F$32,50,70,90),H86-F86&gt;=1177,H86-F86&lt;MIN(_xlfn._xlws.FILTER($H$4:$H$103,$H$4:$H$103&lt;&gt;""))),"該当","非該当"),"非該当"),"非該当")</f>
        <v>非該当</v>
      </c>
      <c r="M86" s="31">
        <f t="shared" si="0"/>
        <v>0</v>
      </c>
      <c r="N86" s="31">
        <f t="shared" si="2"/>
        <v>-1256</v>
      </c>
    </row>
    <row r="87" spans="2:14" x14ac:dyDescent="0.3">
      <c r="B87" s="27"/>
      <c r="C87" s="28" t="s">
        <v>76</v>
      </c>
      <c r="D87" s="29"/>
      <c r="E87" s="28" t="s">
        <v>76</v>
      </c>
      <c r="F87" s="29"/>
      <c r="G87" s="28" t="s">
        <v>77</v>
      </c>
      <c r="H87" s="29"/>
      <c r="J87" s="30" t="str" cm="1">
        <f t="array" ref="J87">IFERROR(IF(MIN(_xlfn._xlws.FILTER($H$4:$H$103-$F$4:$F$103,($H$4:$H$103&lt;&gt;"")*($F$4:$F$103&lt;&gt;"")))&lt;$F$109,IF(AND(M87&gt;0,N87&gt;=0,F87&gt;=CHOOSE(賃金引上げチェックリスト!$F$32,50,70,90),H87-F87&gt;=1177,H87-F87&lt;MIN(_xlfn._xlws.FILTER($H$4:$H$103,$H$4:$H$103&lt;&gt;""))),"該当","非該当"),"非該当"),"非該当")</f>
        <v>非該当</v>
      </c>
      <c r="M87" s="31">
        <f t="shared" si="0"/>
        <v>0</v>
      </c>
      <c r="N87" s="31">
        <f t="shared" si="2"/>
        <v>-1256</v>
      </c>
    </row>
    <row r="88" spans="2:14" x14ac:dyDescent="0.3">
      <c r="B88" s="27"/>
      <c r="C88" s="28" t="s">
        <v>76</v>
      </c>
      <c r="D88" s="29"/>
      <c r="E88" s="28" t="s">
        <v>76</v>
      </c>
      <c r="F88" s="29"/>
      <c r="G88" s="28" t="s">
        <v>77</v>
      </c>
      <c r="H88" s="29"/>
      <c r="J88" s="30" t="str" cm="1">
        <f t="array" ref="J88">IFERROR(IF(MIN(_xlfn._xlws.FILTER($H$4:$H$103-$F$4:$F$103,($H$4:$H$103&lt;&gt;"")*($F$4:$F$103&lt;&gt;"")))&lt;$F$109,IF(AND(M88&gt;0,N88&gt;=0,F88&gt;=CHOOSE(賃金引上げチェックリスト!$F$32,50,70,90),H88-F88&gt;=1177,H88-F88&lt;MIN(_xlfn._xlws.FILTER($H$4:$H$103,$H$4:$H$103&lt;&gt;""))),"該当","非該当"),"非該当"),"非該当")</f>
        <v>非該当</v>
      </c>
      <c r="M88" s="31">
        <f t="shared" si="0"/>
        <v>0</v>
      </c>
      <c r="N88" s="31">
        <f t="shared" si="2"/>
        <v>-1256</v>
      </c>
    </row>
    <row r="89" spans="2:14" x14ac:dyDescent="0.3">
      <c r="B89" s="27"/>
      <c r="C89" s="28" t="s">
        <v>76</v>
      </c>
      <c r="D89" s="29"/>
      <c r="E89" s="28" t="s">
        <v>76</v>
      </c>
      <c r="F89" s="29"/>
      <c r="G89" s="28" t="s">
        <v>77</v>
      </c>
      <c r="H89" s="29"/>
      <c r="J89" s="30" t="str" cm="1">
        <f t="array" ref="J89">IFERROR(IF(MIN(_xlfn._xlws.FILTER($H$4:$H$103-$F$4:$F$103,($H$4:$H$103&lt;&gt;"")*($F$4:$F$103&lt;&gt;"")))&lt;$F$109,IF(AND(M89&gt;0,N89&gt;=0,F89&gt;=CHOOSE(賃金引上げチェックリスト!$F$32,50,70,90),H89-F89&gt;=1177,H89-F89&lt;MIN(_xlfn._xlws.FILTER($H$4:$H$103,$H$4:$H$103&lt;&gt;""))),"該当","非該当"),"非該当"),"非該当")</f>
        <v>非該当</v>
      </c>
      <c r="M89" s="31">
        <f t="shared" si="0"/>
        <v>0</v>
      </c>
      <c r="N89" s="31">
        <f t="shared" si="2"/>
        <v>-1256</v>
      </c>
    </row>
    <row r="90" spans="2:14" x14ac:dyDescent="0.3">
      <c r="B90" s="27"/>
      <c r="C90" s="28" t="s">
        <v>76</v>
      </c>
      <c r="D90" s="29"/>
      <c r="E90" s="28" t="s">
        <v>76</v>
      </c>
      <c r="F90" s="29"/>
      <c r="G90" s="28" t="s">
        <v>77</v>
      </c>
      <c r="H90" s="29"/>
      <c r="J90" s="30" t="str" cm="1">
        <f t="array" ref="J90">IFERROR(IF(MIN(_xlfn._xlws.FILTER($H$4:$H$103-$F$4:$F$103,($H$4:$H$103&lt;&gt;"")*($F$4:$F$103&lt;&gt;"")))&lt;$F$109,IF(AND(M90&gt;0,N90&gt;=0,F90&gt;=CHOOSE(賃金引上げチェックリスト!$F$32,50,70,90),H90-F90&gt;=1177,H90-F90&lt;MIN(_xlfn._xlws.FILTER($H$4:$H$103,$H$4:$H$103&lt;&gt;""))),"該当","非該当"),"非該当"),"非該当")</f>
        <v>非該当</v>
      </c>
      <c r="M90" s="31">
        <f t="shared" si="0"/>
        <v>0</v>
      </c>
      <c r="N90" s="31">
        <f t="shared" si="2"/>
        <v>-1256</v>
      </c>
    </row>
    <row r="91" spans="2:14" x14ac:dyDescent="0.3">
      <c r="B91" s="27"/>
      <c r="C91" s="28" t="s">
        <v>76</v>
      </c>
      <c r="D91" s="29"/>
      <c r="E91" s="28" t="s">
        <v>76</v>
      </c>
      <c r="F91" s="29"/>
      <c r="G91" s="28" t="s">
        <v>77</v>
      </c>
      <c r="H91" s="29"/>
      <c r="J91" s="30" t="str" cm="1">
        <f t="array" ref="J91">IFERROR(IF(MIN(_xlfn._xlws.FILTER($H$4:$H$103-$F$4:$F$103,($H$4:$H$103&lt;&gt;"")*($F$4:$F$103&lt;&gt;"")))&lt;$F$109,IF(AND(M91&gt;0,N91&gt;=0,F91&gt;=CHOOSE(賃金引上げチェックリスト!$F$32,50,70,90),H91-F91&gt;=1177,H91-F91&lt;MIN(_xlfn._xlws.FILTER($H$4:$H$103,$H$4:$H$103&lt;&gt;""))),"該当","非該当"),"非該当"),"非該当")</f>
        <v>非該当</v>
      </c>
      <c r="M91" s="31">
        <f t="shared" si="0"/>
        <v>0</v>
      </c>
      <c r="N91" s="31">
        <f t="shared" si="2"/>
        <v>-1256</v>
      </c>
    </row>
    <row r="92" spans="2:14" x14ac:dyDescent="0.3">
      <c r="B92" s="27"/>
      <c r="C92" s="28" t="s">
        <v>76</v>
      </c>
      <c r="D92" s="29"/>
      <c r="E92" s="28" t="s">
        <v>76</v>
      </c>
      <c r="F92" s="29"/>
      <c r="G92" s="28" t="s">
        <v>77</v>
      </c>
      <c r="H92" s="29"/>
      <c r="J92" s="30" t="str" cm="1">
        <f t="array" ref="J92">IFERROR(IF(MIN(_xlfn._xlws.FILTER($H$4:$H$103-$F$4:$F$103,($H$4:$H$103&lt;&gt;"")*($F$4:$F$103&lt;&gt;"")))&lt;$F$109,IF(AND(M92&gt;0,N92&gt;=0,F92&gt;=CHOOSE(賃金引上げチェックリスト!$F$32,50,70,90),H92-F92&gt;=1177,H92-F92&lt;MIN(_xlfn._xlws.FILTER($H$4:$H$103,$H$4:$H$103&lt;&gt;""))),"該当","非該当"),"非該当"),"非該当")</f>
        <v>非該当</v>
      </c>
      <c r="M92" s="31">
        <f t="shared" si="0"/>
        <v>0</v>
      </c>
      <c r="N92" s="31">
        <f t="shared" si="2"/>
        <v>-1256</v>
      </c>
    </row>
    <row r="93" spans="2:14" x14ac:dyDescent="0.3">
      <c r="B93" s="27"/>
      <c r="C93" s="28" t="s">
        <v>76</v>
      </c>
      <c r="D93" s="29"/>
      <c r="E93" s="28" t="s">
        <v>76</v>
      </c>
      <c r="F93" s="29"/>
      <c r="G93" s="28" t="s">
        <v>77</v>
      </c>
      <c r="H93" s="29"/>
      <c r="J93" s="30" t="str" cm="1">
        <f t="array" ref="J93">IFERROR(IF(MIN(_xlfn._xlws.FILTER($H$4:$H$103-$F$4:$F$103,($H$4:$H$103&lt;&gt;"")*($F$4:$F$103&lt;&gt;"")))&lt;$F$109,IF(AND(M93&gt;0,N93&gt;=0,F93&gt;=CHOOSE(賃金引上げチェックリスト!$F$32,50,70,90),H93-F93&gt;=1177,H93-F93&lt;MIN(_xlfn._xlws.FILTER($H$4:$H$103,$H$4:$H$103&lt;&gt;""))),"該当","非該当"),"非該当"),"非該当")</f>
        <v>非該当</v>
      </c>
      <c r="M93" s="31">
        <f t="shared" si="0"/>
        <v>0</v>
      </c>
      <c r="N93" s="31">
        <f t="shared" si="2"/>
        <v>-1256</v>
      </c>
    </row>
    <row r="94" spans="2:14" x14ac:dyDescent="0.3">
      <c r="B94" s="27"/>
      <c r="C94" s="28" t="s">
        <v>76</v>
      </c>
      <c r="D94" s="29"/>
      <c r="E94" s="28" t="s">
        <v>76</v>
      </c>
      <c r="F94" s="29"/>
      <c r="G94" s="28" t="s">
        <v>77</v>
      </c>
      <c r="H94" s="29"/>
      <c r="J94" s="30" t="str" cm="1">
        <f t="array" ref="J94">IFERROR(IF(MIN(_xlfn._xlws.FILTER($H$4:$H$103-$F$4:$F$103,($H$4:$H$103&lt;&gt;"")*($F$4:$F$103&lt;&gt;"")))&lt;$F$109,IF(AND(M94&gt;0,N94&gt;=0,F94&gt;=CHOOSE(賃金引上げチェックリスト!$F$32,50,70,90),H94-F94&gt;=1177,H94-F94&lt;MIN(_xlfn._xlws.FILTER($H$4:$H$103,$H$4:$H$103&lt;&gt;""))),"該当","非該当"),"非該当"),"非該当")</f>
        <v>非該当</v>
      </c>
      <c r="M94" s="31">
        <f t="shared" si="0"/>
        <v>0</v>
      </c>
      <c r="N94" s="31">
        <f t="shared" si="2"/>
        <v>-1256</v>
      </c>
    </row>
    <row r="95" spans="2:14" x14ac:dyDescent="0.3">
      <c r="B95" s="27"/>
      <c r="C95" s="28" t="s">
        <v>76</v>
      </c>
      <c r="D95" s="29"/>
      <c r="E95" s="28" t="s">
        <v>76</v>
      </c>
      <c r="F95" s="29"/>
      <c r="G95" s="28" t="s">
        <v>77</v>
      </c>
      <c r="H95" s="29"/>
      <c r="J95" s="30" t="str" cm="1">
        <f t="array" ref="J95">IFERROR(IF(MIN(_xlfn._xlws.FILTER($H$4:$H$103-$F$4:$F$103,($H$4:$H$103&lt;&gt;"")*($F$4:$F$103&lt;&gt;"")))&lt;$F$109,IF(AND(M95&gt;0,N95&gt;=0,F95&gt;=CHOOSE(賃金引上げチェックリスト!$F$32,50,70,90),H95-F95&gt;=1177,H95-F95&lt;MIN(_xlfn._xlws.FILTER($H$4:$H$103,$H$4:$H$103&lt;&gt;""))),"該当","非該当"),"非該当"),"非該当")</f>
        <v>非該当</v>
      </c>
      <c r="M95" s="31">
        <f t="shared" si="0"/>
        <v>0</v>
      </c>
      <c r="N95" s="31">
        <f t="shared" si="2"/>
        <v>-1256</v>
      </c>
    </row>
    <row r="96" spans="2:14" x14ac:dyDescent="0.3">
      <c r="B96" s="27"/>
      <c r="C96" s="28" t="s">
        <v>76</v>
      </c>
      <c r="D96" s="29"/>
      <c r="E96" s="28" t="s">
        <v>76</v>
      </c>
      <c r="F96" s="29"/>
      <c r="G96" s="28" t="s">
        <v>77</v>
      </c>
      <c r="H96" s="29"/>
      <c r="J96" s="30" t="str" cm="1">
        <f t="array" ref="J96">IFERROR(IF(MIN(_xlfn._xlws.FILTER($H$4:$H$103-$F$4:$F$103,($H$4:$H$103&lt;&gt;"")*($F$4:$F$103&lt;&gt;"")))&lt;$F$109,IF(AND(M96&gt;0,N96&gt;=0,F96&gt;=CHOOSE(賃金引上げチェックリスト!$F$32,50,70,90),H96-F96&gt;=1177,H96-F96&lt;MIN(_xlfn._xlws.FILTER($H$4:$H$103,$H$4:$H$103&lt;&gt;""))),"該当","非該当"),"非該当"),"非該当")</f>
        <v>非該当</v>
      </c>
      <c r="M96" s="31">
        <f t="shared" si="0"/>
        <v>0</v>
      </c>
      <c r="N96" s="31">
        <f t="shared" si="2"/>
        <v>-1256</v>
      </c>
    </row>
    <row r="97" spans="2:14" x14ac:dyDescent="0.3">
      <c r="B97" s="27"/>
      <c r="C97" s="28" t="s">
        <v>76</v>
      </c>
      <c r="D97" s="29"/>
      <c r="E97" s="28" t="s">
        <v>76</v>
      </c>
      <c r="F97" s="29"/>
      <c r="G97" s="28" t="s">
        <v>77</v>
      </c>
      <c r="H97" s="29"/>
      <c r="J97" s="30" t="str" cm="1">
        <f t="array" ref="J97">IFERROR(IF(MIN(_xlfn._xlws.FILTER($H$4:$H$103-$F$4:$F$103,($H$4:$H$103&lt;&gt;"")*($F$4:$F$103&lt;&gt;"")))&lt;$F$109,IF(AND(M97&gt;0,N97&gt;=0,F97&gt;=CHOOSE(賃金引上げチェックリスト!$F$32,50,70,90),H97-F97&gt;=1177,H97-F97&lt;MIN(_xlfn._xlws.FILTER($H$4:$H$103,$H$4:$H$103&lt;&gt;""))),"該当","非該当"),"非該当"),"非該当")</f>
        <v>非該当</v>
      </c>
      <c r="M97" s="31">
        <f t="shared" si="0"/>
        <v>0</v>
      </c>
      <c r="N97" s="31">
        <f t="shared" si="2"/>
        <v>-1256</v>
      </c>
    </row>
    <row r="98" spans="2:14" x14ac:dyDescent="0.3">
      <c r="B98" s="27"/>
      <c r="C98" s="28" t="s">
        <v>76</v>
      </c>
      <c r="D98" s="29"/>
      <c r="E98" s="28" t="s">
        <v>76</v>
      </c>
      <c r="F98" s="29"/>
      <c r="G98" s="28" t="s">
        <v>77</v>
      </c>
      <c r="H98" s="29"/>
      <c r="J98" s="30" t="str" cm="1">
        <f t="array" ref="J98">IFERROR(IF(MIN(_xlfn._xlws.FILTER($H$4:$H$103-$F$4:$F$103,($H$4:$H$103&lt;&gt;"")*($F$4:$F$103&lt;&gt;"")))&lt;$F$109,IF(AND(M98&gt;0,N98&gt;=0,F98&gt;=CHOOSE(賃金引上げチェックリスト!$F$32,50,70,90),H98-F98&gt;=1177,H98-F98&lt;MIN(_xlfn._xlws.FILTER($H$4:$H$103,$H$4:$H$103&lt;&gt;""))),"該当","非該当"),"非該当"),"非該当")</f>
        <v>非該当</v>
      </c>
      <c r="M98" s="31">
        <f t="shared" si="0"/>
        <v>0</v>
      </c>
      <c r="N98" s="31">
        <f t="shared" si="2"/>
        <v>-1256</v>
      </c>
    </row>
    <row r="99" spans="2:14" x14ac:dyDescent="0.3">
      <c r="B99" s="27"/>
      <c r="C99" s="28" t="s">
        <v>76</v>
      </c>
      <c r="D99" s="29"/>
      <c r="E99" s="28" t="s">
        <v>76</v>
      </c>
      <c r="F99" s="29"/>
      <c r="G99" s="28" t="s">
        <v>77</v>
      </c>
      <c r="H99" s="29"/>
      <c r="J99" s="30" t="str" cm="1">
        <f t="array" ref="J99">IFERROR(IF(MIN(_xlfn._xlws.FILTER($H$4:$H$103-$F$4:$F$103,($H$4:$H$103&lt;&gt;"")*($F$4:$F$103&lt;&gt;"")))&lt;$F$109,IF(AND(M99&gt;0,N99&gt;=0,F99&gt;=CHOOSE(賃金引上げチェックリスト!$F$32,50,70,90),H99-F99&gt;=1177,H99-F99&lt;MIN(_xlfn._xlws.FILTER($H$4:$H$103,$H$4:$H$103&lt;&gt;""))),"該当","非該当"),"非該当"),"非該当")</f>
        <v>非該当</v>
      </c>
      <c r="M99" s="31">
        <f t="shared" si="0"/>
        <v>0</v>
      </c>
      <c r="N99" s="31">
        <f t="shared" si="2"/>
        <v>-1256</v>
      </c>
    </row>
    <row r="100" spans="2:14" x14ac:dyDescent="0.3">
      <c r="B100" s="27"/>
      <c r="C100" s="28" t="s">
        <v>76</v>
      </c>
      <c r="D100" s="29"/>
      <c r="E100" s="28" t="s">
        <v>76</v>
      </c>
      <c r="F100" s="29"/>
      <c r="G100" s="28" t="s">
        <v>77</v>
      </c>
      <c r="H100" s="29"/>
      <c r="J100" s="30" t="str" cm="1">
        <f t="array" ref="J100">IFERROR(IF(MIN(_xlfn._xlws.FILTER($H$4:$H$103-$F$4:$F$103,($H$4:$H$103&lt;&gt;"")*($F$4:$F$103&lt;&gt;"")))&lt;$F$109,IF(AND(M100&gt;0,N100&gt;=0,F100&gt;=CHOOSE(賃金引上げチェックリスト!$F$32,50,70,90),H100-F100&gt;=1177,H100-F100&lt;MIN(_xlfn._xlws.FILTER($H$4:$H$103,$H$4:$H$103&lt;&gt;""))),"該当","非該当"),"非該当"),"非該当")</f>
        <v>非該当</v>
      </c>
      <c r="M100" s="31">
        <f t="shared" si="0"/>
        <v>0</v>
      </c>
      <c r="N100" s="31">
        <f t="shared" si="2"/>
        <v>-1256</v>
      </c>
    </row>
    <row r="101" spans="2:14" x14ac:dyDescent="0.3">
      <c r="B101" s="27"/>
      <c r="C101" s="28" t="s">
        <v>76</v>
      </c>
      <c r="D101" s="29"/>
      <c r="E101" s="28" t="s">
        <v>76</v>
      </c>
      <c r="F101" s="29"/>
      <c r="G101" s="28" t="s">
        <v>77</v>
      </c>
      <c r="H101" s="29"/>
      <c r="J101" s="30" t="str" cm="1">
        <f t="array" ref="J101">IFERROR(IF(MIN(_xlfn._xlws.FILTER($H$4:$H$103-$F$4:$F$103,($H$4:$H$103&lt;&gt;"")*($F$4:$F$103&lt;&gt;"")))&lt;$F$109,IF(AND(M101&gt;0,N101&gt;=0,F101&gt;=CHOOSE(賃金引上げチェックリスト!$F$32,50,70,90),H101-F101&gt;=1177,H101-F101&lt;MIN(_xlfn._xlws.FILTER($H$4:$H$103,$H$4:$H$103&lt;&gt;""))),"該当","非該当"),"非該当"),"非該当")</f>
        <v>非該当</v>
      </c>
      <c r="M101" s="31">
        <f t="shared" si="0"/>
        <v>0</v>
      </c>
      <c r="N101" s="31">
        <f t="shared" si="2"/>
        <v>-1256</v>
      </c>
    </row>
    <row r="102" spans="2:14" x14ac:dyDescent="0.3">
      <c r="B102" s="27"/>
      <c r="C102" s="28" t="s">
        <v>76</v>
      </c>
      <c r="D102" s="29"/>
      <c r="E102" s="28" t="s">
        <v>76</v>
      </c>
      <c r="F102" s="29"/>
      <c r="G102" s="28" t="s">
        <v>77</v>
      </c>
      <c r="H102" s="29"/>
      <c r="J102" s="30" t="str" cm="1">
        <f t="array" ref="J102">IFERROR(IF(MIN(_xlfn._xlws.FILTER($H$4:$H$103-$F$4:$F$103,($H$4:$H$103&lt;&gt;"")*($F$4:$F$103&lt;&gt;"")))&lt;$F$109,IF(AND(M102&gt;0,N102&gt;=0,F102&gt;=CHOOSE(賃金引上げチェックリスト!$F$32,50,70,90),H102-F102&gt;=1177,H102-F102&lt;MIN(_xlfn._xlws.FILTER($H$4:$H$103,$H$4:$H$103&lt;&gt;""))),"該当","非該当"),"非該当"),"非該当")</f>
        <v>非該当</v>
      </c>
      <c r="M102" s="31">
        <f t="shared" si="0"/>
        <v>0</v>
      </c>
      <c r="N102" s="31">
        <f t="shared" si="2"/>
        <v>-1256</v>
      </c>
    </row>
    <row r="103" spans="2:14" x14ac:dyDescent="0.3">
      <c r="B103" s="27"/>
      <c r="C103" s="28" t="s">
        <v>76</v>
      </c>
      <c r="D103" s="29"/>
      <c r="E103" s="28" t="s">
        <v>76</v>
      </c>
      <c r="F103" s="29"/>
      <c r="G103" s="28" t="s">
        <v>77</v>
      </c>
      <c r="H103" s="29"/>
      <c r="J103" s="30" t="str" cm="1">
        <f t="array" ref="J103">IFERROR(IF(MIN(_xlfn._xlws.FILTER($H$4:$H$103-$F$4:$F$103,($H$4:$H$103&lt;&gt;"")*($F$4:$F$103&lt;&gt;"")))&lt;$F$109,IF(AND(M103&gt;0,N103&gt;=0,F103&gt;=CHOOSE(賃金引上げチェックリスト!$F$32,50,70,90),H103-F103&gt;=1177,H103-F103&lt;MIN(_xlfn._xlws.FILTER($H$4:$H$103,$H$4:$H$103&lt;&gt;""))),"該当","非該当"),"非該当"),"非該当")</f>
        <v>非該当</v>
      </c>
      <c r="M103" s="31">
        <f t="shared" si="0"/>
        <v>0</v>
      </c>
      <c r="N103" s="31">
        <f t="shared" si="2"/>
        <v>-1256</v>
      </c>
    </row>
    <row r="104" spans="2:14" ht="15.6" thickBot="1" x14ac:dyDescent="0.35"/>
    <row r="105" spans="2:14" ht="15.6" thickBot="1" x14ac:dyDescent="0.35">
      <c r="I105" s="32" t="s">
        <v>78</v>
      </c>
      <c r="J105" s="35">
        <f>COUNTIF($J$4:$J$103,"該当")</f>
        <v>0</v>
      </c>
    </row>
    <row r="107" spans="2:14" x14ac:dyDescent="0.3">
      <c r="B107" s="23" t="s">
        <v>83</v>
      </c>
      <c r="F107" s="36" t="s">
        <v>68</v>
      </c>
    </row>
    <row r="108" spans="2:14" x14ac:dyDescent="0.3">
      <c r="B108" t="s">
        <v>84</v>
      </c>
      <c r="F108" s="37">
        <f>賃金引上げチェックリスト!$F$38</f>
        <v>0</v>
      </c>
      <c r="G108" t="s">
        <v>85</v>
      </c>
    </row>
    <row r="109" spans="2:14" ht="15.6" thickBot="1" x14ac:dyDescent="0.35">
      <c r="B109" t="s">
        <v>86</v>
      </c>
      <c r="F109" s="38">
        <f>賃金引上げチェックリスト!$F$39</f>
        <v>1231</v>
      </c>
      <c r="G109" t="s">
        <v>87</v>
      </c>
    </row>
    <row r="110" spans="2:14" ht="15.6" thickBot="1" x14ac:dyDescent="0.35">
      <c r="B110" t="s">
        <v>88</v>
      </c>
      <c r="F110" s="39">
        <f>賃金引上げチェックリスト!$F$40</f>
        <v>1256</v>
      </c>
      <c r="G110" t="s">
        <v>89</v>
      </c>
    </row>
  </sheetData>
  <mergeCells count="3">
    <mergeCell ref="C3:D3"/>
    <mergeCell ref="E3:F3"/>
    <mergeCell ref="G3:H3"/>
  </mergeCells>
  <phoneticPr fontId="5"/>
  <conditionalFormatting sqref="J4:J103">
    <cfRule type="cellIs" dxfId="1" priority="1" operator="equal">
      <formula>"非該当"</formula>
    </cfRule>
  </conditionalFormatting>
  <pageMargins left="0.70866141732283472" right="0.70866141732283472" top="0.74803149606299213" bottom="0.74803149606299213" header="0.31496062992125984" footer="0.31496062992125984"/>
  <pageSetup paperSize="9" scale="80" orientation="portrait" r:id="rId1"/>
  <colBreaks count="1" manualBreakCount="1">
    <brk id="1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40E97-6374-4A68-9C89-478963E3DCB1}">
  <sheetPr>
    <tabColor theme="9" tint="0.39997558519241921"/>
  </sheetPr>
  <dimension ref="B2:O40"/>
  <sheetViews>
    <sheetView view="pageBreakPreview" zoomScale="80" zoomScaleNormal="100" zoomScaleSheetLayoutView="80" workbookViewId="0">
      <selection activeCell="Q1" sqref="A1:Q1048576"/>
    </sheetView>
  </sheetViews>
  <sheetFormatPr defaultRowHeight="15" x14ac:dyDescent="0.3"/>
  <cols>
    <col min="1" max="1" width="2.6328125" customWidth="1"/>
    <col min="2" max="2" width="12.81640625" customWidth="1"/>
    <col min="3" max="10" width="8.7265625" customWidth="1"/>
    <col min="11" max="11" width="7.26953125" bestFit="1" customWidth="1"/>
    <col min="12" max="31" width="8.7265625" customWidth="1"/>
  </cols>
  <sheetData>
    <row r="2" spans="2:9" ht="24.6" x14ac:dyDescent="0.3">
      <c r="B2" s="17" t="s">
        <v>51</v>
      </c>
    </row>
    <row r="4" spans="2:9" x14ac:dyDescent="0.3">
      <c r="B4" s="18" t="s">
        <v>52</v>
      </c>
      <c r="C4" s="19"/>
      <c r="D4" s="19"/>
      <c r="E4" s="19"/>
      <c r="F4" s="19"/>
      <c r="G4" s="19"/>
      <c r="H4" s="19"/>
      <c r="I4" s="19"/>
    </row>
    <row r="5" spans="2:9" x14ac:dyDescent="0.3">
      <c r="B5" s="19" t="s">
        <v>53</v>
      </c>
      <c r="C5" s="19"/>
      <c r="D5" s="19"/>
      <c r="E5" s="19"/>
      <c r="F5" s="19"/>
      <c r="G5" s="19"/>
      <c r="H5" s="19"/>
      <c r="I5" s="19"/>
    </row>
    <row r="6" spans="2:9" x14ac:dyDescent="0.3">
      <c r="B6" s="19" t="s">
        <v>54</v>
      </c>
      <c r="C6" s="19"/>
      <c r="D6" s="19"/>
      <c r="E6" s="19"/>
      <c r="F6" s="19"/>
      <c r="G6" s="19"/>
      <c r="H6" s="19"/>
      <c r="I6" s="19"/>
    </row>
    <row r="7" spans="2:9" x14ac:dyDescent="0.3">
      <c r="B7" s="19" t="s">
        <v>55</v>
      </c>
      <c r="C7" s="19"/>
      <c r="D7" s="19"/>
      <c r="E7" s="19"/>
      <c r="F7" s="19"/>
      <c r="G7" s="19"/>
      <c r="H7" s="19"/>
      <c r="I7" s="19"/>
    </row>
    <row r="8" spans="2:9" x14ac:dyDescent="0.3">
      <c r="B8" s="19" t="s">
        <v>56</v>
      </c>
      <c r="C8" s="19"/>
      <c r="D8" s="19"/>
      <c r="E8" s="19"/>
      <c r="F8" s="19"/>
      <c r="G8" s="19"/>
      <c r="H8" s="19"/>
      <c r="I8" s="19"/>
    </row>
    <row r="9" spans="2:9" x14ac:dyDescent="0.3">
      <c r="B9" s="19" t="s">
        <v>57</v>
      </c>
      <c r="C9" s="19"/>
      <c r="D9" s="19"/>
      <c r="E9" s="19"/>
      <c r="F9" s="19"/>
      <c r="G9" s="19"/>
      <c r="H9" s="19"/>
      <c r="I9" s="19"/>
    </row>
    <row r="11" spans="2:9" x14ac:dyDescent="0.3">
      <c r="B11" s="20" t="s">
        <v>58</v>
      </c>
      <c r="C11" s="21"/>
      <c r="D11" s="21"/>
      <c r="E11" s="21"/>
      <c r="F11" s="21"/>
      <c r="G11" s="21"/>
      <c r="H11" s="21"/>
      <c r="I11" s="21"/>
    </row>
    <row r="12" spans="2:9" x14ac:dyDescent="0.3">
      <c r="B12" s="22" t="s">
        <v>59</v>
      </c>
      <c r="C12" s="21"/>
      <c r="D12" s="21"/>
      <c r="E12" s="21"/>
      <c r="F12" s="21"/>
      <c r="G12" s="21"/>
      <c r="H12" s="21"/>
      <c r="I12" s="21"/>
    </row>
    <row r="13" spans="2:9" x14ac:dyDescent="0.3">
      <c r="B13" s="21" t="s">
        <v>60</v>
      </c>
      <c r="C13" s="21"/>
      <c r="D13" s="21"/>
      <c r="E13" s="21"/>
      <c r="F13" s="21"/>
      <c r="G13" s="21"/>
      <c r="H13" s="21"/>
      <c r="I13" s="21"/>
    </row>
    <row r="14" spans="2:9" x14ac:dyDescent="0.3">
      <c r="B14" s="21" t="s">
        <v>61</v>
      </c>
      <c r="C14" s="21"/>
      <c r="D14" s="21"/>
      <c r="E14" s="21"/>
      <c r="F14" s="21"/>
      <c r="G14" s="21"/>
      <c r="H14" s="21"/>
      <c r="I14" s="21"/>
    </row>
    <row r="15" spans="2:9" x14ac:dyDescent="0.3">
      <c r="B15" s="21" t="s">
        <v>62</v>
      </c>
      <c r="C15" s="21"/>
      <c r="D15" s="21"/>
      <c r="E15" s="21"/>
      <c r="F15" s="21"/>
      <c r="G15" s="21"/>
      <c r="H15" s="21"/>
      <c r="I15" s="21"/>
    </row>
    <row r="16" spans="2:9" x14ac:dyDescent="0.3">
      <c r="B16" s="21" t="s">
        <v>63</v>
      </c>
      <c r="C16" s="21"/>
      <c r="D16" s="21"/>
      <c r="E16" s="21"/>
      <c r="F16" s="21"/>
      <c r="G16" s="21"/>
      <c r="H16" s="21"/>
      <c r="I16" s="21"/>
    </row>
    <row r="17" spans="2:15" x14ac:dyDescent="0.3">
      <c r="B17" s="21" t="s">
        <v>64</v>
      </c>
      <c r="C17" s="21"/>
      <c r="D17" s="21"/>
      <c r="E17" s="21"/>
      <c r="F17" s="21"/>
      <c r="G17" s="21"/>
      <c r="H17" s="21"/>
      <c r="I17" s="21"/>
    </row>
    <row r="18" spans="2:15" x14ac:dyDescent="0.3">
      <c r="B18" s="21" t="s">
        <v>65</v>
      </c>
      <c r="C18" s="21"/>
      <c r="D18" s="21"/>
      <c r="E18" s="21"/>
      <c r="F18" s="21"/>
      <c r="G18" s="21"/>
      <c r="H18" s="21"/>
      <c r="I18" s="21"/>
    </row>
    <row r="19" spans="2:15" x14ac:dyDescent="0.3">
      <c r="N19" t="s">
        <v>66</v>
      </c>
    </row>
    <row r="20" spans="2:15" x14ac:dyDescent="0.3">
      <c r="B20" s="23" t="s">
        <v>67</v>
      </c>
      <c r="H20" s="24" t="s">
        <v>68</v>
      </c>
    </row>
    <row r="21" spans="2:15" ht="46.2" customHeight="1" x14ac:dyDescent="0.3">
      <c r="B21" s="25" t="s">
        <v>69</v>
      </c>
      <c r="C21" s="47" t="s">
        <v>70</v>
      </c>
      <c r="D21" s="48"/>
      <c r="E21" s="47" t="s">
        <v>71</v>
      </c>
      <c r="F21" s="48"/>
      <c r="G21" s="47" t="s">
        <v>72</v>
      </c>
      <c r="H21" s="48"/>
      <c r="J21" s="26" t="s">
        <v>73</v>
      </c>
      <c r="N21" t="s">
        <v>74</v>
      </c>
      <c r="O21" t="s">
        <v>75</v>
      </c>
    </row>
    <row r="22" spans="2:15" x14ac:dyDescent="0.3">
      <c r="B22" s="27" t="s">
        <v>91</v>
      </c>
      <c r="C22" s="28" t="s">
        <v>76</v>
      </c>
      <c r="D22" s="29">
        <v>75</v>
      </c>
      <c r="E22" s="28" t="s">
        <v>76</v>
      </c>
      <c r="F22" s="29">
        <v>80</v>
      </c>
      <c r="G22" s="28" t="s">
        <v>77</v>
      </c>
      <c r="H22" s="29">
        <v>1255</v>
      </c>
      <c r="J22" s="30" t="str">
        <f>IF(N22&lt;=0,"非該当",IF(O22&lt;=0,"非該当","該当"))</f>
        <v>該当</v>
      </c>
      <c r="N22" s="31">
        <f>F22-D22</f>
        <v>5</v>
      </c>
      <c r="O22" s="31">
        <f t="shared" ref="O22:O31" si="0">H22-$F$40</f>
        <v>2</v>
      </c>
    </row>
    <row r="23" spans="2:15" x14ac:dyDescent="0.3">
      <c r="B23" s="27" t="s">
        <v>92</v>
      </c>
      <c r="C23" s="28" t="s">
        <v>76</v>
      </c>
      <c r="D23" s="29">
        <v>75</v>
      </c>
      <c r="E23" s="28" t="s">
        <v>76</v>
      </c>
      <c r="F23" s="29">
        <v>80</v>
      </c>
      <c r="G23" s="28" t="s">
        <v>77</v>
      </c>
      <c r="H23" s="29">
        <v>1253</v>
      </c>
      <c r="J23" s="30" t="str">
        <f t="shared" ref="J23:J31" si="1">IF(N23&lt;=0,"非該当",IF(O23&lt;=0,"非該当","該当"))</f>
        <v>非該当</v>
      </c>
      <c r="N23" s="31">
        <f t="shared" ref="N23:N31" si="2">F23-D23</f>
        <v>5</v>
      </c>
      <c r="O23" s="31">
        <f t="shared" si="0"/>
        <v>0</v>
      </c>
    </row>
    <row r="24" spans="2:15" x14ac:dyDescent="0.3">
      <c r="B24" s="27" t="s">
        <v>93</v>
      </c>
      <c r="C24" s="28" t="s">
        <v>76</v>
      </c>
      <c r="D24" s="29">
        <v>75</v>
      </c>
      <c r="E24" s="28" t="s">
        <v>76</v>
      </c>
      <c r="F24" s="29">
        <v>75</v>
      </c>
      <c r="G24" s="28" t="s">
        <v>77</v>
      </c>
      <c r="H24" s="29">
        <v>1255</v>
      </c>
      <c r="J24" s="30" t="str">
        <f t="shared" si="1"/>
        <v>非該当</v>
      </c>
      <c r="N24" s="31">
        <f t="shared" si="2"/>
        <v>0</v>
      </c>
      <c r="O24" s="31">
        <f t="shared" si="0"/>
        <v>2</v>
      </c>
    </row>
    <row r="25" spans="2:15" x14ac:dyDescent="0.3">
      <c r="B25" s="27" t="s">
        <v>94</v>
      </c>
      <c r="C25" s="28" t="s">
        <v>76</v>
      </c>
      <c r="D25" s="29">
        <v>51</v>
      </c>
      <c r="E25" s="28" t="s">
        <v>76</v>
      </c>
      <c r="F25" s="29">
        <v>52</v>
      </c>
      <c r="G25" s="28" t="s">
        <v>77</v>
      </c>
      <c r="H25" s="29">
        <v>1252</v>
      </c>
      <c r="J25" s="30" t="str">
        <f t="shared" si="1"/>
        <v>非該当</v>
      </c>
      <c r="N25" s="31">
        <f t="shared" si="2"/>
        <v>1</v>
      </c>
      <c r="O25" s="31">
        <f t="shared" si="0"/>
        <v>-1</v>
      </c>
    </row>
    <row r="26" spans="2:15" x14ac:dyDescent="0.3">
      <c r="B26" s="27" t="s">
        <v>95</v>
      </c>
      <c r="C26" s="28" t="s">
        <v>76</v>
      </c>
      <c r="D26" s="29">
        <v>95</v>
      </c>
      <c r="E26" s="28" t="s">
        <v>76</v>
      </c>
      <c r="F26" s="29"/>
      <c r="G26" s="28" t="s">
        <v>77</v>
      </c>
      <c r="H26" s="29"/>
      <c r="J26" s="30" t="str">
        <f t="shared" si="1"/>
        <v>非該当</v>
      </c>
      <c r="N26" s="31">
        <f t="shared" si="2"/>
        <v>-95</v>
      </c>
      <c r="O26" s="31">
        <f t="shared" si="0"/>
        <v>-1253</v>
      </c>
    </row>
    <row r="27" spans="2:15" x14ac:dyDescent="0.3">
      <c r="B27" s="27"/>
      <c r="C27" s="28" t="s">
        <v>76</v>
      </c>
      <c r="D27" s="29"/>
      <c r="E27" s="28" t="s">
        <v>76</v>
      </c>
      <c r="F27" s="29"/>
      <c r="G27" s="28" t="s">
        <v>77</v>
      </c>
      <c r="H27" s="29"/>
      <c r="J27" s="30" t="str">
        <f t="shared" si="1"/>
        <v>非該当</v>
      </c>
      <c r="N27" s="31">
        <f t="shared" si="2"/>
        <v>0</v>
      </c>
      <c r="O27" s="31">
        <f t="shared" si="0"/>
        <v>-1253</v>
      </c>
    </row>
    <row r="28" spans="2:15" x14ac:dyDescent="0.3">
      <c r="B28" s="27"/>
      <c r="C28" s="28" t="s">
        <v>76</v>
      </c>
      <c r="D28" s="29"/>
      <c r="E28" s="28" t="s">
        <v>76</v>
      </c>
      <c r="F28" s="29"/>
      <c r="G28" s="28" t="s">
        <v>77</v>
      </c>
      <c r="H28" s="29"/>
      <c r="J28" s="30" t="str">
        <f t="shared" si="1"/>
        <v>非該当</v>
      </c>
      <c r="N28" s="31">
        <f t="shared" si="2"/>
        <v>0</v>
      </c>
      <c r="O28" s="31">
        <f t="shared" si="0"/>
        <v>-1253</v>
      </c>
    </row>
    <row r="29" spans="2:15" x14ac:dyDescent="0.3">
      <c r="B29" s="27"/>
      <c r="C29" s="28" t="s">
        <v>76</v>
      </c>
      <c r="D29" s="29"/>
      <c r="E29" s="28" t="s">
        <v>76</v>
      </c>
      <c r="F29" s="29"/>
      <c r="G29" s="28" t="s">
        <v>77</v>
      </c>
      <c r="H29" s="29"/>
      <c r="J29" s="30" t="str">
        <f t="shared" si="1"/>
        <v>非該当</v>
      </c>
      <c r="N29" s="31">
        <f t="shared" si="2"/>
        <v>0</v>
      </c>
      <c r="O29" s="31">
        <f t="shared" si="0"/>
        <v>-1253</v>
      </c>
    </row>
    <row r="30" spans="2:15" x14ac:dyDescent="0.3">
      <c r="B30" s="27"/>
      <c r="C30" s="28" t="s">
        <v>76</v>
      </c>
      <c r="D30" s="29"/>
      <c r="E30" s="28" t="s">
        <v>76</v>
      </c>
      <c r="F30" s="29"/>
      <c r="G30" s="28" t="s">
        <v>77</v>
      </c>
      <c r="H30" s="29"/>
      <c r="J30" s="30" t="str">
        <f t="shared" si="1"/>
        <v>非該当</v>
      </c>
      <c r="N30" s="31">
        <f t="shared" si="2"/>
        <v>0</v>
      </c>
      <c r="O30" s="31">
        <f t="shared" si="0"/>
        <v>-1253</v>
      </c>
    </row>
    <row r="31" spans="2:15" x14ac:dyDescent="0.3">
      <c r="B31" s="27"/>
      <c r="C31" s="28" t="s">
        <v>76</v>
      </c>
      <c r="D31" s="29"/>
      <c r="E31" s="28" t="s">
        <v>76</v>
      </c>
      <c r="F31" s="29"/>
      <c r="G31" s="28" t="s">
        <v>77</v>
      </c>
      <c r="H31" s="29"/>
      <c r="J31" s="30" t="str">
        <f t="shared" si="1"/>
        <v>非該当</v>
      </c>
      <c r="N31" s="31">
        <f t="shared" si="2"/>
        <v>0</v>
      </c>
      <c r="O31" s="31">
        <f t="shared" si="0"/>
        <v>-1253</v>
      </c>
    </row>
    <row r="33" spans="2:11" x14ac:dyDescent="0.3">
      <c r="I33" s="32" t="s">
        <v>78</v>
      </c>
      <c r="J33" s="33">
        <f>COUNTIF($J$22:$J$31,"該当")</f>
        <v>1</v>
      </c>
      <c r="K33" t="s">
        <v>79</v>
      </c>
    </row>
    <row r="34" spans="2:11" ht="15.6" thickBot="1" x14ac:dyDescent="0.35">
      <c r="I34" s="32" t="s">
        <v>80</v>
      </c>
      <c r="J34" s="34">
        <f>賃金引上げチェックリスト_別紙!J105</f>
        <v>0</v>
      </c>
      <c r="K34" t="s">
        <v>81</v>
      </c>
    </row>
    <row r="35" spans="2:11" ht="15.6" thickBot="1" x14ac:dyDescent="0.35">
      <c r="I35" s="32" t="s">
        <v>78</v>
      </c>
      <c r="J35" s="35">
        <f>SUM(J33:J34)</f>
        <v>1</v>
      </c>
      <c r="K35" t="s">
        <v>82</v>
      </c>
    </row>
    <row r="37" spans="2:11" x14ac:dyDescent="0.3">
      <c r="B37" s="23" t="s">
        <v>83</v>
      </c>
      <c r="F37" s="36" t="s">
        <v>68</v>
      </c>
    </row>
    <row r="38" spans="2:11" x14ac:dyDescent="0.3">
      <c r="B38" t="s">
        <v>84</v>
      </c>
      <c r="F38" s="37">
        <v>1177</v>
      </c>
      <c r="G38" t="s">
        <v>85</v>
      </c>
    </row>
    <row r="39" spans="2:11" ht="15.6" thickBot="1" x14ac:dyDescent="0.35">
      <c r="B39" t="s">
        <v>86</v>
      </c>
      <c r="F39" s="38">
        <v>1227</v>
      </c>
      <c r="G39" t="s">
        <v>87</v>
      </c>
    </row>
    <row r="40" spans="2:11" ht="15.6" thickBot="1" x14ac:dyDescent="0.35">
      <c r="B40" t="s">
        <v>88</v>
      </c>
      <c r="F40" s="39">
        <f>ROUND(F39*102%,0)+1</f>
        <v>1253</v>
      </c>
      <c r="G40" t="s">
        <v>89</v>
      </c>
    </row>
  </sheetData>
  <mergeCells count="3">
    <mergeCell ref="C21:D21"/>
    <mergeCell ref="E21:F21"/>
    <mergeCell ref="G21:H21"/>
  </mergeCells>
  <phoneticPr fontId="5"/>
  <conditionalFormatting sqref="J22:J31">
    <cfRule type="cellIs" dxfId="0" priority="1" operator="equal">
      <formula>"非該当"</formula>
    </cfRule>
  </conditionalFormatting>
  <pageMargins left="0.7" right="0.7" top="0.75" bottom="0.75" header="0.3" footer="0.3"/>
  <pageSetup paperSize="9" scale="77" orientation="portrait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マスタ</vt:lpstr>
      <vt:lpstr>様式第１号（第５条関係）事前登録書</vt:lpstr>
      <vt:lpstr>賃金引上げチェックリスト</vt:lpstr>
      <vt:lpstr>賃金引上げチェックリスト_別紙</vt:lpstr>
      <vt:lpstr>記入例</vt:lpstr>
      <vt:lpstr>記入例!Print_Area</vt:lpstr>
      <vt:lpstr>賃金引上げチェックリスト!Print_Area</vt:lpstr>
      <vt:lpstr>賃金引上げチェックリスト_別紙!Print_Area</vt:lpstr>
      <vt:lpstr>'様式第１号（第５条関係）事前登録書'!Print_Area</vt:lpstr>
      <vt:lpstr>賃金引上げチェックリスト_別紙!Print_Titles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龍生</dc:creator>
  <cp:lastModifiedBy>吉田　龍生</cp:lastModifiedBy>
  <dcterms:created xsi:type="dcterms:W3CDTF">2026-07-27T00:31:54Z</dcterms:created>
  <dcterms:modified xsi:type="dcterms:W3CDTF">2026-09-10T07:47:12Z</dcterms:modified>
</cp:coreProperties>
</file>