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5.1.7\財政担当\C-1-4-4_財政状況資料集\02（5年）_財政状況資料集　通知・報告\R06決算分\20260303_令和６年度財政状況資料集の作成及び提出について（依頼）\02_回答\"/>
    </mc:Choice>
  </mc:AlternateContent>
  <xr:revisionPtr revIDLastSave="0" documentId="13_ncr:1_{0BB601F9-A45B-4ADC-B202-29FEAD38A45C}" xr6:coauthVersionLast="47" xr6:coauthVersionMax="47" xr10:uidLastSave="{00000000-0000-0000-0000-000000000000}"/>
  <bookViews>
    <workbookView xWindow="135" yWindow="1545" windowWidth="21600" windowHeight="1341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AM35" i="10"/>
  <c r="C35" i="10"/>
  <c r="BW34" i="10"/>
  <c r="BW35" i="10" s="1"/>
  <c r="BW36" i="10" s="1"/>
  <c r="BW37" i="10" s="1"/>
  <c r="BW38" i="10" s="1"/>
  <c r="BW39" i="10" s="1"/>
  <c r="BE34" i="10"/>
  <c r="U34" i="10"/>
  <c r="U35" i="10" s="1"/>
  <c r="U36" i="10" s="1"/>
  <c r="U37" i="10" s="1"/>
  <c r="C34" i="10"/>
  <c r="CO34" i="10" l="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<sst xmlns="http://schemas.openxmlformats.org/spreadsheetml/2006/main" count="1139" uniqueCount="557">
  <si>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</si>
  <si>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</si>
  <si>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</si>
  <si>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</si>
  <si>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</si>
  <si>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</si>
  <si>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</si>
  <si>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</si>
  <si>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</si>
  <si>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</si>
  <si>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</si>
  <si>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</si>
  <si>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</si>
  <si>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</si>
  <si>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</si>
  <si>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</si>
  <si>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</si>
  <si>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</si>
  <si>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</si>
  <si>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</si>
  <si>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</si>
  <si>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</si>
  <si>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</si>
  <si>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</si>
  <si>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</si>
  <si>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</si>
  <si>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</si>
  <si>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</si>
  <si>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</si>
  <si>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</si>
  <si>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</si>
  <si>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</si>
  <si>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</si>
  <si>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</si>
  <si>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</si>
  <si>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</si>
  <si>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</si>
  <si>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</si>
  <si>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</si>
  <si>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</si>
  <si>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</si>
  <si>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</si>
  <si>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</si>
  <si>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</si>
  <si>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</si>
  <si>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</si>
  <si>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</si>
  <si>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</si>
  <si>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</si>
  <si>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</si>
  <si>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</si>
  <si>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</si>
  <si>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</si>
  <si>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</si>
  <si>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</si>
  <si>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</si>
  <si>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</si>
  <si>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</si>
  <si>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</si>
  <si>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</si>
  <si>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</si>
  <si>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</si>
  <si>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</si>
  <si>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</si>
  <si>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</si>
  <si>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</si>
  <si>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</si>
  <si>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</si>
  <si>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</si>
  <si>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</si>
  <si>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</si>
  <si>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</si>
  <si>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</si>
  <si>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</si>
  <si>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</si>
  <si>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</si>
  <si>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</si>
  <si>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</si>
  <si>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</si>
  <si>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</si>
  <si>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</si>
  <si>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</si>
  <si>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</si>
  <si>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</si>
  <si>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</si>
  <si>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</si>
  <si>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</si>
  <si>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</si>
  <si>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</si>
  <si>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</si>
  <si>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</si>
  <si>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</si>
  <si>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</si>
  <si>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</si>
  <si>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千早赤阪村</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</si>
  <si>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</si>
  <si>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</si>
  <si>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</si>
  <si>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</si>
  <si>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</si>
  <si>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</si>
  <si>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</si>
  <si>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</si>
  <si>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</si>
  <si>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</si>
  <si>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</si>
  <si>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</si>
  <si>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</si>
  <si>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</si>
  <si>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</si>
  <si>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</si>
  <si>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</si>
  <si>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</si>
  <si>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</si>
  <si>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</si>
  <si>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</si>
  <si>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</si>
  <si>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</si>
  <si>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</si>
  <si>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</si>
  <si>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</si>
  <si>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</si>
  <si>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</si>
  <si>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</si>
  <si>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</si>
  <si>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</si>
  <si>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</si>
  <si>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</si>
  <si>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</si>
  <si>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</si>
  <si>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</si>
  <si>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</si>
  <si>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</si>
  <si>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</si>
  <si>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</si>
  <si>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</si>
  <si>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</si>
  <si>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</si>
  <si>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</si>
  <si>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</si>
  <si>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</si>
  <si>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</si>
  <si>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</si>
  <si>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</si>
  <si>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</si>
  <si>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</si>
  <si>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</si>
  <si>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</si>
  <si>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</si>
  <si>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</si>
  <si>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</si>
  <si>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</si>
  <si>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</si>
  <si>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</si>
  <si>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</si>
  <si>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</si>
  <si>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</si>
  <si>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</si>
  <si>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</si>
  <si>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</si>
  <si>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</si>
  <si>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</si>
  <si>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</si>
  <si>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</si>
  <si>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</si>
  <si>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</si>
  <si>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</si>
  <si>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</si>
  <si>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</si>
  <si>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</si>
  <si>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</si>
  <si>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</si>
  <si>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</si>
  <si>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</si>
  <si>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</si>
  <si>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</si>
  <si>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</si>
  <si>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</si>
  <si>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</si>
  <si>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</si>
  <si>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</si>
  <si>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</si>
  <si>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</si>
  <si>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</si>
  <si>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</si>
  <si>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</si>
  <si>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</si>
  <si>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</si>
  <si>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</si>
  <si>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</si>
  <si>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</si>
  <si>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</si>
  <si>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</si>
  <si>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</si>
  <si>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</si>
  <si>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</si>
  <si>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</si>
  <si>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</si>
  <si>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</si>
  <si>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</si>
  <si>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</si>
  <si>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</si>
  <si>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</si>
  <si>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</si>
  <si>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大阪府千早赤阪村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</si>
  <si>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</si>
  <si>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</si>
  <si>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</si>
  <si>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</si>
  <si>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</si>
  <si>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</si>
  <si>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</si>
  <si>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</si>
  <si>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</si>
  <si>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</si>
  <si>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</si>
  <si>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</si>
  <si>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</si>
  <si>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</si>
  <si>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</si>
  <si>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</si>
  <si>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</si>
  <si>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</si>
  <si>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</si>
  <si>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</si>
  <si>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</si>
  <si>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</si>
  <si>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</si>
  <si>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</si>
  <si>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</si>
  <si>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</si>
  <si>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</si>
  <si>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</si>
  <si>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</si>
  <si>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</si>
  <si>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</si>
  <si>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</si>
  <si>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</si>
  <si>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</si>
  <si>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</si>
  <si>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</si>
  <si>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</si>
  <si>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</si>
  <si>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</si>
  <si>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</si>
  <si>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</si>
  <si>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</si>
  <si>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</si>
  <si>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</si>
  <si>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</si>
  <si>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</si>
  <si>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</si>
  <si>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</si>
  <si>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</si>
  <si>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</si>
  <si>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</si>
  <si>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</si>
  <si>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</si>
  <si>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</si>
  <si>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</si>
  <si>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</si>
  <si>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</si>
  <si>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</si>
  <si>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</si>
  <si>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</si>
  <si>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</si>
  <si>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</si>
  <si>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</si>
  <si>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</si>
  <si>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</si>
  <si>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</si>
  <si>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</si>
  <si>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</si>
  <si>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</si>
  <si>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</si>
  <si>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</si>
  <si>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</si>
  <si>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</si>
  <si>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</si>
  <si>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</si>
  <si>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</si>
  <si>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</si>
  <si>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</si>
  <si>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</si>
  <si>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</si>
  <si>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</si>
  <si>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</si>
  <si>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</si>
  <si>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</si>
  <si>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</si>
  <si>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</si>
  <si>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</si>
  <si>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</si>
  <si>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</si>
  <si>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</si>
  <si>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</si>
  <si>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</si>
  <si>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</si>
  <si>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</si>
  <si>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</si>
  <si>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</si>
  <si>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</si>
  <si>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</si>
  <si>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</si>
  <si>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</si>
  <si>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</si>
  <si>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</si>
  <si>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</si>
  <si>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</si>
  <si>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</si>
  <si>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</si>
  <si>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</si>
  <si>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</si>
  <si>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</si>
  <si>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</si>
  <si>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</si>
  <si>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</si>
  <si>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</si>
  <si>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</si>
  <si>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</si>
  <si>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</si>
  <si>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</si>
  <si>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</si>
  <si>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</si>
  <si>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</si>
  <si>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</si>
  <si>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</si>
  <si>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</si>
  <si>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</si>
  <si>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</si>
  <si>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</si>
  <si>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</si>
  <si>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</si>
  <si>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</si>
  <si>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</si>
  <si>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</si>
  <si>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</si>
  <si>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</si>
  <si>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</si>
  <si>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</si>
  <si>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</si>
  <si>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</si>
  <si>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</si>
  <si>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</si>
  <si>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</si>
  <si>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</si>
  <si>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</si>
  <si>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</si>
  <si>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</si>
  <si>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</si>
  <si>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</si>
  <si>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</si>
  <si>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</si>
  <si>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</si>
  <si>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</si>
  <si>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大阪府千早赤阪村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</si>
  <si>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</si>
  <si>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</si>
  <si>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</si>
  <si>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</si>
  <si>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</si>
  <si>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</si>
  <si>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</si>
  <si>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</si>
  <si>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</si>
  <si>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</si>
  <si>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</si>
  <si>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</si>
  <si>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</si>
  <si>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</si>
  <si>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</si>
  <si>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</si>
  <si>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</si>
  <si>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</si>
  <si>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</si>
  <si>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</si>
  <si>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</si>
  <si>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</si>
  <si>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</si>
  <si>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</si>
  <si>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</si>
  <si>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</si>
  <si>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</si>
  <si>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</si>
  <si>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</si>
  <si>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</si>
  <si>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</si>
  <si>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</si>
  <si>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</si>
  <si>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</si>
  <si>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国民健康保険特別会計（施設勘定）</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</si>
  <si>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</si>
  <si>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</si>
  <si>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</si>
  <si>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</si>
  <si>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</si>
  <si>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</si>
  <si>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</si>
  <si>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</si>
  <si>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</si>
  <si>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</si>
  <si>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</si>
  <si>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</si>
  <si>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</si>
  <si>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</si>
  <si>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</si>
  <si>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</si>
  <si>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</si>
  <si>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</si>
  <si>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</si>
  <si>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</si>
  <si>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</si>
  <si>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</si>
  <si>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</si>
  <si>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</si>
  <si>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</si>
  <si>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</si>
  <si>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</si>
  <si>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</si>
  <si>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</si>
  <si>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</si>
  <si>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</si>
  <si>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</si>
  <si>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</si>
  <si>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</si>
  <si>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</si>
  <si>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</si>
  <si>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</si>
  <si>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</si>
  <si>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</si>
  <si>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</si>
  <si>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</si>
  <si>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</si>
  <si>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</si>
  <si>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</si>
  <si>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</si>
  <si>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</si>
  <si>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</si>
  <si>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</si>
  <si>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</si>
  <si>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</si>
  <si>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</si>
  <si>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</si>
  <si>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</si>
  <si>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</si>
  <si>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</si>
  <si>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</si>
  <si>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</si>
  <si>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</si>
  <si>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</si>
  <si>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</si>
  <si>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</si>
  <si>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</si>
  <si>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</si>
  <si>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</si>
  <si>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</si>
  <si>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</si>
  <si>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</si>
  <si>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</si>
  <si>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</si>
  <si>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</si>
  <si>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</si>
  <si>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</si>
  <si>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</si>
  <si>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</si>
  <si>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</si>
  <si>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</si>
  <si>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</si>
  <si>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</si>
  <si>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</si>
  <si>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</si>
  <si>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</si>
  <si>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</si>
  <si>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</si>
  <si>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</si>
  <si>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</si>
  <si>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</si>
  <si>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</si>
  <si>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</si>
  <si>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</si>
  <si>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</si>
  <si>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</si>
  <si>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</si>
  <si>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</si>
  <si>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</si>
  <si>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</si>
  <si>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</si>
  <si>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</si>
  <si>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</si>
  <si>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</si>
  <si>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</si>
  <si>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</si>
  <si>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</si>
  <si>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</si>
  <si>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</si>
  <si>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</si>
  <si>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</si>
  <si>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</si>
  <si>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</si>
  <si>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</si>
  <si>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</si>
  <si>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</si>
  <si>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</si>
  <si>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</si>
  <si>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</si>
  <si>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</si>
  <si>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</si>
  <si>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</si>
  <si>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</si>
  <si>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</si>
  <si>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</si>
  <si>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</si>
  <si>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</si>
  <si>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</si>
  <si>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</si>
  <si>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</si>
  <si>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</si>
  <si>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</si>
  <si>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</si>
  <si>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</si>
  <si>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</si>
  <si>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</si>
  <si>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</si>
  <si>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</si>
  <si>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</si>
  <si>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</si>
  <si>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</si>
  <si>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</si>
  <si>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</si>
  <si>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</si>
  <si>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一般会計</t>
  </si>
  <si>
    <t>下水道事業会計</t>
  </si>
  <si>
    <t>介護保険特別会計</t>
  </si>
  <si>
    <t>国民健康保険特別会計（事業勘定）</t>
  </si>
  <si>
    <t>後期高齢者医療特別会計</t>
  </si>
  <si>
    <t>国民健康保険特別会計（施設勘定）</t>
  </si>
  <si>
    <t>その他会計（赤字）</t>
  </si>
  <si>
    <t>その他会計（黒字）</t>
  </si>
  <si>
    <t>R02</t>
    <phoneticPr fontId="5"/>
  </si>
  <si>
    <t>R03</t>
    <phoneticPr fontId="5"/>
  </si>
  <si>
    <t>R04</t>
    <phoneticPr fontId="5"/>
  </si>
  <si>
    <t>R05</t>
    <phoneticPr fontId="5"/>
  </si>
  <si>
    <t>R06</t>
    <phoneticPr fontId="5"/>
  </si>
  <si>
    <t>-</t>
    <phoneticPr fontId="2"/>
  </si>
  <si>
    <t>千早赤阪楠公史跡保存会</t>
    <phoneticPr fontId="2"/>
  </si>
  <si>
    <t>公共施設等整備基金</t>
    <phoneticPr fontId="5"/>
  </si>
  <si>
    <t>ふるさと応援基金</t>
    <phoneticPr fontId="5"/>
  </si>
  <si>
    <t>教育施設整備基金</t>
    <phoneticPr fontId="5"/>
  </si>
  <si>
    <t>森林環境譲与税基金</t>
    <phoneticPr fontId="5"/>
  </si>
  <si>
    <t>退職手当基金</t>
    <phoneticPr fontId="2"/>
  </si>
  <si>
    <t>大阪府後期高齢者医療連合（一般会計）</t>
    <rPh sb="0" eb="3">
      <t>オオサカフ</t>
    </rPh>
    <rPh sb="3" eb="5">
      <t>コウキ</t>
    </rPh>
    <rPh sb="5" eb="8">
      <t>コウレイシャ</t>
    </rPh>
    <rPh sb="8" eb="10">
      <t>イリョウ</t>
    </rPh>
    <rPh sb="10" eb="12">
      <t>レンゴウ</t>
    </rPh>
    <rPh sb="13" eb="15">
      <t>イッパン</t>
    </rPh>
    <rPh sb="15" eb="17">
      <t>カイケイ</t>
    </rPh>
    <phoneticPr fontId="2"/>
  </si>
  <si>
    <t>大阪府後期高齢者医療後期連合（後期高齢者医療特別会計）</t>
    <rPh sb="0" eb="3">
      <t>オオサカフ</t>
    </rPh>
    <rPh sb="3" eb="5">
      <t>コウキ</t>
    </rPh>
    <rPh sb="5" eb="8">
      <t>コウレイシャ</t>
    </rPh>
    <rPh sb="8" eb="10">
      <t>イリョウ</t>
    </rPh>
    <rPh sb="10" eb="12">
      <t>コウキ</t>
    </rPh>
    <rPh sb="12" eb="14">
      <t>レンゴウ</t>
    </rPh>
    <rPh sb="15" eb="17">
      <t>コウキ</t>
    </rPh>
    <rPh sb="17" eb="20">
      <t>コウレイシャ</t>
    </rPh>
    <rPh sb="20" eb="22">
      <t>イリョウ</t>
    </rPh>
    <rPh sb="22" eb="24">
      <t>トクベツ</t>
    </rPh>
    <rPh sb="24" eb="26">
      <t>カイケイ</t>
    </rPh>
    <phoneticPr fontId="2"/>
  </si>
  <si>
    <t>大阪広域水道企業団水道事業会計（水道用水供給事業）</t>
    <rPh sb="0" eb="2">
      <t>オオサカ</t>
    </rPh>
    <rPh sb="2" eb="4">
      <t>コウイキ</t>
    </rPh>
    <rPh sb="4" eb="6">
      <t>スイドウ</t>
    </rPh>
    <rPh sb="6" eb="8">
      <t>キギョウ</t>
    </rPh>
    <rPh sb="8" eb="9">
      <t>ダン</t>
    </rPh>
    <rPh sb="9" eb="11">
      <t>スイドウ</t>
    </rPh>
    <rPh sb="11" eb="13">
      <t>ジギョウ</t>
    </rPh>
    <rPh sb="13" eb="15">
      <t>カイケイ</t>
    </rPh>
    <rPh sb="16" eb="18">
      <t>スイドウ</t>
    </rPh>
    <rPh sb="18" eb="19">
      <t>ヨウ</t>
    </rPh>
    <rPh sb="19" eb="20">
      <t>ミズ</t>
    </rPh>
    <rPh sb="20" eb="22">
      <t>キョウキュウ</t>
    </rPh>
    <rPh sb="22" eb="24">
      <t>ジギョウ</t>
    </rPh>
    <phoneticPr fontId="2"/>
  </si>
  <si>
    <t>大阪広域水道企業団水道事業会計（市町村域水道事業）千早赤阪水道事業</t>
    <rPh sb="0" eb="2">
      <t>オオサカ</t>
    </rPh>
    <rPh sb="2" eb="4">
      <t>コウイキ</t>
    </rPh>
    <rPh sb="4" eb="6">
      <t>スイドウ</t>
    </rPh>
    <rPh sb="6" eb="8">
      <t>キギョウ</t>
    </rPh>
    <rPh sb="8" eb="9">
      <t>ダン</t>
    </rPh>
    <rPh sb="9" eb="11">
      <t>スイドウ</t>
    </rPh>
    <rPh sb="11" eb="13">
      <t>ジギョウ</t>
    </rPh>
    <rPh sb="13" eb="15">
      <t>カイケイ</t>
    </rPh>
    <rPh sb="16" eb="19">
      <t>シチョウソン</t>
    </rPh>
    <rPh sb="19" eb="20">
      <t>イキ</t>
    </rPh>
    <rPh sb="20" eb="22">
      <t>スイドウ</t>
    </rPh>
    <rPh sb="22" eb="24">
      <t>ジギョウ</t>
    </rPh>
    <rPh sb="25" eb="27">
      <t>チハヤ</t>
    </rPh>
    <rPh sb="27" eb="29">
      <t>アカサカ</t>
    </rPh>
    <rPh sb="29" eb="31">
      <t>スイドウ</t>
    </rPh>
    <rPh sb="31" eb="33">
      <t>ジギョウ</t>
    </rPh>
    <phoneticPr fontId="2"/>
  </si>
  <si>
    <t>大阪広域水道企業団（工業用水道事業会計）</t>
    <rPh sb="0" eb="2">
      <t>オオサカ</t>
    </rPh>
    <rPh sb="2" eb="4">
      <t>コウイキ</t>
    </rPh>
    <rPh sb="4" eb="6">
      <t>スイドウ</t>
    </rPh>
    <rPh sb="6" eb="8">
      <t>キギョウ</t>
    </rPh>
    <rPh sb="8" eb="9">
      <t>ダン</t>
    </rPh>
    <rPh sb="10" eb="13">
      <t>コウギョウヨウ</t>
    </rPh>
    <rPh sb="13" eb="15">
      <t>スイドウ</t>
    </rPh>
    <rPh sb="15" eb="17">
      <t>ジギョウ</t>
    </rPh>
    <rPh sb="17" eb="19">
      <t>カイケイ</t>
    </rPh>
    <phoneticPr fontId="2"/>
  </si>
  <si>
    <t>南河内環境事業組合</t>
    <rPh sb="0" eb="1">
      <t>ミナミ</t>
    </rPh>
    <rPh sb="1" eb="3">
      <t>カワチ</t>
    </rPh>
    <rPh sb="3" eb="5">
      <t>カンキョウ</t>
    </rPh>
    <rPh sb="5" eb="7">
      <t>ジギョウ</t>
    </rPh>
    <rPh sb="7" eb="9">
      <t>クミアイ</t>
    </rPh>
    <phoneticPr fontId="2"/>
  </si>
  <si>
    <t>大阪南消防組合</t>
    <rPh sb="0" eb="3">
      <t>オオサカミナミ</t>
    </rPh>
    <rPh sb="3" eb="5">
      <t>ショウボウ</t>
    </rPh>
    <rPh sb="5" eb="7">
      <t>クミアイ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</si>
</sst>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FCEE-45AE-A512-3E62AD32D46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32665</c:v>
                </c:pt>
                <c:pt idx="1">
                  <c:v>39948</c:v>
                </c:pt>
                <c:pt idx="2">
                  <c:v>129365</c:v>
                </c:pt>
                <c:pt idx="3">
                  <c:v>115166</c:v>
                </c:pt>
                <c:pt idx="4">
                  <c:v>18191</c:v>
                </c:pt>
              </c:numCache>
            </c:numRef>
          </c:val>
          <c:smooth val="0"/>
          <c:extLst>
            <c:ext xmlns:c16="http://schemas.microsoft.com/office/drawing/2014/chart" uri="{C3380CC4-5D6E-409C-BE32-E72D297353CC}">
              <c16:uniqueId val="{00000001-FCEE-45AE-A512-3E62AD32D46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1.08</c:v>
                </c:pt>
                <c:pt idx="1">
                  <c:v>4.6900000000000004</c:v>
                </c:pt>
                <c:pt idx="2">
                  <c:v>3.42</c:v>
                </c:pt>
                <c:pt idx="3">
                  <c:v>8.35</c:v>
                </c:pt>
                <c:pt idx="4">
                  <c:v>8.8699999999999992</c:v>
                </c:pt>
              </c:numCache>
            </c:numRef>
          </c:val>
          <c:extLst>
            <c:ext xmlns:c16="http://schemas.microsoft.com/office/drawing/2014/chart" uri="{C3380CC4-5D6E-409C-BE32-E72D297353CC}">
              <c16:uniqueId val="{00000000-28DC-4907-97D2-403AFEF7B45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43.29</c:v>
                </c:pt>
                <c:pt idx="1">
                  <c:v>46.54</c:v>
                </c:pt>
                <c:pt idx="2">
                  <c:v>48.99</c:v>
                </c:pt>
                <c:pt idx="3">
                  <c:v>53.5</c:v>
                </c:pt>
                <c:pt idx="4">
                  <c:v>57.38</c:v>
                </c:pt>
              </c:numCache>
            </c:numRef>
          </c:val>
          <c:extLst>
            <c:ext xmlns:c16="http://schemas.microsoft.com/office/drawing/2014/chart" uri="{C3380CC4-5D6E-409C-BE32-E72D297353CC}">
              <c16:uniqueId val="{00000001-28DC-4907-97D2-403AFEF7B45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0.67</c:v>
                </c:pt>
                <c:pt idx="1">
                  <c:v>10.49</c:v>
                </c:pt>
                <c:pt idx="2">
                  <c:v>2.17</c:v>
                </c:pt>
                <c:pt idx="3">
                  <c:v>11.86</c:v>
                </c:pt>
                <c:pt idx="4">
                  <c:v>4.8</c:v>
                </c:pt>
              </c:numCache>
            </c:numRef>
          </c:val>
          <c:smooth val="0"/>
          <c:extLst>
            <c:ext xmlns:c16="http://schemas.microsoft.com/office/drawing/2014/chart" uri="{C3380CC4-5D6E-409C-BE32-E72D297353CC}">
              <c16:uniqueId val="{00000002-28DC-4907-97D2-403AFEF7B45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0</c:v>
                </c:pt>
                <c:pt idx="9">
                  <c:v>0</c:v>
                </c:pt>
              </c:numCache>
            </c:numRef>
          </c:val>
          <c:extLst>
            <c:ext xmlns:c16="http://schemas.microsoft.com/office/drawing/2014/chart" uri="{C3380CC4-5D6E-409C-BE32-E72D297353CC}">
              <c16:uniqueId val="{00000000-A010-446A-96D8-7762BBE72D0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A010-446A-96D8-7762BBE72D0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A010-446A-96D8-7762BBE72D0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A010-446A-96D8-7762BBE72D08}"/>
            </c:ext>
          </c:extLst>
        </c:ser>
        <c:ser>
          <c:idx val="4"/>
          <c:order val="4"/>
          <c:tx>
            <c:strRef>
              <c:f>データシート!$A$31</c:f>
              <c:strCache>
                <c:ptCount val="1"/>
                <c:pt idx="0">
                  <c:v>国民健康保険特別会計（施設勘定）</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A010-446A-96D8-7762BBE72D0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c:v>
                </c:pt>
                <c:pt idx="2">
                  <c:v>#N/A</c:v>
                </c:pt>
                <c:pt idx="3">
                  <c:v>0</c:v>
                </c:pt>
                <c:pt idx="4">
                  <c:v>#N/A</c:v>
                </c:pt>
                <c:pt idx="5">
                  <c:v>0.02</c:v>
                </c:pt>
                <c:pt idx="6">
                  <c:v>#N/A</c:v>
                </c:pt>
                <c:pt idx="7">
                  <c:v>0.01</c:v>
                </c:pt>
                <c:pt idx="8">
                  <c:v>#N/A</c:v>
                </c:pt>
                <c:pt idx="9">
                  <c:v>0</c:v>
                </c:pt>
              </c:numCache>
            </c:numRef>
          </c:val>
          <c:extLst>
            <c:ext xmlns:c16="http://schemas.microsoft.com/office/drawing/2014/chart" uri="{C3380CC4-5D6E-409C-BE32-E72D297353CC}">
              <c16:uniqueId val="{00000005-A010-446A-96D8-7762BBE72D08}"/>
            </c:ext>
          </c:extLst>
        </c:ser>
        <c:ser>
          <c:idx val="6"/>
          <c:order val="6"/>
          <c:tx>
            <c:strRef>
              <c:f>データシート!$A$33</c:f>
              <c:strCache>
                <c:ptCount val="1"/>
                <c:pt idx="0">
                  <c:v>国民健康保険特別会計（事業勘定）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0.13</c:v>
                </c:pt>
                <c:pt idx="2">
                  <c:v>#N/A</c:v>
                </c:pt>
                <c:pt idx="3">
                  <c:v>0.23</c:v>
                </c:pt>
                <c:pt idx="4">
                  <c:v>#N/A</c:v>
                </c:pt>
                <c:pt idx="5">
                  <c:v>0.25</c:v>
                </c:pt>
                <c:pt idx="6">
                  <c:v>#N/A</c:v>
                </c:pt>
                <c:pt idx="7">
                  <c:v>0.08</c:v>
                </c:pt>
                <c:pt idx="8">
                  <c:v>#N/A</c:v>
                </c:pt>
                <c:pt idx="9">
                  <c:v>0.03</c:v>
                </c:pt>
              </c:numCache>
            </c:numRef>
          </c:val>
          <c:extLst>
            <c:ext xmlns:c16="http://schemas.microsoft.com/office/drawing/2014/chart" uri="{C3380CC4-5D6E-409C-BE32-E72D297353CC}">
              <c16:uniqueId val="{00000006-A010-446A-96D8-7762BBE72D0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0.7</c:v>
                </c:pt>
                <c:pt idx="2">
                  <c:v>#N/A</c:v>
                </c:pt>
                <c:pt idx="3">
                  <c:v>1.06</c:v>
                </c:pt>
                <c:pt idx="4">
                  <c:v>#N/A</c:v>
                </c:pt>
                <c:pt idx="5">
                  <c:v>0.21</c:v>
                </c:pt>
                <c:pt idx="6">
                  <c:v>#N/A</c:v>
                </c:pt>
                <c:pt idx="7">
                  <c:v>0.16</c:v>
                </c:pt>
                <c:pt idx="8">
                  <c:v>#N/A</c:v>
                </c:pt>
                <c:pt idx="9">
                  <c:v>0.37</c:v>
                </c:pt>
              </c:numCache>
            </c:numRef>
          </c:val>
          <c:extLst>
            <c:ext xmlns:c16="http://schemas.microsoft.com/office/drawing/2014/chart" uri="{C3380CC4-5D6E-409C-BE32-E72D297353CC}">
              <c16:uniqueId val="{00000007-A010-446A-96D8-7762BBE72D08}"/>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1.67</c:v>
                </c:pt>
              </c:numCache>
            </c:numRef>
          </c:val>
          <c:extLst>
            <c:ext xmlns:c16="http://schemas.microsoft.com/office/drawing/2014/chart" uri="{C3380CC4-5D6E-409C-BE32-E72D297353CC}">
              <c16:uniqueId val="{00000008-A010-446A-96D8-7762BBE72D0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1.07</c:v>
                </c:pt>
                <c:pt idx="2">
                  <c:v>#N/A</c:v>
                </c:pt>
                <c:pt idx="3">
                  <c:v>4.6900000000000004</c:v>
                </c:pt>
                <c:pt idx="4">
                  <c:v>#N/A</c:v>
                </c:pt>
                <c:pt idx="5">
                  <c:v>3.42</c:v>
                </c:pt>
                <c:pt idx="6">
                  <c:v>#N/A</c:v>
                </c:pt>
                <c:pt idx="7">
                  <c:v>8.34</c:v>
                </c:pt>
                <c:pt idx="8">
                  <c:v>#N/A</c:v>
                </c:pt>
                <c:pt idx="9">
                  <c:v>8.8699999999999992</c:v>
                </c:pt>
              </c:numCache>
            </c:numRef>
          </c:val>
          <c:extLst>
            <c:ext xmlns:c16="http://schemas.microsoft.com/office/drawing/2014/chart" uri="{C3380CC4-5D6E-409C-BE32-E72D297353CC}">
              <c16:uniqueId val="{00000009-A010-446A-96D8-7762BBE72D0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274</c:v>
                </c:pt>
                <c:pt idx="5">
                  <c:v>235</c:v>
                </c:pt>
                <c:pt idx="8">
                  <c:v>293</c:v>
                </c:pt>
                <c:pt idx="11">
                  <c:v>301</c:v>
                </c:pt>
                <c:pt idx="14">
                  <c:v>307</c:v>
                </c:pt>
              </c:numCache>
            </c:numRef>
          </c:val>
          <c:extLst>
            <c:ext xmlns:c16="http://schemas.microsoft.com/office/drawing/2014/chart" uri="{C3380CC4-5D6E-409C-BE32-E72D297353CC}">
              <c16:uniqueId val="{00000000-A42A-4EE3-8534-5A3A42F2132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42A-4EE3-8534-5A3A42F2132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A42A-4EE3-8534-5A3A42F2132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c:v>
                </c:pt>
                <c:pt idx="3">
                  <c:v>5</c:v>
                </c:pt>
                <c:pt idx="6">
                  <c:v>10</c:v>
                </c:pt>
                <c:pt idx="9">
                  <c:v>12</c:v>
                </c:pt>
                <c:pt idx="12">
                  <c:v>33</c:v>
                </c:pt>
              </c:numCache>
            </c:numRef>
          </c:val>
          <c:extLst>
            <c:ext xmlns:c16="http://schemas.microsoft.com/office/drawing/2014/chart" uri="{C3380CC4-5D6E-409C-BE32-E72D297353CC}">
              <c16:uniqueId val="{00000003-A42A-4EE3-8534-5A3A42F2132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71</c:v>
                </c:pt>
                <c:pt idx="3">
                  <c:v>73</c:v>
                </c:pt>
                <c:pt idx="6">
                  <c:v>59</c:v>
                </c:pt>
                <c:pt idx="9">
                  <c:v>29</c:v>
                </c:pt>
                <c:pt idx="12">
                  <c:v>85</c:v>
                </c:pt>
              </c:numCache>
            </c:numRef>
          </c:val>
          <c:extLst>
            <c:ext xmlns:c16="http://schemas.microsoft.com/office/drawing/2014/chart" uri="{C3380CC4-5D6E-409C-BE32-E72D297353CC}">
              <c16:uniqueId val="{00000004-A42A-4EE3-8534-5A3A42F2132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42A-4EE3-8534-5A3A42F2132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42A-4EE3-8534-5A3A42F2132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334</c:v>
                </c:pt>
                <c:pt idx="3">
                  <c:v>346</c:v>
                </c:pt>
                <c:pt idx="6">
                  <c:v>365</c:v>
                </c:pt>
                <c:pt idx="9">
                  <c:v>363</c:v>
                </c:pt>
                <c:pt idx="12">
                  <c:v>379</c:v>
                </c:pt>
              </c:numCache>
            </c:numRef>
          </c:val>
          <c:extLst>
            <c:ext xmlns:c16="http://schemas.microsoft.com/office/drawing/2014/chart" uri="{C3380CC4-5D6E-409C-BE32-E72D297353CC}">
              <c16:uniqueId val="{00000007-A42A-4EE3-8534-5A3A42F2132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134</c:v>
                </c:pt>
                <c:pt idx="2">
                  <c:v>#N/A</c:v>
                </c:pt>
                <c:pt idx="3">
                  <c:v>#N/A</c:v>
                </c:pt>
                <c:pt idx="4">
                  <c:v>189</c:v>
                </c:pt>
                <c:pt idx="5">
                  <c:v>#N/A</c:v>
                </c:pt>
                <c:pt idx="6">
                  <c:v>#N/A</c:v>
                </c:pt>
                <c:pt idx="7">
                  <c:v>141</c:v>
                </c:pt>
                <c:pt idx="8">
                  <c:v>#N/A</c:v>
                </c:pt>
                <c:pt idx="9">
                  <c:v>#N/A</c:v>
                </c:pt>
                <c:pt idx="10">
                  <c:v>103</c:v>
                </c:pt>
                <c:pt idx="11">
                  <c:v>#N/A</c:v>
                </c:pt>
                <c:pt idx="12">
                  <c:v>#N/A</c:v>
                </c:pt>
                <c:pt idx="13">
                  <c:v>190</c:v>
                </c:pt>
                <c:pt idx="14">
                  <c:v>#N/A</c:v>
                </c:pt>
              </c:numCache>
            </c:numRef>
          </c:val>
          <c:smooth val="0"/>
          <c:extLst>
            <c:ext xmlns:c16="http://schemas.microsoft.com/office/drawing/2014/chart" uri="{C3380CC4-5D6E-409C-BE32-E72D297353CC}">
              <c16:uniqueId val="{00000008-A42A-4EE3-8534-5A3A42F2132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3242</c:v>
                </c:pt>
                <c:pt idx="5">
                  <c:v>3165</c:v>
                </c:pt>
                <c:pt idx="8">
                  <c:v>3212</c:v>
                </c:pt>
                <c:pt idx="11">
                  <c:v>3199</c:v>
                </c:pt>
                <c:pt idx="14">
                  <c:v>3000</c:v>
                </c:pt>
              </c:numCache>
            </c:numRef>
          </c:val>
          <c:extLst>
            <c:ext xmlns:c16="http://schemas.microsoft.com/office/drawing/2014/chart" uri="{C3380CC4-5D6E-409C-BE32-E72D297353CC}">
              <c16:uniqueId val="{00000000-071A-476C-BBD5-E0E343C950E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071A-476C-BBD5-E0E343C950E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2364</c:v>
                </c:pt>
                <c:pt idx="5">
                  <c:v>2425</c:v>
                </c:pt>
                <c:pt idx="8">
                  <c:v>2576</c:v>
                </c:pt>
                <c:pt idx="11">
                  <c:v>2302</c:v>
                </c:pt>
                <c:pt idx="14">
                  <c:v>2322</c:v>
                </c:pt>
              </c:numCache>
            </c:numRef>
          </c:val>
          <c:extLst>
            <c:ext xmlns:c16="http://schemas.microsoft.com/office/drawing/2014/chart" uri="{C3380CC4-5D6E-409C-BE32-E72D297353CC}">
              <c16:uniqueId val="{00000002-071A-476C-BBD5-E0E343C950E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71A-476C-BBD5-E0E343C950E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71A-476C-BBD5-E0E343C950E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71A-476C-BBD5-E0E343C950E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578</c:v>
                </c:pt>
                <c:pt idx="3">
                  <c:v>588</c:v>
                </c:pt>
                <c:pt idx="6">
                  <c:v>558</c:v>
                </c:pt>
                <c:pt idx="9">
                  <c:v>579</c:v>
                </c:pt>
                <c:pt idx="12">
                  <c:v>517</c:v>
                </c:pt>
              </c:numCache>
            </c:numRef>
          </c:val>
          <c:extLst>
            <c:ext xmlns:c16="http://schemas.microsoft.com/office/drawing/2014/chart" uri="{C3380CC4-5D6E-409C-BE32-E72D297353CC}">
              <c16:uniqueId val="{00000006-071A-476C-BBD5-E0E343C950E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169</c:v>
                </c:pt>
                <c:pt idx="3">
                  <c:v>232</c:v>
                </c:pt>
                <c:pt idx="6">
                  <c:v>226</c:v>
                </c:pt>
                <c:pt idx="9">
                  <c:v>219</c:v>
                </c:pt>
                <c:pt idx="12">
                  <c:v>354</c:v>
                </c:pt>
              </c:numCache>
            </c:numRef>
          </c:val>
          <c:extLst>
            <c:ext xmlns:c16="http://schemas.microsoft.com/office/drawing/2014/chart" uri="{C3380CC4-5D6E-409C-BE32-E72D297353CC}">
              <c16:uniqueId val="{00000007-071A-476C-BBD5-E0E343C950E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849</c:v>
                </c:pt>
                <c:pt idx="3">
                  <c:v>806</c:v>
                </c:pt>
                <c:pt idx="6">
                  <c:v>731</c:v>
                </c:pt>
                <c:pt idx="9">
                  <c:v>536</c:v>
                </c:pt>
                <c:pt idx="12">
                  <c:v>509</c:v>
                </c:pt>
              </c:numCache>
            </c:numRef>
          </c:val>
          <c:extLst>
            <c:ext xmlns:c16="http://schemas.microsoft.com/office/drawing/2014/chart" uri="{C3380CC4-5D6E-409C-BE32-E72D297353CC}">
              <c16:uniqueId val="{00000008-071A-476C-BBD5-E0E343C950E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071A-476C-BBD5-E0E343C950E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3518</c:v>
                </c:pt>
                <c:pt idx="3">
                  <c:v>3342</c:v>
                </c:pt>
                <c:pt idx="6">
                  <c:v>3521</c:v>
                </c:pt>
                <c:pt idx="9">
                  <c:v>3693</c:v>
                </c:pt>
                <c:pt idx="12">
                  <c:v>3449</c:v>
                </c:pt>
              </c:numCache>
            </c:numRef>
          </c:val>
          <c:extLst>
            <c:ext xmlns:c16="http://schemas.microsoft.com/office/drawing/2014/chart" uri="{C3380CC4-5D6E-409C-BE32-E72D297353CC}">
              <c16:uniqueId val="{0000000A-071A-476C-BBD5-E0E343C950E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71A-476C-BBD5-E0E343C950E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1103</c:v>
                </c:pt>
                <c:pt idx="1">
                  <c:v>1255</c:v>
                </c:pt>
                <c:pt idx="2">
                  <c:v>1355</c:v>
                </c:pt>
              </c:numCache>
            </c:numRef>
          </c:val>
          <c:extLst>
            <c:ext xmlns:c16="http://schemas.microsoft.com/office/drawing/2014/chart" uri="{C3380CC4-5D6E-409C-BE32-E72D297353CC}">
              <c16:uniqueId val="{00000000-F2DB-4CBD-B891-8AB08247FE3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252</c:v>
                </c:pt>
                <c:pt idx="1">
                  <c:v>245</c:v>
                </c:pt>
                <c:pt idx="2">
                  <c:v>245</c:v>
                </c:pt>
              </c:numCache>
            </c:numRef>
          </c:val>
          <c:extLst>
            <c:ext xmlns:c16="http://schemas.microsoft.com/office/drawing/2014/chart" uri="{C3380CC4-5D6E-409C-BE32-E72D297353CC}">
              <c16:uniqueId val="{00000001-F2DB-4CBD-B891-8AB08247FE3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1014</c:v>
                </c:pt>
                <c:pt idx="1">
                  <c:v>943</c:v>
                </c:pt>
                <c:pt idx="2">
                  <c:v>904</c:v>
                </c:pt>
              </c:numCache>
            </c:numRef>
          </c:val>
          <c:extLst>
            <c:ext xmlns:c16="http://schemas.microsoft.com/office/drawing/2014/chart" uri="{C3380CC4-5D6E-409C-BE32-E72D297353CC}">
              <c16:uniqueId val="{00000002-F2DB-4CBD-B891-8AB08247FE3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令和６年度の実質公債費比率は、早期健全化基準</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を大幅に下回る</a:t>
          </a:r>
          <a:r>
            <a:rPr kumimoji="1" lang="en-US" altLang="ja-JP" sz="1400">
              <a:latin typeface="ＭＳ ゴシック" pitchFamily="49" charset="-128"/>
              <a:ea typeface="ＭＳ ゴシック" pitchFamily="49" charset="-128"/>
            </a:rPr>
            <a:t>7.1</a:t>
          </a:r>
          <a:r>
            <a:rPr kumimoji="1" lang="ja-JP" altLang="en-US" sz="1400">
              <a:latin typeface="ＭＳ ゴシック" pitchFamily="49" charset="-128"/>
              <a:ea typeface="ＭＳ ゴシック" pitchFamily="49" charset="-128"/>
            </a:rPr>
            <a:t>％であり、令和５年度から</a:t>
          </a:r>
          <a:r>
            <a:rPr kumimoji="1" lang="en-US" altLang="ja-JP" sz="1400">
              <a:latin typeface="ＭＳ ゴシック" pitchFamily="49" charset="-128"/>
              <a:ea typeface="ＭＳ ゴシック" pitchFamily="49" charset="-128"/>
            </a:rPr>
            <a:t>0.1</a:t>
          </a:r>
          <a:r>
            <a:rPr kumimoji="1" lang="ja-JP" altLang="en-US" sz="1400">
              <a:latin typeface="ＭＳ ゴシック" pitchFamily="49" charset="-128"/>
              <a:ea typeface="ＭＳ ゴシック" pitchFamily="49" charset="-128"/>
            </a:rPr>
            <a:t>ポイント減少した。</a:t>
          </a:r>
        </a:p>
        <a:p>
          <a:r>
            <a:rPr kumimoji="1" lang="ja-JP" altLang="en-US" sz="1400">
              <a:latin typeface="ＭＳ ゴシック" pitchFamily="49" charset="-128"/>
              <a:ea typeface="ＭＳ ゴシック" pitchFamily="49" charset="-128"/>
            </a:rPr>
            <a:t>　実質公債費比率の分子は、算入公債費等の増加よりも元利償還金や公営企業債の元利償還金に対する繰入金の増加が大きく、分子は</a:t>
          </a:r>
          <a:r>
            <a:rPr kumimoji="1" lang="en-US" altLang="ja-JP" sz="1400">
              <a:latin typeface="ＭＳ ゴシック" pitchFamily="49" charset="-128"/>
              <a:ea typeface="ＭＳ ゴシック" pitchFamily="49" charset="-128"/>
            </a:rPr>
            <a:t>87</a:t>
          </a:r>
          <a:r>
            <a:rPr kumimoji="1" lang="ja-JP" altLang="en-US" sz="1400">
              <a:latin typeface="ＭＳ ゴシック" pitchFamily="49" charset="-128"/>
              <a:ea typeface="ＭＳ ゴシック" pitchFamily="49" charset="-128"/>
            </a:rPr>
            <a:t>百万円増加した。</a:t>
          </a:r>
        </a:p>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26</a:t>
          </a:r>
          <a:r>
            <a:rPr kumimoji="1" lang="ja-JP" altLang="en-US" sz="1400">
              <a:latin typeface="ＭＳ ゴシック" pitchFamily="49" charset="-128"/>
              <a:ea typeface="ＭＳ ゴシック" pitchFamily="49" charset="-128"/>
            </a:rPr>
            <a:t>年度に過疎地域の公示を受け、積極的に過疎対策事業債を発行しているが、新規借入と償還のバランスに注視しながら、地方債に頼りすぎない健全な財政運営に努める。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令和６年度の将来負担比率は、例年に続きマイナス値となり、早期健全化基準</a:t>
          </a:r>
          <a:r>
            <a:rPr kumimoji="1" lang="en-US" altLang="ja-JP" sz="1400">
              <a:latin typeface="ＭＳ ゴシック" pitchFamily="49" charset="-128"/>
              <a:ea typeface="ＭＳ ゴシック" pitchFamily="49" charset="-128"/>
            </a:rPr>
            <a:t>(350</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a:t>
          </a:r>
          <a:r>
            <a:rPr kumimoji="1" lang="ja-JP" altLang="en-US" sz="1400">
              <a:latin typeface="ＭＳ ゴシック" pitchFamily="49" charset="-128"/>
              <a:ea typeface="ＭＳ ゴシック" pitchFamily="49" charset="-128"/>
            </a:rPr>
            <a:t>を大幅に下回った。　　</a:t>
          </a:r>
        </a:p>
        <a:p>
          <a:r>
            <a:rPr kumimoji="1" lang="ja-JP" altLang="en-US" sz="1400">
              <a:latin typeface="ＭＳ ゴシック" pitchFamily="49" charset="-128"/>
              <a:ea typeface="ＭＳ ゴシック" pitchFamily="49" charset="-128"/>
            </a:rPr>
            <a:t>　将来負担比率の分子は</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百万円減少しているが、地方債の現在高が減少し、充当可能基金が増加したことが主な要因である。</a:t>
          </a:r>
        </a:p>
        <a:p>
          <a:r>
            <a:rPr kumimoji="1" lang="ja-JP" altLang="en-US" sz="1400">
              <a:latin typeface="ＭＳ ゴシック" pitchFamily="49" charset="-128"/>
              <a:ea typeface="ＭＳ ゴシック" pitchFamily="49" charset="-128"/>
            </a:rPr>
            <a:t>　今後見込まれる個別施設計画に基づく各施設の改修等や金剛山ロープウェイ撤去工事には、地方債や公共施設等整備基金を活用する予定であることから、将来負担額の悪化が見込まれる。</a:t>
          </a:r>
        </a:p>
        <a:p>
          <a:r>
            <a:rPr kumimoji="1" lang="ja-JP" altLang="en-US" sz="1400">
              <a:latin typeface="ＭＳ ゴシック" pitchFamily="49" charset="-128"/>
              <a:ea typeface="ＭＳ ゴシック" pitchFamily="49" charset="-128"/>
            </a:rPr>
            <a:t>　今後は、地方債の発行と償還のバランスを考え、将来の負担に備えた財政運営に努める。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大阪府千早赤阪村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令和６年度の基金残高は、普通会計で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2,505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百万円となっており、前年度から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百万円の増加となっている。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歳入歳出差額を積み立てたことにより財政調整基金が大幅に増加したことが主な要因である。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ロープウェイの廃止、公共施設の老朽化対策など、今後の財政需要の増大にも適切に対応していけるように一定額を確保していくことを予定している。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公共施設等整備基金  ：村の庁舎及び公の施設の整備に充当。</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ふるさと応援基金　　：ふるさと納税制度を活用して寄せられた寄附金を村の活性化等応援事業に充当。</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教育施設整備基金　  ：村の学校教育施設の整備に充当。</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森林環境譲与税基金  ：木材利用の促進や普及啓発等の森林整備及びその促進に必要な事業に充当。</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退職手当基金　　　　：職員の退職手当に充当。</a:t>
          </a: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公共施設等整備基金  ：ロープウェイ撤去工事に充当したことによる減少。</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ふるさと応援基金　　：寄附金事業に係る経費や応援事業への充当により</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百万円を取り崩した一方、寄附金や利息を</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百万円積み立てた。</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森林環境譲与税基金  ：森林環境整備事業へ</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百万円取り崩した一方で、森林環境譲与税や基金利息を</a:t>
          </a:r>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百万円積み立てたことによる増加。</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退職手当基金　　　　：職員の退職手当に充当したことによる減少。</a:t>
          </a:r>
        </a:p>
        <a:p>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公共施設等整備基金　：ロープウェイの廃止、公共施設の老朽化対策などに対し基金を活用することから、今後は残高が減少して</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いく見込み。</a:t>
          </a:r>
        </a:p>
        <a:p>
          <a:pPr indent="0"/>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ふるさと応援基金　　：積み立てた寄附金を応援事業の財源として積極的に活用していく。また、寄附金額の増加のため、</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pPr indent="0"/>
          <a:r>
            <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ふるさと応援寄附金事業の見直しが必要。</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教育施設整備基金　　：学校整備の財源として必要に応じて活用していく。</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森林環境譲与税基金  ：森林整備事業等の財源として事業計画に沿って活用していく。</a:t>
          </a:r>
        </a:p>
        <a:p>
          <a:r>
            <a:rPr kumimoji="1" lang="ja-JP" altLang="en-US" sz="1250">
              <a:solidFill>
                <a:schemeClr val="dk1"/>
              </a:solidFill>
              <a:effectLst/>
              <a:latin typeface="ＭＳ ゴシック" panose="020B0609070205080204" pitchFamily="49" charset="-128"/>
              <a:ea typeface="ＭＳ ゴシック" panose="020B0609070205080204" pitchFamily="49" charset="-128"/>
              <a:cs typeface="+mn-cs"/>
            </a:rPr>
            <a:t>　退職手当基金　　　　：今後退職者数が増加する見込みであり、財政収支の平準化を図るために活用していく。</a:t>
          </a:r>
          <a:endParaRPr kumimoji="1" lang="en-US" altLang="ja-JP" sz="125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令和６年度に増加しているのは、歳入歳出差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令和５年度に増加しているのは、歳入歳出差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令和４年度に増加しているのは、歳入歳出差額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百万円を積み立てたことが主な要因である。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近年は災害などの不測の事態に対する迅速かつ柔軟な対応が求められている中、本村においてはロープウェイの廃止、公共施設の老朽化対策などの財政需要の拡大が見込まれるため、今後も決算剰余金などを継続的に積み立てを行っていく方針。</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令和６年度については取り崩しを実施していない。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285750" indent="-285750">
            <a:buFont typeface="Arial" panose="020B0604020202020204" pitchFamily="34" charset="0"/>
            <a:buChar cha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債費負担を抑制する観点からも基金を活用しながら起債残高を圧縮していく方針である。ただし、繰上償還の実施にあたっては、市場金利の動向等の経済情勢を注視しつつ、経済的メリットが享受できるかどうかを慎重に判断した上で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4,687
4,656
37.30
3,897,798
3,675,304
209,421
2,360,907
3,449,061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人口の減少や高齢化率（令和６年度末</a:t>
          </a:r>
          <a:r>
            <a:rPr kumimoji="1" lang="en-US" altLang="ja-JP" sz="1300">
              <a:latin typeface="ＭＳ Ｐゴシック" panose="020B0600070205080204" pitchFamily="50" charset="-128"/>
              <a:ea typeface="ＭＳ Ｐゴシック" panose="020B0600070205080204" pitchFamily="50" charset="-128"/>
            </a:rPr>
            <a:t>47.7</a:t>
          </a:r>
          <a:r>
            <a:rPr kumimoji="1" lang="ja-JP" altLang="en-US" sz="1300">
              <a:latin typeface="ＭＳ Ｐゴシック" panose="020B0600070205080204" pitchFamily="50" charset="-128"/>
              <a:ea typeface="ＭＳ Ｐゴシック" panose="020B0600070205080204" pitchFamily="50" charset="-128"/>
            </a:rPr>
            <a:t>％）の上昇に加え、村内に中心となる産業がないこと等により、財政基盤が弱く、財政力指数は年々減少している。</a:t>
          </a:r>
        </a:p>
        <a:p>
          <a:r>
            <a:rPr kumimoji="1" lang="ja-JP" altLang="en-US" sz="1300">
              <a:latin typeface="ＭＳ Ｐゴシック" panose="020B0600070205080204" pitchFamily="50" charset="-128"/>
              <a:ea typeface="ＭＳ Ｐゴシック" panose="020B0600070205080204" pitchFamily="50" charset="-128"/>
            </a:rPr>
            <a:t>　令和３年度に策定した千早赤阪村過疎地域持続的発展計画のもと過疎対策に向けた事業の実施に取り組んでいる。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95250</xdr:rowOff>
    </xdr:from>
    <xdr:to>
      <xdr:col>23</xdr:col>
      <xdr:colOff>133350</xdr:colOff>
      <xdr:row>43</xdr:row>
      <xdr:rowOff>95250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467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55135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42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85598</xdr:rowOff>
    </xdr:from>
    <xdr:to>
      <xdr:col>19</xdr:col>
      <xdr:colOff>133350</xdr:colOff>
      <xdr:row>43</xdr:row>
      <xdr:rowOff>95250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45794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17289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5610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75946</xdr:rowOff>
    </xdr:from>
    <xdr:to>
      <xdr:col>15</xdr:col>
      <xdr:colOff>82550</xdr:colOff>
      <xdr:row>43</xdr:row>
      <xdr:rowOff>85598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44829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159783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53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56642</xdr:rowOff>
    </xdr:from>
    <xdr:to>
      <xdr:col>11</xdr:col>
      <xdr:colOff>31750</xdr:colOff>
      <xdr:row>43</xdr:row>
      <xdr:rowOff>75946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428992"/>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150131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522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140479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44450</xdr:rowOff>
    </xdr:from>
    <xdr:to>
      <xdr:col>23</xdr:col>
      <xdr:colOff>184150</xdr:colOff>
      <xdr:row>43</xdr:row>
      <xdr:rowOff>146050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60977</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44450</xdr:rowOff>
    </xdr:from>
    <xdr:to>
      <xdr:col>19</xdr:col>
      <xdr:colOff>184150</xdr:colOff>
      <xdr:row>43</xdr:row>
      <xdr:rowOff>146050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156227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34798</xdr:rowOff>
    </xdr:from>
    <xdr:to>
      <xdr:col>15</xdr:col>
      <xdr:colOff>133350</xdr:colOff>
      <xdr:row>43</xdr:row>
      <xdr:rowOff>136398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40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146575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176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25146</xdr:rowOff>
    </xdr:from>
    <xdr:to>
      <xdr:col>11</xdr:col>
      <xdr:colOff>82550</xdr:colOff>
      <xdr:row>43</xdr:row>
      <xdr:rowOff>126746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136923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16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5842</xdr:rowOff>
    </xdr:from>
    <xdr:to>
      <xdr:col>7</xdr:col>
      <xdr:colOff>31750</xdr:colOff>
      <xdr:row>43</xdr:row>
      <xdr:rowOff>107442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117619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14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8.7</a:t>
          </a:r>
          <a:r>
            <a:rPr kumimoji="1" lang="ja-JP" altLang="en-US" sz="1300">
              <a:latin typeface="ＭＳ Ｐゴシック" panose="020B0600070205080204" pitchFamily="50" charset="-128"/>
              <a:ea typeface="ＭＳ Ｐゴシック" panose="020B0600070205080204" pitchFamily="50" charset="-128"/>
            </a:rPr>
            <a:t>ポイント悪化した。主な要因としては、同比率の分母となる経常一般財源等が普通交付税算定額の増加等による影響で増加したが、それ以上に分子となる経常経費が増加したためである。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類似団体内平均値よりも</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ポイント低くなっているが、今後も義務的経費の削減に努め、現在の水準を維持する。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86678</xdr:rowOff>
    </xdr:from>
    <xdr:to>
      <xdr:col>23</xdr:col>
      <xdr:colOff>133350</xdr:colOff>
      <xdr:row>63</xdr:row>
      <xdr:rowOff>90170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716578"/>
          <a:ext cx="838200" cy="17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41609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42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86678</xdr:rowOff>
    </xdr:from>
    <xdr:to>
      <xdr:col>19</xdr:col>
      <xdr:colOff>133350</xdr:colOff>
      <xdr:row>63</xdr:row>
      <xdr:rowOff>3704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716578"/>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171132</xdr:rowOff>
    </xdr:from>
    <xdr:to>
      <xdr:col>15</xdr:col>
      <xdr:colOff>82550</xdr:colOff>
      <xdr:row>63</xdr:row>
      <xdr:rowOff>3704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0801032"/>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87541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88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171132</xdr:rowOff>
    </xdr:from>
    <xdr:to>
      <xdr:col>11</xdr:col>
      <xdr:colOff>31750</xdr:colOff>
      <xdr:row>64</xdr:row>
      <xdr:rowOff>23283</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01032"/>
          <a:ext cx="889000" cy="195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39370</xdr:rowOff>
    </xdr:from>
    <xdr:to>
      <xdr:col>23</xdr:col>
      <xdr:colOff>184150</xdr:colOff>
      <xdr:row>63</xdr:row>
      <xdr:rowOff>140970</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55897</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35878</xdr:rowOff>
    </xdr:from>
    <xdr:to>
      <xdr:col>19</xdr:col>
      <xdr:colOff>184150</xdr:colOff>
      <xdr:row>62</xdr:row>
      <xdr:rowOff>137478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65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147655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346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124354</xdr:rowOff>
    </xdr:from>
    <xdr:to>
      <xdr:col>15</xdr:col>
      <xdr:colOff>133350</xdr:colOff>
      <xdr:row>63</xdr:row>
      <xdr:rowOff>54504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75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64681</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52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120332</xdr:rowOff>
    </xdr:from>
    <xdr:to>
      <xdr:col>11</xdr:col>
      <xdr:colOff>82550</xdr:colOff>
      <xdr:row>63</xdr:row>
      <xdr:rowOff>50482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750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35259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83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143933</xdr:rowOff>
    </xdr:from>
    <xdr:to>
      <xdr:col>7</xdr:col>
      <xdr:colOff>31750</xdr:colOff>
      <xdr:row>64</xdr:row>
      <xdr:rowOff>74083</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4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58860</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3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[319,065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人件費、物件費等の合計額の人口１人当たりの金額は、類似団体内平均を大きく下回っているが、前年度比で約</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千円増加し、増加傾向が続いている。</a:t>
          </a:r>
        </a:p>
        <a:p>
          <a:r>
            <a:rPr kumimoji="1" lang="ja-JP" altLang="en-US" sz="1300">
              <a:latin typeface="ＭＳ Ｐゴシック" panose="020B0600070205080204" pitchFamily="50" charset="-128"/>
              <a:ea typeface="ＭＳ Ｐゴシック" panose="020B0600070205080204" pitchFamily="50" charset="-128"/>
            </a:rPr>
            <a:t>　本村は、ピーク時の人口（</a:t>
          </a:r>
          <a:r>
            <a:rPr kumimoji="1" lang="en-US" altLang="ja-JP" sz="1300">
              <a:latin typeface="ＭＳ Ｐゴシック" panose="020B0600070205080204" pitchFamily="50" charset="-128"/>
              <a:ea typeface="ＭＳ Ｐゴシック" panose="020B0600070205080204" pitchFamily="50" charset="-128"/>
            </a:rPr>
            <a:t>7,697</a:t>
          </a:r>
          <a:r>
            <a:rPr kumimoji="1" lang="ja-JP" altLang="en-US" sz="1300">
              <a:latin typeface="ＭＳ Ｐゴシック" panose="020B0600070205080204" pitchFamily="50" charset="-128"/>
              <a:ea typeface="ＭＳ Ｐゴシック" panose="020B0600070205080204" pitchFamily="50" charset="-128"/>
            </a:rPr>
            <a:t>人（昭和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年国勢調査））以降、毎年</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人程度減少し続けており、引き続き、財政規模に応じた職員数と事務コストの削減に注力していく。</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34854</xdr:rowOff>
    </xdr:from>
    <xdr:to>
      <xdr:col>23</xdr:col>
      <xdr:colOff>133350</xdr:colOff>
      <xdr:row>81</xdr:row>
      <xdr:rowOff>41534</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22304"/>
          <a:ext cx="838200" cy="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94575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82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31978</xdr:rowOff>
    </xdr:from>
    <xdr:to>
      <xdr:col>19</xdr:col>
      <xdr:colOff>133350</xdr:colOff>
      <xdr:row>81</xdr:row>
      <xdr:rowOff>34854</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3919428"/>
          <a:ext cx="889000" cy="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23197</xdr:rowOff>
    </xdr:from>
    <xdr:to>
      <xdr:col>15</xdr:col>
      <xdr:colOff>82550</xdr:colOff>
      <xdr:row>81</xdr:row>
      <xdr:rowOff>31978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10647"/>
          <a:ext cx="889000" cy="8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59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23174</xdr:rowOff>
    </xdr:from>
    <xdr:to>
      <xdr:col>11</xdr:col>
      <xdr:colOff>31750</xdr:colOff>
      <xdr:row>81</xdr:row>
      <xdr:rowOff>23197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10624"/>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152001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162184</xdr:rowOff>
    </xdr:from>
    <xdr:to>
      <xdr:col>23</xdr:col>
      <xdr:colOff>184150</xdr:colOff>
      <xdr:row>81</xdr:row>
      <xdr:rowOff>92334</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87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83461</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799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155504</xdr:rowOff>
    </xdr:from>
    <xdr:to>
      <xdr:col>19</xdr:col>
      <xdr:colOff>184150</xdr:colOff>
      <xdr:row>81</xdr:row>
      <xdr:rowOff>85654</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871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95831</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640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152628</xdr:rowOff>
    </xdr:from>
    <xdr:to>
      <xdr:col>15</xdr:col>
      <xdr:colOff>133350</xdr:colOff>
      <xdr:row>81</xdr:row>
      <xdr:rowOff>82778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868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92955</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637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143847</xdr:rowOff>
    </xdr:from>
    <xdr:to>
      <xdr:col>11</xdr:col>
      <xdr:colOff>82550</xdr:colOff>
      <xdr:row>81</xdr:row>
      <xdr:rowOff>73997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859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84174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28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143824</xdr:rowOff>
    </xdr:from>
    <xdr:to>
      <xdr:col>7</xdr:col>
      <xdr:colOff>31750</xdr:colOff>
      <xdr:row>81</xdr:row>
      <xdr:rowOff>73974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59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84151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2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97.2</a:t>
          </a:r>
          <a:r>
            <a:rPr kumimoji="1" lang="ja-JP" altLang="en-US" sz="1300">
              <a:latin typeface="ＭＳ Ｐゴシック" panose="020B0600070205080204" pitchFamily="50" charset="-128"/>
              <a:ea typeface="ＭＳ Ｐゴシック" panose="020B0600070205080204" pitchFamily="50" charset="-128"/>
            </a:rPr>
            <a:t>と、前年度比較では</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ポイント上回った。平成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年度まで、行政経営戦略プランに基づき、特別職及び一般職の給与カットを実施し、また平成</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年間は新規採用を行っていなかったが、近年は</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歳代の中途採用者を低階層で採用していたことから給与水準は抑制傾向にあったものの、今年度は職員構成の変動等により指数が上昇した。</a:t>
          </a:r>
        </a:p>
        <a:p>
          <a:r>
            <a:rPr kumimoji="1" lang="ja-JP" altLang="en-US" sz="1300">
              <a:latin typeface="ＭＳ Ｐゴシック" panose="020B0600070205080204" pitchFamily="50" charset="-128"/>
              <a:ea typeface="ＭＳ Ｐゴシック" panose="020B0600070205080204" pitchFamily="50" charset="-128"/>
            </a:rPr>
            <a:t>　今後も引き続き人事院勧告等の動向を踏まえ、適正な給与水準を維持するように努める。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68898</xdr:rowOff>
    </xdr:from>
    <xdr:to>
      <xdr:col>81</xdr:col>
      <xdr:colOff>44450</xdr:colOff>
      <xdr:row>87</xdr:row>
      <xdr:rowOff>123189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985048"/>
          <a:ext cx="838200" cy="5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68898</xdr:rowOff>
    </xdr:from>
    <xdr:to>
      <xdr:col>77</xdr:col>
      <xdr:colOff>44450</xdr:colOff>
      <xdr:row>87</xdr:row>
      <xdr:rowOff>86995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290800" y="14985048"/>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86995</xdr:rowOff>
    </xdr:from>
    <xdr:to>
      <xdr:col>72</xdr:col>
      <xdr:colOff>203200</xdr:colOff>
      <xdr:row>87</xdr:row>
      <xdr:rowOff>123189</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5003145"/>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2539</xdr:rowOff>
    </xdr:from>
    <xdr:to>
      <xdr:col>68</xdr:col>
      <xdr:colOff>152400</xdr:colOff>
      <xdr:row>87</xdr:row>
      <xdr:rowOff>123189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91868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63516</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636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72389</xdr:rowOff>
    </xdr:from>
    <xdr:to>
      <xdr:col>81</xdr:col>
      <xdr:colOff>95250</xdr:colOff>
      <xdr:row>88</xdr:row>
      <xdr:rowOff>2539</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44466</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960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18098</xdr:rowOff>
    </xdr:from>
    <xdr:to>
      <xdr:col>77</xdr:col>
      <xdr:colOff>95250</xdr:colOff>
      <xdr:row>87</xdr:row>
      <xdr:rowOff>119698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93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104475</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0206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36195</xdr:rowOff>
    </xdr:from>
    <xdr:to>
      <xdr:col>73</xdr:col>
      <xdr:colOff>44450</xdr:colOff>
      <xdr:row>87</xdr:row>
      <xdr:rowOff>137795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95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122572</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5038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72389</xdr:rowOff>
    </xdr:from>
    <xdr:to>
      <xdr:col>68</xdr:col>
      <xdr:colOff>203200</xdr:colOff>
      <xdr:row>88</xdr:row>
      <xdr:rowOff>2539</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158766</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5074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123189</xdr:rowOff>
    </xdr:from>
    <xdr:to>
      <xdr:col>64</xdr:col>
      <xdr:colOff>152400</xdr:colOff>
      <xdr:row>87</xdr:row>
      <xdr:rowOff>53339</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86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38116</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95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16.64</a:t>
          </a:r>
          <a:r>
            <a:rPr kumimoji="1" lang="ja-JP" altLang="en-US" sz="1300">
              <a:latin typeface="ＭＳ Ｐゴシック" panose="020B0600070205080204" pitchFamily="50" charset="-128"/>
              <a:ea typeface="ＭＳ Ｐゴシック" panose="020B0600070205080204" pitchFamily="50" charset="-128"/>
            </a:rPr>
            <a:t>人と前年度比較では</a:t>
          </a:r>
          <a:r>
            <a:rPr kumimoji="1" lang="en-US" altLang="ja-JP" sz="1300">
              <a:latin typeface="ＭＳ Ｐゴシック" panose="020B0600070205080204" pitchFamily="50" charset="-128"/>
              <a:ea typeface="ＭＳ Ｐゴシック" panose="020B0600070205080204" pitchFamily="50" charset="-128"/>
            </a:rPr>
            <a:t>0.96</a:t>
          </a:r>
          <a:r>
            <a:rPr kumimoji="1" lang="ja-JP" altLang="en-US" sz="1300">
              <a:latin typeface="ＭＳ Ｐゴシック" panose="020B0600070205080204" pitchFamily="50" charset="-128"/>
              <a:ea typeface="ＭＳ Ｐゴシック" panose="020B0600070205080204" pitchFamily="50" charset="-128"/>
            </a:rPr>
            <a:t>人増加したが、類似団体内平均を</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人ほど下回る状況が続いている。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６年度は、必要な職員体制を維持・確保した一方で、人口減少が進行したことにより数値が増加した。今後も人口減少により数値の増加が見込まれるが、類似団体内平均値を注視し、引き続き、退職者数に応じた採用を行う等、財政規模に対して適切な職員数の確保に努める。</a:t>
          </a: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169285</xdr:rowOff>
    </xdr:from>
    <xdr:to>
      <xdr:col>81</xdr:col>
      <xdr:colOff>44450</xdr:colOff>
      <xdr:row>59</xdr:row>
      <xdr:rowOff>8866</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179800" y="10113385"/>
          <a:ext cx="838200" cy="1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165264</xdr:rowOff>
    </xdr:from>
    <xdr:to>
      <xdr:col>77</xdr:col>
      <xdr:colOff>44450</xdr:colOff>
      <xdr:row>58</xdr:row>
      <xdr:rowOff>169285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09364"/>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160207</xdr:rowOff>
    </xdr:from>
    <xdr:to>
      <xdr:col>72</xdr:col>
      <xdr:colOff>203200</xdr:colOff>
      <xdr:row>58</xdr:row>
      <xdr:rowOff>165264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04307"/>
          <a:ext cx="889000" cy="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156531</xdr:rowOff>
    </xdr:from>
    <xdr:to>
      <xdr:col>68</xdr:col>
      <xdr:colOff>152400</xdr:colOff>
      <xdr:row>58</xdr:row>
      <xdr:rowOff>160207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00631"/>
          <a:ext cx="889000" cy="3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129516</xdr:rowOff>
    </xdr:from>
    <xdr:to>
      <xdr:col>81</xdr:col>
      <xdr:colOff>95250</xdr:colOff>
      <xdr:row>59</xdr:row>
      <xdr:rowOff>59666</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0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50793</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9994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118485</xdr:rowOff>
    </xdr:from>
    <xdr:to>
      <xdr:col>77</xdr:col>
      <xdr:colOff>95250</xdr:colOff>
      <xdr:row>59</xdr:row>
      <xdr:rowOff>48635</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062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58812</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31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114464</xdr:rowOff>
    </xdr:from>
    <xdr:to>
      <xdr:col>73</xdr:col>
      <xdr:colOff>44450</xdr:colOff>
      <xdr:row>59</xdr:row>
      <xdr:rowOff>44614</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05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54791</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27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109407</xdr:rowOff>
    </xdr:from>
    <xdr:to>
      <xdr:col>68</xdr:col>
      <xdr:colOff>203200</xdr:colOff>
      <xdr:row>59</xdr:row>
      <xdr:rowOff>39557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53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49734</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22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105731</xdr:rowOff>
    </xdr:from>
    <xdr:to>
      <xdr:col>64</xdr:col>
      <xdr:colOff>152400</xdr:colOff>
      <xdr:row>59</xdr:row>
      <xdr:rowOff>35881</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4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46058</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18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と、前年度比較では</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ポイント減少し、類似団体内平均値を</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ポイント下回った。同比率が</a:t>
          </a:r>
          <a:r>
            <a:rPr kumimoji="1" lang="en-US" altLang="ja-JP" sz="1300">
              <a:latin typeface="ＭＳ Ｐゴシック" panose="020B0600070205080204" pitchFamily="50" charset="-128"/>
              <a:ea typeface="ＭＳ Ｐゴシック" panose="020B0600070205080204" pitchFamily="50" charset="-128"/>
            </a:rPr>
            <a:t>18.0</a:t>
          </a:r>
          <a:r>
            <a:rPr kumimoji="1" lang="ja-JP" altLang="en-US" sz="1300">
              <a:latin typeface="ＭＳ Ｐゴシック" panose="020B0600070205080204" pitchFamily="50" charset="-128"/>
              <a:ea typeface="ＭＳ Ｐゴシック" panose="020B0600070205080204" pitchFamily="50" charset="-128"/>
            </a:rPr>
            <a:t>％を超えていた平成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年度以降は、投資的な事業を控え、地方債の新規発行を抑制したことにより償還が進み、現在は数値が改善している状況にある。</a:t>
          </a:r>
        </a:p>
        <a:p>
          <a:r>
            <a:rPr kumimoji="1" lang="ja-JP" altLang="en-US" sz="1300">
              <a:latin typeface="ＭＳ Ｐゴシック" panose="020B0600070205080204" pitchFamily="50" charset="-128"/>
              <a:ea typeface="ＭＳ Ｐゴシック" panose="020B0600070205080204" pitchFamily="50" charset="-128"/>
            </a:rPr>
            <a:t>　ただし、本村は平成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過疎地域に公示されてから、交付税算入率が高く、財政上メリットがある過疎対策事業債を積極的に活用しており、近年は償還額が増加傾向にあることから、今後は新規発行額と償還額の状況を注視する必要がある。</a:t>
          </a: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124460</xdr:rowOff>
    </xdr:from>
    <xdr:to>
      <xdr:col>81</xdr:col>
      <xdr:colOff>44450</xdr:colOff>
      <xdr:row>41</xdr:row>
      <xdr:rowOff>132504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6179800" y="7153910"/>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132504</xdr:rowOff>
    </xdr:from>
    <xdr:to>
      <xdr:col>77</xdr:col>
      <xdr:colOff>44450</xdr:colOff>
      <xdr:row>42</xdr:row>
      <xdr:rowOff>25400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5290800" y="716195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25400</xdr:rowOff>
    </xdr:from>
    <xdr:to>
      <xdr:col>72</xdr:col>
      <xdr:colOff>203200</xdr:colOff>
      <xdr:row>42</xdr:row>
      <xdr:rowOff>33444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401800" y="722630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156633</xdr:rowOff>
    </xdr:from>
    <xdr:to>
      <xdr:col>68</xdr:col>
      <xdr:colOff>152400</xdr:colOff>
      <xdr:row>42</xdr:row>
      <xdr:rowOff>33444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7186083"/>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145221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73660</xdr:rowOff>
    </xdr:from>
    <xdr:to>
      <xdr:col>81</xdr:col>
      <xdr:colOff>95250</xdr:colOff>
      <xdr:row>42</xdr:row>
      <xdr:rowOff>3810</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90187</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948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81704</xdr:rowOff>
    </xdr:from>
    <xdr:to>
      <xdr:col>77</xdr:col>
      <xdr:colOff>95250</xdr:colOff>
      <xdr:row>42</xdr:row>
      <xdr:rowOff>11854</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111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154094</xdr:rowOff>
    </xdr:from>
    <xdr:to>
      <xdr:col>68</xdr:col>
      <xdr:colOff>203200</xdr:colOff>
      <xdr:row>42</xdr:row>
      <xdr:rowOff>84244</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183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69021</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72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105833</xdr:rowOff>
    </xdr:from>
    <xdr:to>
      <xdr:col>64</xdr:col>
      <xdr:colOff>152400</xdr:colOff>
      <xdr:row>42</xdr:row>
      <xdr:rowOff>35983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46160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90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例年同様、充当可能財源等が将来負担額を上回っており、令和６年度もマイナス値となっているが、令和６年度から令和７年度にかけて実施するロープウェイ撤去工事や個別施設計画に基づく各施設の統廃合や改修には、地方債や公共施設等整備基金を活用する予定であることから、将来負担額の悪化が見込まれる。</a:t>
          </a:r>
        </a:p>
        <a:p>
          <a:r>
            <a:rPr kumimoji="1" lang="ja-JP" altLang="en-US" sz="1300">
              <a:latin typeface="ＭＳ Ｐゴシック" panose="020B0600070205080204" pitchFamily="50" charset="-128"/>
              <a:ea typeface="ＭＳ Ｐゴシック" panose="020B0600070205080204" pitchFamily="50" charset="-128"/>
            </a:rPr>
            <a:t>　今後は、地方債残高の推移を注視しつつ自主財源の確保に努める。</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4,687
4,656
37.30
3,897,798
3,675,304
209,421
2,360,907
3,449,061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令和６年度の人件費に係る経常収支比率は</a:t>
          </a:r>
          <a:r>
            <a:rPr kumimoji="1" lang="en-US" altLang="ja-JP" sz="1300">
              <a:latin typeface="ＭＳ Ｐゴシック" panose="020B0600070205080204" pitchFamily="50" charset="-128"/>
              <a:ea typeface="ＭＳ Ｐゴシック" panose="020B0600070205080204" pitchFamily="50" charset="-128"/>
            </a:rPr>
            <a:t>33.1</a:t>
          </a:r>
          <a:r>
            <a:rPr kumimoji="1" lang="ja-JP" altLang="en-US" sz="1300">
              <a:latin typeface="ＭＳ Ｐゴシック" panose="020B0600070205080204" pitchFamily="50" charset="-128"/>
              <a:ea typeface="ＭＳ Ｐゴシック" panose="020B0600070205080204" pitchFamily="50" charset="-128"/>
            </a:rPr>
            <a:t>％で、前年度と比較して</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ポイント増加した。主な要因としては、会計年度任用職員への勤勉手当の支給開始や時間外勤務手当等が前年度より増加したことによるものである。</a:t>
          </a:r>
        </a:p>
        <a:p>
          <a:r>
            <a:rPr kumimoji="1" lang="ja-JP" altLang="en-US" sz="1300">
              <a:latin typeface="ＭＳ Ｐゴシック" panose="020B0600070205080204" pitchFamily="50" charset="-128"/>
              <a:ea typeface="ＭＳ Ｐゴシック" panose="020B0600070205080204" pitchFamily="50" charset="-128"/>
            </a:rPr>
            <a:t>　依然として類似団体内平均値よりも高いことから、今後も定員管理の適正化に努める。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165100</xdr:rowOff>
    </xdr:from>
    <xdr:to>
      <xdr:col>24</xdr:col>
      <xdr:colOff>25400</xdr:colOff>
      <xdr:row>38</xdr:row>
      <xdr:rowOff>16510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337300"/>
          <a:ext cx="838200" cy="194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165100</xdr:rowOff>
    </xdr:from>
    <xdr:to>
      <xdr:col>19</xdr:col>
      <xdr:colOff>187325</xdr:colOff>
      <xdr:row>37</xdr:row>
      <xdr:rowOff>54610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3373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54610</xdr:rowOff>
    </xdr:from>
    <xdr:to>
      <xdr:col>15</xdr:col>
      <xdr:colOff>98425</xdr:colOff>
      <xdr:row>37</xdr:row>
      <xdr:rowOff>62230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98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62230</xdr:rowOff>
    </xdr:from>
    <xdr:to>
      <xdr:col>11</xdr:col>
      <xdr:colOff>9525</xdr:colOff>
      <xdr:row>38</xdr:row>
      <xdr:rowOff>58420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058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137160</xdr:rowOff>
    </xdr:from>
    <xdr:to>
      <xdr:col>24</xdr:col>
      <xdr:colOff>76200</xdr:colOff>
      <xdr:row>38</xdr:row>
      <xdr:rowOff>67310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0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109237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5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114300</xdr:rowOff>
    </xdr:from>
    <xdr:to>
      <xdr:col>20</xdr:col>
      <xdr:colOff>38100</xdr:colOff>
      <xdr:row>37</xdr:row>
      <xdr:rowOff>44450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29227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7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3810</xdr:rowOff>
    </xdr:from>
    <xdr:to>
      <xdr:col>15</xdr:col>
      <xdr:colOff>149225</xdr:colOff>
      <xdr:row>37</xdr:row>
      <xdr:rowOff>105410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34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90187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11430</xdr:rowOff>
    </xdr:from>
    <xdr:to>
      <xdr:col>11</xdr:col>
      <xdr:colOff>60325</xdr:colOff>
      <xdr:row>37</xdr:row>
      <xdr:rowOff>113030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97807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7620</xdr:rowOff>
    </xdr:from>
    <xdr:to>
      <xdr:col>6</xdr:col>
      <xdr:colOff>171450</xdr:colOff>
      <xdr:row>38</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2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93997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令和６年度の物件費に係る経常収支比率は</a:t>
          </a:r>
          <a:r>
            <a:rPr kumimoji="1" lang="en-US" altLang="ja-JP" sz="1300">
              <a:latin typeface="ＭＳ Ｐゴシック" panose="020B0600070205080204" pitchFamily="50" charset="-128"/>
              <a:ea typeface="ＭＳ Ｐゴシック" panose="020B0600070205080204" pitchFamily="50" charset="-128"/>
            </a:rPr>
            <a:t>12.4</a:t>
          </a:r>
          <a:r>
            <a:rPr kumimoji="1" lang="ja-JP" altLang="en-US" sz="1300">
              <a:latin typeface="ＭＳ Ｐゴシック" panose="020B0600070205080204" pitchFamily="50" charset="-128"/>
              <a:ea typeface="ＭＳ Ｐゴシック" panose="020B0600070205080204" pitchFamily="50" charset="-128"/>
            </a:rPr>
            <a:t>％であり、前年度と比較して</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減少した。令和６年度からは富田林消防本部への業務委託から大阪南消防組合への加入へと体制が移行したことに伴い、消防に係る経費を従来の委託料ではなく、負担金として支出することになったことにより、物件費が大きく減少したことが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122428</xdr:rowOff>
    </xdr:from>
    <xdr:to>
      <xdr:col>82</xdr:col>
      <xdr:colOff>107950</xdr:colOff>
      <xdr:row>17</xdr:row>
      <xdr:rowOff>56134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865628"/>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56134</xdr:rowOff>
    </xdr:from>
    <xdr:to>
      <xdr:col>78</xdr:col>
      <xdr:colOff>69850</xdr:colOff>
      <xdr:row>17</xdr:row>
      <xdr:rowOff>88138</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9707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88138</xdr:rowOff>
    </xdr:from>
    <xdr:to>
      <xdr:col>73</xdr:col>
      <xdr:colOff>180975</xdr:colOff>
      <xdr:row>17</xdr:row>
      <xdr:rowOff>115570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027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115570</xdr:rowOff>
    </xdr:from>
    <xdr:to>
      <xdr:col>69</xdr:col>
      <xdr:colOff>92075</xdr:colOff>
      <xdr:row>18</xdr:row>
      <xdr:rowOff>72136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03022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71628</xdr:rowOff>
    </xdr:from>
    <xdr:to>
      <xdr:col>82</xdr:col>
      <xdr:colOff>158750</xdr:colOff>
      <xdr:row>17</xdr:row>
      <xdr:rowOff>1778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88155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65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5334</xdr:rowOff>
    </xdr:from>
    <xdr:to>
      <xdr:col>78</xdr:col>
      <xdr:colOff>120650</xdr:colOff>
      <xdr:row>17</xdr:row>
      <xdr:rowOff>106934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919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91711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006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64770</xdr:rowOff>
    </xdr:from>
    <xdr:to>
      <xdr:col>69</xdr:col>
      <xdr:colOff>142875</xdr:colOff>
      <xdr:row>17</xdr:row>
      <xdr:rowOff>166370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151147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21336</xdr:rowOff>
    </xdr:from>
    <xdr:to>
      <xdr:col>65</xdr:col>
      <xdr:colOff>53975</xdr:colOff>
      <xdr:row>18</xdr:row>
      <xdr:rowOff>122936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0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107713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19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令和６年度の扶助費に係る経常収支比率は</a:t>
          </a:r>
          <a:r>
            <a:rPr kumimoji="1" lang="en-US" altLang="ja-JP" sz="1200">
              <a:latin typeface="ＭＳ Ｐゴシック" panose="020B0600070205080204" pitchFamily="50" charset="-128"/>
              <a:ea typeface="ＭＳ Ｐゴシック" panose="020B0600070205080204" pitchFamily="50" charset="-128"/>
            </a:rPr>
            <a:t>5.4</a:t>
          </a:r>
          <a:r>
            <a:rPr kumimoji="1" lang="ja-JP" altLang="en-US" sz="1200">
              <a:latin typeface="ＭＳ Ｐゴシック" panose="020B0600070205080204" pitchFamily="50" charset="-128"/>
              <a:ea typeface="ＭＳ Ｐゴシック" panose="020B0600070205080204" pitchFamily="50" charset="-128"/>
            </a:rPr>
            <a:t>％で、前年度と比較して</a:t>
          </a:r>
          <a:r>
            <a:rPr kumimoji="1" lang="en-US" altLang="ja-JP" sz="1200">
              <a:latin typeface="ＭＳ Ｐゴシック" panose="020B0600070205080204" pitchFamily="50" charset="-128"/>
              <a:ea typeface="ＭＳ Ｐゴシック" panose="020B0600070205080204" pitchFamily="50" charset="-128"/>
            </a:rPr>
            <a:t>1.8</a:t>
          </a:r>
          <a:r>
            <a:rPr kumimoji="1" lang="ja-JP" altLang="en-US" sz="1200">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200">
              <a:latin typeface="ＭＳ Ｐゴシック" panose="020B0600070205080204" pitchFamily="50" charset="-128"/>
              <a:ea typeface="ＭＳ Ｐゴシック" panose="020B0600070205080204" pitchFamily="50" charset="-128"/>
            </a:rPr>
            <a:t>2.5</a:t>
          </a:r>
          <a:r>
            <a:rPr kumimoji="1" lang="ja-JP" altLang="en-US" sz="1200">
              <a:latin typeface="ＭＳ Ｐゴシック" panose="020B0600070205080204" pitchFamily="50" charset="-128"/>
              <a:ea typeface="ＭＳ Ｐゴシック" panose="020B0600070205080204" pitchFamily="50" charset="-128"/>
            </a:rPr>
            <a:t>ポイント上回っている。</a:t>
          </a:r>
        </a:p>
        <a:p>
          <a:r>
            <a:rPr kumimoji="1" lang="ja-JP" altLang="en-US" sz="1200">
              <a:latin typeface="ＭＳ Ｐゴシック" panose="020B0600070205080204" pitchFamily="50" charset="-128"/>
              <a:ea typeface="ＭＳ Ｐゴシック" panose="020B0600070205080204" pitchFamily="50" charset="-128"/>
            </a:rPr>
            <a:t>　人口は減少傾向にあるが、高齢化の進行や子育て支援施策の拡充などにより、今後も社会福祉関係経費の増加が見込まれることから、給付の適正化等に取り組み、また、国の制度改革の動向等に関する情報収集を徹底し、国庫支出金等の特定財源の確保に努め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57</xdr:row>
      <xdr:rowOff>135165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13900"/>
          <a:ext cx="838200" cy="293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159657</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613900"/>
          <a:ext cx="889000" cy="146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143328</xdr:rowOff>
    </xdr:from>
    <xdr:to>
      <xdr:col>15</xdr:col>
      <xdr:colOff>98425</xdr:colOff>
      <xdr:row>56</xdr:row>
      <xdr:rowOff>159657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7445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143328</xdr:rowOff>
    </xdr:from>
    <xdr:to>
      <xdr:col>11</xdr:col>
      <xdr:colOff>9525</xdr:colOff>
      <xdr:row>57</xdr:row>
      <xdr:rowOff>20865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744528"/>
          <a:ext cx="889000" cy="48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84365</xdr:rowOff>
    </xdr:from>
    <xdr:to>
      <xdr:col>24</xdr:col>
      <xdr:colOff>76200</xdr:colOff>
      <xdr:row>58</xdr:row>
      <xdr:rowOff>14515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56442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133350</xdr:rowOff>
    </xdr:from>
    <xdr:to>
      <xdr:col>20</xdr:col>
      <xdr:colOff>38100</xdr:colOff>
      <xdr:row>56</xdr:row>
      <xdr:rowOff>63500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48277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649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108857</xdr:rowOff>
    </xdr:from>
    <xdr:to>
      <xdr:col>15</xdr:col>
      <xdr:colOff>149225</xdr:colOff>
      <xdr:row>57</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23784</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92528</xdr:rowOff>
    </xdr:from>
    <xdr:to>
      <xdr:col>11</xdr:col>
      <xdr:colOff>60325</xdr:colOff>
      <xdr:row>57</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141515</xdr:rowOff>
    </xdr:from>
    <xdr:to>
      <xdr:col>6</xdr:col>
      <xdr:colOff>171450</xdr:colOff>
      <xdr:row>57</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56442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令和６年度のその他に係る経常収支比率は、前年度より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ポイント増加し、類似団体内平均値よりも</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ポイント上回っている。各特別会計への繰出金が増加したことにより、前年度よりも増加となった。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今後、利用料や保険料等の見直しを行うとともに、国庫支出金等の特定財源確保を徹底し、また特別会計の経営改善を求め、一般会計の負担が減少するように努める。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145288</xdr:rowOff>
    </xdr:from>
    <xdr:to>
      <xdr:col>82</xdr:col>
      <xdr:colOff>107950</xdr:colOff>
      <xdr:row>59</xdr:row>
      <xdr:rowOff>28702</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1008938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145288</xdr:rowOff>
    </xdr:from>
    <xdr:to>
      <xdr:col>78</xdr:col>
      <xdr:colOff>69850</xdr:colOff>
      <xdr:row>59</xdr:row>
      <xdr:rowOff>74422</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10089388"/>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151401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5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56134</xdr:rowOff>
    </xdr:from>
    <xdr:to>
      <xdr:col>73</xdr:col>
      <xdr:colOff>180975</xdr:colOff>
      <xdr:row>59</xdr:row>
      <xdr:rowOff>74422</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1716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56134</xdr:rowOff>
    </xdr:from>
    <xdr:to>
      <xdr:col>69</xdr:col>
      <xdr:colOff>92075</xdr:colOff>
      <xdr:row>60</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171684"/>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149352</xdr:rowOff>
    </xdr:from>
    <xdr:to>
      <xdr:col>82</xdr:col>
      <xdr:colOff>158750</xdr:colOff>
      <xdr:row>59</xdr:row>
      <xdr:rowOff>79502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1009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121429</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1006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94488</xdr:rowOff>
    </xdr:from>
    <xdr:to>
      <xdr:col>78</xdr:col>
      <xdr:colOff>120650</xdr:colOff>
      <xdr:row>59</xdr:row>
      <xdr:rowOff>24638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9415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124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23622</xdr:rowOff>
    </xdr:from>
    <xdr:to>
      <xdr:col>74</xdr:col>
      <xdr:colOff>31750</xdr:colOff>
      <xdr:row>59</xdr:row>
      <xdr:rowOff>125222</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139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109999</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225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5334</xdr:rowOff>
    </xdr:from>
    <xdr:to>
      <xdr:col>69</xdr:col>
      <xdr:colOff>142875</xdr:colOff>
      <xdr:row>59</xdr:row>
      <xdr:rowOff>106934</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12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91711</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207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令和６年度の補助費等に係る経常収支比率は</a:t>
          </a:r>
          <a:r>
            <a:rPr kumimoji="1" lang="en-US" altLang="ja-JP" sz="1200">
              <a:latin typeface="ＭＳ Ｐゴシック" panose="020B0600070205080204" pitchFamily="50" charset="-128"/>
              <a:ea typeface="ＭＳ Ｐゴシック" panose="020B0600070205080204" pitchFamily="50" charset="-128"/>
            </a:rPr>
            <a:t>7.3</a:t>
          </a:r>
          <a:r>
            <a:rPr kumimoji="1" lang="ja-JP" altLang="en-US" sz="1200">
              <a:latin typeface="ＭＳ Ｐゴシック" panose="020B0600070205080204" pitchFamily="50" charset="-128"/>
              <a:ea typeface="ＭＳ Ｐゴシック" panose="020B0600070205080204" pitchFamily="50" charset="-128"/>
            </a:rPr>
            <a:t>％であり、前年度と比較して</a:t>
          </a:r>
          <a:r>
            <a:rPr kumimoji="1" lang="en-US" altLang="ja-JP" sz="1200">
              <a:latin typeface="ＭＳ Ｐゴシック" panose="020B0600070205080204" pitchFamily="50" charset="-128"/>
              <a:ea typeface="ＭＳ Ｐゴシック" panose="020B0600070205080204" pitchFamily="50" charset="-128"/>
            </a:rPr>
            <a:t>3.2</a:t>
          </a:r>
          <a:r>
            <a:rPr kumimoji="1" lang="ja-JP" altLang="en-US" sz="1200">
              <a:latin typeface="ＭＳ Ｐゴシック" panose="020B0600070205080204" pitchFamily="50" charset="-128"/>
              <a:ea typeface="ＭＳ Ｐゴシック" panose="020B0600070205080204" pitchFamily="50" charset="-128"/>
            </a:rPr>
            <a:t>ポイント増加した。令和６年度からは富田林消防本部への業務委託から大阪南消防組合への加入へと体制が移行したことに伴い、消防に係る経費を従来の委託料ではなく、負担金として支出することになったことにより、補助費等が大きく増加したことが要因である。</a:t>
          </a:r>
        </a:p>
        <a:p>
          <a:r>
            <a:rPr kumimoji="1" lang="ja-JP" altLang="en-US" sz="1200">
              <a:latin typeface="ＭＳ Ｐゴシック" panose="020B0600070205080204" pitchFamily="50" charset="-128"/>
              <a:ea typeface="ＭＳ Ｐゴシック" panose="020B0600070205080204" pitchFamily="50" charset="-128"/>
            </a:rPr>
            <a:t>　類似団体内平均値を下回っている状態が続いているが、引き続き、補助内容や効果の検証を行い、財政の適正な運営に努める。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85852</xdr:rowOff>
    </xdr:from>
    <xdr:to>
      <xdr:col>82</xdr:col>
      <xdr:colOff>107950</xdr:colOff>
      <xdr:row>35</xdr:row>
      <xdr:rowOff>60706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15152"/>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62992</xdr:rowOff>
    </xdr:from>
    <xdr:to>
      <xdr:col>78</xdr:col>
      <xdr:colOff>69850</xdr:colOff>
      <xdr:row>34</xdr:row>
      <xdr:rowOff>85852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8922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58420</xdr:rowOff>
    </xdr:from>
    <xdr:to>
      <xdr:col>73</xdr:col>
      <xdr:colOff>180975</xdr:colOff>
      <xdr:row>34</xdr:row>
      <xdr:rowOff>62992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8877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53848</xdr:rowOff>
    </xdr:from>
    <xdr:to>
      <xdr:col>69</xdr:col>
      <xdr:colOff>92075</xdr:colOff>
      <xdr:row>34</xdr:row>
      <xdr:rowOff>58420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58831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9906</xdr:rowOff>
    </xdr:from>
    <xdr:to>
      <xdr:col>82</xdr:col>
      <xdr:colOff>158750</xdr:colOff>
      <xdr:row>35</xdr:row>
      <xdr:rowOff>111506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26433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5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35052</xdr:rowOff>
    </xdr:from>
    <xdr:to>
      <xdr:col>78</xdr:col>
      <xdr:colOff>120650</xdr:colOff>
      <xdr:row>34</xdr:row>
      <xdr:rowOff>136652</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864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146829</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33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12192</xdr:rowOff>
    </xdr:from>
    <xdr:to>
      <xdr:col>74</xdr:col>
      <xdr:colOff>31750</xdr:colOff>
      <xdr:row>34</xdr:row>
      <xdr:rowOff>113792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123969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7620</xdr:rowOff>
    </xdr:from>
    <xdr:to>
      <xdr:col>69</xdr:col>
      <xdr:colOff>142875</xdr:colOff>
      <xdr:row>34</xdr:row>
      <xdr:rowOff>109220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83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119397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0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3048</xdr:rowOff>
    </xdr:from>
    <xdr:to>
      <xdr:col>65</xdr:col>
      <xdr:colOff>53975</xdr:colOff>
      <xdr:row>34</xdr:row>
      <xdr:rowOff>104648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83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114825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01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令和６年度の公債費に係る経常収支比率は</a:t>
          </a:r>
          <a:r>
            <a:rPr kumimoji="1" lang="en-US" altLang="ja-JP" sz="1200">
              <a:latin typeface="ＭＳ Ｐゴシック" panose="020B0600070205080204" pitchFamily="50" charset="-128"/>
              <a:ea typeface="ＭＳ Ｐゴシック" panose="020B0600070205080204" pitchFamily="50" charset="-128"/>
            </a:rPr>
            <a:t>15.8</a:t>
          </a:r>
          <a:r>
            <a:rPr kumimoji="1" lang="ja-JP" altLang="en-US" sz="1200">
              <a:latin typeface="ＭＳ Ｐゴシック" panose="020B0600070205080204" pitchFamily="50" charset="-128"/>
              <a:ea typeface="ＭＳ Ｐゴシック" panose="020B0600070205080204" pitchFamily="50" charset="-128"/>
            </a:rPr>
            <a:t>％で、前年度と比較して</a:t>
          </a:r>
          <a:r>
            <a:rPr kumimoji="1" lang="en-US" altLang="ja-JP" sz="1200">
              <a:latin typeface="ＭＳ Ｐゴシック" panose="020B0600070205080204" pitchFamily="50" charset="-128"/>
              <a:ea typeface="ＭＳ Ｐゴシック" panose="020B0600070205080204" pitchFamily="50" charset="-128"/>
            </a:rPr>
            <a:t>0.3</a:t>
          </a:r>
          <a:r>
            <a:rPr kumimoji="1" lang="ja-JP" altLang="en-US" sz="1200">
              <a:latin typeface="ＭＳ Ｐゴシック" panose="020B0600070205080204" pitchFamily="50" charset="-128"/>
              <a:ea typeface="ＭＳ Ｐゴシック" panose="020B0600070205080204" pitchFamily="50" charset="-128"/>
            </a:rPr>
            <a:t>ポイント増加し、類似団体内平均値を</a:t>
          </a:r>
          <a:r>
            <a:rPr kumimoji="1" lang="en-US" altLang="ja-JP" sz="1200">
              <a:latin typeface="ＭＳ Ｐゴシック" panose="020B0600070205080204" pitchFamily="50" charset="-128"/>
              <a:ea typeface="ＭＳ Ｐゴシック" panose="020B0600070205080204" pitchFamily="50" charset="-128"/>
            </a:rPr>
            <a:t>2.2</a:t>
          </a:r>
          <a:r>
            <a:rPr kumimoji="1" lang="ja-JP" altLang="en-US" sz="1200">
              <a:latin typeface="ＭＳ Ｐゴシック" panose="020B0600070205080204" pitchFamily="50" charset="-128"/>
              <a:ea typeface="ＭＳ Ｐゴシック" panose="020B0600070205080204" pitchFamily="50" charset="-128"/>
            </a:rPr>
            <a:t>ポイント下回っている。投資的な事業を抑制し、地方債の新規発行を控えてきたため、近年は類似団体内平均値を下回っている。</a:t>
          </a:r>
        </a:p>
        <a:p>
          <a:r>
            <a:rPr kumimoji="1" lang="ja-JP" altLang="en-US" sz="1200">
              <a:latin typeface="ＭＳ Ｐゴシック" panose="020B0600070205080204" pitchFamily="50" charset="-128"/>
              <a:ea typeface="ＭＳ Ｐゴシック" panose="020B0600070205080204" pitchFamily="50" charset="-128"/>
            </a:rPr>
            <a:t>　ただし、本村は平成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度に過疎地域と公示されてから、交付税算入率が高く、財政上メリットがある過疎対策事業債を積極的に活用しており、今後も公債費の増加が見込まれることから、引き続き、新規借入と償還のバランスを考慮し健全な財政運営に努め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69850</xdr:rowOff>
    </xdr:from>
    <xdr:to>
      <xdr:col>24</xdr:col>
      <xdr:colOff>25400</xdr:colOff>
      <xdr:row>76</xdr:row>
      <xdr:rowOff>81280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10005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69850</xdr:rowOff>
    </xdr:from>
    <xdr:to>
      <xdr:col>19</xdr:col>
      <xdr:colOff>187325</xdr:colOff>
      <xdr:row>76</xdr:row>
      <xdr:rowOff>92711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098800" y="131000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69850</xdr:rowOff>
    </xdr:from>
    <xdr:to>
      <xdr:col>15</xdr:col>
      <xdr:colOff>98425</xdr:colOff>
      <xdr:row>76</xdr:row>
      <xdr:rowOff>92711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10005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69850</xdr:rowOff>
    </xdr:from>
    <xdr:to>
      <xdr:col>11</xdr:col>
      <xdr:colOff>9525</xdr:colOff>
      <xdr:row>76</xdr:row>
      <xdr:rowOff>104139</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10005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19050</xdr:rowOff>
    </xdr:from>
    <xdr:to>
      <xdr:col>20</xdr:col>
      <xdr:colOff>38100</xdr:colOff>
      <xdr:row>76</xdr:row>
      <xdr:rowOff>120650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130827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81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41911</xdr:rowOff>
    </xdr:from>
    <xdr:to>
      <xdr:col>15</xdr:col>
      <xdr:colOff>149225</xdr:colOff>
      <xdr:row>76</xdr:row>
      <xdr:rowOff>143511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072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153687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840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19050</xdr:rowOff>
    </xdr:from>
    <xdr:to>
      <xdr:col>11</xdr:col>
      <xdr:colOff>60325</xdr:colOff>
      <xdr:row>76</xdr:row>
      <xdr:rowOff>120650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049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81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165117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令和６年度の公債費以外に係る経常収支比率は</a:t>
          </a:r>
          <a:r>
            <a:rPr kumimoji="1" lang="en-US" altLang="ja-JP" sz="1300">
              <a:latin typeface="ＭＳ Ｐゴシック" panose="020B0600070205080204" pitchFamily="50" charset="-128"/>
              <a:ea typeface="ＭＳ Ｐゴシック" panose="020B0600070205080204" pitchFamily="50" charset="-128"/>
            </a:rPr>
            <a:t>69.0</a:t>
          </a:r>
          <a:r>
            <a:rPr kumimoji="1" lang="ja-JP" altLang="en-US" sz="1300">
              <a:latin typeface="ＭＳ Ｐゴシック" panose="020B0600070205080204" pitchFamily="50" charset="-128"/>
              <a:ea typeface="ＭＳ Ｐゴシック" panose="020B0600070205080204" pitchFamily="50" charset="-128"/>
            </a:rPr>
            <a:t>％であり、前年度と比較して</a:t>
          </a:r>
          <a:r>
            <a:rPr kumimoji="1" lang="en-US" altLang="ja-JP" sz="1300">
              <a:latin typeface="ＭＳ Ｐゴシック" panose="020B0600070205080204" pitchFamily="50" charset="-128"/>
              <a:ea typeface="ＭＳ Ｐゴシック" panose="020B0600070205080204" pitchFamily="50" charset="-128"/>
            </a:rPr>
            <a:t>8.4</a:t>
          </a:r>
          <a:r>
            <a:rPr kumimoji="1" lang="ja-JP" altLang="en-US" sz="1300">
              <a:latin typeface="ＭＳ Ｐゴシック" panose="020B0600070205080204" pitchFamily="50" charset="-128"/>
              <a:ea typeface="ＭＳ Ｐゴシック" panose="020B0600070205080204" pitchFamily="50" charset="-128"/>
            </a:rPr>
            <a:t>ポイント増加した。類似団体内平均よりも</a:t>
          </a:r>
          <a:r>
            <a:rPr kumimoji="1" lang="en-US" altLang="ja-JP" sz="1300">
              <a:latin typeface="ＭＳ Ｐゴシック" panose="020B0600070205080204" pitchFamily="50" charset="-128"/>
              <a:ea typeface="ＭＳ Ｐゴシック" panose="020B0600070205080204" pitchFamily="50" charset="-128"/>
            </a:rPr>
            <a:t>0.7</a:t>
          </a:r>
          <a:r>
            <a:rPr kumimoji="1" lang="ja-JP" altLang="en-US" sz="1300">
              <a:latin typeface="ＭＳ Ｐゴシック" panose="020B0600070205080204" pitchFamily="50" charset="-128"/>
              <a:ea typeface="ＭＳ Ｐゴシック" panose="020B0600070205080204" pitchFamily="50" charset="-128"/>
            </a:rPr>
            <a:t>ポイント上回っており、各項目欄で前述したとおり、改善に努めていく。</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54610</xdr:rowOff>
    </xdr:from>
    <xdr:to>
      <xdr:col>82</xdr:col>
      <xdr:colOff>107950</xdr:colOff>
      <xdr:row>77</xdr:row>
      <xdr:rowOff>31750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2913360"/>
          <a:ext cx="8382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54610</xdr:rowOff>
    </xdr:from>
    <xdr:to>
      <xdr:col>78</xdr:col>
      <xdr:colOff>69850</xdr:colOff>
      <xdr:row>76</xdr:row>
      <xdr:rowOff>27939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2913360"/>
          <a:ext cx="889000" cy="144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27939</xdr:rowOff>
    </xdr:from>
    <xdr:to>
      <xdr:col>73</xdr:col>
      <xdr:colOff>180975</xdr:colOff>
      <xdr:row>76</xdr:row>
      <xdr:rowOff>43180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0581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93997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43180</xdr:rowOff>
    </xdr:from>
    <xdr:to>
      <xdr:col>69</xdr:col>
      <xdr:colOff>92075</xdr:colOff>
      <xdr:row>78</xdr:row>
      <xdr:rowOff>35561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073380"/>
          <a:ext cx="889000" cy="33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152400</xdr:rowOff>
    </xdr:from>
    <xdr:to>
      <xdr:col>82</xdr:col>
      <xdr:colOff>158750</xdr:colOff>
      <xdr:row>77</xdr:row>
      <xdr:rowOff>82550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124477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15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3810</xdr:rowOff>
    </xdr:from>
    <xdr:to>
      <xdr:col>78</xdr:col>
      <xdr:colOff>120650</xdr:colOff>
      <xdr:row>75</xdr:row>
      <xdr:rowOff>105410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115587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631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148589</xdr:rowOff>
    </xdr:from>
    <xdr:to>
      <xdr:col>74</xdr:col>
      <xdr:colOff>31750</xdr:colOff>
      <xdr:row>76</xdr:row>
      <xdr:rowOff>78739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88917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163830</xdr:rowOff>
    </xdr:from>
    <xdr:to>
      <xdr:col>69</xdr:col>
      <xdr:colOff>142875</xdr:colOff>
      <xdr:row>76</xdr:row>
      <xdr:rowOff>93980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78757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10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156211</xdr:rowOff>
    </xdr:from>
    <xdr:to>
      <xdr:col>65</xdr:col>
      <xdr:colOff>53975</xdr:colOff>
      <xdr:row>78</xdr:row>
      <xdr:rowOff>86361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71138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155572</xdr:rowOff>
    </xdr:from>
    <xdr:to>
      <xdr:col>29</xdr:col>
      <xdr:colOff>127000</xdr:colOff>
      <xdr:row>19</xdr:row>
      <xdr:rowOff>33775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289297"/>
          <a:ext cx="647700" cy="49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33775</xdr:rowOff>
    </xdr:from>
    <xdr:to>
      <xdr:col>26</xdr:col>
      <xdr:colOff>50800</xdr:colOff>
      <xdr:row>19</xdr:row>
      <xdr:rowOff>43538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338950"/>
          <a:ext cx="698500" cy="9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43538</xdr:rowOff>
    </xdr:from>
    <xdr:to>
      <xdr:col>22</xdr:col>
      <xdr:colOff>114300</xdr:colOff>
      <xdr:row>19</xdr:row>
      <xdr:rowOff>50902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348713"/>
          <a:ext cx="698500" cy="73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50902</xdr:rowOff>
    </xdr:from>
    <xdr:to>
      <xdr:col>18</xdr:col>
      <xdr:colOff>177800</xdr:colOff>
      <xdr:row>19</xdr:row>
      <xdr:rowOff>52551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356077"/>
          <a:ext cx="698500" cy="16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104772</xdr:rowOff>
    </xdr:from>
    <xdr:to>
      <xdr:col>29</xdr:col>
      <xdr:colOff>177800</xdr:colOff>
      <xdr:row>19</xdr:row>
      <xdr:rowOff>34923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238497"/>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13349</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147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154425</xdr:rowOff>
    </xdr:from>
    <xdr:to>
      <xdr:col>26</xdr:col>
      <xdr:colOff>101600</xdr:colOff>
      <xdr:row>19</xdr:row>
      <xdr:rowOff>84575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2881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69352</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374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164188</xdr:rowOff>
    </xdr:from>
    <xdr:to>
      <xdr:col>22</xdr:col>
      <xdr:colOff>165100</xdr:colOff>
      <xdr:row>19</xdr:row>
      <xdr:rowOff>94338</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2979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79115</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384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102</xdr:rowOff>
    </xdr:from>
    <xdr:to>
      <xdr:col>19</xdr:col>
      <xdr:colOff>38100</xdr:colOff>
      <xdr:row>19</xdr:row>
      <xdr:rowOff>101702</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3052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86479</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3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1751</xdr:rowOff>
    </xdr:from>
    <xdr:to>
      <xdr:col>15</xdr:col>
      <xdr:colOff>101600</xdr:colOff>
      <xdr:row>19</xdr:row>
      <xdr:rowOff>103351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3069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88128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393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67598</xdr:rowOff>
    </xdr:from>
    <xdr:to>
      <xdr:col>29</xdr:col>
      <xdr:colOff>127000</xdr:colOff>
      <xdr:row>36</xdr:row>
      <xdr:rowOff>139786</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020848"/>
          <a:ext cx="647700" cy="721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152418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2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112595</xdr:rowOff>
    </xdr:from>
    <xdr:to>
      <xdr:col>26</xdr:col>
      <xdr:colOff>50800</xdr:colOff>
      <xdr:row>36</xdr:row>
      <xdr:rowOff>139786</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4305300" y="7065845"/>
          <a:ext cx="698500" cy="27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77108</xdr:rowOff>
    </xdr:from>
    <xdr:to>
      <xdr:col>22</xdr:col>
      <xdr:colOff>114300</xdr:colOff>
      <xdr:row>36</xdr:row>
      <xdr:rowOff>112595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7030358"/>
          <a:ext cx="698500" cy="354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77108</xdr:rowOff>
    </xdr:from>
    <xdr:to>
      <xdr:col>18</xdr:col>
      <xdr:colOff>177800</xdr:colOff>
      <xdr:row>36</xdr:row>
      <xdr:rowOff>120702</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030358"/>
          <a:ext cx="698500" cy="435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16798</xdr:rowOff>
    </xdr:from>
    <xdr:to>
      <xdr:col>29</xdr:col>
      <xdr:colOff>177800</xdr:colOff>
      <xdr:row>36</xdr:row>
      <xdr:rowOff>118398</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9700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331775</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94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88986</xdr:rowOff>
    </xdr:from>
    <xdr:to>
      <xdr:col>26</xdr:col>
      <xdr:colOff>101600</xdr:colOff>
      <xdr:row>37</xdr:row>
      <xdr:rowOff>19136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0422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3913</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128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61795</xdr:rowOff>
    </xdr:from>
    <xdr:to>
      <xdr:col>22</xdr:col>
      <xdr:colOff>165100</xdr:colOff>
      <xdr:row>36</xdr:row>
      <xdr:rowOff>163395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015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148172</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10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26308</xdr:rowOff>
    </xdr:from>
    <xdr:to>
      <xdr:col>19</xdr:col>
      <xdr:colOff>38100</xdr:colOff>
      <xdr:row>36</xdr:row>
      <xdr:rowOff>127908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795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112685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65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69902</xdr:rowOff>
    </xdr:from>
    <xdr:to>
      <xdr:col>15</xdr:col>
      <xdr:colOff>101600</xdr:colOff>
      <xdr:row>37</xdr:row>
      <xdr:rowOff>52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231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156279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109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4,687
4,656
37.30
3,897,798
3,675,304
209,421
2,360,907
3,449,061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150270</xdr:rowOff>
    </xdr:from>
    <xdr:to>
      <xdr:col>24</xdr:col>
      <xdr:colOff>63500</xdr:colOff>
      <xdr:row>38</xdr:row>
      <xdr:rowOff>19796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93920"/>
          <a:ext cx="838200" cy="4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17042</xdr:rowOff>
    </xdr:from>
    <xdr:to>
      <xdr:col>19</xdr:col>
      <xdr:colOff>177800</xdr:colOff>
      <xdr:row>38</xdr:row>
      <xdr:rowOff>19796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6532142"/>
          <a:ext cx="889000" cy="2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17042</xdr:rowOff>
    </xdr:from>
    <xdr:to>
      <xdr:col>15</xdr:col>
      <xdr:colOff>50800</xdr:colOff>
      <xdr:row>38</xdr:row>
      <xdr:rowOff>17473</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532142"/>
          <a:ext cx="88900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17473</xdr:rowOff>
    </xdr:from>
    <xdr:to>
      <xdr:col>10</xdr:col>
      <xdr:colOff>114300</xdr:colOff>
      <xdr:row>38</xdr:row>
      <xdr:rowOff>23709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532573"/>
          <a:ext cx="889000" cy="6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99470</xdr:rowOff>
    </xdr:from>
    <xdr:to>
      <xdr:col>24</xdr:col>
      <xdr:colOff>114300</xdr:colOff>
      <xdr:row>38</xdr:row>
      <xdr:rowOff>29620</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44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14397</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58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140445</xdr:rowOff>
    </xdr:from>
    <xdr:to>
      <xdr:col>20</xdr:col>
      <xdr:colOff>38100</xdr:colOff>
      <xdr:row>38</xdr:row>
      <xdr:rowOff>70596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8409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61723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576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137692</xdr:rowOff>
    </xdr:from>
    <xdr:to>
      <xdr:col>15</xdr:col>
      <xdr:colOff>101600</xdr:colOff>
      <xdr:row>38</xdr:row>
      <xdr:rowOff>67842</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8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58969</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574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138123</xdr:rowOff>
    </xdr:from>
    <xdr:to>
      <xdr:col>10</xdr:col>
      <xdr:colOff>165100</xdr:colOff>
      <xdr:row>38</xdr:row>
      <xdr:rowOff>68273</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8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59400</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7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144358</xdr:rowOff>
    </xdr:from>
    <xdr:to>
      <xdr:col>6</xdr:col>
      <xdr:colOff>38100</xdr:colOff>
      <xdr:row>38</xdr:row>
      <xdr:rowOff>74509</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8800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65636</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80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75709</xdr:rowOff>
    </xdr:from>
    <xdr:to>
      <xdr:col>24</xdr:col>
      <xdr:colOff>63500</xdr:colOff>
      <xdr:row>58</xdr:row>
      <xdr:rowOff>76240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10019809"/>
          <a:ext cx="838200" cy="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131329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32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75709</xdr:rowOff>
    </xdr:from>
    <xdr:to>
      <xdr:col>19</xdr:col>
      <xdr:colOff>177800</xdr:colOff>
      <xdr:row>58</xdr:row>
      <xdr:rowOff>76174</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10019809"/>
          <a:ext cx="889000" cy="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69070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67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76174</xdr:rowOff>
    </xdr:from>
    <xdr:to>
      <xdr:col>15</xdr:col>
      <xdr:colOff>50800</xdr:colOff>
      <xdr:row>58</xdr:row>
      <xdr:rowOff>83913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10020274"/>
          <a:ext cx="889000" cy="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76897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67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82894</xdr:rowOff>
    </xdr:from>
    <xdr:to>
      <xdr:col>10</xdr:col>
      <xdr:colOff>114300</xdr:colOff>
      <xdr:row>58</xdr:row>
      <xdr:rowOff>83913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10026994"/>
          <a:ext cx="889000" cy="1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93013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69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85854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687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25440</xdr:rowOff>
    </xdr:from>
    <xdr:to>
      <xdr:col>24</xdr:col>
      <xdr:colOff>114300</xdr:colOff>
      <xdr:row>58</xdr:row>
      <xdr:rowOff>127040</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96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111817</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884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24909</xdr:rowOff>
    </xdr:from>
    <xdr:to>
      <xdr:col>20</xdr:col>
      <xdr:colOff>38100</xdr:colOff>
      <xdr:row>58</xdr:row>
      <xdr:rowOff>126509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969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117636</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1006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25374</xdr:rowOff>
    </xdr:from>
    <xdr:to>
      <xdr:col>15</xdr:col>
      <xdr:colOff>101600</xdr:colOff>
      <xdr:row>58</xdr:row>
      <xdr:rowOff>126974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96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118101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10062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33113</xdr:rowOff>
    </xdr:from>
    <xdr:to>
      <xdr:col>10</xdr:col>
      <xdr:colOff>165100</xdr:colOff>
      <xdr:row>58</xdr:row>
      <xdr:rowOff>134713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977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125840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10069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32094</xdr:rowOff>
    </xdr:from>
    <xdr:to>
      <xdr:col>6</xdr:col>
      <xdr:colOff>38100</xdr:colOff>
      <xdr:row>58</xdr:row>
      <xdr:rowOff>133694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97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124821</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10068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26997</xdr:rowOff>
    </xdr:from>
    <xdr:to>
      <xdr:col>24</xdr:col>
      <xdr:colOff>63500</xdr:colOff>
      <xdr:row>79</xdr:row>
      <xdr:rowOff>42370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571547"/>
          <a:ext cx="838200" cy="15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40598</xdr:rowOff>
    </xdr:from>
    <xdr:to>
      <xdr:col>19</xdr:col>
      <xdr:colOff>177800</xdr:colOff>
      <xdr:row>79</xdr:row>
      <xdr:rowOff>42370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585148"/>
          <a:ext cx="8890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40598</xdr:rowOff>
    </xdr:from>
    <xdr:to>
      <xdr:col>15</xdr:col>
      <xdr:colOff>50800</xdr:colOff>
      <xdr:row>79</xdr:row>
      <xdr:rowOff>40900</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585148"/>
          <a:ext cx="889000" cy="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35618</xdr:rowOff>
    </xdr:from>
    <xdr:to>
      <xdr:col>10</xdr:col>
      <xdr:colOff>114300</xdr:colOff>
      <xdr:row>79</xdr:row>
      <xdr:rowOff>40900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580168"/>
          <a:ext cx="889000" cy="5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147647</xdr:rowOff>
    </xdr:from>
    <xdr:to>
      <xdr:col>24</xdr:col>
      <xdr:colOff>114300</xdr:colOff>
      <xdr:row>79</xdr:row>
      <xdr:rowOff>77797</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52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62574</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435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163020</xdr:rowOff>
    </xdr:from>
    <xdr:to>
      <xdr:col>20</xdr:col>
      <xdr:colOff>38100</xdr:colOff>
      <xdr:row>79</xdr:row>
      <xdr:rowOff>93170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53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84297</xdr:rowOff>
    </xdr:from>
    <xdr:ext cx="378565"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608017" y="13628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161248</xdr:rowOff>
    </xdr:from>
    <xdr:to>
      <xdr:col>15</xdr:col>
      <xdr:colOff>101600</xdr:colOff>
      <xdr:row>79</xdr:row>
      <xdr:rowOff>91398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53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82525</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627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161550</xdr:rowOff>
    </xdr:from>
    <xdr:to>
      <xdr:col>10</xdr:col>
      <xdr:colOff>165100</xdr:colOff>
      <xdr:row>79</xdr:row>
      <xdr:rowOff>91700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53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82827</xdr:rowOff>
    </xdr:from>
    <xdr:ext cx="378565"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830017" y="13627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156268</xdr:rowOff>
    </xdr:from>
    <xdr:to>
      <xdr:col>6</xdr:col>
      <xdr:colOff>38100</xdr:colOff>
      <xdr:row>79</xdr:row>
      <xdr:rowOff>86418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2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77545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622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15365</xdr:rowOff>
    </xdr:from>
    <xdr:to>
      <xdr:col>24</xdr:col>
      <xdr:colOff>63500</xdr:colOff>
      <xdr:row>95</xdr:row>
      <xdr:rowOff>116756</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303115"/>
          <a:ext cx="838200" cy="101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93973</xdr:rowOff>
    </xdr:from>
    <xdr:to>
      <xdr:col>19</xdr:col>
      <xdr:colOff>177800</xdr:colOff>
      <xdr:row>95</xdr:row>
      <xdr:rowOff>116756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2908300" y="16381723"/>
          <a:ext cx="889000" cy="22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21568</xdr:rowOff>
    </xdr:from>
    <xdr:to>
      <xdr:col>15</xdr:col>
      <xdr:colOff>50800</xdr:colOff>
      <xdr:row>95</xdr:row>
      <xdr:rowOff>93973</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309318"/>
          <a:ext cx="889000" cy="72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21568</xdr:rowOff>
    </xdr:from>
    <xdr:to>
      <xdr:col>10</xdr:col>
      <xdr:colOff>114300</xdr:colOff>
      <xdr:row>96</xdr:row>
      <xdr:rowOff>5344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309318"/>
          <a:ext cx="889000" cy="155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64705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136015</xdr:rowOff>
    </xdr:from>
    <xdr:to>
      <xdr:col>24</xdr:col>
      <xdr:colOff>114300</xdr:colOff>
      <xdr:row>95</xdr:row>
      <xdr:rowOff>66165</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252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114442</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230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65956</xdr:rowOff>
    </xdr:from>
    <xdr:to>
      <xdr:col>20</xdr:col>
      <xdr:colOff>38100</xdr:colOff>
      <xdr:row>95</xdr:row>
      <xdr:rowOff>167556</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5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158683</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446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43173</xdr:rowOff>
    </xdr:from>
    <xdr:to>
      <xdr:col>15</xdr:col>
      <xdr:colOff>101600</xdr:colOff>
      <xdr:row>95</xdr:row>
      <xdr:rowOff>144773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33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135900</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42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142218</xdr:rowOff>
    </xdr:from>
    <xdr:to>
      <xdr:col>10</xdr:col>
      <xdr:colOff>165100</xdr:colOff>
      <xdr:row>95</xdr:row>
      <xdr:rowOff>72368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258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88895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033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125994</xdr:rowOff>
    </xdr:from>
    <xdr:to>
      <xdr:col>6</xdr:col>
      <xdr:colOff>38100</xdr:colOff>
      <xdr:row>96</xdr:row>
      <xdr:rowOff>56144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413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47271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50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49,008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118607</xdr:rowOff>
    </xdr:from>
    <xdr:to>
      <xdr:col>55</xdr:col>
      <xdr:colOff>0</xdr:colOff>
      <xdr:row>39</xdr:row>
      <xdr:rowOff>5529</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633707"/>
          <a:ext cx="838200" cy="58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4887</xdr:rowOff>
    </xdr:from>
    <xdr:to>
      <xdr:col>50</xdr:col>
      <xdr:colOff>114300</xdr:colOff>
      <xdr:row>39</xdr:row>
      <xdr:rowOff>5529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691437"/>
          <a:ext cx="889000" cy="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4887</xdr:rowOff>
    </xdr:from>
    <xdr:to>
      <xdr:col>45</xdr:col>
      <xdr:colOff>177800</xdr:colOff>
      <xdr:row>39</xdr:row>
      <xdr:rowOff>30906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691437"/>
          <a:ext cx="889000" cy="26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78126</xdr:rowOff>
    </xdr:from>
    <xdr:to>
      <xdr:col>41</xdr:col>
      <xdr:colOff>50800</xdr:colOff>
      <xdr:row>39</xdr:row>
      <xdr:rowOff>30906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593226"/>
          <a:ext cx="889000" cy="124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67807</xdr:rowOff>
    </xdr:from>
    <xdr:to>
      <xdr:col>55</xdr:col>
      <xdr:colOff>50800</xdr:colOff>
      <xdr:row>38</xdr:row>
      <xdr:rowOff>169407</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582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154184</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497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126179</xdr:rowOff>
    </xdr:from>
    <xdr:to>
      <xdr:col>50</xdr:col>
      <xdr:colOff>165100</xdr:colOff>
      <xdr:row>39</xdr:row>
      <xdr:rowOff>56329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64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47456</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734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125537</xdr:rowOff>
    </xdr:from>
    <xdr:to>
      <xdr:col>46</xdr:col>
      <xdr:colOff>38100</xdr:colOff>
      <xdr:row>39</xdr:row>
      <xdr:rowOff>55687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64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46814</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733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151556</xdr:rowOff>
    </xdr:from>
    <xdr:to>
      <xdr:col>41</xdr:col>
      <xdr:colOff>101600</xdr:colOff>
      <xdr:row>39</xdr:row>
      <xdr:rowOff>81706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666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72833</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75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27326</xdr:rowOff>
    </xdr:from>
    <xdr:to>
      <xdr:col>36</xdr:col>
      <xdr:colOff>165100</xdr:colOff>
      <xdr:row>38</xdr:row>
      <xdr:rowOff>128926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54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120053</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63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61268</xdr:rowOff>
    </xdr:from>
    <xdr:to>
      <xdr:col>55</xdr:col>
      <xdr:colOff>0</xdr:colOff>
      <xdr:row>59</xdr:row>
      <xdr:rowOff>92938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176818"/>
          <a:ext cx="838200" cy="3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136114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08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56631</xdr:rowOff>
    </xdr:from>
    <xdr:to>
      <xdr:col>50</xdr:col>
      <xdr:colOff>114300</xdr:colOff>
      <xdr:row>59</xdr:row>
      <xdr:rowOff>61268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172181"/>
          <a:ext cx="889000" cy="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65408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8380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56631</xdr:rowOff>
    </xdr:from>
    <xdr:to>
      <xdr:col>45</xdr:col>
      <xdr:colOff>177800</xdr:colOff>
      <xdr:row>59</xdr:row>
      <xdr:rowOff>85833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10172181"/>
          <a:ext cx="889000" cy="2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69510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842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85833</xdr:rowOff>
    </xdr:from>
    <xdr:to>
      <xdr:col>41</xdr:col>
      <xdr:colOff>50800</xdr:colOff>
      <xdr:row>59</xdr:row>
      <xdr:rowOff>88211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10201383"/>
          <a:ext cx="889000" cy="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57669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42138</xdr:rowOff>
    </xdr:from>
    <xdr:to>
      <xdr:col>55</xdr:col>
      <xdr:colOff>50800</xdr:colOff>
      <xdr:row>59</xdr:row>
      <xdr:rowOff>143738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15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128515</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10072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10468</xdr:rowOff>
    </xdr:from>
    <xdr:to>
      <xdr:col>50</xdr:col>
      <xdr:colOff>165100</xdr:colOff>
      <xdr:row>59</xdr:row>
      <xdr:rowOff>112068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12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103195</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218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5831</xdr:rowOff>
    </xdr:from>
    <xdr:to>
      <xdr:col>46</xdr:col>
      <xdr:colOff>38100</xdr:colOff>
      <xdr:row>59</xdr:row>
      <xdr:rowOff>107431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12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98558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10214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35033</xdr:rowOff>
    </xdr:from>
    <xdr:to>
      <xdr:col>41</xdr:col>
      <xdr:colOff>101600</xdr:colOff>
      <xdr:row>59</xdr:row>
      <xdr:rowOff>136633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15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127760</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10243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37411</xdr:rowOff>
    </xdr:from>
    <xdr:to>
      <xdr:col>36</xdr:col>
      <xdr:colOff>165100</xdr:colOff>
      <xdr:row>59</xdr:row>
      <xdr:rowOff>139011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152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130138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1024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121714</xdr:rowOff>
    </xdr:from>
    <xdr:to>
      <xdr:col>55</xdr:col>
      <xdr:colOff>0</xdr:colOff>
      <xdr:row>79</xdr:row>
      <xdr:rowOff>43701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494814"/>
          <a:ext cx="838200" cy="93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111931</xdr:rowOff>
    </xdr:from>
    <xdr:to>
      <xdr:col>50</xdr:col>
      <xdr:colOff>114300</xdr:colOff>
      <xdr:row>78</xdr:row>
      <xdr:rowOff>121714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485031"/>
          <a:ext cx="889000" cy="9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134253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164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111931</xdr:rowOff>
    </xdr:from>
    <xdr:to>
      <xdr:col>45</xdr:col>
      <xdr:colOff>177800</xdr:colOff>
      <xdr:row>79</xdr:row>
      <xdr:rowOff>39824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485031"/>
          <a:ext cx="889000" cy="9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158669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8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35478</xdr:rowOff>
    </xdr:from>
    <xdr:to>
      <xdr:col>41</xdr:col>
      <xdr:colOff>50800</xdr:colOff>
      <xdr:row>79</xdr:row>
      <xdr:rowOff>39824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580028"/>
          <a:ext cx="889000" cy="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134681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164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164351</xdr:rowOff>
    </xdr:from>
    <xdr:to>
      <xdr:col>55</xdr:col>
      <xdr:colOff>50800</xdr:colOff>
      <xdr:row>79</xdr:row>
      <xdr:rowOff>94501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3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79278</xdr:rowOff>
    </xdr:from>
    <xdr:ext cx="378565"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523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70914</xdr:rowOff>
    </xdr:from>
    <xdr:to>
      <xdr:col>50</xdr:col>
      <xdr:colOff>165100</xdr:colOff>
      <xdr:row>79</xdr:row>
      <xdr:rowOff>1064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444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163641</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72111" y="13536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61131</xdr:rowOff>
    </xdr:from>
    <xdr:to>
      <xdr:col>46</xdr:col>
      <xdr:colOff>38100</xdr:colOff>
      <xdr:row>78</xdr:row>
      <xdr:rowOff>162731</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434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153858</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83111" y="13526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160474</xdr:rowOff>
    </xdr:from>
    <xdr:to>
      <xdr:col>41</xdr:col>
      <xdr:colOff>101600</xdr:colOff>
      <xdr:row>79</xdr:row>
      <xdr:rowOff>90624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533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81751</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626428" y="13626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156128</xdr:rowOff>
    </xdr:from>
    <xdr:to>
      <xdr:col>36</xdr:col>
      <xdr:colOff>165100</xdr:colOff>
      <xdr:row>79</xdr:row>
      <xdr:rowOff>86278</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52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77405</xdr:rowOff>
    </xdr:from>
    <xdr:ext cx="469744"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37428" y="13621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33,209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121365</xdr:rowOff>
    </xdr:from>
    <xdr:to>
      <xdr:col>55</xdr:col>
      <xdr:colOff>0</xdr:colOff>
      <xdr:row>98</xdr:row>
      <xdr:rowOff>132838</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923465"/>
          <a:ext cx="838200" cy="1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118174</xdr:rowOff>
    </xdr:from>
    <xdr:to>
      <xdr:col>50</xdr:col>
      <xdr:colOff>114300</xdr:colOff>
      <xdr:row>98</xdr:row>
      <xdr:rowOff>121365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920274"/>
          <a:ext cx="889000" cy="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118174</xdr:rowOff>
    </xdr:from>
    <xdr:to>
      <xdr:col>45</xdr:col>
      <xdr:colOff>177800</xdr:colOff>
      <xdr:row>98</xdr:row>
      <xdr:rowOff>123169</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920274"/>
          <a:ext cx="889000" cy="4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123169</xdr:rowOff>
    </xdr:from>
    <xdr:to>
      <xdr:col>41</xdr:col>
      <xdr:colOff>50800</xdr:colOff>
      <xdr:row>98</xdr:row>
      <xdr:rowOff>128363</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925269"/>
          <a:ext cx="889000" cy="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118364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82038</xdr:rowOff>
    </xdr:from>
    <xdr:to>
      <xdr:col>55</xdr:col>
      <xdr:colOff>50800</xdr:colOff>
      <xdr:row>99</xdr:row>
      <xdr:rowOff>12188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8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168415</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9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70565</xdr:rowOff>
    </xdr:from>
    <xdr:to>
      <xdr:col>50</xdr:col>
      <xdr:colOff>165100</xdr:colOff>
      <xdr:row>99</xdr:row>
      <xdr:rowOff>715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7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163292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65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67374</xdr:rowOff>
    </xdr:from>
    <xdr:to>
      <xdr:col>46</xdr:col>
      <xdr:colOff>38100</xdr:colOff>
      <xdr:row>98</xdr:row>
      <xdr:rowOff>168974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6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160101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6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72369</xdr:rowOff>
    </xdr:from>
    <xdr:to>
      <xdr:col>41</xdr:col>
      <xdr:colOff>101600</xdr:colOff>
      <xdr:row>99</xdr:row>
      <xdr:rowOff>2519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7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165096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67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77563</xdr:rowOff>
    </xdr:from>
    <xdr:to>
      <xdr:col>36</xdr:col>
      <xdr:colOff>165100</xdr:colOff>
      <xdr:row>99</xdr:row>
      <xdr:rowOff>7713</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7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170290</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72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14389</xdr:rowOff>
    </xdr:from>
    <xdr:to>
      <xdr:col>85</xdr:col>
      <xdr:colOff>127000</xdr:colOff>
      <xdr:row>39</xdr:row>
      <xdr:rowOff>19921</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00939"/>
          <a:ext cx="838200" cy="5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14389</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700939"/>
          <a:ext cx="889000" cy="30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156361</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671461"/>
          <a:ext cx="889000" cy="5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140571</xdr:rowOff>
    </xdr:from>
    <xdr:to>
      <xdr:col>85</xdr:col>
      <xdr:colOff>177800</xdr:colOff>
      <xdr:row>39</xdr:row>
      <xdr:rowOff>70721</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5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135039</xdr:rowOff>
    </xdr:from>
    <xdr:to>
      <xdr:col>81</xdr:col>
      <xdr:colOff>101600</xdr:colOff>
      <xdr:row>39</xdr:row>
      <xdr:rowOff>65189</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50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56316</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4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105561</xdr:rowOff>
    </xdr:from>
    <xdr:to>
      <xdr:col>67</xdr:col>
      <xdr:colOff>101600</xdr:colOff>
      <xdr:row>39</xdr:row>
      <xdr:rowOff>35711</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20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26838</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71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61751</xdr:rowOff>
    </xdr:from>
    <xdr:to>
      <xdr:col>85</xdr:col>
      <xdr:colOff>127000</xdr:colOff>
      <xdr:row>78</xdr:row>
      <xdr:rowOff>71205</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434851"/>
          <a:ext cx="838200" cy="9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64646</xdr:rowOff>
    </xdr:from>
    <xdr:to>
      <xdr:col>81</xdr:col>
      <xdr:colOff>50800</xdr:colOff>
      <xdr:row>78</xdr:row>
      <xdr:rowOff>71205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437746"/>
          <a:ext cx="889000" cy="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64646</xdr:rowOff>
    </xdr:from>
    <xdr:to>
      <xdr:col>76</xdr:col>
      <xdr:colOff>114300</xdr:colOff>
      <xdr:row>78</xdr:row>
      <xdr:rowOff>83341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437746"/>
          <a:ext cx="889000" cy="1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83341</xdr:rowOff>
    </xdr:from>
    <xdr:to>
      <xdr:col>71</xdr:col>
      <xdr:colOff>177800</xdr:colOff>
      <xdr:row>78</xdr:row>
      <xdr:rowOff>90559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456441"/>
          <a:ext cx="889000" cy="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10951</xdr:rowOff>
    </xdr:from>
    <xdr:to>
      <xdr:col>85</xdr:col>
      <xdr:colOff>177800</xdr:colOff>
      <xdr:row>78</xdr:row>
      <xdr:rowOff>112551</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384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160828</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362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20405</xdr:rowOff>
    </xdr:from>
    <xdr:to>
      <xdr:col>81</xdr:col>
      <xdr:colOff>101600</xdr:colOff>
      <xdr:row>78</xdr:row>
      <xdr:rowOff>122005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39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113132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486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13846</xdr:rowOff>
    </xdr:from>
    <xdr:to>
      <xdr:col>76</xdr:col>
      <xdr:colOff>165100</xdr:colOff>
      <xdr:row>78</xdr:row>
      <xdr:rowOff>115446</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386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106573</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479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32541</xdr:rowOff>
    </xdr:from>
    <xdr:to>
      <xdr:col>72</xdr:col>
      <xdr:colOff>38100</xdr:colOff>
      <xdr:row>78</xdr:row>
      <xdr:rowOff>134141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40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125268</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49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39759</xdr:rowOff>
    </xdr:from>
    <xdr:to>
      <xdr:col>67</xdr:col>
      <xdr:colOff>101600</xdr:colOff>
      <xdr:row>78</xdr:row>
      <xdr:rowOff>141359</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41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132486</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50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102085</xdr:rowOff>
    </xdr:from>
    <xdr:to>
      <xdr:col>85</xdr:col>
      <xdr:colOff>127000</xdr:colOff>
      <xdr:row>98</xdr:row>
      <xdr:rowOff>114615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904185"/>
          <a:ext cx="838200" cy="12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6951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637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67655</xdr:rowOff>
    </xdr:from>
    <xdr:to>
      <xdr:col>81</xdr:col>
      <xdr:colOff>50800</xdr:colOff>
      <xdr:row>98</xdr:row>
      <xdr:rowOff>102085</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69755"/>
          <a:ext cx="889000" cy="34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107343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566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67655</xdr:rowOff>
    </xdr:from>
    <xdr:to>
      <xdr:col>76</xdr:col>
      <xdr:colOff>114300</xdr:colOff>
      <xdr:row>98</xdr:row>
      <xdr:rowOff>108513</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3703300" y="16869755"/>
          <a:ext cx="889000" cy="4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108513</xdr:rowOff>
    </xdr:from>
    <xdr:to>
      <xdr:col>71</xdr:col>
      <xdr:colOff>177800</xdr:colOff>
      <xdr:row>98</xdr:row>
      <xdr:rowOff>133877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910613"/>
          <a:ext cx="889000" cy="2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137867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59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63815</xdr:rowOff>
    </xdr:from>
    <xdr:to>
      <xdr:col>85</xdr:col>
      <xdr:colOff>177800</xdr:colOff>
      <xdr:row>98</xdr:row>
      <xdr:rowOff>165415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865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150192</xdr:rowOff>
    </xdr:from>
    <xdr:ext cx="534377"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780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51285</xdr:rowOff>
    </xdr:from>
    <xdr:to>
      <xdr:col>81</xdr:col>
      <xdr:colOff>101600</xdr:colOff>
      <xdr:row>98</xdr:row>
      <xdr:rowOff>152885</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85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144012</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214111" y="16946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16855</xdr:rowOff>
    </xdr:from>
    <xdr:to>
      <xdr:col>76</xdr:col>
      <xdr:colOff>165100</xdr:colOff>
      <xdr:row>98</xdr:row>
      <xdr:rowOff>118455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818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109582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325111" y="16911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57713</xdr:rowOff>
    </xdr:from>
    <xdr:to>
      <xdr:col>72</xdr:col>
      <xdr:colOff>38100</xdr:colOff>
      <xdr:row>98</xdr:row>
      <xdr:rowOff>159313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859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150440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952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83077</xdr:rowOff>
    </xdr:from>
    <xdr:to>
      <xdr:col>67</xdr:col>
      <xdr:colOff>101600</xdr:colOff>
      <xdr:row>99</xdr:row>
      <xdr:rowOff>13227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885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4354</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77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42737</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1323300" y="6557837"/>
          <a:ext cx="838200" cy="96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20153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535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163387</xdr:rowOff>
    </xdr:from>
    <xdr:to>
      <xdr:col>116</xdr:col>
      <xdr:colOff>114300</xdr:colOff>
      <xdr:row>38</xdr:row>
      <xdr:rowOff>93537</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50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122764</xdr:rowOff>
    </xdr:from>
    <xdr:ext cx="534377"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29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13912</xdr:rowOff>
    </xdr:from>
    <xdr:to>
      <xdr:col>116</xdr:col>
      <xdr:colOff>63500</xdr:colOff>
      <xdr:row>77</xdr:row>
      <xdr:rowOff>92788</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215562"/>
          <a:ext cx="838200" cy="78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13912</xdr:rowOff>
    </xdr:from>
    <xdr:to>
      <xdr:col>111</xdr:col>
      <xdr:colOff>177800</xdr:colOff>
      <xdr:row>77</xdr:row>
      <xdr:rowOff>51746</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0434300" y="13215562"/>
          <a:ext cx="889000" cy="3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27332</xdr:rowOff>
    </xdr:from>
    <xdr:to>
      <xdr:col>107</xdr:col>
      <xdr:colOff>50800</xdr:colOff>
      <xdr:row>77</xdr:row>
      <xdr:rowOff>51746</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3228982"/>
          <a:ext cx="889000" cy="2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27332</xdr:rowOff>
    </xdr:from>
    <xdr:to>
      <xdr:col>102</xdr:col>
      <xdr:colOff>114300</xdr:colOff>
      <xdr:row>77</xdr:row>
      <xdr:rowOff>46337</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3228982"/>
          <a:ext cx="889000" cy="19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124510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154156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84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41988</xdr:rowOff>
    </xdr:from>
    <xdr:to>
      <xdr:col>116</xdr:col>
      <xdr:colOff>114300</xdr:colOff>
      <xdr:row>77</xdr:row>
      <xdr:rowOff>143588</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243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20415</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2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134562</xdr:rowOff>
    </xdr:from>
    <xdr:to>
      <xdr:col>112</xdr:col>
      <xdr:colOff>38100</xdr:colOff>
      <xdr:row>77</xdr:row>
      <xdr:rowOff>64712</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164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55839</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257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946</xdr:rowOff>
    </xdr:from>
    <xdr:to>
      <xdr:col>107</xdr:col>
      <xdr:colOff>101600</xdr:colOff>
      <xdr:row>77</xdr:row>
      <xdr:rowOff>102546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93673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295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147982</xdr:rowOff>
    </xdr:from>
    <xdr:to>
      <xdr:col>102</xdr:col>
      <xdr:colOff>165100</xdr:colOff>
      <xdr:row>77</xdr:row>
      <xdr:rowOff>78132</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178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69259</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270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166987</xdr:rowOff>
    </xdr:from>
    <xdr:to>
      <xdr:col>98</xdr:col>
      <xdr:colOff>38100</xdr:colOff>
      <xdr:row>77</xdr:row>
      <xdr:rowOff>97137</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197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88264</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32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物件費は、令和６年度において</a:t>
          </a:r>
          <a:r>
            <a:rPr kumimoji="1" lang="en-US" altLang="ja-JP" sz="1250">
              <a:latin typeface="ＭＳ Ｐゴシック" panose="020B0600070205080204" pitchFamily="50" charset="-128"/>
              <a:ea typeface="ＭＳ Ｐゴシック" panose="020B0600070205080204" pitchFamily="50" charset="-128"/>
            </a:rPr>
            <a:t>138,801</a:t>
          </a:r>
          <a:r>
            <a:rPr kumimoji="1" lang="ja-JP" altLang="en-US" sz="1250">
              <a:latin typeface="ＭＳ Ｐゴシック" panose="020B0600070205080204" pitchFamily="50" charset="-128"/>
              <a:ea typeface="ＭＳ Ｐゴシック" panose="020B0600070205080204" pitchFamily="50" charset="-128"/>
            </a:rPr>
            <a:t>円となり、前年度に比べ</a:t>
          </a:r>
          <a:r>
            <a:rPr kumimoji="1" lang="en-US" altLang="ja-JP" sz="1250">
              <a:latin typeface="ＭＳ Ｐゴシック" panose="020B0600070205080204" pitchFamily="50" charset="-128"/>
              <a:ea typeface="ＭＳ Ｐゴシック" panose="020B0600070205080204" pitchFamily="50" charset="-128"/>
            </a:rPr>
            <a:t>1,163</a:t>
          </a:r>
          <a:r>
            <a:rPr kumimoji="1" lang="ja-JP" altLang="en-US" sz="1250">
              <a:latin typeface="ＭＳ Ｐゴシック" panose="020B0600070205080204" pitchFamily="50" charset="-128"/>
              <a:ea typeface="ＭＳ Ｐゴシック" panose="020B0600070205080204" pitchFamily="50" charset="-128"/>
            </a:rPr>
            <a:t>円減少となった。これは、令和６年度からは富田林消防本部への業務委託から大阪南消防組合への加入へと体制が移行したことに伴い、消防に係る経費を従来の委託料ではなく、負担金として支出することになったことにより、物件費が大きく減少したことが要因であ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普通建設事業費は、令和６年度において、</a:t>
          </a:r>
          <a:r>
            <a:rPr kumimoji="1" lang="en-US" altLang="ja-JP" sz="1250">
              <a:latin typeface="ＭＳ Ｐゴシック" panose="020B0600070205080204" pitchFamily="50" charset="-128"/>
              <a:ea typeface="ＭＳ Ｐゴシック" panose="020B0600070205080204" pitchFamily="50" charset="-128"/>
            </a:rPr>
            <a:t>18,191</a:t>
          </a:r>
          <a:r>
            <a:rPr kumimoji="1" lang="ja-JP" altLang="en-US" sz="1250">
              <a:latin typeface="ＭＳ Ｐゴシック" panose="020B0600070205080204" pitchFamily="50" charset="-128"/>
              <a:ea typeface="ＭＳ Ｐゴシック" panose="020B0600070205080204" pitchFamily="50" charset="-128"/>
            </a:rPr>
            <a:t>円となり、前年度に比べ</a:t>
          </a:r>
          <a:r>
            <a:rPr kumimoji="1" lang="en-US" altLang="ja-JP" sz="1250">
              <a:latin typeface="ＭＳ Ｐゴシック" panose="020B0600070205080204" pitchFamily="50" charset="-128"/>
              <a:ea typeface="ＭＳ Ｐゴシック" panose="020B0600070205080204" pitchFamily="50" charset="-128"/>
            </a:rPr>
            <a:t>96,975</a:t>
          </a:r>
          <a:r>
            <a:rPr kumimoji="1" lang="ja-JP" altLang="en-US" sz="1250">
              <a:latin typeface="ＭＳ Ｐゴシック" panose="020B0600070205080204" pitchFamily="50" charset="-128"/>
              <a:ea typeface="ＭＳ Ｐゴシック" panose="020B0600070205080204" pitchFamily="50" charset="-128"/>
            </a:rPr>
            <a:t>円減少し、類似団体内で最小となった。令和５年度までは新庁舎建設などを実施してきたが、令和６年度においては大規模な施設整備等を実施しなかったことが要因である。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公債費は年々増加傾向にあるが、平成</a:t>
          </a:r>
          <a:r>
            <a:rPr kumimoji="1" lang="en-US" altLang="ja-JP" sz="1250">
              <a:latin typeface="ＭＳ Ｐゴシック" panose="020B0600070205080204" pitchFamily="50" charset="-128"/>
              <a:ea typeface="ＭＳ Ｐゴシック" panose="020B0600070205080204" pitchFamily="50" charset="-128"/>
            </a:rPr>
            <a:t>26</a:t>
          </a:r>
          <a:r>
            <a:rPr kumimoji="1" lang="ja-JP" altLang="en-US" sz="1250">
              <a:latin typeface="ＭＳ Ｐゴシック" panose="020B0600070205080204" pitchFamily="50" charset="-128"/>
              <a:ea typeface="ＭＳ Ｐゴシック" panose="020B0600070205080204" pitchFamily="50" charset="-128"/>
            </a:rPr>
            <a:t>年度より交付税措置が高く財政運営上メリットのある過疎対策事業債の借り入れを積極的に行っていることが要因である。令和６年度は過去に借り入れた過疎対策事業債などの償還が始まったことにより、前年度に比べて</a:t>
          </a:r>
          <a:r>
            <a:rPr kumimoji="1" lang="en-US" altLang="ja-JP" sz="1250">
              <a:latin typeface="ＭＳ Ｐゴシック" panose="020B0600070205080204" pitchFamily="50" charset="-128"/>
              <a:ea typeface="ＭＳ Ｐゴシック" panose="020B0600070205080204" pitchFamily="50" charset="-128"/>
            </a:rPr>
            <a:t>4,963</a:t>
          </a:r>
          <a:r>
            <a:rPr kumimoji="1" lang="ja-JP" altLang="en-US" sz="1250">
              <a:latin typeface="ＭＳ Ｐゴシック" panose="020B0600070205080204" pitchFamily="50" charset="-128"/>
              <a:ea typeface="ＭＳ Ｐゴシック" panose="020B0600070205080204" pitchFamily="50" charset="-128"/>
            </a:rPr>
            <a:t>円増加した。</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繰出金は、令和６年度は</a:t>
          </a:r>
          <a:r>
            <a:rPr kumimoji="1" lang="en-US" altLang="ja-JP" sz="1250">
              <a:latin typeface="ＭＳ Ｐゴシック" panose="020B0600070205080204" pitchFamily="50" charset="-128"/>
              <a:ea typeface="ＭＳ Ｐゴシック" panose="020B0600070205080204" pitchFamily="50" charset="-128"/>
            </a:rPr>
            <a:t>77,313</a:t>
          </a:r>
          <a:r>
            <a:rPr kumimoji="1" lang="ja-JP" altLang="en-US" sz="1250">
              <a:latin typeface="ＭＳ Ｐゴシック" panose="020B0600070205080204" pitchFamily="50" charset="-128"/>
              <a:ea typeface="ＭＳ Ｐゴシック" panose="020B0600070205080204" pitchFamily="50" charset="-128"/>
            </a:rPr>
            <a:t>円となり、前年度に比べて</a:t>
          </a:r>
          <a:r>
            <a:rPr kumimoji="1" lang="en-US" altLang="ja-JP" sz="1250">
              <a:latin typeface="ＭＳ Ｐゴシック" panose="020B0600070205080204" pitchFamily="50" charset="-128"/>
              <a:ea typeface="ＭＳ Ｐゴシック" panose="020B0600070205080204" pitchFamily="50" charset="-128"/>
            </a:rPr>
            <a:t>20,702</a:t>
          </a:r>
          <a:r>
            <a:rPr kumimoji="1" lang="ja-JP" altLang="en-US" sz="1250">
              <a:latin typeface="ＭＳ Ｐゴシック" panose="020B0600070205080204" pitchFamily="50" charset="-128"/>
              <a:ea typeface="ＭＳ Ｐゴシック" panose="020B0600070205080204" pitchFamily="50" charset="-128"/>
            </a:rPr>
            <a:t>円減少となっているが、下水道事業会計が令和６年度から公営企業会計となり、繰出金ではなく、出資金、補助金等となったことが主な要因である。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積立金は、令和６年度は</a:t>
          </a:r>
          <a:r>
            <a:rPr kumimoji="1" lang="en-US" altLang="ja-JP" sz="1250">
              <a:latin typeface="ＭＳ Ｐゴシック" panose="020B0600070205080204" pitchFamily="50" charset="-128"/>
              <a:ea typeface="ＭＳ Ｐゴシック" panose="020B0600070205080204" pitchFamily="50" charset="-128"/>
            </a:rPr>
            <a:t>27,433</a:t>
          </a:r>
          <a:r>
            <a:rPr kumimoji="1" lang="ja-JP" altLang="en-US" sz="1250">
              <a:latin typeface="ＭＳ Ｐゴシック" panose="020B0600070205080204" pitchFamily="50" charset="-128"/>
              <a:ea typeface="ＭＳ Ｐゴシック" panose="020B0600070205080204" pitchFamily="50" charset="-128"/>
            </a:rPr>
            <a:t>円となり前年度より</a:t>
          </a:r>
          <a:r>
            <a:rPr kumimoji="1" lang="en-US" altLang="ja-JP" sz="1250">
              <a:latin typeface="ＭＳ Ｐゴシック" panose="020B0600070205080204" pitchFamily="50" charset="-128"/>
              <a:ea typeface="ＭＳ Ｐゴシック" panose="020B0600070205080204" pitchFamily="50" charset="-128"/>
            </a:rPr>
            <a:t>13,703</a:t>
          </a:r>
          <a:r>
            <a:rPr kumimoji="1" lang="ja-JP" altLang="en-US" sz="1250">
              <a:latin typeface="ＭＳ Ｐゴシック" panose="020B0600070205080204" pitchFamily="50" charset="-128"/>
              <a:ea typeface="ＭＳ Ｐゴシック" panose="020B0600070205080204" pitchFamily="50" charset="-128"/>
            </a:rPr>
            <a:t>円減少しているが、これは令和５年度に退職手当基金の積み立てを行ったことや、歳入歳出差による財政調整基金積立金が令和５年度より少なかったことが主な要因である。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大阪府千早赤阪村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4,687
4,656
37.30
3,897,798
3,675,304
209,421
2,360,907
3,449,061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106582</xdr:rowOff>
    </xdr:from>
    <xdr:to>
      <xdr:col>24</xdr:col>
      <xdr:colOff>63500</xdr:colOff>
      <xdr:row>38</xdr:row>
      <xdr:rowOff>112282</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621682"/>
          <a:ext cx="838200" cy="5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96995</xdr:rowOff>
    </xdr:from>
    <xdr:to>
      <xdr:col>19</xdr:col>
      <xdr:colOff>177800</xdr:colOff>
      <xdr:row>38</xdr:row>
      <xdr:rowOff>112282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612095"/>
          <a:ext cx="889000" cy="15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96995</xdr:rowOff>
    </xdr:from>
    <xdr:to>
      <xdr:col>15</xdr:col>
      <xdr:colOff>50800</xdr:colOff>
      <xdr:row>38</xdr:row>
      <xdr:rowOff>97652</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612095"/>
          <a:ext cx="889000" cy="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82497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25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97652</xdr:rowOff>
    </xdr:from>
    <xdr:to>
      <xdr:col>10</xdr:col>
      <xdr:colOff>114300</xdr:colOff>
      <xdr:row>38</xdr:row>
      <xdr:rowOff>135799</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612752"/>
          <a:ext cx="889000" cy="38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55782</xdr:rowOff>
    </xdr:from>
    <xdr:to>
      <xdr:col>24</xdr:col>
      <xdr:colOff>114300</xdr:colOff>
      <xdr:row>38</xdr:row>
      <xdr:rowOff>157382</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57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142159</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85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61482</xdr:rowOff>
    </xdr:from>
    <xdr:to>
      <xdr:col>20</xdr:col>
      <xdr:colOff>38100</xdr:colOff>
      <xdr:row>38</xdr:row>
      <xdr:rowOff>163082</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576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154209</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6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46195</xdr:rowOff>
    </xdr:from>
    <xdr:to>
      <xdr:col>15</xdr:col>
      <xdr:colOff>101600</xdr:colOff>
      <xdr:row>38</xdr:row>
      <xdr:rowOff>147795</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561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138922</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654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46852</xdr:rowOff>
    </xdr:from>
    <xdr:to>
      <xdr:col>10</xdr:col>
      <xdr:colOff>165100</xdr:colOff>
      <xdr:row>38</xdr:row>
      <xdr:rowOff>148452</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6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139579</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65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84999</xdr:rowOff>
    </xdr:from>
    <xdr:to>
      <xdr:col>6</xdr:col>
      <xdr:colOff>38100</xdr:colOff>
      <xdr:row>39</xdr:row>
      <xdr:rowOff>15149</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60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6276</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92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37378</xdr:rowOff>
    </xdr:from>
    <xdr:to>
      <xdr:col>24</xdr:col>
      <xdr:colOff>63500</xdr:colOff>
      <xdr:row>58</xdr:row>
      <xdr:rowOff>55476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981478"/>
          <a:ext cx="8382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5166</xdr:rowOff>
    </xdr:from>
    <xdr:to>
      <xdr:col>19</xdr:col>
      <xdr:colOff>177800</xdr:colOff>
      <xdr:row>58</xdr:row>
      <xdr:rowOff>37378</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49266"/>
          <a:ext cx="889000" cy="32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7543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608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5166</xdr:rowOff>
    </xdr:from>
    <xdr:to>
      <xdr:col>15</xdr:col>
      <xdr:colOff>50800</xdr:colOff>
      <xdr:row>58</xdr:row>
      <xdr:rowOff>72417</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949266"/>
          <a:ext cx="889000" cy="67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168154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597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41137</xdr:rowOff>
    </xdr:from>
    <xdr:to>
      <xdr:col>10</xdr:col>
      <xdr:colOff>114300</xdr:colOff>
      <xdr:row>58</xdr:row>
      <xdr:rowOff>72417</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985237"/>
          <a:ext cx="889000" cy="3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167533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4676</xdr:rowOff>
    </xdr:from>
    <xdr:to>
      <xdr:col>24</xdr:col>
      <xdr:colOff>114300</xdr:colOff>
      <xdr:row>58</xdr:row>
      <xdr:rowOff>106276</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948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91053</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863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158028</xdr:rowOff>
    </xdr:from>
    <xdr:to>
      <xdr:col>20</xdr:col>
      <xdr:colOff>38100</xdr:colOff>
      <xdr:row>58</xdr:row>
      <xdr:rowOff>88178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930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79305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10023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125816</xdr:rowOff>
    </xdr:from>
    <xdr:to>
      <xdr:col>15</xdr:col>
      <xdr:colOff>101600</xdr:colOff>
      <xdr:row>58</xdr:row>
      <xdr:rowOff>55966</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898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47093</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991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21617</xdr:rowOff>
    </xdr:from>
    <xdr:to>
      <xdr:col>10</xdr:col>
      <xdr:colOff>165100</xdr:colOff>
      <xdr:row>58</xdr:row>
      <xdr:rowOff>123217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6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114344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10058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161787</xdr:rowOff>
    </xdr:from>
    <xdr:to>
      <xdr:col>6</xdr:col>
      <xdr:colOff>38100</xdr:colOff>
      <xdr:row>58</xdr:row>
      <xdr:rowOff>91937</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934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83064</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10027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30797</xdr:rowOff>
    </xdr:from>
    <xdr:to>
      <xdr:col>24</xdr:col>
      <xdr:colOff>62865</xdr:colOff>
      <xdr:row>77</xdr:row>
      <xdr:rowOff>64908</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032297"/>
          <a:ext cx="1270" cy="1234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68735</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270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64908</xdr:rowOff>
    </xdr:from>
    <xdr:to>
      <xdr:col>24</xdr:col>
      <xdr:colOff>152400</xdr:colOff>
      <xdr:row>77</xdr:row>
      <xdr:rowOff>64908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266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148924</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8075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30797</xdr:rowOff>
    </xdr:from>
    <xdr:to>
      <xdr:col>24</xdr:col>
      <xdr:colOff>152400</xdr:colOff>
      <xdr:row>70</xdr:row>
      <xdr:rowOff>30797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032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168780</xdr:rowOff>
    </xdr:from>
    <xdr:to>
      <xdr:col>24</xdr:col>
      <xdr:colOff>63500</xdr:colOff>
      <xdr:row>77</xdr:row>
      <xdr:rowOff>34782</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98980"/>
          <a:ext cx="838200" cy="3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170335</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28576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147458</xdr:rowOff>
    </xdr:from>
    <xdr:to>
      <xdr:col>24</xdr:col>
      <xdr:colOff>114300</xdr:colOff>
      <xdr:row>76</xdr:row>
      <xdr:rowOff>77608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006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34782</xdr:rowOff>
    </xdr:from>
    <xdr:to>
      <xdr:col>19</xdr:col>
      <xdr:colOff>177800</xdr:colOff>
      <xdr:row>77</xdr:row>
      <xdr:rowOff>67878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36432"/>
          <a:ext cx="889000" cy="3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145535</xdr:rowOff>
    </xdr:from>
    <xdr:to>
      <xdr:col>20</xdr:col>
      <xdr:colOff>38100</xdr:colOff>
      <xdr:row>76</xdr:row>
      <xdr:rowOff>75685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0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92212</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779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59855</xdr:rowOff>
    </xdr:from>
    <xdr:to>
      <xdr:col>15</xdr:col>
      <xdr:colOff>50800</xdr:colOff>
      <xdr:row>77</xdr:row>
      <xdr:rowOff>67878</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61505"/>
          <a:ext cx="889000" cy="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16194</xdr:rowOff>
    </xdr:from>
    <xdr:to>
      <xdr:col>15</xdr:col>
      <xdr:colOff>101600</xdr:colOff>
      <xdr:row>76</xdr:row>
      <xdr:rowOff>117794</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04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134321</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28216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59855</xdr:rowOff>
    </xdr:from>
    <xdr:to>
      <xdr:col>10</xdr:col>
      <xdr:colOff>114300</xdr:colOff>
      <xdr:row>77</xdr:row>
      <xdr:rowOff>105835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61505"/>
          <a:ext cx="889000" cy="4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17777</xdr:rowOff>
    </xdr:from>
    <xdr:to>
      <xdr:col>10</xdr:col>
      <xdr:colOff>165100</xdr:colOff>
      <xdr:row>76</xdr:row>
      <xdr:rowOff>119377</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04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135904</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8232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36672</xdr:rowOff>
    </xdr:from>
    <xdr:to>
      <xdr:col>6</xdr:col>
      <xdr:colOff>38100</xdr:colOff>
      <xdr:row>76</xdr:row>
      <xdr:rowOff>138272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06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154799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284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117980</xdr:rowOff>
    </xdr:from>
    <xdr:to>
      <xdr:col>24</xdr:col>
      <xdr:colOff>114300</xdr:colOff>
      <xdr:row>77</xdr:row>
      <xdr:rowOff>48130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14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32907</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3063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155432</xdr:rowOff>
    </xdr:from>
    <xdr:to>
      <xdr:col>20</xdr:col>
      <xdr:colOff>38100</xdr:colOff>
      <xdr:row>77</xdr:row>
      <xdr:rowOff>85582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185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76709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278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17078</xdr:rowOff>
    </xdr:from>
    <xdr:to>
      <xdr:col>15</xdr:col>
      <xdr:colOff>101600</xdr:colOff>
      <xdr:row>77</xdr:row>
      <xdr:rowOff>118678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1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109805</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311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9055</xdr:rowOff>
    </xdr:from>
    <xdr:to>
      <xdr:col>10</xdr:col>
      <xdr:colOff>165100</xdr:colOff>
      <xdr:row>77</xdr:row>
      <xdr:rowOff>110655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10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101782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03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55035</xdr:rowOff>
    </xdr:from>
    <xdr:to>
      <xdr:col>6</xdr:col>
      <xdr:colOff>38100</xdr:colOff>
      <xdr:row>77</xdr:row>
      <xdr:rowOff>156635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256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147762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349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60709</xdr:rowOff>
    </xdr:from>
    <xdr:to>
      <xdr:col>24</xdr:col>
      <xdr:colOff>63500</xdr:colOff>
      <xdr:row>98</xdr:row>
      <xdr:rowOff>64216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862809"/>
          <a:ext cx="838200" cy="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69714</xdr:rowOff>
    </xdr:from>
    <xdr:ext cx="599010"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528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54727</xdr:rowOff>
    </xdr:from>
    <xdr:to>
      <xdr:col>19</xdr:col>
      <xdr:colOff>177800</xdr:colOff>
      <xdr:row>98</xdr:row>
      <xdr:rowOff>64216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856827"/>
          <a:ext cx="889000" cy="9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54727</xdr:rowOff>
    </xdr:from>
    <xdr:to>
      <xdr:col>15</xdr:col>
      <xdr:colOff>50800</xdr:colOff>
      <xdr:row>98</xdr:row>
      <xdr:rowOff>57544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856827"/>
          <a:ext cx="889000" cy="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57544</xdr:rowOff>
    </xdr:from>
    <xdr:to>
      <xdr:col>10</xdr:col>
      <xdr:colOff>114300</xdr:colOff>
      <xdr:row>98</xdr:row>
      <xdr:rowOff>81851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859644"/>
          <a:ext cx="889000" cy="24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6507</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19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25826</xdr:rowOff>
    </xdr:from>
    <xdr:ext cx="59901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30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9909</xdr:rowOff>
    </xdr:from>
    <xdr:to>
      <xdr:col>24</xdr:col>
      <xdr:colOff>114300</xdr:colOff>
      <xdr:row>98</xdr:row>
      <xdr:rowOff>111509</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812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96286</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726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13416</xdr:rowOff>
    </xdr:from>
    <xdr:to>
      <xdr:col>20</xdr:col>
      <xdr:colOff>38100</xdr:colOff>
      <xdr:row>98</xdr:row>
      <xdr:rowOff>115016</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815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106143</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90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3927</xdr:rowOff>
    </xdr:from>
    <xdr:to>
      <xdr:col>15</xdr:col>
      <xdr:colOff>101600</xdr:colOff>
      <xdr:row>98</xdr:row>
      <xdr:rowOff>105527</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806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96654</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898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6744</xdr:rowOff>
    </xdr:from>
    <xdr:to>
      <xdr:col>10</xdr:col>
      <xdr:colOff>165100</xdr:colOff>
      <xdr:row>98</xdr:row>
      <xdr:rowOff>108344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0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99471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90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31051</xdr:rowOff>
    </xdr:from>
    <xdr:to>
      <xdr:col>6</xdr:col>
      <xdr:colOff>38100</xdr:colOff>
      <xdr:row>98</xdr:row>
      <xdr:rowOff>132651</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833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123778</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2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95083</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10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11703</xdr:rowOff>
    </xdr:from>
    <xdr:to>
      <xdr:col>55</xdr:col>
      <xdr:colOff>0</xdr:colOff>
      <xdr:row>59</xdr:row>
      <xdr:rowOff>11802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10127253"/>
          <a:ext cx="8382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134104</xdr:rowOff>
    </xdr:from>
    <xdr:ext cx="599010"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735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11703</xdr:rowOff>
    </xdr:from>
    <xdr:to>
      <xdr:col>50</xdr:col>
      <xdr:colOff>114300</xdr:colOff>
      <xdr:row>59</xdr:row>
      <xdr:rowOff>15008</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10127253"/>
          <a:ext cx="889000" cy="3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15008</xdr:rowOff>
    </xdr:from>
    <xdr:to>
      <xdr:col>45</xdr:col>
      <xdr:colOff>177800</xdr:colOff>
      <xdr:row>59</xdr:row>
      <xdr:rowOff>15176</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30558"/>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15176</xdr:rowOff>
    </xdr:from>
    <xdr:to>
      <xdr:col>41</xdr:col>
      <xdr:colOff>50800</xdr:colOff>
      <xdr:row>59</xdr:row>
      <xdr:rowOff>15380</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10130726"/>
          <a:ext cx="889000" cy="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37295</xdr:rowOff>
    </xdr:from>
    <xdr:ext cx="59901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672795" y="963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132452</xdr:rowOff>
    </xdr:from>
    <xdr:to>
      <xdr:col>55</xdr:col>
      <xdr:colOff>50800</xdr:colOff>
      <xdr:row>59</xdr:row>
      <xdr:rowOff>62602</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7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47379</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9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132353</xdr:rowOff>
    </xdr:from>
    <xdr:to>
      <xdr:col>50</xdr:col>
      <xdr:colOff>165100</xdr:colOff>
      <xdr:row>59</xdr:row>
      <xdr:rowOff>62503</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07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53630</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169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135658</xdr:rowOff>
    </xdr:from>
    <xdr:to>
      <xdr:col>46</xdr:col>
      <xdr:colOff>38100</xdr:colOff>
      <xdr:row>59</xdr:row>
      <xdr:rowOff>65808</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79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56935</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172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135826</xdr:rowOff>
    </xdr:from>
    <xdr:to>
      <xdr:col>41</xdr:col>
      <xdr:colOff>101600</xdr:colOff>
      <xdr:row>59</xdr:row>
      <xdr:rowOff>65976</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07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57103</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172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136030</xdr:rowOff>
    </xdr:from>
    <xdr:to>
      <xdr:col>36</xdr:col>
      <xdr:colOff>165100</xdr:colOff>
      <xdr:row>59</xdr:row>
      <xdr:rowOff>66180</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80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57307</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10172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a:extLst>
            <a:ext uri="{FF2B5EF4-FFF2-40B4-BE49-F238E27FC236}">
              <a16:creationId xmlns:a16="http://schemas.microsoft.com/office/drawing/2014/main" id="{00000000-0008-0000-07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2" name="商工費最小値テキスト">
          <a:extLst>
            <a:ext uri="{FF2B5EF4-FFF2-40B4-BE49-F238E27FC236}">
              <a16:creationId xmlns:a16="http://schemas.microsoft.com/office/drawing/2014/main" id="{00000000-0008-0000-0700-000092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4" name="商工費最大値テキスト">
          <a:extLst>
            <a:ext uri="{FF2B5EF4-FFF2-40B4-BE49-F238E27FC236}">
              <a16:creationId xmlns:a16="http://schemas.microsoft.com/office/drawing/2014/main" id="{00000000-0008-0000-0700-000094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84632</xdr:rowOff>
    </xdr:from>
    <xdr:to>
      <xdr:col>55</xdr:col>
      <xdr:colOff>0</xdr:colOff>
      <xdr:row>79</xdr:row>
      <xdr:rowOff>94036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9639300" y="13629182"/>
          <a:ext cx="838200" cy="9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7" name="商工費平均値テキスト">
          <a:extLst>
            <a:ext uri="{FF2B5EF4-FFF2-40B4-BE49-F238E27FC236}">
              <a16:creationId xmlns:a16="http://schemas.microsoft.com/office/drawing/2014/main" id="{00000000-0008-0000-0700-000097010000}"/>
            </a:ext>
          </a:extLst>
        </xdr:cNvPr>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76819</xdr:rowOff>
    </xdr:from>
    <xdr:to>
      <xdr:col>50</xdr:col>
      <xdr:colOff>114300</xdr:colOff>
      <xdr:row>79</xdr:row>
      <xdr:rowOff>84632</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8750300" y="13621369"/>
          <a:ext cx="889000" cy="7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76819</xdr:rowOff>
    </xdr:from>
    <xdr:to>
      <xdr:col>45</xdr:col>
      <xdr:colOff>177800</xdr:colOff>
      <xdr:row>79</xdr:row>
      <xdr:rowOff>83835</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flipV="1">
          <a:off x="7861300" y="13621369"/>
          <a:ext cx="889000" cy="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72237</xdr:rowOff>
    </xdr:from>
    <xdr:to>
      <xdr:col>41</xdr:col>
      <xdr:colOff>50800</xdr:colOff>
      <xdr:row>79</xdr:row>
      <xdr:rowOff>83835</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6972300" y="13616787"/>
          <a:ext cx="889000" cy="1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43236</xdr:rowOff>
    </xdr:from>
    <xdr:to>
      <xdr:col>55</xdr:col>
      <xdr:colOff>50800</xdr:colOff>
      <xdr:row>79</xdr:row>
      <xdr:rowOff>144836</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10426700" y="1358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129613</xdr:rowOff>
    </xdr:from>
    <xdr:ext cx="469744" cy="259045"/>
    <xdr:sp macro="" textlink="">
      <xdr:nvSpPr>
        <xdr:cNvPr id="426" name="商工費該当値テキスト">
          <a:extLst>
            <a:ext uri="{FF2B5EF4-FFF2-40B4-BE49-F238E27FC236}">
              <a16:creationId xmlns:a16="http://schemas.microsoft.com/office/drawing/2014/main" id="{00000000-0008-0000-0700-0000AA010000}"/>
            </a:ext>
          </a:extLst>
        </xdr:cNvPr>
        <xdr:cNvSpPr txBox="1"/>
      </xdr:nvSpPr>
      <xdr:spPr>
        <a:xfrm>
          <a:off x="10528300" y="13502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33832</xdr:rowOff>
    </xdr:from>
    <xdr:to>
      <xdr:col>50</xdr:col>
      <xdr:colOff>165100</xdr:colOff>
      <xdr:row>79</xdr:row>
      <xdr:rowOff>135432</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9588500" y="1357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126559</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372111" y="1367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26019</xdr:rowOff>
    </xdr:from>
    <xdr:to>
      <xdr:col>46</xdr:col>
      <xdr:colOff>38100</xdr:colOff>
      <xdr:row>79</xdr:row>
      <xdr:rowOff>127619</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8699500" y="13570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118746</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8483111" y="13663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33035</xdr:rowOff>
    </xdr:from>
    <xdr:to>
      <xdr:col>41</xdr:col>
      <xdr:colOff>101600</xdr:colOff>
      <xdr:row>79</xdr:row>
      <xdr:rowOff>134635</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7810500" y="1357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125762</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7594111" y="13670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21437</xdr:rowOff>
    </xdr:from>
    <xdr:to>
      <xdr:col>36</xdr:col>
      <xdr:colOff>165100</xdr:colOff>
      <xdr:row>79</xdr:row>
      <xdr:rowOff>123037</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6921500" y="13565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114164</xdr:rowOff>
    </xdr:from>
    <xdr:ext cx="534377"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6705111" y="1365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107781</xdr:rowOff>
    </xdr:from>
    <xdr:to>
      <xdr:col>55</xdr:col>
      <xdr:colOff>0</xdr:colOff>
      <xdr:row>98</xdr:row>
      <xdr:rowOff>113511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909881"/>
          <a:ext cx="838200" cy="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20795</xdr:rowOff>
    </xdr:from>
    <xdr:ext cx="599010"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651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113511</xdr:rowOff>
    </xdr:from>
    <xdr:to>
      <xdr:col>50</xdr:col>
      <xdr:colOff>114300</xdr:colOff>
      <xdr:row>98</xdr:row>
      <xdr:rowOff>114945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915611"/>
          <a:ext cx="889000" cy="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112170</xdr:rowOff>
    </xdr:from>
    <xdr:to>
      <xdr:col>45</xdr:col>
      <xdr:colOff>177800</xdr:colOff>
      <xdr:row>98</xdr:row>
      <xdr:rowOff>114945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7861300" y="16914270"/>
          <a:ext cx="889000" cy="2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112170</xdr:rowOff>
    </xdr:from>
    <xdr:to>
      <xdr:col>41</xdr:col>
      <xdr:colOff>50800</xdr:colOff>
      <xdr:row>98</xdr:row>
      <xdr:rowOff>114698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914270"/>
          <a:ext cx="889000" cy="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56981</xdr:rowOff>
    </xdr:from>
    <xdr:to>
      <xdr:col>55</xdr:col>
      <xdr:colOff>50800</xdr:colOff>
      <xdr:row>98</xdr:row>
      <xdr:rowOff>158581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859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147796</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78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62711</xdr:rowOff>
    </xdr:from>
    <xdr:to>
      <xdr:col>50</xdr:col>
      <xdr:colOff>165100</xdr:colOff>
      <xdr:row>98</xdr:row>
      <xdr:rowOff>164311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6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155438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95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64145</xdr:rowOff>
    </xdr:from>
    <xdr:to>
      <xdr:col>46</xdr:col>
      <xdr:colOff>38100</xdr:colOff>
      <xdr:row>98</xdr:row>
      <xdr:rowOff>165745</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866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156872</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95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61370</xdr:rowOff>
    </xdr:from>
    <xdr:to>
      <xdr:col>41</xdr:col>
      <xdr:colOff>101600</xdr:colOff>
      <xdr:row>98</xdr:row>
      <xdr:rowOff>162970</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86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154097</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5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63898</xdr:rowOff>
    </xdr:from>
    <xdr:to>
      <xdr:col>36</xdr:col>
      <xdr:colOff>165100</xdr:colOff>
      <xdr:row>98</xdr:row>
      <xdr:rowOff>165498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86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156625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6958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a:extLst>
            <a:ext uri="{FF2B5EF4-FFF2-40B4-BE49-F238E27FC236}">
              <a16:creationId xmlns:a16="http://schemas.microsoft.com/office/drawing/2014/main" id="{00000000-0008-0000-07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4" name="消防費最小値テキスト">
          <a:extLst>
            <a:ext uri="{FF2B5EF4-FFF2-40B4-BE49-F238E27FC236}">
              <a16:creationId xmlns:a16="http://schemas.microsoft.com/office/drawing/2014/main" id="{00000000-0008-0000-0700-000002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6" name="消防費最大値テキスト">
          <a:extLst>
            <a:ext uri="{FF2B5EF4-FFF2-40B4-BE49-F238E27FC236}">
              <a16:creationId xmlns:a16="http://schemas.microsoft.com/office/drawing/2014/main" id="{00000000-0008-0000-0700-000004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164057</xdr:rowOff>
    </xdr:from>
    <xdr:to>
      <xdr:col>85</xdr:col>
      <xdr:colOff>127000</xdr:colOff>
      <xdr:row>38</xdr:row>
      <xdr:rowOff>76519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5481300" y="6507707"/>
          <a:ext cx="838200" cy="83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9" name="消防費平均値テキスト">
          <a:extLst>
            <a:ext uri="{FF2B5EF4-FFF2-40B4-BE49-F238E27FC236}">
              <a16:creationId xmlns:a16="http://schemas.microsoft.com/office/drawing/2014/main" id="{00000000-0008-0000-0700-000007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164057</xdr:rowOff>
    </xdr:from>
    <xdr:to>
      <xdr:col>81</xdr:col>
      <xdr:colOff>50800</xdr:colOff>
      <xdr:row>38</xdr:row>
      <xdr:rowOff>48138</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4592300" y="6507707"/>
          <a:ext cx="889000" cy="5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48138</xdr:rowOff>
    </xdr:from>
    <xdr:to>
      <xdr:col>76</xdr:col>
      <xdr:colOff>114300</xdr:colOff>
      <xdr:row>38</xdr:row>
      <xdr:rowOff>99378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3703300" y="6563238"/>
          <a:ext cx="889000" cy="5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84684</xdr:rowOff>
    </xdr:from>
    <xdr:to>
      <xdr:col>71</xdr:col>
      <xdr:colOff>177800</xdr:colOff>
      <xdr:row>38</xdr:row>
      <xdr:rowOff>99378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2814300" y="6599784"/>
          <a:ext cx="889000" cy="14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34613</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3436111" y="620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166782</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547111" y="6167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25719</xdr:rowOff>
    </xdr:from>
    <xdr:to>
      <xdr:col>85</xdr:col>
      <xdr:colOff>177800</xdr:colOff>
      <xdr:row>38</xdr:row>
      <xdr:rowOff>127319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6268700" y="6540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112096</xdr:rowOff>
    </xdr:from>
    <xdr:ext cx="534377" cy="259045"/>
    <xdr:sp macro="" textlink="">
      <xdr:nvSpPr>
        <xdr:cNvPr id="538" name="消防費該当値テキスト">
          <a:extLst>
            <a:ext uri="{FF2B5EF4-FFF2-40B4-BE49-F238E27FC236}">
              <a16:creationId xmlns:a16="http://schemas.microsoft.com/office/drawing/2014/main" id="{00000000-0008-0000-0700-00001A020000}"/>
            </a:ext>
          </a:extLst>
        </xdr:cNvPr>
        <xdr:cNvSpPr txBox="1"/>
      </xdr:nvSpPr>
      <xdr:spPr>
        <a:xfrm>
          <a:off x="16370300" y="645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113257</xdr:rowOff>
    </xdr:from>
    <xdr:to>
      <xdr:col>81</xdr:col>
      <xdr:colOff>101600</xdr:colOff>
      <xdr:row>38</xdr:row>
      <xdr:rowOff>43407</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5430500" y="6456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34534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14111" y="654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168788</xdr:rowOff>
    </xdr:from>
    <xdr:to>
      <xdr:col>76</xdr:col>
      <xdr:colOff>165100</xdr:colOff>
      <xdr:row>38</xdr:row>
      <xdr:rowOff>98938</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4541500" y="651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90065</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325111" y="6605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48578</xdr:rowOff>
    </xdr:from>
    <xdr:to>
      <xdr:col>72</xdr:col>
      <xdr:colOff>38100</xdr:colOff>
      <xdr:row>38</xdr:row>
      <xdr:rowOff>150178</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3652500" y="6563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141305</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436111" y="665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33884</xdr:rowOff>
    </xdr:from>
    <xdr:to>
      <xdr:col>67</xdr:col>
      <xdr:colOff>101600</xdr:colOff>
      <xdr:row>38</xdr:row>
      <xdr:rowOff>135484</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2763500" y="65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126611</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547111" y="6641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55741</xdr:rowOff>
    </xdr:from>
    <xdr:to>
      <xdr:col>85</xdr:col>
      <xdr:colOff>127000</xdr:colOff>
      <xdr:row>58</xdr:row>
      <xdr:rowOff>88421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99841"/>
          <a:ext cx="838200" cy="32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87937</xdr:rowOff>
    </xdr:from>
    <xdr:to>
      <xdr:col>81</xdr:col>
      <xdr:colOff>50800</xdr:colOff>
      <xdr:row>58</xdr:row>
      <xdr:rowOff>88421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10032037"/>
          <a:ext cx="889000" cy="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87937</xdr:rowOff>
    </xdr:from>
    <xdr:to>
      <xdr:col>76</xdr:col>
      <xdr:colOff>114300</xdr:colOff>
      <xdr:row>58</xdr:row>
      <xdr:rowOff>90065</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10032037"/>
          <a:ext cx="889000" cy="2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62014</xdr:rowOff>
    </xdr:from>
    <xdr:to>
      <xdr:col>71</xdr:col>
      <xdr:colOff>177800</xdr:colOff>
      <xdr:row>58</xdr:row>
      <xdr:rowOff>90065</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10006114"/>
          <a:ext cx="889000" cy="2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4941</xdr:rowOff>
    </xdr:from>
    <xdr:to>
      <xdr:col>85</xdr:col>
      <xdr:colOff>177800</xdr:colOff>
      <xdr:row>58</xdr:row>
      <xdr:rowOff>106541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949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91318</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63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37621</xdr:rowOff>
    </xdr:from>
    <xdr:to>
      <xdr:col>81</xdr:col>
      <xdr:colOff>101600</xdr:colOff>
      <xdr:row>58</xdr:row>
      <xdr:rowOff>139221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981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130348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10074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37137</xdr:rowOff>
    </xdr:from>
    <xdr:to>
      <xdr:col>76</xdr:col>
      <xdr:colOff>165100</xdr:colOff>
      <xdr:row>58</xdr:row>
      <xdr:rowOff>138737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98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129864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10073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39265</xdr:rowOff>
    </xdr:from>
    <xdr:to>
      <xdr:col>72</xdr:col>
      <xdr:colOff>38100</xdr:colOff>
      <xdr:row>58</xdr:row>
      <xdr:rowOff>140865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83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131992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76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11214</xdr:rowOff>
    </xdr:from>
    <xdr:to>
      <xdr:col>67</xdr:col>
      <xdr:colOff>101600</xdr:colOff>
      <xdr:row>58</xdr:row>
      <xdr:rowOff>112814</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55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103941</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4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14390</xdr:rowOff>
    </xdr:from>
    <xdr:to>
      <xdr:col>85</xdr:col>
      <xdr:colOff>127000</xdr:colOff>
      <xdr:row>79</xdr:row>
      <xdr:rowOff>19921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3558940"/>
          <a:ext cx="838200" cy="5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14390</xdr:rowOff>
    </xdr:from>
    <xdr:to>
      <xdr:col>81</xdr:col>
      <xdr:colOff>50800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3558940"/>
          <a:ext cx="889000" cy="3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156361</xdr:rowOff>
    </xdr:from>
    <xdr:to>
      <xdr:col>71</xdr:col>
      <xdr:colOff>177800</xdr:colOff>
      <xdr:row>79</xdr:row>
      <xdr:rowOff>44450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2814300" y="13529461"/>
          <a:ext cx="889000" cy="5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140571</xdr:rowOff>
    </xdr:from>
    <xdr:to>
      <xdr:col>85</xdr:col>
      <xdr:colOff>177800</xdr:colOff>
      <xdr:row>79</xdr:row>
      <xdr:rowOff>70721</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51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469744"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45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135040</xdr:rowOff>
    </xdr:from>
    <xdr:to>
      <xdr:col>81</xdr:col>
      <xdr:colOff>101600</xdr:colOff>
      <xdr:row>79</xdr:row>
      <xdr:rowOff>65190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5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56317</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46428" y="136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105561</xdr:rowOff>
    </xdr:from>
    <xdr:to>
      <xdr:col>67</xdr:col>
      <xdr:colOff>101600</xdr:colOff>
      <xdr:row>79</xdr:row>
      <xdr:rowOff>35711</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78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26838</xdr:rowOff>
    </xdr:from>
    <xdr:ext cx="534377"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47111" y="1357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61751</xdr:rowOff>
    </xdr:from>
    <xdr:to>
      <xdr:col>85</xdr:col>
      <xdr:colOff>127000</xdr:colOff>
      <xdr:row>98</xdr:row>
      <xdr:rowOff>71205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863851"/>
          <a:ext cx="838200" cy="9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64646</xdr:rowOff>
    </xdr:from>
    <xdr:to>
      <xdr:col>81</xdr:col>
      <xdr:colOff>50800</xdr:colOff>
      <xdr:row>98</xdr:row>
      <xdr:rowOff>71205</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866746"/>
          <a:ext cx="889000" cy="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64646</xdr:rowOff>
    </xdr:from>
    <xdr:to>
      <xdr:col>76</xdr:col>
      <xdr:colOff>114300</xdr:colOff>
      <xdr:row>98</xdr:row>
      <xdr:rowOff>83341</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866746"/>
          <a:ext cx="889000" cy="1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83341</xdr:rowOff>
    </xdr:from>
    <xdr:to>
      <xdr:col>71</xdr:col>
      <xdr:colOff>177800</xdr:colOff>
      <xdr:row>98</xdr:row>
      <xdr:rowOff>90559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885441"/>
          <a:ext cx="889000" cy="7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10951</xdr:rowOff>
    </xdr:from>
    <xdr:to>
      <xdr:col>85</xdr:col>
      <xdr:colOff>177800</xdr:colOff>
      <xdr:row>98</xdr:row>
      <xdr:rowOff>112551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813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160828</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79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20405</xdr:rowOff>
    </xdr:from>
    <xdr:to>
      <xdr:col>81</xdr:col>
      <xdr:colOff>101600</xdr:colOff>
      <xdr:row>98</xdr:row>
      <xdr:rowOff>122005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822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113132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915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13846</xdr:rowOff>
    </xdr:from>
    <xdr:to>
      <xdr:col>76</xdr:col>
      <xdr:colOff>165100</xdr:colOff>
      <xdr:row>98</xdr:row>
      <xdr:rowOff>115446</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8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106573</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90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32541</xdr:rowOff>
    </xdr:from>
    <xdr:to>
      <xdr:col>72</xdr:col>
      <xdr:colOff>38100</xdr:colOff>
      <xdr:row>98</xdr:row>
      <xdr:rowOff>134141</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834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125268</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927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39759</xdr:rowOff>
    </xdr:from>
    <xdr:to>
      <xdr:col>67</xdr:col>
      <xdr:colOff>101600</xdr:colOff>
      <xdr:row>98</xdr:row>
      <xdr:rowOff>141359</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841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132486</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93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諸支出金グラフ枠">
          <a:extLst>
            <a:ext uri="{FF2B5EF4-FFF2-40B4-BE49-F238E27FC236}">
              <a16:creationId xmlns:a16="http://schemas.microsoft.com/office/drawing/2014/main" id="{00000000-0008-0000-07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8" name="諸支出金最小値テキスト">
          <a:extLst>
            <a:ext uri="{FF2B5EF4-FFF2-40B4-BE49-F238E27FC236}">
              <a16:creationId xmlns:a16="http://schemas.microsoft.com/office/drawing/2014/main" id="{00000000-0008-0000-0700-0000E2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40" name="諸支出金最大値テキスト">
          <a:extLst>
            <a:ext uri="{FF2B5EF4-FFF2-40B4-BE49-F238E27FC236}">
              <a16:creationId xmlns:a16="http://schemas.microsoft.com/office/drawing/2014/main" id="{00000000-0008-0000-0700-0000E4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3" name="諸支出金平均値テキスト">
          <a:extLst>
            <a:ext uri="{FF2B5EF4-FFF2-40B4-BE49-F238E27FC236}">
              <a16:creationId xmlns:a16="http://schemas.microsoft.com/office/drawing/2014/main" id="{00000000-0008-0000-0700-0000E7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2" name="諸支出金該当値テキスト">
          <a:extLst>
            <a:ext uri="{FF2B5EF4-FFF2-40B4-BE49-F238E27FC236}">
              <a16:creationId xmlns:a16="http://schemas.microsoft.com/office/drawing/2014/main" id="{00000000-0008-0000-0700-0000FA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50">
              <a:latin typeface="ＭＳ Ｐゴシック" panose="020B0600070205080204" pitchFamily="50" charset="-128"/>
              <a:ea typeface="ＭＳ Ｐゴシック" panose="020B0600070205080204" pitchFamily="50" charset="-128"/>
            </a:rPr>
            <a:t>　令和６年度の各目的別歳出は、各費目で類似団体内平均値に比べて低い水準で推移しており、村税をはじめとする自主財源や財政力指数が低下する厳しい状況の中で、効率的な財政運営を行うことができた。</a:t>
          </a: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民生費は、令和６年度に低所得者支援及び定額減税補足給付金事業費を実施したことにより増加している。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商工費は、令和５年度に実施した経済活性化支援事業に係る経費が減少している。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土木費は、令和６年度より地域公共交通事業を開始したことにより増加している。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消防費は、令和５年度に実施した備蓄倉庫建設に関する事業費が減少したことにより減少している。</a:t>
          </a:r>
          <a:endParaRPr kumimoji="1" lang="en-US" altLang="ja-JP" sz="1250">
            <a:latin typeface="ＭＳ Ｐゴシック" panose="020B0600070205080204" pitchFamily="50" charset="-128"/>
            <a:ea typeface="ＭＳ Ｐゴシック" panose="020B0600070205080204" pitchFamily="50" charset="-128"/>
          </a:endParaRPr>
        </a:p>
        <a:p>
          <a:pPr marL="285750" indent="-285750">
            <a:buFont typeface="Arial" panose="020B0604020202020204" pitchFamily="34" charset="0"/>
            <a:buChar char="•"/>
          </a:pPr>
          <a:r>
            <a:rPr kumimoji="1" lang="ja-JP" altLang="en-US" sz="1250">
              <a:latin typeface="ＭＳ Ｐゴシック" panose="020B0600070205080204" pitchFamily="50" charset="-128"/>
              <a:ea typeface="ＭＳ Ｐゴシック" panose="020B0600070205080204" pitchFamily="50" charset="-128"/>
            </a:rPr>
            <a:t>令和７年度以降は、金剛山ロープウェイ撤去工事や老朽化した施設等の更新を控えており、一部費目において今後水準は増加する見込み。</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財政調整基金残高は、令和元年度以降は取り崩しを行っておらず、残高は増加傾向となっている。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令和４年度の実質収支額（標準財政規模比）が例年よりも減少しているが、これは決算規模が大きくなったものの、特定財源を活用したことが主な要因である。</a:t>
          </a:r>
        </a:p>
        <a:p>
          <a:r>
            <a:rPr kumimoji="1" lang="ja-JP" altLang="en-US" sz="1400">
              <a:latin typeface="ＭＳ ゴシック" pitchFamily="49" charset="-128"/>
              <a:ea typeface="ＭＳ ゴシック" pitchFamily="49" charset="-128"/>
            </a:rPr>
            <a:t>　今後も適切な財源の確保と歳出の精査により、健全な行財政運営に努めていく。</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大阪府千早赤阪村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令和６年度において、各会計とも赤字額は発生していない。一般会計は</a:t>
          </a:r>
          <a:r>
            <a:rPr kumimoji="1" lang="en-US" altLang="ja-JP" sz="1400">
              <a:latin typeface="ＭＳ ゴシック" pitchFamily="49" charset="-128"/>
              <a:ea typeface="ＭＳ ゴシック" pitchFamily="49" charset="-128"/>
            </a:rPr>
            <a:t>8.87</a:t>
          </a:r>
          <a:r>
            <a:rPr kumimoji="1" lang="ja-JP" altLang="en-US" sz="1400">
              <a:latin typeface="ＭＳ ゴシック" pitchFamily="49" charset="-128"/>
              <a:ea typeface="ＭＳ ゴシック" pitchFamily="49" charset="-128"/>
            </a:rPr>
            <a:t>％であり、前年度に比べて</a:t>
          </a:r>
          <a:r>
            <a:rPr kumimoji="1" lang="en-US" altLang="ja-JP" sz="1400">
              <a:latin typeface="ＭＳ ゴシック" pitchFamily="49" charset="-128"/>
              <a:ea typeface="ＭＳ ゴシック" pitchFamily="49" charset="-128"/>
            </a:rPr>
            <a:t>0.53</a:t>
          </a:r>
          <a:r>
            <a:rPr kumimoji="1" lang="ja-JP" altLang="en-US" sz="1400">
              <a:latin typeface="ＭＳ ゴシック" pitchFamily="49" charset="-128"/>
              <a:ea typeface="ＭＳ ゴシック" pitchFamily="49" charset="-128"/>
            </a:rPr>
            <a:t>ポイント増加している。これは、実質収支額が増加したことによるものである。</a:t>
          </a:r>
        </a:p>
        <a:p>
          <a:r>
            <a:rPr kumimoji="1" lang="ja-JP" altLang="en-US" sz="1400">
              <a:latin typeface="ＭＳ ゴシック" pitchFamily="49" charset="-128"/>
              <a:ea typeface="ＭＳ ゴシック" pitchFamily="49" charset="-128"/>
            </a:rPr>
            <a:t>　今後も、収支均衡を図り、健全な財政運営に努めていく。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3897798</v>
      </c>
      <c r="BO4" s="449"/>
      <c r="BP4" s="449"/>
      <c r="BQ4" s="449"/>
      <c r="BR4" s="449"/>
      <c r="BS4" s="449"/>
      <c r="BT4" s="449"/>
      <c r="BU4" s="450"/>
      <c r="BV4" s="448">
        <v>4063880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8.9</v>
      </c>
      <c r="CU4" s="589"/>
      <c r="CV4" s="589"/>
      <c r="CW4" s="589"/>
      <c r="CX4" s="589"/>
      <c r="CY4" s="589"/>
      <c r="CZ4" s="589"/>
      <c r="DA4" s="590"/>
      <c r="DB4" s="588">
        <v>8.3000000000000007</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3675304</v>
      </c>
      <c r="BO5" s="420"/>
      <c r="BP5" s="420"/>
      <c r="BQ5" s="420"/>
      <c r="BR5" s="420"/>
      <c r="BS5" s="420"/>
      <c r="BT5" s="420"/>
      <c r="BU5" s="421"/>
      <c r="BV5" s="419">
        <v>3822483</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84.8</v>
      </c>
      <c r="CU5" s="417"/>
      <c r="CV5" s="417"/>
      <c r="CW5" s="417"/>
      <c r="CX5" s="417"/>
      <c r="CY5" s="417"/>
      <c r="CZ5" s="417"/>
      <c r="DA5" s="418"/>
      <c r="DB5" s="416">
        <v>76.099999999999994</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222494</v>
      </c>
      <c r="BO6" s="420"/>
      <c r="BP6" s="420"/>
      <c r="BQ6" s="420"/>
      <c r="BR6" s="420"/>
      <c r="BS6" s="420"/>
      <c r="BT6" s="420"/>
      <c r="BU6" s="421"/>
      <c r="BV6" s="419">
        <v>241397</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84.8</v>
      </c>
      <c r="CU6" s="563"/>
      <c r="CV6" s="563"/>
      <c r="CW6" s="563"/>
      <c r="CX6" s="563"/>
      <c r="CY6" s="563"/>
      <c r="CZ6" s="563"/>
      <c r="DA6" s="564"/>
      <c r="DB6" s="562">
        <v>76.099999999999994</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13073</v>
      </c>
      <c r="BO7" s="420"/>
      <c r="BP7" s="420"/>
      <c r="BQ7" s="420"/>
      <c r="BR7" s="420"/>
      <c r="BS7" s="420"/>
      <c r="BT7" s="420"/>
      <c r="BU7" s="421"/>
      <c r="BV7" s="419">
        <v>45603</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2360907</v>
      </c>
      <c r="CU7" s="420"/>
      <c r="CV7" s="420"/>
      <c r="CW7" s="420"/>
      <c r="CX7" s="420"/>
      <c r="CY7" s="420"/>
      <c r="CZ7" s="420"/>
      <c r="DA7" s="421"/>
      <c r="DB7" s="419">
        <v>2346003</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209421</v>
      </c>
      <c r="BO8" s="420"/>
      <c r="BP8" s="420"/>
      <c r="BQ8" s="420"/>
      <c r="BR8" s="420"/>
      <c r="BS8" s="420"/>
      <c r="BT8" s="420"/>
      <c r="BU8" s="421"/>
      <c r="BV8" s="419">
        <v>195794</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0.25</v>
      </c>
      <c r="CU8" s="523"/>
      <c r="CV8" s="523"/>
      <c r="CW8" s="523"/>
      <c r="CX8" s="523"/>
      <c r="CY8" s="523"/>
      <c r="CZ8" s="523"/>
      <c r="DA8" s="524"/>
      <c r="DB8" s="522">
        <v>0.25</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4909</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13628</v>
      </c>
      <c r="BO9" s="420"/>
      <c r="BP9" s="420"/>
      <c r="BQ9" s="420"/>
      <c r="BR9" s="420"/>
      <c r="BS9" s="420"/>
      <c r="BT9" s="420"/>
      <c r="BU9" s="421"/>
      <c r="BV9" s="419">
        <v>118711</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13.1</v>
      </c>
      <c r="CU9" s="417"/>
      <c r="CV9" s="417"/>
      <c r="CW9" s="417"/>
      <c r="CX9" s="417"/>
      <c r="CY9" s="417"/>
      <c r="CZ9" s="417"/>
      <c r="DA9" s="418"/>
      <c r="DB9" s="416">
        <v>13.2</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5378</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104</v>
      </c>
      <c r="AV10" s="478"/>
      <c r="AW10" s="478"/>
      <c r="AX10" s="478"/>
      <c r="AY10" s="433" t="s">
        <v>115</v>
      </c>
      <c r="AZ10" s="434"/>
      <c r="BA10" s="434"/>
      <c r="BB10" s="434"/>
      <c r="BC10" s="434"/>
      <c r="BD10" s="434"/>
      <c r="BE10" s="434"/>
      <c r="BF10" s="434"/>
      <c r="BG10" s="434"/>
      <c r="BH10" s="434"/>
      <c r="BI10" s="434"/>
      <c r="BJ10" s="434"/>
      <c r="BK10" s="434"/>
      <c r="BL10" s="434"/>
      <c r="BM10" s="435"/>
      <c r="BN10" s="419">
        <v>99666</v>
      </c>
      <c r="BO10" s="420"/>
      <c r="BP10" s="420"/>
      <c r="BQ10" s="420"/>
      <c r="BR10" s="420"/>
      <c r="BS10" s="420"/>
      <c r="BT10" s="420"/>
      <c r="BU10" s="421"/>
      <c r="BV10" s="419">
        <v>152469</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7160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4687</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0</v>
      </c>
      <c r="BO12" s="420"/>
      <c r="BP12" s="420"/>
      <c r="BQ12" s="420"/>
      <c r="BR12" s="420"/>
      <c r="BS12" s="420"/>
      <c r="BT12" s="420"/>
      <c r="BU12" s="421"/>
      <c r="BV12" s="419">
        <v>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4656</v>
      </c>
      <c r="S13" s="507"/>
      <c r="T13" s="507"/>
      <c r="U13" s="507"/>
      <c r="V13" s="508"/>
      <c r="W13" s="509" t="s">
        <v>131</v>
      </c>
      <c r="X13" s="405"/>
      <c r="Y13" s="405"/>
      <c r="Z13" s="405"/>
      <c r="AA13" s="405"/>
      <c r="AB13" s="406"/>
      <c r="AC13" s="372">
        <v>154</v>
      </c>
      <c r="AD13" s="373"/>
      <c r="AE13" s="373"/>
      <c r="AF13" s="373"/>
      <c r="AG13" s="374"/>
      <c r="AH13" s="372">
        <v>152</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113294</v>
      </c>
      <c r="BO13" s="420"/>
      <c r="BP13" s="420"/>
      <c r="BQ13" s="420"/>
      <c r="BR13" s="420"/>
      <c r="BS13" s="420"/>
      <c r="BT13" s="420"/>
      <c r="BU13" s="421"/>
      <c r="BV13" s="419">
        <v>278340</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7.1</v>
      </c>
      <c r="CU13" s="417"/>
      <c r="CV13" s="417"/>
      <c r="CW13" s="417"/>
      <c r="CX13" s="417"/>
      <c r="CY13" s="417"/>
      <c r="CZ13" s="417"/>
      <c r="DA13" s="418"/>
      <c r="DB13" s="416">
        <v>7.2</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4782</v>
      </c>
      <c r="S14" s="507"/>
      <c r="T14" s="507"/>
      <c r="U14" s="507"/>
      <c r="V14" s="508"/>
      <c r="W14" s="510"/>
      <c r="X14" s="408"/>
      <c r="Y14" s="408"/>
      <c r="Z14" s="408"/>
      <c r="AA14" s="408"/>
      <c r="AB14" s="409"/>
      <c r="AC14" s="499">
        <v>7.7</v>
      </c>
      <c r="AD14" s="500"/>
      <c r="AE14" s="500"/>
      <c r="AF14" s="500"/>
      <c r="AG14" s="501"/>
      <c r="AH14" s="499">
        <v>6.8</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t="s">
        <v>122</v>
      </c>
      <c r="CU14" s="517"/>
      <c r="CV14" s="517"/>
      <c r="CW14" s="517"/>
      <c r="CX14" s="517"/>
      <c r="CY14" s="517"/>
      <c r="CZ14" s="517"/>
      <c r="DA14" s="518"/>
      <c r="DB14" s="516" t="s">
        <v>122</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4757</v>
      </c>
      <c r="S15" s="507"/>
      <c r="T15" s="507"/>
      <c r="U15" s="507"/>
      <c r="V15" s="508"/>
      <c r="W15" s="509" t="s">
        <v>137</v>
      </c>
      <c r="X15" s="405"/>
      <c r="Y15" s="405"/>
      <c r="Z15" s="405"/>
      <c r="AA15" s="405"/>
      <c r="AB15" s="406"/>
      <c r="AC15" s="372">
        <v>503</v>
      </c>
      <c r="AD15" s="373"/>
      <c r="AE15" s="373"/>
      <c r="AF15" s="373"/>
      <c r="AG15" s="374"/>
      <c r="AH15" s="372">
        <v>580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527078</v>
      </c>
      <c r="BO15" s="449"/>
      <c r="BP15" s="449"/>
      <c r="BQ15" s="449"/>
      <c r="BR15" s="449"/>
      <c r="BS15" s="449"/>
      <c r="BT15" s="449"/>
      <c r="BU15" s="450"/>
      <c r="BV15" s="448">
        <v>534153</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25.1</v>
      </c>
      <c r="AD16" s="500"/>
      <c r="AE16" s="500"/>
      <c r="AF16" s="500"/>
      <c r="AG16" s="501"/>
      <c r="AH16" s="499">
        <v>26.1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2229237</v>
      </c>
      <c r="BO16" s="420"/>
      <c r="BP16" s="420"/>
      <c r="BQ16" s="420"/>
      <c r="BR16" s="420"/>
      <c r="BS16" s="420"/>
      <c r="BT16" s="420"/>
      <c r="BU16" s="421"/>
      <c r="BV16" s="419">
        <v>2150876</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1348</v>
      </c>
      <c r="AD17" s="373"/>
      <c r="AE17" s="373"/>
      <c r="AF17" s="373"/>
      <c r="AG17" s="374"/>
      <c r="AH17" s="372">
        <v>1494</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653631</v>
      </c>
      <c r="BO17" s="420"/>
      <c r="BP17" s="420"/>
      <c r="BQ17" s="420"/>
      <c r="BR17" s="420"/>
      <c r="BS17" s="420"/>
      <c r="BT17" s="420"/>
      <c r="BU17" s="421"/>
      <c r="BV17" s="419">
        <v>663770</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37.299999999999997</v>
      </c>
      <c r="M18" s="472"/>
      <c r="N18" s="472"/>
      <c r="O18" s="472"/>
      <c r="P18" s="472"/>
      <c r="Q18" s="472"/>
      <c r="R18" s="473"/>
      <c r="S18" s="473"/>
      <c r="T18" s="473"/>
      <c r="U18" s="473"/>
      <c r="V18" s="474"/>
      <c r="W18" s="490"/>
      <c r="X18" s="491"/>
      <c r="Y18" s="491"/>
      <c r="Z18" s="491"/>
      <c r="AA18" s="491"/>
      <c r="AB18" s="515"/>
      <c r="AC18" s="389">
        <v>67.2</v>
      </c>
      <c r="AD18" s="390"/>
      <c r="AE18" s="390"/>
      <c r="AF18" s="390"/>
      <c r="AG18" s="475"/>
      <c r="AH18" s="389">
        <v>67.099999999999994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2018603</v>
      </c>
      <c r="BO18" s="420"/>
      <c r="BP18" s="420"/>
      <c r="BQ18" s="420"/>
      <c r="BR18" s="420"/>
      <c r="BS18" s="420"/>
      <c r="BT18" s="420"/>
      <c r="BU18" s="421"/>
      <c r="BV18" s="419">
        <v>1779998</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132</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2877485</v>
      </c>
      <c r="BO19" s="420"/>
      <c r="BP19" s="420"/>
      <c r="BQ19" s="420"/>
      <c r="BR19" s="420"/>
      <c r="BS19" s="420"/>
      <c r="BT19" s="420"/>
      <c r="BU19" s="421"/>
      <c r="BV19" s="419">
        <v>2756333</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1944</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3449061</v>
      </c>
      <c r="BO22" s="449"/>
      <c r="BP22" s="449"/>
      <c r="BQ22" s="449"/>
      <c r="BR22" s="449"/>
      <c r="BS22" s="449"/>
      <c r="BT22" s="449"/>
      <c r="BU22" s="450"/>
      <c r="BV22" s="448">
        <v>3692906</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3369838</v>
      </c>
      <c r="BO23" s="420"/>
      <c r="BP23" s="420"/>
      <c r="BQ23" s="420"/>
      <c r="BR23" s="420"/>
      <c r="BS23" s="420"/>
      <c r="BT23" s="420"/>
      <c r="BU23" s="421"/>
      <c r="BV23" s="419">
        <v>3563387</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7500</v>
      </c>
      <c r="R24" s="373"/>
      <c r="S24" s="373"/>
      <c r="T24" s="373"/>
      <c r="U24" s="373"/>
      <c r="V24" s="374"/>
      <c r="W24" s="462"/>
      <c r="X24" s="399"/>
      <c r="Y24" s="400"/>
      <c r="Z24" s="375" t="s">
        <v>162</v>
      </c>
      <c r="AA24" s="376"/>
      <c r="AB24" s="376"/>
      <c r="AC24" s="376"/>
      <c r="AD24" s="376"/>
      <c r="AE24" s="376"/>
      <c r="AF24" s="376"/>
      <c r="AG24" s="377"/>
      <c r="AH24" s="372">
        <v>76</v>
      </c>
      <c r="AI24" s="373"/>
      <c r="AJ24" s="373"/>
      <c r="AK24" s="373"/>
      <c r="AL24" s="374"/>
      <c r="AM24" s="372">
        <v>233168</v>
      </c>
      <c r="AN24" s="373"/>
      <c r="AO24" s="373"/>
      <c r="AP24" s="373"/>
      <c r="AQ24" s="373"/>
      <c r="AR24" s="374"/>
      <c r="AS24" s="372">
        <v>3068</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2556786</v>
      </c>
      <c r="BO24" s="420"/>
      <c r="BP24" s="420"/>
      <c r="BQ24" s="420"/>
      <c r="BR24" s="420"/>
      <c r="BS24" s="420"/>
      <c r="BT24" s="420"/>
      <c r="BU24" s="421"/>
      <c r="BV24" s="419">
        <v>2667373</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6500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927819</v>
      </c>
      <c r="BO25" s="449"/>
      <c r="BP25" s="449"/>
      <c r="BQ25" s="449"/>
      <c r="BR25" s="449"/>
      <c r="BS25" s="449"/>
      <c r="BT25" s="449"/>
      <c r="BU25" s="450"/>
      <c r="BV25" s="448" t="s">
        <v>122</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5600</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3500</v>
      </c>
      <c r="R27" s="373"/>
      <c r="S27" s="373"/>
      <c r="T27" s="373"/>
      <c r="U27" s="373"/>
      <c r="V27" s="374"/>
      <c r="W27" s="462"/>
      <c r="X27" s="399"/>
      <c r="Y27" s="400"/>
      <c r="Z27" s="375" t="s">
        <v>171</v>
      </c>
      <c r="AA27" s="376"/>
      <c r="AB27" s="376"/>
      <c r="AC27" s="376"/>
      <c r="AD27" s="376"/>
      <c r="AE27" s="376"/>
      <c r="AF27" s="376"/>
      <c r="AG27" s="377"/>
      <c r="AH27" s="372">
        <v>2</v>
      </c>
      <c r="AI27" s="373"/>
      <c r="AJ27" s="373"/>
      <c r="AK27" s="373"/>
      <c r="AL27" s="374"/>
      <c r="AM27" s="372" t="s">
        <v>172</v>
      </c>
      <c r="AN27" s="373"/>
      <c r="AO27" s="373"/>
      <c r="AP27" s="373"/>
      <c r="AQ27" s="373"/>
      <c r="AR27" s="374"/>
      <c r="AS27" s="372" t="s">
        <v>172</v>
      </c>
      <c r="AT27" s="373"/>
      <c r="AU27" s="373"/>
      <c r="AV27" s="373"/>
      <c r="AW27" s="373"/>
      <c r="AX27" s="432"/>
      <c r="AY27" s="456" t="s">
        <v>173</v>
      </c>
      <c r="AZ27" s="457"/>
      <c r="BA27" s="457"/>
      <c r="BB27" s="457"/>
      <c r="BC27" s="457"/>
      <c r="BD27" s="457"/>
      <c r="BE27" s="457"/>
      <c r="BF27" s="457"/>
      <c r="BG27" s="457"/>
      <c r="BH27" s="457"/>
      <c r="BI27" s="457"/>
      <c r="BJ27" s="457"/>
      <c r="BK27" s="457"/>
      <c r="BL27" s="457"/>
      <c r="BM27" s="458"/>
      <c r="BN27" s="453" t="s">
        <v>122</v>
      </c>
      <c r="BO27" s="454"/>
      <c r="BP27" s="454"/>
      <c r="BQ27" s="454"/>
      <c r="BR27" s="454"/>
      <c r="BS27" s="454"/>
      <c r="BT27" s="454"/>
      <c r="BU27" s="455"/>
      <c r="BV27" s="453" t="s">
        <v>122</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174</v>
      </c>
      <c r="F28" s="376"/>
      <c r="G28" s="376"/>
      <c r="H28" s="376"/>
      <c r="I28" s="376"/>
      <c r="J28" s="376"/>
      <c r="K28" s="377"/>
      <c r="L28" s="372">
        <v>1</v>
      </c>
      <c r="M28" s="373"/>
      <c r="N28" s="373"/>
      <c r="O28" s="373"/>
      <c r="P28" s="374"/>
      <c r="Q28" s="372">
        <v>3200</v>
      </c>
      <c r="R28" s="373"/>
      <c r="S28" s="373"/>
      <c r="T28" s="373"/>
      <c r="U28" s="373"/>
      <c r="V28" s="374"/>
      <c r="W28" s="462"/>
      <c r="X28" s="399"/>
      <c r="Y28" s="400"/>
      <c r="Z28" s="375" t="s">
        <v>175</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176</v>
      </c>
      <c r="AZ28" s="437"/>
      <c r="BA28" s="437"/>
      <c r="BB28" s="438"/>
      <c r="BC28" s="445" t="s">
        <v>46</v>
      </c>
      <c r="BD28" s="446"/>
      <c r="BE28" s="446"/>
      <c r="BF28" s="446"/>
      <c r="BG28" s="446"/>
      <c r="BH28" s="446"/>
      <c r="BI28" s="446"/>
      <c r="BJ28" s="446"/>
      <c r="BK28" s="446"/>
      <c r="BL28" s="446"/>
      <c r="BM28" s="447"/>
      <c r="BN28" s="448">
        <v>1354768</v>
      </c>
      <c r="BO28" s="449"/>
      <c r="BP28" s="449"/>
      <c r="BQ28" s="449"/>
      <c r="BR28" s="449"/>
      <c r="BS28" s="449"/>
      <c r="BT28" s="449"/>
      <c r="BU28" s="450"/>
      <c r="BV28" s="448">
        <v>1255102</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177</v>
      </c>
      <c r="F29" s="376"/>
      <c r="G29" s="376"/>
      <c r="H29" s="376"/>
      <c r="I29" s="376"/>
      <c r="J29" s="376"/>
      <c r="K29" s="377"/>
      <c r="L29" s="372">
        <v>5</v>
      </c>
      <c r="M29" s="373"/>
      <c r="N29" s="373"/>
      <c r="O29" s="373"/>
      <c r="P29" s="374"/>
      <c r="Q29" s="372">
        <v>3000</v>
      </c>
      <c r="R29" s="373"/>
      <c r="S29" s="373"/>
      <c r="T29" s="373"/>
      <c r="U29" s="373"/>
      <c r="V29" s="374"/>
      <c r="W29" s="463"/>
      <c r="X29" s="464"/>
      <c r="Y29" s="465"/>
      <c r="Z29" s="375" t="s">
        <v>178</v>
      </c>
      <c r="AA29" s="376"/>
      <c r="AB29" s="376"/>
      <c r="AC29" s="376"/>
      <c r="AD29" s="376"/>
      <c r="AE29" s="376"/>
      <c r="AF29" s="376"/>
      <c r="AG29" s="377"/>
      <c r="AH29" s="372">
        <v>78</v>
      </c>
      <c r="AI29" s="373"/>
      <c r="AJ29" s="373"/>
      <c r="AK29" s="373"/>
      <c r="AL29" s="374"/>
      <c r="AM29" s="372">
        <v>242016</v>
      </c>
      <c r="AN29" s="373"/>
      <c r="AO29" s="373"/>
      <c r="AP29" s="373"/>
      <c r="AQ29" s="373"/>
      <c r="AR29" s="374"/>
      <c r="AS29" s="372">
        <v>3103</v>
      </c>
      <c r="AT29" s="373"/>
      <c r="AU29" s="373"/>
      <c r="AV29" s="373"/>
      <c r="AW29" s="373"/>
      <c r="AX29" s="432"/>
      <c r="AY29" s="439"/>
      <c r="AZ29" s="440"/>
      <c r="BA29" s="440"/>
      <c r="BB29" s="441"/>
      <c r="BC29" s="433" t="s">
        <v>179</v>
      </c>
      <c r="BD29" s="434"/>
      <c r="BE29" s="434"/>
      <c r="BF29" s="434"/>
      <c r="BG29" s="434"/>
      <c r="BH29" s="434"/>
      <c r="BI29" s="434"/>
      <c r="BJ29" s="434"/>
      <c r="BK29" s="434"/>
      <c r="BL29" s="434"/>
      <c r="BM29" s="435"/>
      <c r="BN29" s="419">
        <v>245382</v>
      </c>
      <c r="BO29" s="420"/>
      <c r="BP29" s="420"/>
      <c r="BQ29" s="420"/>
      <c r="BR29" s="420"/>
      <c r="BS29" s="420"/>
      <c r="BT29" s="420"/>
      <c r="BU29" s="421"/>
      <c r="BV29" s="419">
        <v>245235</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180</v>
      </c>
      <c r="X30" s="387"/>
      <c r="Y30" s="387"/>
      <c r="Z30" s="387"/>
      <c r="AA30" s="387"/>
      <c r="AB30" s="387"/>
      <c r="AC30" s="387"/>
      <c r="AD30" s="387"/>
      <c r="AE30" s="387"/>
      <c r="AF30" s="387"/>
      <c r="AG30" s="388"/>
      <c r="AH30" s="389">
        <v>97.2</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904352</v>
      </c>
      <c r="BO30" s="454"/>
      <c r="BP30" s="454"/>
      <c r="BQ30" s="454"/>
      <c r="BR30" s="454"/>
      <c r="BS30" s="454"/>
      <c r="BT30" s="454"/>
      <c r="BU30" s="455"/>
      <c r="BV30" s="453">
        <v>942947</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181</v>
      </c>
      <c r="D32" s="378"/>
      <c r="E32" s="378"/>
      <c r="F32" s="378"/>
      <c r="G32" s="378"/>
      <c r="H32" s="378"/>
      <c r="I32" s="378"/>
      <c r="J32" s="378"/>
      <c r="K32" s="378"/>
      <c r="L32" s="378"/>
      <c r="M32" s="378"/>
      <c r="N32" s="378"/>
      <c r="O32" s="378"/>
      <c r="P32" s="378"/>
      <c r="Q32" s="378"/>
      <c r="R32" s="378"/>
      <c r="S32" s="378"/>
      <c r="U32" s="379" t="s">
        <v>182</v>
      </c>
      <c r="V32" s="379"/>
      <c r="W32" s="379"/>
      <c r="X32" s="379"/>
      <c r="Y32" s="379"/>
      <c r="Z32" s="379"/>
      <c r="AA32" s="379"/>
      <c r="AB32" s="379"/>
      <c r="AC32" s="379"/>
      <c r="AD32" s="379"/>
      <c r="AE32" s="379"/>
      <c r="AF32" s="379"/>
      <c r="AG32" s="379"/>
      <c r="AH32" s="379"/>
      <c r="AI32" s="379"/>
      <c r="AJ32" s="379"/>
      <c r="AK32" s="379"/>
      <c r="AM32" s="379" t="s">
        <v>183</v>
      </c>
      <c r="AN32" s="379"/>
      <c r="AO32" s="379"/>
      <c r="AP32" s="379"/>
      <c r="AQ32" s="379"/>
      <c r="AR32" s="379"/>
      <c r="AS32" s="379"/>
      <c r="AT32" s="379"/>
      <c r="AU32" s="379"/>
      <c r="AV32" s="379"/>
      <c r="AW32" s="379"/>
      <c r="AX32" s="379"/>
      <c r="AY32" s="379"/>
      <c r="AZ32" s="379"/>
      <c r="BA32" s="379"/>
      <c r="BB32" s="379"/>
      <c r="BC32" s="379"/>
      <c r="BE32" s="379" t="s">
        <v>184</v>
      </c>
      <c r="BF32" s="379"/>
      <c r="BG32" s="379"/>
      <c r="BH32" s="379"/>
      <c r="BI32" s="379"/>
      <c r="BJ32" s="379"/>
      <c r="BK32" s="379"/>
      <c r="BL32" s="379"/>
      <c r="BM32" s="379"/>
      <c r="BN32" s="379"/>
      <c r="BO32" s="379"/>
      <c r="BP32" s="379"/>
      <c r="BQ32" s="379"/>
      <c r="BR32" s="379"/>
      <c r="BS32" s="379"/>
      <c r="BT32" s="379"/>
      <c r="BU32" s="379"/>
      <c r="BW32" s="379" t="s">
        <v>185</v>
      </c>
      <c r="BX32" s="379"/>
      <c r="BY32" s="379"/>
      <c r="BZ32" s="379"/>
      <c r="CA32" s="379"/>
      <c r="CB32" s="379"/>
      <c r="CC32" s="379"/>
      <c r="CD32" s="379"/>
      <c r="CE32" s="379"/>
      <c r="CF32" s="379"/>
      <c r="CG32" s="379"/>
      <c r="CH32" s="379"/>
      <c r="CI32" s="379"/>
      <c r="CJ32" s="379"/>
      <c r="CK32" s="379"/>
      <c r="CL32" s="379"/>
      <c r="CM32" s="379"/>
      <c r="CO32" s="379" t="s">
        <v>186</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187</v>
      </c>
      <c r="D33" s="371"/>
      <c r="E33" s="370" t="s">
        <v>188</v>
      </c>
      <c r="F33" s="370"/>
      <c r="G33" s="370"/>
      <c r="H33" s="370"/>
      <c r="I33" s="370"/>
      <c r="J33" s="370"/>
      <c r="K33" s="370"/>
      <c r="L33" s="370"/>
      <c r="M33" s="370"/>
      <c r="N33" s="370"/>
      <c r="O33" s="370"/>
      <c r="P33" s="370"/>
      <c r="Q33" s="370"/>
      <c r="R33" s="370"/>
      <c r="S33" s="370"/>
      <c r="T33" s="194"/>
      <c r="U33" s="371" t="s">
        <v>187</v>
      </c>
      <c r="V33" s="371"/>
      <c r="W33" s="370" t="s">
        <v>188</v>
      </c>
      <c r="X33" s="370"/>
      <c r="Y33" s="370"/>
      <c r="Z33" s="370"/>
      <c r="AA33" s="370"/>
      <c r="AB33" s="370"/>
      <c r="AC33" s="370"/>
      <c r="AD33" s="370"/>
      <c r="AE33" s="370"/>
      <c r="AF33" s="370"/>
      <c r="AG33" s="370"/>
      <c r="AH33" s="370"/>
      <c r="AI33" s="370"/>
      <c r="AJ33" s="370"/>
      <c r="AK33" s="370"/>
      <c r="AL33" s="194"/>
      <c r="AM33" s="371" t="s">
        <v>187</v>
      </c>
      <c r="AN33" s="371"/>
      <c r="AO33" s="370" t="s">
        <v>188</v>
      </c>
      <c r="AP33" s="370"/>
      <c r="AQ33" s="370"/>
      <c r="AR33" s="370"/>
      <c r="AS33" s="370"/>
      <c r="AT33" s="370"/>
      <c r="AU33" s="370"/>
      <c r="AV33" s="370"/>
      <c r="AW33" s="370"/>
      <c r="AX33" s="370"/>
      <c r="AY33" s="370"/>
      <c r="AZ33" s="370"/>
      <c r="BA33" s="370"/>
      <c r="BB33" s="370"/>
      <c r="BC33" s="370"/>
      <c r="BD33" s="195"/>
      <c r="BE33" s="370" t="s">
        <v>189</v>
      </c>
      <c r="BF33" s="370"/>
      <c r="BG33" s="370" t="s">
        <v>190</v>
      </c>
      <c r="BH33" s="370"/>
      <c r="BI33" s="370"/>
      <c r="BJ33" s="370"/>
      <c r="BK33" s="370"/>
      <c r="BL33" s="370"/>
      <c r="BM33" s="370"/>
      <c r="BN33" s="370"/>
      <c r="BO33" s="370"/>
      <c r="BP33" s="370"/>
      <c r="BQ33" s="370"/>
      <c r="BR33" s="370"/>
      <c r="BS33" s="370"/>
      <c r="BT33" s="370"/>
      <c r="BU33" s="370"/>
      <c r="BV33" s="195"/>
      <c r="BW33" s="371" t="s">
        <v>189</v>
      </c>
      <c r="BX33" s="371"/>
      <c r="BY33" s="370" t="s">
        <v>191</v>
      </c>
      <c r="BZ33" s="370"/>
      <c r="CA33" s="370"/>
      <c r="CB33" s="370"/>
      <c r="CC33" s="370"/>
      <c r="CD33" s="370"/>
      <c r="CE33" s="370"/>
      <c r="CF33" s="370"/>
      <c r="CG33" s="370"/>
      <c r="CH33" s="370"/>
      <c r="CI33" s="370"/>
      <c r="CJ33" s="370"/>
      <c r="CK33" s="370"/>
      <c r="CL33" s="370"/>
      <c r="CM33" s="370"/>
      <c r="CN33" s="194"/>
      <c r="CO33" s="371" t="s">
        <v>187</v>
      </c>
      <c r="CP33" s="371"/>
      <c r="CQ33" s="370" t="s">
        <v>192</v>
      </c>
      <c r="CR33" s="370"/>
      <c r="CS33" s="370"/>
      <c r="CT33" s="370"/>
      <c r="CU33" s="370"/>
      <c r="CV33" s="370"/>
      <c r="CW33" s="370"/>
      <c r="CX33" s="370"/>
      <c r="CY33" s="370"/>
      <c r="CZ33" s="370"/>
      <c r="DA33" s="370"/>
      <c r="DB33" s="370"/>
      <c r="DC33" s="370"/>
      <c r="DD33" s="370"/>
      <c r="DE33" s="370"/>
      <c r="DF33" s="194"/>
      <c r="DG33" s="369" t="s">
        <v>193</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2</v>
      </c>
      <c r="V34" s="367"/>
      <c r="W34" s="368" t="str">
        <f>IF('各会計、関係団体の財政状況及び健全化判断比率'!B28="","",'各会計、関係団体の財政状況及び健全化判断比率'!B28)</f>
        <v>国民健康保険特別会計（事業勘定）</v>
      </c>
      <c r="X34" s="368"/>
      <c r="Y34" s="368"/>
      <c r="Z34" s="368"/>
      <c r="AA34" s="368"/>
      <c r="AB34" s="368"/>
      <c r="AC34" s="368"/>
      <c r="AD34" s="368"/>
      <c r="AE34" s="368"/>
      <c r="AF34" s="368"/>
      <c r="AG34" s="368"/>
      <c r="AH34" s="368"/>
      <c r="AI34" s="368"/>
      <c r="AJ34" s="368"/>
      <c r="AK34" s="368"/>
      <c r="AL34" s="169"/>
      <c r="AM34" s="367">
        <f>IF(AO34="","",MAX(C34:D43,U34:V43)+1)</f>
        <v>6</v>
      </c>
      <c r="AN34" s="367"/>
      <c r="AO34" s="368" t="str">
        <f>IF('各会計、関係団体の財政状況及び健全化判断比率'!B32="","",'各会計、関係団体の財政状況及び健全化判断比率'!B32)</f>
        <v>下水道事業会計</v>
      </c>
      <c r="AP34" s="368"/>
      <c r="AQ34" s="368"/>
      <c r="AR34" s="368"/>
      <c r="AS34" s="368"/>
      <c r="AT34" s="368"/>
      <c r="AU34" s="368"/>
      <c r="AV34" s="368"/>
      <c r="AW34" s="368"/>
      <c r="AX34" s="368"/>
      <c r="AY34" s="368"/>
      <c r="AZ34" s="368"/>
      <c r="BA34" s="368"/>
      <c r="BB34" s="368"/>
      <c r="BC34" s="368"/>
      <c r="BD34" s="169"/>
      <c r="BE34" s="367" t="str">
        <f>IF(BG34="","",MAX(C34:D43,U34:V43,AM34:AN43)+1)</f>
        <v/>
      </c>
      <c r="BF34" s="367"/>
      <c r="BG34" s="368"/>
      <c r="BH34" s="368"/>
      <c r="BI34" s="368"/>
      <c r="BJ34" s="368"/>
      <c r="BK34" s="368"/>
      <c r="BL34" s="368"/>
      <c r="BM34" s="368"/>
      <c r="BN34" s="368"/>
      <c r="BO34" s="368"/>
      <c r="BP34" s="368"/>
      <c r="BQ34" s="368"/>
      <c r="BR34" s="368"/>
      <c r="BS34" s="368"/>
      <c r="BT34" s="368"/>
      <c r="BU34" s="368"/>
      <c r="BV34" s="169"/>
      <c r="BW34" s="367">
        <f>IF(BY34="","",MAX(C34:D43,U34:V43,AM34:AN43,BE34:BF43)+1)</f>
        <v>7</v>
      </c>
      <c r="BX34" s="367"/>
      <c r="BY34" s="368" t="str">
        <f>IF('各会計、関係団体の財政状況及び健全化判断比率'!B68="","",'各会計、関係団体の財政状況及び健全化判断比率'!B68)</f>
        <v>大阪府後期高齢者医療連合（一般会計）</v>
      </c>
      <c r="BZ34" s="368"/>
      <c r="CA34" s="368"/>
      <c r="CB34" s="368"/>
      <c r="CC34" s="368"/>
      <c r="CD34" s="368"/>
      <c r="CE34" s="368"/>
      <c r="CF34" s="368"/>
      <c r="CG34" s="368"/>
      <c r="CH34" s="368"/>
      <c r="CI34" s="368"/>
      <c r="CJ34" s="368"/>
      <c r="CK34" s="368"/>
      <c r="CL34" s="368"/>
      <c r="CM34" s="368"/>
      <c r="CN34" s="169"/>
      <c r="CO34" s="367">
        <f>IF(CQ34="","",MAX(C34:D43,U34:V43,AM34:AN43,BE34:BF43,BW34:BX43)+1)</f>
        <v>14</v>
      </c>
      <c r="CP34" s="367"/>
      <c r="CQ34" s="368" t="str">
        <f>IF('各会計、関係団体の財政状況及び健全化判断比率'!BS7="","",'各会計、関係団体の財政状況及び健全化判断比率'!BS7)</f>
        <v>千早赤阪楠公史跡保存会</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69"/>
      <c r="U35" s="367">
        <f>IF(W35="","",U34+1)</f>
        <v>3</v>
      </c>
      <c r="V35" s="367"/>
      <c r="W35" s="368" t="str">
        <f>IF('各会計、関係団体の財政状況及び健全化判断比率'!B29="","",'各会計、関係団体の財政状況及び健全化判断比率'!B29)</f>
        <v>国民健康保険特別会計（施設勘定）</v>
      </c>
      <c r="X35" s="368"/>
      <c r="Y35" s="368"/>
      <c r="Z35" s="368"/>
      <c r="AA35" s="368"/>
      <c r="AB35" s="368"/>
      <c r="AC35" s="368"/>
      <c r="AD35" s="368"/>
      <c r="AE35" s="368"/>
      <c r="AF35" s="368"/>
      <c r="AG35" s="368"/>
      <c r="AH35" s="368"/>
      <c r="AI35" s="368"/>
      <c r="AJ35" s="368"/>
      <c r="AK35" s="368"/>
      <c r="AL35" s="169"/>
      <c r="AM35" s="367" t="str">
        <f t="shared" ref="AM35:AM43" si="0">IF(AO35="","",AM34+1)</f>
        <v/>
      </c>
      <c r="AN35" s="367"/>
      <c r="AO35" s="368"/>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8</v>
      </c>
      <c r="BX35" s="367"/>
      <c r="BY35" s="368" t="str">
        <f>IF('各会計、関係団体の財政状況及び健全化判断比率'!B69="","",'各会計、関係団体の財政状況及び健全化判断比率'!B69)</f>
        <v>大阪府後期高齢者医療後期連合（後期高齢者医療特別会計）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4</v>
      </c>
      <c r="V36" s="367"/>
      <c r="W36" s="368" t="str">
        <f>IF('各会計、関係団体の財政状況及び健全化判断比率'!B30="","",'各会計、関係団体の財政状況及び健全化判断比率'!B30)</f>
        <v>介護保険特別会計</v>
      </c>
      <c r="X36" s="368"/>
      <c r="Y36" s="368"/>
      <c r="Z36" s="368"/>
      <c r="AA36" s="368"/>
      <c r="AB36" s="368"/>
      <c r="AC36" s="368"/>
      <c r="AD36" s="368"/>
      <c r="AE36" s="368"/>
      <c r="AF36" s="368"/>
      <c r="AG36" s="368"/>
      <c r="AH36" s="368"/>
      <c r="AI36" s="368"/>
      <c r="AJ36" s="368"/>
      <c r="AK36" s="368"/>
      <c r="AL36" s="169"/>
      <c r="AM36" s="367" t="str">
        <f t="shared" si="0"/>
        <v/>
      </c>
      <c r="AN36" s="367"/>
      <c r="AO36" s="368"/>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9</v>
      </c>
      <c r="BX36" s="367"/>
      <c r="BY36" s="368" t="str">
        <f>IF('各会計、関係団体の財政状況及び健全化判断比率'!B70="","",'各会計、関係団体の財政状況及び健全化判断比率'!B70)</f>
        <v>大阪広域水道企業団水道事業会計（水道用水供給事業）</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5</v>
      </c>
      <c r="V37" s="367"/>
      <c r="W37" s="368" t="str">
        <f>IF('各会計、関係団体の財政状況及び健全化判断比率'!B31="","",'各会計、関係団体の財政状況及び健全化判断比率'!B31)</f>
        <v>後期高齢者医療特別会計</v>
      </c>
      <c r="X37" s="368"/>
      <c r="Y37" s="368"/>
      <c r="Z37" s="368"/>
      <c r="AA37" s="368"/>
      <c r="AB37" s="368"/>
      <c r="AC37" s="368"/>
      <c r="AD37" s="368"/>
      <c r="AE37" s="368"/>
      <c r="AF37" s="368"/>
      <c r="AG37" s="368"/>
      <c r="AH37" s="368"/>
      <c r="AI37" s="368"/>
      <c r="AJ37" s="368"/>
      <c r="AK37" s="368"/>
      <c r="AL37" s="169"/>
      <c r="AM37" s="367" t="str">
        <f t="shared" si="0"/>
        <v/>
      </c>
      <c r="AN37" s="367"/>
      <c r="AO37" s="368"/>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10</v>
      </c>
      <c r="BX37" s="367"/>
      <c r="BY37" s="368" t="str">
        <f>IF('各会計、関係団体の財政状況及び健全化判断比率'!B71="","",'各会計、関係団体の財政状況及び健全化判断比率'!B71)</f>
        <v>大阪広域水道企業団水道事業会計（市町村域水道事業）千早赤阪水道事業</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11</v>
      </c>
      <c r="BX38" s="367"/>
      <c r="BY38" s="368" t="str">
        <f>IF('各会計、関係団体の財政状況及び健全化判断比率'!B72="","",'各会計、関係団体の財政状況及び健全化判断比率'!B72)</f>
        <v>大阪広域水道企業団（工業用水道事業会計）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12</v>
      </c>
      <c r="BX39" s="367"/>
      <c r="BY39" s="368" t="str">
        <f>IF('各会計、関係団体の財政状況及び健全化判断比率'!B73="","",'各会計、関係団体の財政状況及び健全化判断比率'!B73)</f>
        <v>南河内環境事業組合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13</v>
      </c>
      <c r="BX40" s="367"/>
      <c r="BY40" s="368" t="str">
        <f>IF('各会計、関係団体の財政状況及び健全化判断比率'!B74="","",'各会計、関係団体の財政状況及び健全化判断比率'!B74)</f>
        <v>大阪南消防組合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194</v>
      </c>
      <c r="E46" s="364" t="s">
        <v>195</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196</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197</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198</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199</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200</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201</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202</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Zq/gwfyNq2VS+GfAzdFvl4UlI8zwt3Yo50h0rvLIzwGNFnjHLbEsY7g8OObM7v4E1tUvKeXzq1LwgZTVDarujw==" saltValue="3IpbWPYfjDkN6b4OUZWL6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1"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51" t="s">
        <v>530</v>
      </c>
      <c r="D34" s="1151"/>
      <c r="E34" s="1152"/>
      <c r="F34" s="32">
        <v>1.07</v>
      </c>
      <c r="G34" s="33">
        <v>4.6900000000000004</v>
      </c>
      <c r="H34" s="33">
        <v>3.42</v>
      </c>
      <c r="I34" s="33">
        <v>8.34</v>
      </c>
      <c r="J34" s="34">
        <v>8.8699999999999992</v>
      </c>
      <c r="K34" s="22"/>
      <c r="L34" s="22"/>
      <c r="M34" s="22"/>
      <c r="N34" s="22"/>
      <c r="O34" s="22"/>
      <c r="P34" s="22"/>
    </row>
    <row r="35" spans="1:16" ht="39" customHeight="1" x14ac:dyDescent="0.15">
      <c r="A35" s="22"/>
      <c r="B35" s="35"/>
      <c r="C35" s="1145" t="s">
        <v>531</v>
      </c>
      <c r="D35" s="1146"/>
      <c r="E35" s="1147"/>
      <c r="F35" s="36" t="s">
        <v>487</v>
      </c>
      <c r="G35" s="37" t="s">
        <v>487</v>
      </c>
      <c r="H35" s="37" t="s">
        <v>487</v>
      </c>
      <c r="I35" s="37" t="s">
        <v>487</v>
      </c>
      <c r="J35" s="38">
        <v>1.67</v>
      </c>
      <c r="K35" s="22"/>
      <c r="L35" s="22"/>
      <c r="M35" s="22"/>
      <c r="N35" s="22"/>
      <c r="O35" s="22"/>
      <c r="P35" s="22"/>
    </row>
    <row r="36" spans="1:16" ht="39" customHeight="1" x14ac:dyDescent="0.15">
      <c r="A36" s="22"/>
      <c r="B36" s="35"/>
      <c r="C36" s="1145" t="s">
        <v>532</v>
      </c>
      <c r="D36" s="1146"/>
      <c r="E36" s="1147"/>
      <c r="F36" s="36">
        <v>0.7</v>
      </c>
      <c r="G36" s="37">
        <v>1.06</v>
      </c>
      <c r="H36" s="37">
        <v>0.21</v>
      </c>
      <c r="I36" s="37">
        <v>0.16</v>
      </c>
      <c r="J36" s="38">
        <v>0.37</v>
      </c>
      <c r="K36" s="22"/>
      <c r="L36" s="22"/>
      <c r="M36" s="22"/>
      <c r="N36" s="22"/>
      <c r="O36" s="22"/>
      <c r="P36" s="22"/>
    </row>
    <row r="37" spans="1:16" ht="39" customHeight="1" x14ac:dyDescent="0.15">
      <c r="A37" s="22"/>
      <c r="B37" s="35"/>
      <c r="C37" s="1145" t="s">
        <v>533</v>
      </c>
      <c r="D37" s="1146"/>
      <c r="E37" s="1147"/>
      <c r="F37" s="36">
        <v>0.13</v>
      </c>
      <c r="G37" s="37">
        <v>0.23</v>
      </c>
      <c r="H37" s="37">
        <v>0.25</v>
      </c>
      <c r="I37" s="37">
        <v>0.08</v>
      </c>
      <c r="J37" s="38">
        <v>0.03</v>
      </c>
      <c r="K37" s="22"/>
      <c r="L37" s="22"/>
      <c r="M37" s="22"/>
      <c r="N37" s="22"/>
      <c r="O37" s="22"/>
      <c r="P37" s="22"/>
    </row>
    <row r="38" spans="1:16" ht="39" customHeight="1" x14ac:dyDescent="0.15">
      <c r="A38" s="22"/>
      <c r="B38" s="35"/>
      <c r="C38" s="1145" t="s">
        <v>534</v>
      </c>
      <c r="D38" s="1146"/>
      <c r="E38" s="1147"/>
      <c r="F38" s="36">
        <v>0</v>
      </c>
      <c r="G38" s="37">
        <v>0</v>
      </c>
      <c r="H38" s="37">
        <v>0.02</v>
      </c>
      <c r="I38" s="37">
        <v>0.01</v>
      </c>
      <c r="J38" s="38">
        <v>0</v>
      </c>
      <c r="K38" s="22"/>
      <c r="L38" s="22"/>
      <c r="M38" s="22"/>
      <c r="N38" s="22"/>
      <c r="O38" s="22"/>
      <c r="P38" s="22"/>
    </row>
    <row r="39" spans="1:16" ht="39" customHeight="1" x14ac:dyDescent="0.15">
      <c r="A39" s="22"/>
      <c r="B39" s="35"/>
      <c r="C39" s="1145" t="s">
        <v>535</v>
      </c>
      <c r="D39" s="1146"/>
      <c r="E39" s="1147"/>
      <c r="F39" s="36">
        <v>0</v>
      </c>
      <c r="G39" s="37">
        <v>0</v>
      </c>
      <c r="H39" s="37">
        <v>0</v>
      </c>
      <c r="I39" s="37">
        <v>0</v>
      </c>
      <c r="J39" s="38">
        <v>0</v>
      </c>
      <c r="K39" s="22"/>
      <c r="L39" s="22"/>
      <c r="M39" s="22"/>
      <c r="N39" s="22"/>
      <c r="O39" s="22"/>
      <c r="P39" s="22"/>
    </row>
    <row r="40" spans="1:16" ht="39" customHeight="1" x14ac:dyDescent="0.15">
      <c r="A40" s="22"/>
      <c r="B40" s="35"/>
      <c r="C40" s="1145"/>
      <c r="D40" s="1146"/>
      <c r="E40" s="1147"/>
      <c r="F40" s="36"/>
      <c r="G40" s="37"/>
      <c r="H40" s="37"/>
      <c r="I40" s="37"/>
      <c r="J40" s="38"/>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536</v>
      </c>
      <c r="D42" s="1146"/>
      <c r="E42" s="1147"/>
      <c r="F42" s="36" t="s">
        <v>487</v>
      </c>
      <c r="G42" s="37" t="s">
        <v>487</v>
      </c>
      <c r="H42" s="37" t="s">
        <v>487</v>
      </c>
      <c r="I42" s="37" t="s">
        <v>487</v>
      </c>
      <c r="J42" s="38" t="s">
        <v>487</v>
      </c>
      <c r="K42" s="22"/>
      <c r="L42" s="22"/>
      <c r="M42" s="22"/>
      <c r="N42" s="22"/>
      <c r="O42" s="22"/>
      <c r="P42" s="22"/>
    </row>
    <row r="43" spans="1:16" ht="39" customHeight="1" thickBot="1" x14ac:dyDescent="0.2">
      <c r="A43" s="22"/>
      <c r="B43" s="40"/>
      <c r="C43" s="1148" t="s">
        <v>537</v>
      </c>
      <c r="D43" s="1149"/>
      <c r="E43" s="1150"/>
      <c r="F43" s="41">
        <v>0</v>
      </c>
      <c r="G43" s="42">
        <v>0</v>
      </c>
      <c r="H43" s="42">
        <v>0</v>
      </c>
      <c r="I43" s="42">
        <v>0</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rZjdvJCDyOMIFIh3JoF1NaNk7dNBxn1j9jS0pf7HsRduoyuImjjQoPrcUTw8OSxZlTnnZN/eEKrFtG+nrYmP8A==" saltValue="ufBrSUr2mjkKBh6ZXdrKW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334</v>
      </c>
      <c r="L45" s="60">
        <v>346</v>
      </c>
      <c r="M45" s="60">
        <v>365</v>
      </c>
      <c r="N45" s="60">
        <v>363</v>
      </c>
      <c r="O45" s="61">
        <v>379</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15">
      <c r="A48" s="48"/>
      <c r="B48" s="1178"/>
      <c r="C48" s="1179"/>
      <c r="D48" s="62"/>
      <c r="E48" s="1155" t="s">
        <v>13</v>
      </c>
      <c r="F48" s="1155"/>
      <c r="G48" s="1155"/>
      <c r="H48" s="1155"/>
      <c r="I48" s="1155"/>
      <c r="J48" s="1156"/>
      <c r="K48" s="63">
        <v>71</v>
      </c>
      <c r="L48" s="64">
        <v>73</v>
      </c>
      <c r="M48" s="64">
        <v>59</v>
      </c>
      <c r="N48" s="64">
        <v>29</v>
      </c>
      <c r="O48" s="65">
        <v>85</v>
      </c>
      <c r="P48" s="48"/>
      <c r="Q48" s="48"/>
      <c r="R48" s="48"/>
      <c r="S48" s="48"/>
      <c r="T48" s="48"/>
      <c r="U48" s="48"/>
    </row>
    <row r="49" spans="1:21" ht="30.75" customHeight="1" x14ac:dyDescent="0.15">
      <c r="A49" s="48"/>
      <c r="B49" s="1178"/>
      <c r="C49" s="1179"/>
      <c r="D49" s="62"/>
      <c r="E49" s="1155" t="s">
        <v>14</v>
      </c>
      <c r="F49" s="1155"/>
      <c r="G49" s="1155"/>
      <c r="H49" s="1155"/>
      <c r="I49" s="1155"/>
      <c r="J49" s="1156"/>
      <c r="K49" s="63">
        <v>3</v>
      </c>
      <c r="L49" s="64">
        <v>5</v>
      </c>
      <c r="M49" s="64">
        <v>10</v>
      </c>
      <c r="N49" s="64">
        <v>12</v>
      </c>
      <c r="O49" s="65">
        <v>33</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15">
      <c r="A51" s="48"/>
      <c r="B51" s="1180"/>
      <c r="C51" s="1181"/>
      <c r="D51" s="66"/>
      <c r="E51" s="1155" t="s">
        <v>16</v>
      </c>
      <c r="F51" s="1155"/>
      <c r="G51" s="1155"/>
      <c r="H51" s="1155"/>
      <c r="I51" s="1155"/>
      <c r="J51" s="1156"/>
      <c r="K51" s="63" t="s">
        <v>487</v>
      </c>
      <c r="L51" s="64" t="s">
        <v>487</v>
      </c>
      <c r="M51" s="64" t="s">
        <v>487</v>
      </c>
      <c r="N51" s="64" t="s">
        <v>487</v>
      </c>
      <c r="O51" s="65" t="s">
        <v>487</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274</v>
      </c>
      <c r="L52" s="64">
        <v>235</v>
      </c>
      <c r="M52" s="64">
        <v>293</v>
      </c>
      <c r="N52" s="64">
        <v>301</v>
      </c>
      <c r="O52" s="65">
        <v>307</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134</v>
      </c>
      <c r="L53" s="69">
        <v>189</v>
      </c>
      <c r="M53" s="69">
        <v>141</v>
      </c>
      <c r="N53" s="69">
        <v>103</v>
      </c>
      <c r="O53" s="70">
        <v>190</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538</v>
      </c>
      <c r="L57" s="81" t="s">
        <v>539</v>
      </c>
      <c r="M57" s="81" t="s">
        <v>540</v>
      </c>
      <c r="N57" s="81" t="s">
        <v>541</v>
      </c>
      <c r="O57" s="82" t="s">
        <v>542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G+w6+RB9ozEtxgXUz8Z+Evm5hktbM2dPZ0tswm/1WupLVBTCDnnSp+x2/lVvh7q2HgP/uiWYUpNFzc8960J5cA==" saltValue="FicHXEOqfgmOVuaa5rTxH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196" t="s">
        <v>30</v>
      </c>
      <c r="C41" s="1197"/>
      <c r="D41" s="105"/>
      <c r="E41" s="1198" t="s">
        <v>31</v>
      </c>
      <c r="F41" s="1198"/>
      <c r="G41" s="1198"/>
      <c r="H41" s="1199"/>
      <c r="I41" s="343">
        <v>3518</v>
      </c>
      <c r="J41" s="344">
        <v>3342</v>
      </c>
      <c r="K41" s="344">
        <v>3521</v>
      </c>
      <c r="L41" s="344">
        <v>3693</v>
      </c>
      <c r="M41" s="345">
        <v>3449</v>
      </c>
    </row>
    <row r="42" spans="2:13" ht="27.75" customHeight="1" x14ac:dyDescent="0.15">
      <c r="B42" s="1186"/>
      <c r="C42" s="1187"/>
      <c r="D42" s="106"/>
      <c r="E42" s="1190" t="s">
        <v>32</v>
      </c>
      <c r="F42" s="1190"/>
      <c r="G42" s="1190"/>
      <c r="H42" s="1191"/>
      <c r="I42" s="346" t="s">
        <v>487</v>
      </c>
      <c r="J42" s="347" t="s">
        <v>487</v>
      </c>
      <c r="K42" s="347" t="s">
        <v>487</v>
      </c>
      <c r="L42" s="347" t="s">
        <v>487</v>
      </c>
      <c r="M42" s="348" t="s">
        <v>487</v>
      </c>
    </row>
    <row r="43" spans="2:13" ht="27.75" customHeight="1" x14ac:dyDescent="0.15">
      <c r="B43" s="1186"/>
      <c r="C43" s="1187"/>
      <c r="D43" s="106"/>
      <c r="E43" s="1190" t="s">
        <v>33</v>
      </c>
      <c r="F43" s="1190"/>
      <c r="G43" s="1190"/>
      <c r="H43" s="1191"/>
      <c r="I43" s="346">
        <v>849</v>
      </c>
      <c r="J43" s="347">
        <v>806</v>
      </c>
      <c r="K43" s="347">
        <v>731</v>
      </c>
      <c r="L43" s="347">
        <v>536</v>
      </c>
      <c r="M43" s="348">
        <v>509</v>
      </c>
    </row>
    <row r="44" spans="2:13" ht="27.75" customHeight="1" x14ac:dyDescent="0.15">
      <c r="B44" s="1186"/>
      <c r="C44" s="1187"/>
      <c r="D44" s="106"/>
      <c r="E44" s="1190" t="s">
        <v>34</v>
      </c>
      <c r="F44" s="1190"/>
      <c r="G44" s="1190"/>
      <c r="H44" s="1191"/>
      <c r="I44" s="346">
        <v>169</v>
      </c>
      <c r="J44" s="347">
        <v>232</v>
      </c>
      <c r="K44" s="347">
        <v>226</v>
      </c>
      <c r="L44" s="347">
        <v>219</v>
      </c>
      <c r="M44" s="348">
        <v>354</v>
      </c>
    </row>
    <row r="45" spans="2:13" ht="27.75" customHeight="1" x14ac:dyDescent="0.15">
      <c r="B45" s="1186"/>
      <c r="C45" s="1187"/>
      <c r="D45" s="106"/>
      <c r="E45" s="1190" t="s">
        <v>35</v>
      </c>
      <c r="F45" s="1190"/>
      <c r="G45" s="1190"/>
      <c r="H45" s="1191"/>
      <c r="I45" s="346">
        <v>578</v>
      </c>
      <c r="J45" s="347">
        <v>588</v>
      </c>
      <c r="K45" s="347">
        <v>558</v>
      </c>
      <c r="L45" s="347">
        <v>579</v>
      </c>
      <c r="M45" s="348">
        <v>517</v>
      </c>
    </row>
    <row r="46" spans="2:13" ht="27.75" customHeight="1" x14ac:dyDescent="0.15">
      <c r="B46" s="1186"/>
      <c r="C46" s="1187"/>
      <c r="D46" s="107"/>
      <c r="E46" s="1190" t="s">
        <v>36</v>
      </c>
      <c r="F46" s="1190"/>
      <c r="G46" s="1190"/>
      <c r="H46" s="1191"/>
      <c r="I46" s="346" t="s">
        <v>487</v>
      </c>
      <c r="J46" s="347" t="s">
        <v>487</v>
      </c>
      <c r="K46" s="347" t="s">
        <v>487</v>
      </c>
      <c r="L46" s="347" t="s">
        <v>487</v>
      </c>
      <c r="M46" s="348" t="s">
        <v>487</v>
      </c>
    </row>
    <row r="47" spans="2:13" ht="27.75" customHeight="1" x14ac:dyDescent="0.15">
      <c r="B47" s="1186"/>
      <c r="C47" s="1187"/>
      <c r="D47" s="108"/>
      <c r="E47" s="1200" t="s">
        <v>37</v>
      </c>
      <c r="F47" s="1201"/>
      <c r="G47" s="1201"/>
      <c r="H47" s="1202"/>
      <c r="I47" s="346" t="s">
        <v>487</v>
      </c>
      <c r="J47" s="347" t="s">
        <v>487</v>
      </c>
      <c r="K47" s="347" t="s">
        <v>487</v>
      </c>
      <c r="L47" s="347" t="s">
        <v>487</v>
      </c>
      <c r="M47" s="348" t="s">
        <v>487</v>
      </c>
    </row>
    <row r="48" spans="2:13" ht="27.75" customHeight="1" x14ac:dyDescent="0.15">
      <c r="B48" s="1186"/>
      <c r="C48" s="1187"/>
      <c r="D48" s="106"/>
      <c r="E48" s="1190" t="s">
        <v>38</v>
      </c>
      <c r="F48" s="1190"/>
      <c r="G48" s="1190"/>
      <c r="H48" s="1191"/>
      <c r="I48" s="346" t="s">
        <v>487</v>
      </c>
      <c r="J48" s="347" t="s">
        <v>487</v>
      </c>
      <c r="K48" s="347" t="s">
        <v>487</v>
      </c>
      <c r="L48" s="347" t="s">
        <v>487</v>
      </c>
      <c r="M48" s="348" t="s">
        <v>487</v>
      </c>
    </row>
    <row r="49" spans="2:13" ht="27.75" customHeight="1" x14ac:dyDescent="0.15">
      <c r="B49" s="1188"/>
      <c r="C49" s="1189"/>
      <c r="D49" s="106"/>
      <c r="E49" s="1190" t="s">
        <v>39</v>
      </c>
      <c r="F49" s="1190"/>
      <c r="G49" s="1190"/>
      <c r="H49" s="1191"/>
      <c r="I49" s="346" t="s">
        <v>487</v>
      </c>
      <c r="J49" s="347" t="s">
        <v>487</v>
      </c>
      <c r="K49" s="347" t="s">
        <v>487</v>
      </c>
      <c r="L49" s="347" t="s">
        <v>487</v>
      </c>
      <c r="M49" s="348" t="s">
        <v>487</v>
      </c>
    </row>
    <row r="50" spans="2:13" ht="27.75" customHeight="1" x14ac:dyDescent="0.15">
      <c r="B50" s="1184" t="s">
        <v>40</v>
      </c>
      <c r="C50" s="1185"/>
      <c r="D50" s="109"/>
      <c r="E50" s="1190" t="s">
        <v>41</v>
      </c>
      <c r="F50" s="1190"/>
      <c r="G50" s="1190"/>
      <c r="H50" s="1191"/>
      <c r="I50" s="346">
        <v>2364</v>
      </c>
      <c r="J50" s="347">
        <v>2425</v>
      </c>
      <c r="K50" s="347">
        <v>2576</v>
      </c>
      <c r="L50" s="347">
        <v>2302</v>
      </c>
      <c r="M50" s="348">
        <v>2322</v>
      </c>
    </row>
    <row r="51" spans="2:13" ht="27.75" customHeight="1" x14ac:dyDescent="0.15">
      <c r="B51" s="1186"/>
      <c r="C51" s="1187"/>
      <c r="D51" s="106"/>
      <c r="E51" s="1190" t="s">
        <v>42</v>
      </c>
      <c r="F51" s="1190"/>
      <c r="G51" s="1190"/>
      <c r="H51" s="1191"/>
      <c r="I51" s="346" t="s">
        <v>487</v>
      </c>
      <c r="J51" s="347" t="s">
        <v>487</v>
      </c>
      <c r="K51" s="347" t="s">
        <v>487</v>
      </c>
      <c r="L51" s="347" t="s">
        <v>487</v>
      </c>
      <c r="M51" s="348" t="s">
        <v>487</v>
      </c>
    </row>
    <row r="52" spans="2:13" ht="27.75" customHeight="1" x14ac:dyDescent="0.15">
      <c r="B52" s="1188"/>
      <c r="C52" s="1189"/>
      <c r="D52" s="106"/>
      <c r="E52" s="1190" t="s">
        <v>43</v>
      </c>
      <c r="F52" s="1190"/>
      <c r="G52" s="1190"/>
      <c r="H52" s="1191"/>
      <c r="I52" s="346">
        <v>3242</v>
      </c>
      <c r="J52" s="347">
        <v>3165</v>
      </c>
      <c r="K52" s="347">
        <v>3212</v>
      </c>
      <c r="L52" s="347">
        <v>3199</v>
      </c>
      <c r="M52" s="348">
        <v>3000</v>
      </c>
    </row>
    <row r="53" spans="2:13" ht="27.75" customHeight="1" thickBot="1" x14ac:dyDescent="0.2">
      <c r="B53" s="1192" t="s">
        <v>19</v>
      </c>
      <c r="C53" s="1193"/>
      <c r="D53" s="110"/>
      <c r="E53" s="1194" t="s">
        <v>44</v>
      </c>
      <c r="F53" s="1194"/>
      <c r="G53" s="1194"/>
      <c r="H53" s="1195"/>
      <c r="I53" s="349">
        <v>-491</v>
      </c>
      <c r="J53" s="350">
        <v>-622</v>
      </c>
      <c r="K53" s="350">
        <v>-752</v>
      </c>
      <c r="L53" s="350">
        <v>-475</v>
      </c>
      <c r="M53" s="351">
        <v>-493</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ld7MKdup3RLDJ1vyTrAYJSSASSZsLDhS1d0c64Wip7v5Lp4wHjghe4OvijQ1fUPM13bmLlY/19plpQm2jBHBAg==" saltValue="SzaXsYlfqOH1PbLGoTUMT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11" t="s">
        <v>46</v>
      </c>
      <c r="D55" s="1211"/>
      <c r="E55" s="1212"/>
      <c r="F55" s="352">
        <v>1103</v>
      </c>
      <c r="G55" s="352">
        <v>1255</v>
      </c>
      <c r="H55" s="353">
        <v>1355</v>
      </c>
    </row>
    <row r="56" spans="2:8" ht="52.5" customHeight="1" x14ac:dyDescent="0.15">
      <c r="B56" s="122"/>
      <c r="C56" s="1213" t="s">
        <v>47</v>
      </c>
      <c r="D56" s="1213"/>
      <c r="E56" s="1214"/>
      <c r="F56" s="354">
        <v>252</v>
      </c>
      <c r="G56" s="354">
        <v>245</v>
      </c>
      <c r="H56" s="355">
        <v>245</v>
      </c>
    </row>
    <row r="57" spans="2:8" ht="53.25" customHeight="1" x14ac:dyDescent="0.15">
      <c r="B57" s="122"/>
      <c r="C57" s="1215" t="s">
        <v>48</v>
      </c>
      <c r="D57" s="1215"/>
      <c r="E57" s="1216"/>
      <c r="F57" s="356">
        <v>1014</v>
      </c>
      <c r="G57" s="356">
        <v>943</v>
      </c>
      <c r="H57" s="357">
        <v>904</v>
      </c>
    </row>
    <row r="58" spans="2:8" ht="45.75" customHeight="1" x14ac:dyDescent="0.15">
      <c r="B58" s="123"/>
      <c r="C58" s="1203" t="s">
        <v>545</v>
      </c>
      <c r="D58" s="1204"/>
      <c r="E58" s="1205"/>
      <c r="F58" s="358">
        <v>895</v>
      </c>
      <c r="G58" s="358">
        <v>821</v>
      </c>
      <c r="H58" s="359">
        <v>818</v>
      </c>
    </row>
    <row r="59" spans="2:8" ht="45.75" customHeight="1" x14ac:dyDescent="0.15">
      <c r="B59" s="123"/>
      <c r="C59" s="1203" t="s">
        <v>546</v>
      </c>
      <c r="D59" s="1204"/>
      <c r="E59" s="1205"/>
      <c r="F59" s="358">
        <v>82</v>
      </c>
      <c r="G59" s="358">
        <v>63</v>
      </c>
      <c r="H59" s="359">
        <v>48</v>
      </c>
    </row>
    <row r="60" spans="2:8" ht="45.75" customHeight="1" x14ac:dyDescent="0.15">
      <c r="B60" s="123"/>
      <c r="C60" s="1203" t="s">
        <v>547</v>
      </c>
      <c r="D60" s="1204"/>
      <c r="E60" s="1205"/>
      <c r="F60" s="358">
        <v>25</v>
      </c>
      <c r="G60" s="358">
        <v>25</v>
      </c>
      <c r="H60" s="359">
        <v>25</v>
      </c>
    </row>
    <row r="61" spans="2:8" ht="45.75" customHeight="1" x14ac:dyDescent="0.15">
      <c r="B61" s="123"/>
      <c r="C61" s="1203" t="s">
        <v>548</v>
      </c>
      <c r="D61" s="1204"/>
      <c r="E61" s="1205"/>
      <c r="F61" s="358">
        <v>11</v>
      </c>
      <c r="G61" s="358">
        <v>10</v>
      </c>
      <c r="H61" s="359">
        <v>13</v>
      </c>
    </row>
    <row r="62" spans="2:8" ht="45.75" customHeight="1" thickBot="1" x14ac:dyDescent="0.2">
      <c r="B62" s="124"/>
      <c r="C62" s="1206" t="s">
        <v>549</v>
      </c>
      <c r="D62" s="1207"/>
      <c r="E62" s="1208"/>
      <c r="F62" s="360">
        <v>0</v>
      </c>
      <c r="G62" s="360">
        <v>23</v>
      </c>
      <c r="H62" s="361">
        <v>0</v>
      </c>
    </row>
    <row r="63" spans="2:8" ht="52.5" customHeight="1" thickBot="1" x14ac:dyDescent="0.2">
      <c r="B63" s="125"/>
      <c r="C63" s="1209" t="s">
        <v>49</v>
      </c>
      <c r="D63" s="1209"/>
      <c r="E63" s="1210"/>
      <c r="F63" s="362">
        <v>2369</v>
      </c>
      <c r="G63" s="362">
        <v>2443</v>
      </c>
      <c r="H63" s="363">
        <v>2505</v>
      </c>
    </row>
    <row r="64" spans="2:8" x14ac:dyDescent="0.15"/>
  </sheetData>
  <sheetProtection algorithmName="SHA-512" hashValue="8XUH9BeTP55/6mSSx4OmpQf2kAtJZsc5vIDQkA1auj3mVUfhpJKIOwAaQ6tFDDOwPSHSCqP+ZVdPM8gXVa7w5A==" saltValue="5cpwty94MZOlNBjVOCRZa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524</v>
      </c>
      <c r="G2" s="139"/>
      <c r="H2" s="140"/>
    </row>
    <row r="3" spans="1:8" x14ac:dyDescent="0.15">
      <c r="A3" s="136" t="s">
        <v>517</v>
      </c>
      <c r="B3" s="141"/>
      <c r="C3" s="142"/>
      <c r="D3" s="143">
        <v>32665</v>
      </c>
      <c r="E3" s="144"/>
      <c r="F3" s="145">
        <v>332350</v>
      </c>
      <c r="G3" s="146"/>
      <c r="H3" s="147"/>
    </row>
    <row r="4" spans="1:8" x14ac:dyDescent="0.15">
      <c r="A4" s="148"/>
      <c r="B4" s="149"/>
      <c r="C4" s="150"/>
      <c r="D4" s="151">
        <v>31861</v>
      </c>
      <c r="E4" s="152"/>
      <c r="F4" s="153">
        <v>200453</v>
      </c>
      <c r="G4" s="154"/>
      <c r="H4" s="155"/>
    </row>
    <row r="5" spans="1:8" x14ac:dyDescent="0.15">
      <c r="A5" s="136" t="s">
        <v>519</v>
      </c>
      <c r="B5" s="141"/>
      <c r="C5" s="142"/>
      <c r="D5" s="143">
        <v>39948</v>
      </c>
      <c r="E5" s="144"/>
      <c r="F5" s="145">
        <v>362690</v>
      </c>
      <c r="G5" s="146"/>
      <c r="H5" s="147"/>
    </row>
    <row r="6" spans="1:8" x14ac:dyDescent="0.15">
      <c r="A6" s="148"/>
      <c r="B6" s="149"/>
      <c r="C6" s="150"/>
      <c r="D6" s="151">
        <v>37345</v>
      </c>
      <c r="E6" s="152"/>
      <c r="F6" s="153">
        <v>172580</v>
      </c>
      <c r="G6" s="154"/>
      <c r="H6" s="155"/>
    </row>
    <row r="7" spans="1:8" x14ac:dyDescent="0.15">
      <c r="A7" s="136" t="s">
        <v>520</v>
      </c>
      <c r="B7" s="141"/>
      <c r="C7" s="142"/>
      <c r="D7" s="143">
        <v>129365</v>
      </c>
      <c r="E7" s="144"/>
      <c r="F7" s="145">
        <v>296093</v>
      </c>
      <c r="G7" s="146"/>
      <c r="H7" s="147"/>
    </row>
    <row r="8" spans="1:8" x14ac:dyDescent="0.15">
      <c r="A8" s="148"/>
      <c r="B8" s="149"/>
      <c r="C8" s="150"/>
      <c r="D8" s="151">
        <v>128869</v>
      </c>
      <c r="E8" s="152"/>
      <c r="F8" s="153">
        <v>140545</v>
      </c>
      <c r="G8" s="154"/>
      <c r="H8" s="155"/>
    </row>
    <row r="9" spans="1:8" x14ac:dyDescent="0.15">
      <c r="A9" s="136" t="s">
        <v>521</v>
      </c>
      <c r="B9" s="141"/>
      <c r="C9" s="142"/>
      <c r="D9" s="143">
        <v>115166</v>
      </c>
      <c r="E9" s="144"/>
      <c r="F9" s="145">
        <v>308655</v>
      </c>
      <c r="G9" s="146"/>
      <c r="H9" s="147"/>
    </row>
    <row r="10" spans="1:8" x14ac:dyDescent="0.15">
      <c r="A10" s="148"/>
      <c r="B10" s="149"/>
      <c r="C10" s="150"/>
      <c r="D10" s="151">
        <v>113568</v>
      </c>
      <c r="E10" s="152"/>
      <c r="F10" s="153">
        <v>169887</v>
      </c>
      <c r="G10" s="154"/>
      <c r="H10" s="155"/>
    </row>
    <row r="11" spans="1:8" x14ac:dyDescent="0.15">
      <c r="A11" s="136" t="s">
        <v>522</v>
      </c>
      <c r="B11" s="141"/>
      <c r="C11" s="142"/>
      <c r="D11" s="143">
        <v>18191</v>
      </c>
      <c r="E11" s="144"/>
      <c r="F11" s="145">
        <v>325476</v>
      </c>
      <c r="G11" s="146"/>
      <c r="H11" s="147"/>
    </row>
    <row r="12" spans="1:8" x14ac:dyDescent="0.15">
      <c r="A12" s="148"/>
      <c r="B12" s="149"/>
      <c r="C12" s="156"/>
      <c r="D12" s="151">
        <v>18191</v>
      </c>
      <c r="E12" s="152"/>
      <c r="F12" s="153">
        <v>190204</v>
      </c>
      <c r="G12" s="154"/>
      <c r="H12" s="155"/>
    </row>
    <row r="13" spans="1:8" x14ac:dyDescent="0.15">
      <c r="A13" s="136"/>
      <c r="B13" s="141"/>
      <c r="C13" s="157"/>
      <c r="D13" s="158">
        <v>67067</v>
      </c>
      <c r="E13" s="159"/>
      <c r="F13" s="160">
        <v>325053</v>
      </c>
      <c r="G13" s="161"/>
      <c r="H13" s="147"/>
    </row>
    <row r="14" spans="1:8" x14ac:dyDescent="0.15">
      <c r="A14" s="148"/>
      <c r="B14" s="149"/>
      <c r="C14" s="150"/>
      <c r="D14" s="151">
        <v>65967</v>
      </c>
      <c r="E14" s="152"/>
      <c r="F14" s="153">
        <v>174734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1.08</v>
      </c>
      <c r="C19" s="162">
        <f>ROUND(VALUE(SUBSTITUTE(実質収支比率等に係る経年分析!G$48,"▲","-")),2)</f>
        <v>4.6900000000000004</v>
      </c>
      <c r="D19" s="162">
        <f>ROUND(VALUE(SUBSTITUTE(実質収支比率等に係る経年分析!H$48,"▲","-")),2)</f>
        <v>3.42</v>
      </c>
      <c r="E19" s="162">
        <f>ROUND(VALUE(SUBSTITUTE(実質収支比率等に係る経年分析!I$48,"▲","-")),2)</f>
        <v>8.35</v>
      </c>
      <c r="F19" s="162">
        <f>ROUND(VALUE(SUBSTITUTE(実質収支比率等に係る経年分析!J$48,"▲","-")),2)</f>
        <v>8.8699999999999992</v>
      </c>
    </row>
    <row r="20" spans="1:11" x14ac:dyDescent="0.15">
      <c r="A20" s="162" t="s">
        <v>53</v>
      </c>
      <c r="B20" s="162">
        <f>ROUND(VALUE(SUBSTITUTE(実質収支比率等に係る経年分析!F$47,"▲","-")),2)</f>
        <v>43.29</v>
      </c>
      <c r="C20" s="162">
        <f>ROUND(VALUE(SUBSTITUTE(実質収支比率等に係る経年分析!G$47,"▲","-")),2)</f>
        <v>46.54</v>
      </c>
      <c r="D20" s="162">
        <f>ROUND(VALUE(SUBSTITUTE(実質収支比率等に係る経年分析!H$47,"▲","-")),2)</f>
        <v>48.99</v>
      </c>
      <c r="E20" s="162">
        <f>ROUND(VALUE(SUBSTITUTE(実質収支比率等に係る経年分析!I$47,"▲","-")),2)</f>
        <v>53.5</v>
      </c>
      <c r="F20" s="162">
        <f>ROUND(VALUE(SUBSTITUTE(実質収支比率等に係る経年分析!J$47,"▲","-")),2)</f>
        <v>57.38</v>
      </c>
    </row>
    <row r="21" spans="1:11" x14ac:dyDescent="0.15">
      <c r="A21" s="162" t="s">
        <v>54</v>
      </c>
      <c r="B21" s="162">
        <f>IF(ISNUMBER(VALUE(SUBSTITUTE(実質収支比率等に係る経年分析!F$49,"▲","-"))),ROUND(VALUE(SUBSTITUTE(実質収支比率等に係る経年分析!F$49,"▲","-")),2),NA())</f>
        <v>0.67</v>
      </c>
      <c r="C21" s="162">
        <f>IF(ISNUMBER(VALUE(SUBSTITUTE(実質収支比率等に係る経年分析!G$49,"▲","-"))),ROUND(VALUE(SUBSTITUTE(実質収支比率等に係る経年分析!G$49,"▲","-")),2),NA())</f>
        <v>10.49</v>
      </c>
      <c r="D21" s="162">
        <f>IF(ISNUMBER(VALUE(SUBSTITUTE(実質収支比率等に係る経年分析!H$49,"▲","-"))),ROUND(VALUE(SUBSTITUTE(実質収支比率等に係る経年分析!H$49,"▲","-")),2),NA())</f>
        <v>2.17</v>
      </c>
      <c r="E21" s="162">
        <f>IF(ISNUMBER(VALUE(SUBSTITUTE(実質収支比率等に係る経年分析!I$49,"▲","-"))),ROUND(VALUE(SUBSTITUTE(実質収支比率等に係る経年分析!I$49,"▲","-")),2),NA())</f>
        <v>11.86</v>
      </c>
      <c r="F21" s="162">
        <f>IF(ISNUMBER(VALUE(SUBSTITUTE(実質収支比率等に係る経年分析!J$49,"▲","-"))),ROUND(VALUE(SUBSTITUTE(実質収支比率等に係る経年分析!J$49,"▲","-")),2),NA())</f>
        <v>4.8</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e">
        <f>IF(連結実質赤字比率に係る赤字・黒字の構成分析!C$40="",NA(),連結実質赤字比率に係る赤字・黒字の構成分析!C$40)</f>
        <v>#N/A</v>
      </c>
      <c r="B30" s="163" t="e">
        <f>IF(ROUND(VALUE(SUBSTITUTE(連結実質赤字比率に係る赤字・黒字の構成分析!F$40,"▲", "-")), 2) &lt; 0, ABS(ROUND(VALUE(SUBSTITUTE(連結実質赤字比率に係る赤字・黒字の構成分析!F$40,"▲", "-")), 2)), NA())</f>
        <v>#VALUE!</v>
      </c>
      <c r="C30" s="163" t="e">
        <f>IF(ROUND(VALUE(SUBSTITUTE(連結実質赤字比率に係る赤字・黒字の構成分析!F$40,"▲", "-")), 2) &gt;= 0, ABS(ROUND(VALUE(SUBSTITUTE(連結実質赤字比率に係る赤字・黒字の構成分析!F$40,"▲", "-")), 2)), NA())</f>
        <v>#VALUE!</v>
      </c>
      <c r="D30" s="163" t="e">
        <f>IF(ROUND(VALUE(SUBSTITUTE(連結実質赤字比率に係る赤字・黒字の構成分析!G$40,"▲", "-")), 2) &lt; 0, ABS(ROUND(VALUE(SUBSTITUTE(連結実質赤字比率に係る赤字・黒字の構成分析!G$40,"▲", "-")), 2)), NA())</f>
        <v>#VALUE!</v>
      </c>
      <c r="E30" s="163" t="e">
        <f>IF(ROUND(VALUE(SUBSTITUTE(連結実質赤字比率に係る赤字・黒字の構成分析!G$40,"▲", "-")), 2) &gt;= 0, ABS(ROUND(VALUE(SUBSTITUTE(連結実質赤字比率に係る赤字・黒字の構成分析!G$40,"▲", "-")), 2)), NA())</f>
        <v>#VALUE!</v>
      </c>
      <c r="F30" s="163" t="e">
        <f>IF(ROUND(VALUE(SUBSTITUTE(連結実質赤字比率に係る赤字・黒字の構成分析!H$40,"▲", "-")), 2) &lt; 0, ABS(ROUND(VALUE(SUBSTITUTE(連結実質赤字比率に係る赤字・黒字の構成分析!H$40,"▲", "-")), 2)), NA())</f>
        <v>#VALUE!</v>
      </c>
      <c r="G30" s="163" t="e">
        <f>IF(ROUND(VALUE(SUBSTITUTE(連結実質赤字比率に係る赤字・黒字の構成分析!H$40,"▲", "-")), 2) &gt;= 0, ABS(ROUND(VALUE(SUBSTITUTE(連結実質赤字比率に係る赤字・黒字の構成分析!H$40,"▲", "-")), 2)), NA())</f>
        <v>#VALUE!</v>
      </c>
      <c r="H30" s="163" t="e">
        <f>IF(ROUND(VALUE(SUBSTITUTE(連結実質赤字比率に係る赤字・黒字の構成分析!I$40,"▲", "-")), 2) &lt; 0, ABS(ROUND(VALUE(SUBSTITUTE(連結実質赤字比率に係る赤字・黒字の構成分析!I$40,"▲", "-")), 2)), NA())</f>
        <v>#VALUE!</v>
      </c>
      <c r="I30" s="163" t="e">
        <f>IF(ROUND(VALUE(SUBSTITUTE(連結実質赤字比率に係る赤字・黒字の構成分析!I$40,"▲", "-")), 2) &gt;= 0, ABS(ROUND(VALUE(SUBSTITUTE(連結実質赤字比率に係る赤字・黒字の構成分析!I$40,"▲", "-")), 2)), NA())</f>
        <v>#VALUE!</v>
      </c>
      <c r="J30" s="163" t="e">
        <f>IF(ROUND(VALUE(SUBSTITUTE(連結実質赤字比率に係る赤字・黒字の構成分析!J$40,"▲", "-")), 2) &lt; 0, ABS(ROUND(VALUE(SUBSTITUTE(連結実質赤字比率に係る赤字・黒字の構成分析!J$40,"▲", "-")), 2)), NA())</f>
        <v>#VALUE!</v>
      </c>
      <c r="K30" s="163" t="e">
        <f>IF(ROUND(VALUE(SUBSTITUTE(連結実質赤字比率に係る赤字・黒字の構成分析!J$40,"▲", "-")), 2) &gt;= 0, ABS(ROUND(VALUE(SUBSTITUTE(連結実質赤字比率に係る赤字・黒字の構成分析!J$40,"▲", "-")), 2)), NA())</f>
        <v>#VALUE!</v>
      </c>
    </row>
    <row r="31" spans="1:11" x14ac:dyDescent="0.15">
      <c r="A31" s="163" t="str">
        <f>IF(連結実質赤字比率に係る赤字・黒字の構成分析!C$39="",NA(),連結実質赤字比率に係る赤字・黒字の構成分析!C$39)</f>
        <v>国民健康保険特別会計（施設勘定）</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v>
      </c>
    </row>
    <row r="32" spans="1:11" x14ac:dyDescent="0.15">
      <c r="A32" s="163" t="str">
        <f>IF(連結実質赤字比率に係る赤字・黒字の構成分析!C$38="",NA(),連結実質赤字比率に係る赤字・黒字の構成分析!C$38)</f>
        <v>後期高齢者医療特別会計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0.02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0.01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v>
      </c>
    </row>
    <row r="33" spans="1:16" x14ac:dyDescent="0.15">
      <c r="A33" s="163" t="str">
        <f>IF(連結実質赤字比率に係る赤字・黒字の構成分析!C$37="",NA(),連結実質赤字比率に係る赤字・黒字の構成分析!C$37)</f>
        <v>国民健康保険特別会計（事業勘定）</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0.13</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0.23</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0.25</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0.08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0.03</v>
      </c>
    </row>
    <row r="34" spans="1:16" x14ac:dyDescent="0.15">
      <c r="A34" s="163" t="str">
        <f>IF(連結実質赤字比率に係る赤字・黒字の構成分析!C$36="",NA(),連結実質赤字比率に係る赤字・黒字の構成分析!C$36)</f>
        <v>介護保険特別会計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0.7</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1.06</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0.21</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0.16</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0.37</v>
      </c>
    </row>
    <row r="35" spans="1:16" x14ac:dyDescent="0.15">
      <c r="A35" s="163" t="str">
        <f>IF(連結実質赤字比率に係る赤字・黒字の構成分析!C$35="",NA(),連結実質赤字比率に係る赤字・黒字の構成分析!C$35)</f>
        <v>下水道事業会計</v>
      </c>
      <c r="B35" s="163" t="e">
        <f>IF(ROUND(VALUE(SUBSTITUTE(連結実質赤字比率に係る赤字・黒字の構成分析!F$35,"▲", "-")), 2) &lt; 0, ABS(ROUND(VALUE(SUBSTITUTE(連結実質赤字比率に係る赤字・黒字の構成分析!F$35,"▲", "-")), 2)), NA())</f>
        <v>#VALUE!</v>
      </c>
      <c r="C35" s="163" t="e">
        <f>IF(ROUND(VALUE(SUBSTITUTE(連結実質赤字比率に係る赤字・黒字の構成分析!F$35,"▲", "-")), 2) &gt;= 0, ABS(ROUND(VALUE(SUBSTITUTE(連結実質赤字比率に係る赤字・黒字の構成分析!F$35,"▲", "-")), 2)), NA())</f>
        <v>#VALUE!</v>
      </c>
      <c r="D35" s="163" t="e">
        <f>IF(ROUND(VALUE(SUBSTITUTE(連結実質赤字比率に係る赤字・黒字の構成分析!G$35,"▲", "-")), 2) &lt; 0, ABS(ROUND(VALUE(SUBSTITUTE(連結実質赤字比率に係る赤字・黒字の構成分析!G$35,"▲", "-")), 2)), NA())</f>
        <v>#VALUE!</v>
      </c>
      <c r="E35" s="163" t="e">
        <f>IF(ROUND(VALUE(SUBSTITUTE(連結実質赤字比率に係る赤字・黒字の構成分析!G$35,"▲", "-")), 2) &gt;= 0, ABS(ROUND(VALUE(SUBSTITUTE(連結実質赤字比率に係る赤字・黒字の構成分析!G$35,"▲", "-")), 2)), NA())</f>
        <v>#VALUE!</v>
      </c>
      <c r="F35" s="163" t="e">
        <f>IF(ROUND(VALUE(SUBSTITUTE(連結実質赤字比率に係る赤字・黒字の構成分析!H$35,"▲", "-")), 2) &lt; 0, ABS(ROUND(VALUE(SUBSTITUTE(連結実質赤字比率に係る赤字・黒字の構成分析!H$35,"▲", "-")), 2)), NA())</f>
        <v>#VALUE!</v>
      </c>
      <c r="G35" s="163" t="e">
        <f>IF(ROUND(VALUE(SUBSTITUTE(連結実質赤字比率に係る赤字・黒字の構成分析!H$35,"▲", "-")), 2) &gt;= 0, ABS(ROUND(VALUE(SUBSTITUTE(連結実質赤字比率に係る赤字・黒字の構成分析!H$35,"▲", "-")), 2)), NA())</f>
        <v>#VALUE!</v>
      </c>
      <c r="H35" s="163" t="e">
        <f>IF(ROUND(VALUE(SUBSTITUTE(連結実質赤字比率に係る赤字・黒字の構成分析!I$35,"▲", "-")), 2) &lt; 0, ABS(ROUND(VALUE(SUBSTITUTE(連結実質赤字比率に係る赤字・黒字の構成分析!I$35,"▲", "-")), 2)), NA())</f>
        <v>#VALUE!</v>
      </c>
      <c r="I35" s="163" t="e">
        <f>IF(ROUND(VALUE(SUBSTITUTE(連結実質赤字比率に係る赤字・黒字の構成分析!I$35,"▲", "-")), 2) &gt;= 0, ABS(ROUND(VALUE(SUBSTITUTE(連結実質赤字比率に係る赤字・黒字の構成分析!I$35,"▲", "-")), 2)), NA())</f>
        <v>#VALUE!</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1.67</v>
      </c>
    </row>
    <row r="36" spans="1:16" x14ac:dyDescent="0.15">
      <c r="A36" s="163" t="str">
        <f>IF(連結実質赤字比率に係る赤字・黒字の構成分析!C$34="",NA(),連結実質赤字比率に係る赤字・黒字の構成分析!C$34)</f>
        <v>一般会計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1.07</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4.6900000000000004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3.42</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8.34</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8.8699999999999992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274</v>
      </c>
      <c r="E42" s="164"/>
      <c r="F42" s="164"/>
      <c r="G42" s="164">
        <f>'実質公債費比率（分子）の構造'!L$52</f>
        <v>235</v>
      </c>
      <c r="H42" s="164"/>
      <c r="I42" s="164"/>
      <c r="J42" s="164">
        <f>'実質公債費比率（分子）の構造'!M$52</f>
        <v>293</v>
      </c>
      <c r="K42" s="164"/>
      <c r="L42" s="164"/>
      <c r="M42" s="164">
        <f>'実質公債費比率（分子）の構造'!N$52</f>
        <v>301</v>
      </c>
      <c r="N42" s="164"/>
      <c r="O42" s="164"/>
      <c r="P42" s="164">
        <f>'実質公債費比率（分子）の構造'!O$52</f>
        <v>307</v>
      </c>
    </row>
    <row r="43" spans="1:16" x14ac:dyDescent="0.15">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3</v>
      </c>
      <c r="C45" s="164"/>
      <c r="D45" s="164"/>
      <c r="E45" s="164">
        <f>'実質公債費比率（分子）の構造'!L$49</f>
        <v>5</v>
      </c>
      <c r="F45" s="164"/>
      <c r="G45" s="164"/>
      <c r="H45" s="164">
        <f>'実質公債費比率（分子）の構造'!M$49</f>
        <v>10</v>
      </c>
      <c r="I45" s="164"/>
      <c r="J45" s="164"/>
      <c r="K45" s="164">
        <f>'実質公債費比率（分子）の構造'!N$49</f>
        <v>12</v>
      </c>
      <c r="L45" s="164"/>
      <c r="M45" s="164"/>
      <c r="N45" s="164">
        <f>'実質公債費比率（分子）の構造'!O$49</f>
        <v>33</v>
      </c>
      <c r="O45" s="164"/>
      <c r="P45" s="164"/>
    </row>
    <row r="46" spans="1:16" x14ac:dyDescent="0.15">
      <c r="A46" s="164" t="s">
        <v>64</v>
      </c>
      <c r="B46" s="164">
        <f>'実質公債費比率（分子）の構造'!K$48</f>
        <v>71</v>
      </c>
      <c r="C46" s="164"/>
      <c r="D46" s="164"/>
      <c r="E46" s="164">
        <f>'実質公債費比率（分子）の構造'!L$48</f>
        <v>73</v>
      </c>
      <c r="F46" s="164"/>
      <c r="G46" s="164"/>
      <c r="H46" s="164">
        <f>'実質公債費比率（分子）の構造'!M$48</f>
        <v>59</v>
      </c>
      <c r="I46" s="164"/>
      <c r="J46" s="164"/>
      <c r="K46" s="164">
        <f>'実質公債費比率（分子）の構造'!N$48</f>
        <v>29</v>
      </c>
      <c r="L46" s="164"/>
      <c r="M46" s="164"/>
      <c r="N46" s="164">
        <f>'実質公債費比率（分子）の構造'!O$48</f>
        <v>85</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334</v>
      </c>
      <c r="C49" s="164"/>
      <c r="D49" s="164"/>
      <c r="E49" s="164">
        <f>'実質公債費比率（分子）の構造'!L$45</f>
        <v>346</v>
      </c>
      <c r="F49" s="164"/>
      <c r="G49" s="164"/>
      <c r="H49" s="164">
        <f>'実質公債費比率（分子）の構造'!M$45</f>
        <v>365</v>
      </c>
      <c r="I49" s="164"/>
      <c r="J49" s="164"/>
      <c r="K49" s="164">
        <f>'実質公債費比率（分子）の構造'!N$45</f>
        <v>363</v>
      </c>
      <c r="L49" s="164"/>
      <c r="M49" s="164"/>
      <c r="N49" s="164">
        <f>'実質公債費比率（分子）の構造'!O$45</f>
        <v>379</v>
      </c>
      <c r="O49" s="164"/>
      <c r="P49" s="164"/>
    </row>
    <row r="50" spans="1:16" x14ac:dyDescent="0.15">
      <c r="A50" s="164" t="s">
        <v>67</v>
      </c>
      <c r="B50" s="164" t="e">
        <f>NA()</f>
        <v>#N/A</v>
      </c>
      <c r="C50" s="164">
        <f>IF(ISNUMBER('実質公債費比率（分子）の構造'!K$53),'実質公債費比率（分子）の構造'!K$53,NA())</f>
        <v>134</v>
      </c>
      <c r="D50" s="164" t="e">
        <f>NA()</f>
        <v>#N/A</v>
      </c>
      <c r="E50" s="164" t="e">
        <f>NA()</f>
        <v>#N/A</v>
      </c>
      <c r="F50" s="164">
        <f>IF(ISNUMBER('実質公債費比率（分子）の構造'!L$53),'実質公債費比率（分子）の構造'!L$53,NA())</f>
        <v>189</v>
      </c>
      <c r="G50" s="164" t="e">
        <f>NA()</f>
        <v>#N/A</v>
      </c>
      <c r="H50" s="164" t="e">
        <f>NA()</f>
        <v>#N/A</v>
      </c>
      <c r="I50" s="164">
        <f>IF(ISNUMBER('実質公債費比率（分子）の構造'!M$53),'実質公債費比率（分子）の構造'!M$53,NA())</f>
        <v>141</v>
      </c>
      <c r="J50" s="164" t="e">
        <f>NA()</f>
        <v>#N/A</v>
      </c>
      <c r="K50" s="164" t="e">
        <f>NA()</f>
        <v>#N/A</v>
      </c>
      <c r="L50" s="164">
        <f>IF(ISNUMBER('実質公債費比率（分子）の構造'!N$53),'実質公債費比率（分子）の構造'!N$53,NA())</f>
        <v>103</v>
      </c>
      <c r="M50" s="164" t="e">
        <f>NA()</f>
        <v>#N/A</v>
      </c>
      <c r="N50" s="164" t="e">
        <f>NA()</f>
        <v>#N/A</v>
      </c>
      <c r="O50" s="164">
        <f>IF(ISNUMBER('実質公債費比率（分子）の構造'!O$53),'実質公債費比率（分子）の構造'!O$53,NA())</f>
        <v>190</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3242</v>
      </c>
      <c r="E56" s="163"/>
      <c r="F56" s="163"/>
      <c r="G56" s="163">
        <f>'将来負担比率（分子）の構造'!J$52</f>
        <v>3165</v>
      </c>
      <c r="H56" s="163"/>
      <c r="I56" s="163"/>
      <c r="J56" s="163">
        <f>'将来負担比率（分子）の構造'!K$52</f>
        <v>3212</v>
      </c>
      <c r="K56" s="163"/>
      <c r="L56" s="163"/>
      <c r="M56" s="163">
        <f>'将来負担比率（分子）の構造'!L$52</f>
        <v>3199</v>
      </c>
      <c r="N56" s="163"/>
      <c r="O56" s="163"/>
      <c r="P56" s="163">
        <f>'将来負担比率（分子）の構造'!M$52</f>
        <v>3000</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2364</v>
      </c>
      <c r="E58" s="163"/>
      <c r="F58" s="163"/>
      <c r="G58" s="163">
        <f>'将来負担比率（分子）の構造'!J$50</f>
        <v>2425</v>
      </c>
      <c r="H58" s="163"/>
      <c r="I58" s="163"/>
      <c r="J58" s="163">
        <f>'将来負担比率（分子）の構造'!K$50</f>
        <v>2576</v>
      </c>
      <c r="K58" s="163"/>
      <c r="L58" s="163"/>
      <c r="M58" s="163">
        <f>'将来負担比率（分子）の構造'!L$50</f>
        <v>2302</v>
      </c>
      <c r="N58" s="163"/>
      <c r="O58" s="163"/>
      <c r="P58" s="163">
        <f>'将来負担比率（分子）の構造'!M$50</f>
        <v>2322</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578</v>
      </c>
      <c r="C62" s="163"/>
      <c r="D62" s="163"/>
      <c r="E62" s="163">
        <f>'将来負担比率（分子）の構造'!J$45</f>
        <v>588</v>
      </c>
      <c r="F62" s="163"/>
      <c r="G62" s="163"/>
      <c r="H62" s="163">
        <f>'将来負担比率（分子）の構造'!K$45</f>
        <v>558</v>
      </c>
      <c r="I62" s="163"/>
      <c r="J62" s="163"/>
      <c r="K62" s="163">
        <f>'将来負担比率（分子）の構造'!L$45</f>
        <v>579</v>
      </c>
      <c r="L62" s="163"/>
      <c r="M62" s="163"/>
      <c r="N62" s="163">
        <f>'将来負担比率（分子）の構造'!M$45</f>
        <v>517</v>
      </c>
      <c r="O62" s="163"/>
      <c r="P62" s="163"/>
    </row>
    <row r="63" spans="1:16" x14ac:dyDescent="0.15">
      <c r="A63" s="163" t="s">
        <v>34</v>
      </c>
      <c r="B63" s="163">
        <f>'将来負担比率（分子）の構造'!I$44</f>
        <v>169</v>
      </c>
      <c r="C63" s="163"/>
      <c r="D63" s="163"/>
      <c r="E63" s="163">
        <f>'将来負担比率（分子）の構造'!J$44</f>
        <v>232</v>
      </c>
      <c r="F63" s="163"/>
      <c r="G63" s="163"/>
      <c r="H63" s="163">
        <f>'将来負担比率（分子）の構造'!K$44</f>
        <v>226</v>
      </c>
      <c r="I63" s="163"/>
      <c r="J63" s="163"/>
      <c r="K63" s="163">
        <f>'将来負担比率（分子）の構造'!L$44</f>
        <v>219</v>
      </c>
      <c r="L63" s="163"/>
      <c r="M63" s="163"/>
      <c r="N63" s="163">
        <f>'将来負担比率（分子）の構造'!M$44</f>
        <v>354</v>
      </c>
      <c r="O63" s="163"/>
      <c r="P63" s="163"/>
    </row>
    <row r="64" spans="1:16" x14ac:dyDescent="0.15">
      <c r="A64" s="163" t="s">
        <v>33</v>
      </c>
      <c r="B64" s="163">
        <f>'将来負担比率（分子）の構造'!I$43</f>
        <v>849</v>
      </c>
      <c r="C64" s="163"/>
      <c r="D64" s="163"/>
      <c r="E64" s="163">
        <f>'将来負担比率（分子）の構造'!J$43</f>
        <v>806</v>
      </c>
      <c r="F64" s="163"/>
      <c r="G64" s="163"/>
      <c r="H64" s="163">
        <f>'将来負担比率（分子）の構造'!K$43</f>
        <v>731</v>
      </c>
      <c r="I64" s="163"/>
      <c r="J64" s="163"/>
      <c r="K64" s="163">
        <f>'将来負担比率（分子）の構造'!L$43</f>
        <v>536</v>
      </c>
      <c r="L64" s="163"/>
      <c r="M64" s="163"/>
      <c r="N64" s="163">
        <f>'将来負担比率（分子）の構造'!M$43</f>
        <v>509</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3518</v>
      </c>
      <c r="C66" s="163"/>
      <c r="D66" s="163"/>
      <c r="E66" s="163">
        <f>'将来負担比率（分子）の構造'!J$41</f>
        <v>3342</v>
      </c>
      <c r="F66" s="163"/>
      <c r="G66" s="163"/>
      <c r="H66" s="163">
        <f>'将来負担比率（分子）の構造'!K$41</f>
        <v>3521</v>
      </c>
      <c r="I66" s="163"/>
      <c r="J66" s="163"/>
      <c r="K66" s="163">
        <f>'将来負担比率（分子）の構造'!L$41</f>
        <v>3693</v>
      </c>
      <c r="L66" s="163"/>
      <c r="M66" s="163"/>
      <c r="N66" s="163">
        <f>'将来負担比率（分子）の構造'!M$41</f>
        <v>3449</v>
      </c>
      <c r="O66" s="163"/>
      <c r="P66" s="163"/>
    </row>
    <row r="67" spans="1:16" x14ac:dyDescent="0.15">
      <c r="A67" s="163" t="s">
        <v>71</v>
      </c>
      <c r="B67" s="163" t="e">
        <f>NA()</f>
        <v>#N/A</v>
      </c>
      <c r="C67" s="163">
        <f>IF(ISNUMBER('将来負担比率（分子）の構造'!I$53), IF('将来負担比率（分子）の構造'!I$53 &lt; 0, 0, '将来負担比率（分子）の構造'!I$53), NA())</f>
        <v>0</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0</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1103</v>
      </c>
      <c r="C72" s="167">
        <f>基金残高に係る経年分析!G55</f>
        <v>1255</v>
      </c>
      <c r="D72" s="167">
        <f>基金残高に係る経年分析!H55</f>
        <v>1355</v>
      </c>
    </row>
    <row r="73" spans="1:16" x14ac:dyDescent="0.15">
      <c r="A73" s="166" t="s">
        <v>74</v>
      </c>
      <c r="B73" s="167">
        <f>基金残高に係る経年分析!F56</f>
        <v>252</v>
      </c>
      <c r="C73" s="167">
        <f>基金残高に係る経年分析!G56</f>
        <v>245</v>
      </c>
      <c r="D73" s="167">
        <f>基金残高に係る経年分析!H56</f>
        <v>245</v>
      </c>
    </row>
    <row r="74" spans="1:16" x14ac:dyDescent="0.15">
      <c r="A74" s="166" t="s">
        <v>75</v>
      </c>
      <c r="B74" s="167">
        <f>基金残高に係る経年分析!F57</f>
        <v>1014</v>
      </c>
      <c r="C74" s="167">
        <f>基金残高に係る経年分析!G57</f>
        <v>943</v>
      </c>
      <c r="D74" s="167">
        <f>基金残高に係る経年分析!H57</f>
        <v>904</v>
      </c>
    </row>
  </sheetData>
  <sheetProtection algorithmName="SHA-512" hashValue="OPn9HUsCvxjIcAtYfID0TQTKKTAArD1p5UvVCvKYdY4yY5mKiuKSLfc3zgq5Y5yLlgatujw9yQV1nOFARYCadg==" saltValue="+z8i2ZP+3ZzHAsBzcTqtI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203</v>
      </c>
      <c r="DI1" s="718"/>
      <c r="DJ1" s="718"/>
      <c r="DK1" s="718"/>
      <c r="DL1" s="718"/>
      <c r="DM1" s="718"/>
      <c r="DN1" s="719"/>
      <c r="DO1" s="202"/>
      <c r="DP1" s="717" t="s">
        <v>204</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205</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206</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207</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208</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209</v>
      </c>
      <c r="S4" s="674"/>
      <c r="T4" s="674"/>
      <c r="U4" s="674"/>
      <c r="V4" s="674"/>
      <c r="W4" s="674"/>
      <c r="X4" s="674"/>
      <c r="Y4" s="675"/>
      <c r="Z4" s="673" t="s">
        <v>210</v>
      </c>
      <c r="AA4" s="674"/>
      <c r="AB4" s="674"/>
      <c r="AC4" s="675"/>
      <c r="AD4" s="673" t="s">
        <v>211</v>
      </c>
      <c r="AE4" s="674"/>
      <c r="AF4" s="674"/>
      <c r="AG4" s="674"/>
      <c r="AH4" s="674"/>
      <c r="AI4" s="674"/>
      <c r="AJ4" s="674"/>
      <c r="AK4" s="675"/>
      <c r="AL4" s="673" t="s">
        <v>210</v>
      </c>
      <c r="AM4" s="674"/>
      <c r="AN4" s="674"/>
      <c r="AO4" s="675"/>
      <c r="AP4" s="720" t="s">
        <v>212</v>
      </c>
      <c r="AQ4" s="720"/>
      <c r="AR4" s="720"/>
      <c r="AS4" s="720"/>
      <c r="AT4" s="720"/>
      <c r="AU4" s="720"/>
      <c r="AV4" s="720"/>
      <c r="AW4" s="720"/>
      <c r="AX4" s="720"/>
      <c r="AY4" s="720"/>
      <c r="AZ4" s="720"/>
      <c r="BA4" s="720"/>
      <c r="BB4" s="720"/>
      <c r="BC4" s="720"/>
      <c r="BD4" s="720"/>
      <c r="BE4" s="720"/>
      <c r="BF4" s="720"/>
      <c r="BG4" s="720" t="s">
        <v>213</v>
      </c>
      <c r="BH4" s="720"/>
      <c r="BI4" s="720"/>
      <c r="BJ4" s="720"/>
      <c r="BK4" s="720"/>
      <c r="BL4" s="720"/>
      <c r="BM4" s="720"/>
      <c r="BN4" s="720"/>
      <c r="BO4" s="720" t="s">
        <v>210</v>
      </c>
      <c r="BP4" s="720"/>
      <c r="BQ4" s="720"/>
      <c r="BR4" s="720"/>
      <c r="BS4" s="720" t="s">
        <v>214</v>
      </c>
      <c r="BT4" s="720"/>
      <c r="BU4" s="720"/>
      <c r="BV4" s="720"/>
      <c r="BW4" s="720"/>
      <c r="BX4" s="720"/>
      <c r="BY4" s="720"/>
      <c r="BZ4" s="720"/>
      <c r="CA4" s="720"/>
      <c r="CB4" s="720"/>
      <c r="CD4" s="673" t="s">
        <v>215</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216</v>
      </c>
      <c r="C5" s="680"/>
      <c r="D5" s="680"/>
      <c r="E5" s="680"/>
      <c r="F5" s="680"/>
      <c r="G5" s="680"/>
      <c r="H5" s="680"/>
      <c r="I5" s="680"/>
      <c r="J5" s="680"/>
      <c r="K5" s="680"/>
      <c r="L5" s="680"/>
      <c r="M5" s="680"/>
      <c r="N5" s="680"/>
      <c r="O5" s="680"/>
      <c r="P5" s="680"/>
      <c r="Q5" s="681"/>
      <c r="R5" s="676">
        <v>445701</v>
      </c>
      <c r="S5" s="677"/>
      <c r="T5" s="677"/>
      <c r="U5" s="677"/>
      <c r="V5" s="677"/>
      <c r="W5" s="677"/>
      <c r="X5" s="677"/>
      <c r="Y5" s="702"/>
      <c r="Z5" s="715">
        <v>11.4</v>
      </c>
      <c r="AA5" s="715"/>
      <c r="AB5" s="715"/>
      <c r="AC5" s="715"/>
      <c r="AD5" s="716">
        <v>445701</v>
      </c>
      <c r="AE5" s="716"/>
      <c r="AF5" s="716"/>
      <c r="AG5" s="716"/>
      <c r="AH5" s="716"/>
      <c r="AI5" s="716"/>
      <c r="AJ5" s="716"/>
      <c r="AK5" s="716"/>
      <c r="AL5" s="703">
        <v>18.7</v>
      </c>
      <c r="AM5" s="685"/>
      <c r="AN5" s="685"/>
      <c r="AO5" s="704"/>
      <c r="AP5" s="679" t="s">
        <v>217</v>
      </c>
      <c r="AQ5" s="680"/>
      <c r="AR5" s="680"/>
      <c r="AS5" s="680"/>
      <c r="AT5" s="680"/>
      <c r="AU5" s="680"/>
      <c r="AV5" s="680"/>
      <c r="AW5" s="680"/>
      <c r="AX5" s="680"/>
      <c r="AY5" s="680"/>
      <c r="AZ5" s="680"/>
      <c r="BA5" s="680"/>
      <c r="BB5" s="680"/>
      <c r="BC5" s="680"/>
      <c r="BD5" s="680"/>
      <c r="BE5" s="680"/>
      <c r="BF5" s="681"/>
      <c r="BG5" s="621">
        <v>445701</v>
      </c>
      <c r="BH5" s="622"/>
      <c r="BI5" s="622"/>
      <c r="BJ5" s="622"/>
      <c r="BK5" s="622"/>
      <c r="BL5" s="622"/>
      <c r="BM5" s="622"/>
      <c r="BN5" s="623"/>
      <c r="BO5" s="659">
        <v>100</v>
      </c>
      <c r="BP5" s="659"/>
      <c r="BQ5" s="659"/>
      <c r="BR5" s="659"/>
      <c r="BS5" s="660" t="s">
        <v>122</v>
      </c>
      <c r="BT5" s="660"/>
      <c r="BU5" s="660"/>
      <c r="BV5" s="660"/>
      <c r="BW5" s="660"/>
      <c r="BX5" s="660"/>
      <c r="BY5" s="660"/>
      <c r="BZ5" s="660"/>
      <c r="CA5" s="660"/>
      <c r="CB5" s="698"/>
      <c r="CD5" s="673" t="s">
        <v>212</v>
      </c>
      <c r="CE5" s="674"/>
      <c r="CF5" s="674"/>
      <c r="CG5" s="674"/>
      <c r="CH5" s="674"/>
      <c r="CI5" s="674"/>
      <c r="CJ5" s="674"/>
      <c r="CK5" s="674"/>
      <c r="CL5" s="674"/>
      <c r="CM5" s="674"/>
      <c r="CN5" s="674"/>
      <c r="CO5" s="674"/>
      <c r="CP5" s="674"/>
      <c r="CQ5" s="675"/>
      <c r="CR5" s="673" t="s">
        <v>218</v>
      </c>
      <c r="CS5" s="674"/>
      <c r="CT5" s="674"/>
      <c r="CU5" s="674"/>
      <c r="CV5" s="674"/>
      <c r="CW5" s="674"/>
      <c r="CX5" s="674"/>
      <c r="CY5" s="675"/>
      <c r="CZ5" s="673" t="s">
        <v>210</v>
      </c>
      <c r="DA5" s="674"/>
      <c r="DB5" s="674"/>
      <c r="DC5" s="675"/>
      <c r="DD5" s="673" t="s">
        <v>219</v>
      </c>
      <c r="DE5" s="674"/>
      <c r="DF5" s="674"/>
      <c r="DG5" s="674"/>
      <c r="DH5" s="674"/>
      <c r="DI5" s="674"/>
      <c r="DJ5" s="674"/>
      <c r="DK5" s="674"/>
      <c r="DL5" s="674"/>
      <c r="DM5" s="674"/>
      <c r="DN5" s="674"/>
      <c r="DO5" s="674"/>
      <c r="DP5" s="675"/>
      <c r="DQ5" s="673" t="s">
        <v>220</v>
      </c>
      <c r="DR5" s="674"/>
      <c r="DS5" s="674"/>
      <c r="DT5" s="674"/>
      <c r="DU5" s="674"/>
      <c r="DV5" s="674"/>
      <c r="DW5" s="674"/>
      <c r="DX5" s="674"/>
      <c r="DY5" s="674"/>
      <c r="DZ5" s="674"/>
      <c r="EA5" s="674"/>
      <c r="EB5" s="674"/>
      <c r="EC5" s="675"/>
    </row>
    <row r="6" spans="2:143" ht="11.25" customHeight="1" x14ac:dyDescent="0.15">
      <c r="B6" s="618" t="s">
        <v>221</v>
      </c>
      <c r="C6" s="619"/>
      <c r="D6" s="619"/>
      <c r="E6" s="619"/>
      <c r="F6" s="619"/>
      <c r="G6" s="619"/>
      <c r="H6" s="619"/>
      <c r="I6" s="619"/>
      <c r="J6" s="619"/>
      <c r="K6" s="619"/>
      <c r="L6" s="619"/>
      <c r="M6" s="619"/>
      <c r="N6" s="619"/>
      <c r="O6" s="619"/>
      <c r="P6" s="619"/>
      <c r="Q6" s="620"/>
      <c r="R6" s="621">
        <v>35716</v>
      </c>
      <c r="S6" s="622"/>
      <c r="T6" s="622"/>
      <c r="U6" s="622"/>
      <c r="V6" s="622"/>
      <c r="W6" s="622"/>
      <c r="X6" s="622"/>
      <c r="Y6" s="623"/>
      <c r="Z6" s="659">
        <v>0.9</v>
      </c>
      <c r="AA6" s="659"/>
      <c r="AB6" s="659"/>
      <c r="AC6" s="659"/>
      <c r="AD6" s="660">
        <v>35716</v>
      </c>
      <c r="AE6" s="660"/>
      <c r="AF6" s="660"/>
      <c r="AG6" s="660"/>
      <c r="AH6" s="660"/>
      <c r="AI6" s="660"/>
      <c r="AJ6" s="660"/>
      <c r="AK6" s="660"/>
      <c r="AL6" s="624">
        <v>1.5</v>
      </c>
      <c r="AM6" s="625"/>
      <c r="AN6" s="625"/>
      <c r="AO6" s="661"/>
      <c r="AP6" s="618" t="s">
        <v>222</v>
      </c>
      <c r="AQ6" s="619"/>
      <c r="AR6" s="619"/>
      <c r="AS6" s="619"/>
      <c r="AT6" s="619"/>
      <c r="AU6" s="619"/>
      <c r="AV6" s="619"/>
      <c r="AW6" s="619"/>
      <c r="AX6" s="619"/>
      <c r="AY6" s="619"/>
      <c r="AZ6" s="619"/>
      <c r="BA6" s="619"/>
      <c r="BB6" s="619"/>
      <c r="BC6" s="619"/>
      <c r="BD6" s="619"/>
      <c r="BE6" s="619"/>
      <c r="BF6" s="620"/>
      <c r="BG6" s="621">
        <v>445701</v>
      </c>
      <c r="BH6" s="622"/>
      <c r="BI6" s="622"/>
      <c r="BJ6" s="622"/>
      <c r="BK6" s="622"/>
      <c r="BL6" s="622"/>
      <c r="BM6" s="622"/>
      <c r="BN6" s="623"/>
      <c r="BO6" s="659">
        <v>100</v>
      </c>
      <c r="BP6" s="659"/>
      <c r="BQ6" s="659"/>
      <c r="BR6" s="659"/>
      <c r="BS6" s="660" t="s">
        <v>122</v>
      </c>
      <c r="BT6" s="660"/>
      <c r="BU6" s="660"/>
      <c r="BV6" s="660"/>
      <c r="BW6" s="660"/>
      <c r="BX6" s="660"/>
      <c r="BY6" s="660"/>
      <c r="BZ6" s="660"/>
      <c r="CA6" s="660"/>
      <c r="CB6" s="698"/>
      <c r="CD6" s="679" t="s">
        <v>223</v>
      </c>
      <c r="CE6" s="680"/>
      <c r="CF6" s="680"/>
      <c r="CG6" s="680"/>
      <c r="CH6" s="680"/>
      <c r="CI6" s="680"/>
      <c r="CJ6" s="680"/>
      <c r="CK6" s="680"/>
      <c r="CL6" s="680"/>
      <c r="CM6" s="680"/>
      <c r="CN6" s="680"/>
      <c r="CO6" s="680"/>
      <c r="CP6" s="680"/>
      <c r="CQ6" s="681"/>
      <c r="CR6" s="621">
        <v>67107</v>
      </c>
      <c r="CS6" s="622"/>
      <c r="CT6" s="622"/>
      <c r="CU6" s="622"/>
      <c r="CV6" s="622"/>
      <c r="CW6" s="622"/>
      <c r="CX6" s="622"/>
      <c r="CY6" s="623"/>
      <c r="CZ6" s="703">
        <v>1.8</v>
      </c>
      <c r="DA6" s="685"/>
      <c r="DB6" s="685"/>
      <c r="DC6" s="705"/>
      <c r="DD6" s="627" t="s">
        <v>122</v>
      </c>
      <c r="DE6" s="622"/>
      <c r="DF6" s="622"/>
      <c r="DG6" s="622"/>
      <c r="DH6" s="622"/>
      <c r="DI6" s="622"/>
      <c r="DJ6" s="622"/>
      <c r="DK6" s="622"/>
      <c r="DL6" s="622"/>
      <c r="DM6" s="622"/>
      <c r="DN6" s="622"/>
      <c r="DO6" s="622"/>
      <c r="DP6" s="623"/>
      <c r="DQ6" s="627">
        <v>67107</v>
      </c>
      <c r="DR6" s="622"/>
      <c r="DS6" s="622"/>
      <c r="DT6" s="622"/>
      <c r="DU6" s="622"/>
      <c r="DV6" s="622"/>
      <c r="DW6" s="622"/>
      <c r="DX6" s="622"/>
      <c r="DY6" s="622"/>
      <c r="DZ6" s="622"/>
      <c r="EA6" s="622"/>
      <c r="EB6" s="622"/>
      <c r="EC6" s="658"/>
    </row>
    <row r="7" spans="2:143" ht="11.25" customHeight="1" x14ac:dyDescent="0.15">
      <c r="B7" s="618" t="s">
        <v>224</v>
      </c>
      <c r="C7" s="619"/>
      <c r="D7" s="619"/>
      <c r="E7" s="619"/>
      <c r="F7" s="619"/>
      <c r="G7" s="619"/>
      <c r="H7" s="619"/>
      <c r="I7" s="619"/>
      <c r="J7" s="619"/>
      <c r="K7" s="619"/>
      <c r="L7" s="619"/>
      <c r="M7" s="619"/>
      <c r="N7" s="619"/>
      <c r="O7" s="619"/>
      <c r="P7" s="619"/>
      <c r="Q7" s="620"/>
      <c r="R7" s="621">
        <v>562</v>
      </c>
      <c r="S7" s="622"/>
      <c r="T7" s="622"/>
      <c r="U7" s="622"/>
      <c r="V7" s="622"/>
      <c r="W7" s="622"/>
      <c r="X7" s="622"/>
      <c r="Y7" s="623"/>
      <c r="Z7" s="659">
        <v>0</v>
      </c>
      <c r="AA7" s="659"/>
      <c r="AB7" s="659"/>
      <c r="AC7" s="659"/>
      <c r="AD7" s="660">
        <v>562</v>
      </c>
      <c r="AE7" s="660"/>
      <c r="AF7" s="660"/>
      <c r="AG7" s="660"/>
      <c r="AH7" s="660"/>
      <c r="AI7" s="660"/>
      <c r="AJ7" s="660"/>
      <c r="AK7" s="660"/>
      <c r="AL7" s="624">
        <v>0</v>
      </c>
      <c r="AM7" s="625"/>
      <c r="AN7" s="625"/>
      <c r="AO7" s="661"/>
      <c r="AP7" s="618" t="s">
        <v>225</v>
      </c>
      <c r="AQ7" s="619"/>
      <c r="AR7" s="619"/>
      <c r="AS7" s="619"/>
      <c r="AT7" s="619"/>
      <c r="AU7" s="619"/>
      <c r="AV7" s="619"/>
      <c r="AW7" s="619"/>
      <c r="AX7" s="619"/>
      <c r="AY7" s="619"/>
      <c r="AZ7" s="619"/>
      <c r="BA7" s="619"/>
      <c r="BB7" s="619"/>
      <c r="BC7" s="619"/>
      <c r="BD7" s="619"/>
      <c r="BE7" s="619"/>
      <c r="BF7" s="620"/>
      <c r="BG7" s="621">
        <v>205969</v>
      </c>
      <c r="BH7" s="622"/>
      <c r="BI7" s="622"/>
      <c r="BJ7" s="622"/>
      <c r="BK7" s="622"/>
      <c r="BL7" s="622"/>
      <c r="BM7" s="622"/>
      <c r="BN7" s="623"/>
      <c r="BO7" s="659">
        <v>46.2</v>
      </c>
      <c r="BP7" s="659"/>
      <c r="BQ7" s="659"/>
      <c r="BR7" s="659"/>
      <c r="BS7" s="660" t="s">
        <v>122</v>
      </c>
      <c r="BT7" s="660"/>
      <c r="BU7" s="660"/>
      <c r="BV7" s="660"/>
      <c r="BW7" s="660"/>
      <c r="BX7" s="660"/>
      <c r="BY7" s="660"/>
      <c r="BZ7" s="660"/>
      <c r="CA7" s="660"/>
      <c r="CB7" s="698"/>
      <c r="CD7" s="618" t="s">
        <v>226</v>
      </c>
      <c r="CE7" s="619"/>
      <c r="CF7" s="619"/>
      <c r="CG7" s="619"/>
      <c r="CH7" s="619"/>
      <c r="CI7" s="619"/>
      <c r="CJ7" s="619"/>
      <c r="CK7" s="619"/>
      <c r="CL7" s="619"/>
      <c r="CM7" s="619"/>
      <c r="CN7" s="619"/>
      <c r="CO7" s="619"/>
      <c r="CP7" s="619"/>
      <c r="CQ7" s="620"/>
      <c r="CR7" s="621">
        <v>863425</v>
      </c>
      <c r="CS7" s="622"/>
      <c r="CT7" s="622"/>
      <c r="CU7" s="622"/>
      <c r="CV7" s="622"/>
      <c r="CW7" s="622"/>
      <c r="CX7" s="622"/>
      <c r="CY7" s="623"/>
      <c r="CZ7" s="659">
        <v>23.5</v>
      </c>
      <c r="DA7" s="659"/>
      <c r="DB7" s="659"/>
      <c r="DC7" s="659"/>
      <c r="DD7" s="627">
        <v>12219</v>
      </c>
      <c r="DE7" s="622"/>
      <c r="DF7" s="622"/>
      <c r="DG7" s="622"/>
      <c r="DH7" s="622"/>
      <c r="DI7" s="622"/>
      <c r="DJ7" s="622"/>
      <c r="DK7" s="622"/>
      <c r="DL7" s="622"/>
      <c r="DM7" s="622"/>
      <c r="DN7" s="622"/>
      <c r="DO7" s="622"/>
      <c r="DP7" s="623"/>
      <c r="DQ7" s="627">
        <v>641053</v>
      </c>
      <c r="DR7" s="622"/>
      <c r="DS7" s="622"/>
      <c r="DT7" s="622"/>
      <c r="DU7" s="622"/>
      <c r="DV7" s="622"/>
      <c r="DW7" s="622"/>
      <c r="DX7" s="622"/>
      <c r="DY7" s="622"/>
      <c r="DZ7" s="622"/>
      <c r="EA7" s="622"/>
      <c r="EB7" s="622"/>
      <c r="EC7" s="658"/>
    </row>
    <row r="8" spans="2:143" ht="11.25" customHeight="1" x14ac:dyDescent="0.15">
      <c r="B8" s="618" t="s">
        <v>227</v>
      </c>
      <c r="C8" s="619"/>
      <c r="D8" s="619"/>
      <c r="E8" s="619"/>
      <c r="F8" s="619"/>
      <c r="G8" s="619"/>
      <c r="H8" s="619"/>
      <c r="I8" s="619"/>
      <c r="J8" s="619"/>
      <c r="K8" s="619"/>
      <c r="L8" s="619"/>
      <c r="M8" s="619"/>
      <c r="N8" s="619"/>
      <c r="O8" s="619"/>
      <c r="P8" s="619"/>
      <c r="Q8" s="620"/>
      <c r="R8" s="621">
        <v>6214</v>
      </c>
      <c r="S8" s="622"/>
      <c r="T8" s="622"/>
      <c r="U8" s="622"/>
      <c r="V8" s="622"/>
      <c r="W8" s="622"/>
      <c r="X8" s="622"/>
      <c r="Y8" s="623"/>
      <c r="Z8" s="659">
        <v>0.2</v>
      </c>
      <c r="AA8" s="659"/>
      <c r="AB8" s="659"/>
      <c r="AC8" s="659"/>
      <c r="AD8" s="660">
        <v>6214</v>
      </c>
      <c r="AE8" s="660"/>
      <c r="AF8" s="660"/>
      <c r="AG8" s="660"/>
      <c r="AH8" s="660"/>
      <c r="AI8" s="660"/>
      <c r="AJ8" s="660"/>
      <c r="AK8" s="660"/>
      <c r="AL8" s="624">
        <v>0.3</v>
      </c>
      <c r="AM8" s="625"/>
      <c r="AN8" s="625"/>
      <c r="AO8" s="661"/>
      <c r="AP8" s="618" t="s">
        <v>228</v>
      </c>
      <c r="AQ8" s="619"/>
      <c r="AR8" s="619"/>
      <c r="AS8" s="619"/>
      <c r="AT8" s="619"/>
      <c r="AU8" s="619"/>
      <c r="AV8" s="619"/>
      <c r="AW8" s="619"/>
      <c r="AX8" s="619"/>
      <c r="AY8" s="619"/>
      <c r="AZ8" s="619"/>
      <c r="BA8" s="619"/>
      <c r="BB8" s="619"/>
      <c r="BC8" s="619"/>
      <c r="BD8" s="619"/>
      <c r="BE8" s="619"/>
      <c r="BF8" s="620"/>
      <c r="BG8" s="621">
        <v>7157</v>
      </c>
      <c r="BH8" s="622"/>
      <c r="BI8" s="622"/>
      <c r="BJ8" s="622"/>
      <c r="BK8" s="622"/>
      <c r="BL8" s="622"/>
      <c r="BM8" s="622"/>
      <c r="BN8" s="623"/>
      <c r="BO8" s="659">
        <v>1.6</v>
      </c>
      <c r="BP8" s="659"/>
      <c r="BQ8" s="659"/>
      <c r="BR8" s="659"/>
      <c r="BS8" s="660" t="s">
        <v>122</v>
      </c>
      <c r="BT8" s="660"/>
      <c r="BU8" s="660"/>
      <c r="BV8" s="660"/>
      <c r="BW8" s="660"/>
      <c r="BX8" s="660"/>
      <c r="BY8" s="660"/>
      <c r="BZ8" s="660"/>
      <c r="CA8" s="660"/>
      <c r="CB8" s="698"/>
      <c r="CD8" s="618" t="s">
        <v>229</v>
      </c>
      <c r="CE8" s="619"/>
      <c r="CF8" s="619"/>
      <c r="CG8" s="619"/>
      <c r="CH8" s="619"/>
      <c r="CI8" s="619"/>
      <c r="CJ8" s="619"/>
      <c r="CK8" s="619"/>
      <c r="CL8" s="619"/>
      <c r="CM8" s="619"/>
      <c r="CN8" s="619"/>
      <c r="CO8" s="619"/>
      <c r="CP8" s="619"/>
      <c r="CQ8" s="620"/>
      <c r="CR8" s="621">
        <v>959592</v>
      </c>
      <c r="CS8" s="622"/>
      <c r="CT8" s="622"/>
      <c r="CU8" s="622"/>
      <c r="CV8" s="622"/>
      <c r="CW8" s="622"/>
      <c r="CX8" s="622"/>
      <c r="CY8" s="623"/>
      <c r="CZ8" s="659">
        <v>26.1</v>
      </c>
      <c r="DA8" s="659"/>
      <c r="DB8" s="659"/>
      <c r="DC8" s="659"/>
      <c r="DD8" s="627">
        <v>6442</v>
      </c>
      <c r="DE8" s="622"/>
      <c r="DF8" s="622"/>
      <c r="DG8" s="622"/>
      <c r="DH8" s="622"/>
      <c r="DI8" s="622"/>
      <c r="DJ8" s="622"/>
      <c r="DK8" s="622"/>
      <c r="DL8" s="622"/>
      <c r="DM8" s="622"/>
      <c r="DN8" s="622"/>
      <c r="DO8" s="622"/>
      <c r="DP8" s="623"/>
      <c r="DQ8" s="627">
        <v>528317</v>
      </c>
      <c r="DR8" s="622"/>
      <c r="DS8" s="622"/>
      <c r="DT8" s="622"/>
      <c r="DU8" s="622"/>
      <c r="DV8" s="622"/>
      <c r="DW8" s="622"/>
      <c r="DX8" s="622"/>
      <c r="DY8" s="622"/>
      <c r="DZ8" s="622"/>
      <c r="EA8" s="622"/>
      <c r="EB8" s="622"/>
      <c r="EC8" s="658"/>
    </row>
    <row r="9" spans="2:143" ht="11.25" customHeight="1" x14ac:dyDescent="0.15">
      <c r="B9" s="618" t="s">
        <v>230</v>
      </c>
      <c r="C9" s="619"/>
      <c r="D9" s="619"/>
      <c r="E9" s="619"/>
      <c r="F9" s="619"/>
      <c r="G9" s="619"/>
      <c r="H9" s="619"/>
      <c r="I9" s="619"/>
      <c r="J9" s="619"/>
      <c r="K9" s="619"/>
      <c r="L9" s="619"/>
      <c r="M9" s="619"/>
      <c r="N9" s="619"/>
      <c r="O9" s="619"/>
      <c r="P9" s="619"/>
      <c r="Q9" s="620"/>
      <c r="R9" s="621">
        <v>8143</v>
      </c>
      <c r="S9" s="622"/>
      <c r="T9" s="622"/>
      <c r="U9" s="622"/>
      <c r="V9" s="622"/>
      <c r="W9" s="622"/>
      <c r="X9" s="622"/>
      <c r="Y9" s="623"/>
      <c r="Z9" s="659">
        <v>0.2</v>
      </c>
      <c r="AA9" s="659"/>
      <c r="AB9" s="659"/>
      <c r="AC9" s="659"/>
      <c r="AD9" s="660">
        <v>8143</v>
      </c>
      <c r="AE9" s="660"/>
      <c r="AF9" s="660"/>
      <c r="AG9" s="660"/>
      <c r="AH9" s="660"/>
      <c r="AI9" s="660"/>
      <c r="AJ9" s="660"/>
      <c r="AK9" s="660"/>
      <c r="AL9" s="624">
        <v>0.3</v>
      </c>
      <c r="AM9" s="625"/>
      <c r="AN9" s="625"/>
      <c r="AO9" s="661"/>
      <c r="AP9" s="618" t="s">
        <v>231</v>
      </c>
      <c r="AQ9" s="619"/>
      <c r="AR9" s="619"/>
      <c r="AS9" s="619"/>
      <c r="AT9" s="619"/>
      <c r="AU9" s="619"/>
      <c r="AV9" s="619"/>
      <c r="AW9" s="619"/>
      <c r="AX9" s="619"/>
      <c r="AY9" s="619"/>
      <c r="AZ9" s="619"/>
      <c r="BA9" s="619"/>
      <c r="BB9" s="619"/>
      <c r="BC9" s="619"/>
      <c r="BD9" s="619"/>
      <c r="BE9" s="619"/>
      <c r="BF9" s="620"/>
      <c r="BG9" s="621">
        <v>163913</v>
      </c>
      <c r="BH9" s="622"/>
      <c r="BI9" s="622"/>
      <c r="BJ9" s="622"/>
      <c r="BK9" s="622"/>
      <c r="BL9" s="622"/>
      <c r="BM9" s="622"/>
      <c r="BN9" s="623"/>
      <c r="BO9" s="659">
        <v>36.799999999999997</v>
      </c>
      <c r="BP9" s="659"/>
      <c r="BQ9" s="659"/>
      <c r="BR9" s="659"/>
      <c r="BS9" s="660" t="s">
        <v>122</v>
      </c>
      <c r="BT9" s="660"/>
      <c r="BU9" s="660"/>
      <c r="BV9" s="660"/>
      <c r="BW9" s="660"/>
      <c r="BX9" s="660"/>
      <c r="BY9" s="660"/>
      <c r="BZ9" s="660"/>
      <c r="CA9" s="660"/>
      <c r="CB9" s="698"/>
      <c r="CD9" s="618" t="s">
        <v>232</v>
      </c>
      <c r="CE9" s="619"/>
      <c r="CF9" s="619"/>
      <c r="CG9" s="619"/>
      <c r="CH9" s="619"/>
      <c r="CI9" s="619"/>
      <c r="CJ9" s="619"/>
      <c r="CK9" s="619"/>
      <c r="CL9" s="619"/>
      <c r="CM9" s="619"/>
      <c r="CN9" s="619"/>
      <c r="CO9" s="619"/>
      <c r="CP9" s="619"/>
      <c r="CQ9" s="620"/>
      <c r="CR9" s="621">
        <v>381826</v>
      </c>
      <c r="CS9" s="622"/>
      <c r="CT9" s="622"/>
      <c r="CU9" s="622"/>
      <c r="CV9" s="622"/>
      <c r="CW9" s="622"/>
      <c r="CX9" s="622"/>
      <c r="CY9" s="623"/>
      <c r="CZ9" s="659">
        <v>10.4</v>
      </c>
      <c r="DA9" s="659"/>
      <c r="DB9" s="659"/>
      <c r="DC9" s="659"/>
      <c r="DD9" s="627">
        <v>3091</v>
      </c>
      <c r="DE9" s="622"/>
      <c r="DF9" s="622"/>
      <c r="DG9" s="622"/>
      <c r="DH9" s="622"/>
      <c r="DI9" s="622"/>
      <c r="DJ9" s="622"/>
      <c r="DK9" s="622"/>
      <c r="DL9" s="622"/>
      <c r="DM9" s="622"/>
      <c r="DN9" s="622"/>
      <c r="DO9" s="622"/>
      <c r="DP9" s="623"/>
      <c r="DQ9" s="627">
        <v>309438</v>
      </c>
      <c r="DR9" s="622"/>
      <c r="DS9" s="622"/>
      <c r="DT9" s="622"/>
      <c r="DU9" s="622"/>
      <c r="DV9" s="622"/>
      <c r="DW9" s="622"/>
      <c r="DX9" s="622"/>
      <c r="DY9" s="622"/>
      <c r="DZ9" s="622"/>
      <c r="EA9" s="622"/>
      <c r="EB9" s="622"/>
      <c r="EC9" s="658"/>
    </row>
    <row r="10" spans="2:143" ht="11.25" customHeight="1" x14ac:dyDescent="0.15">
      <c r="B10" s="618" t="s">
        <v>233</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234</v>
      </c>
      <c r="AQ10" s="619"/>
      <c r="AR10" s="619"/>
      <c r="AS10" s="619"/>
      <c r="AT10" s="619"/>
      <c r="AU10" s="619"/>
      <c r="AV10" s="619"/>
      <c r="AW10" s="619"/>
      <c r="AX10" s="619"/>
      <c r="AY10" s="619"/>
      <c r="AZ10" s="619"/>
      <c r="BA10" s="619"/>
      <c r="BB10" s="619"/>
      <c r="BC10" s="619"/>
      <c r="BD10" s="619"/>
      <c r="BE10" s="619"/>
      <c r="BF10" s="620"/>
      <c r="BG10" s="621">
        <v>16771</v>
      </c>
      <c r="BH10" s="622"/>
      <c r="BI10" s="622"/>
      <c r="BJ10" s="622"/>
      <c r="BK10" s="622"/>
      <c r="BL10" s="622"/>
      <c r="BM10" s="622"/>
      <c r="BN10" s="623"/>
      <c r="BO10" s="659">
        <v>3.8</v>
      </c>
      <c r="BP10" s="659"/>
      <c r="BQ10" s="659"/>
      <c r="BR10" s="659"/>
      <c r="BS10" s="660" t="s">
        <v>122</v>
      </c>
      <c r="BT10" s="660"/>
      <c r="BU10" s="660"/>
      <c r="BV10" s="660"/>
      <c r="BW10" s="660"/>
      <c r="BX10" s="660"/>
      <c r="BY10" s="660"/>
      <c r="BZ10" s="660"/>
      <c r="CA10" s="660"/>
      <c r="CB10" s="698"/>
      <c r="CD10" s="618" t="s">
        <v>235</v>
      </c>
      <c r="CE10" s="619"/>
      <c r="CF10" s="619"/>
      <c r="CG10" s="619"/>
      <c r="CH10" s="619"/>
      <c r="CI10" s="619"/>
      <c r="CJ10" s="619"/>
      <c r="CK10" s="619"/>
      <c r="CL10" s="619"/>
      <c r="CM10" s="619"/>
      <c r="CN10" s="619"/>
      <c r="CO10" s="619"/>
      <c r="CP10" s="619"/>
      <c r="CQ10" s="620"/>
      <c r="CR10" s="621" t="s">
        <v>122</v>
      </c>
      <c r="CS10" s="622"/>
      <c r="CT10" s="622"/>
      <c r="CU10" s="622"/>
      <c r="CV10" s="622"/>
      <c r="CW10" s="622"/>
      <c r="CX10" s="622"/>
      <c r="CY10" s="623"/>
      <c r="CZ10" s="659" t="s">
        <v>122</v>
      </c>
      <c r="DA10" s="659"/>
      <c r="DB10" s="659"/>
      <c r="DC10" s="659"/>
      <c r="DD10" s="627" t="s">
        <v>122</v>
      </c>
      <c r="DE10" s="622"/>
      <c r="DF10" s="622"/>
      <c r="DG10" s="622"/>
      <c r="DH10" s="622"/>
      <c r="DI10" s="622"/>
      <c r="DJ10" s="622"/>
      <c r="DK10" s="622"/>
      <c r="DL10" s="622"/>
      <c r="DM10" s="622"/>
      <c r="DN10" s="622"/>
      <c r="DO10" s="622"/>
      <c r="DP10" s="623"/>
      <c r="DQ10" s="627" t="s">
        <v>122</v>
      </c>
      <c r="DR10" s="622"/>
      <c r="DS10" s="622"/>
      <c r="DT10" s="622"/>
      <c r="DU10" s="622"/>
      <c r="DV10" s="622"/>
      <c r="DW10" s="622"/>
      <c r="DX10" s="622"/>
      <c r="DY10" s="622"/>
      <c r="DZ10" s="622"/>
      <c r="EA10" s="622"/>
      <c r="EB10" s="622"/>
      <c r="EC10" s="658"/>
    </row>
    <row r="11" spans="2:143" ht="11.25" customHeight="1" x14ac:dyDescent="0.15">
      <c r="B11" s="618" t="s">
        <v>236</v>
      </c>
      <c r="C11" s="619"/>
      <c r="D11" s="619"/>
      <c r="E11" s="619"/>
      <c r="F11" s="619"/>
      <c r="G11" s="619"/>
      <c r="H11" s="619"/>
      <c r="I11" s="619"/>
      <c r="J11" s="619"/>
      <c r="K11" s="619"/>
      <c r="L11" s="619"/>
      <c r="M11" s="619"/>
      <c r="N11" s="619"/>
      <c r="O11" s="619"/>
      <c r="P11" s="619"/>
      <c r="Q11" s="620"/>
      <c r="R11" s="621">
        <v>116962</v>
      </c>
      <c r="S11" s="622"/>
      <c r="T11" s="622"/>
      <c r="U11" s="622"/>
      <c r="V11" s="622"/>
      <c r="W11" s="622"/>
      <c r="X11" s="622"/>
      <c r="Y11" s="623"/>
      <c r="Z11" s="624">
        <v>3</v>
      </c>
      <c r="AA11" s="625"/>
      <c r="AB11" s="625"/>
      <c r="AC11" s="626"/>
      <c r="AD11" s="627">
        <v>116962</v>
      </c>
      <c r="AE11" s="622"/>
      <c r="AF11" s="622"/>
      <c r="AG11" s="622"/>
      <c r="AH11" s="622"/>
      <c r="AI11" s="622"/>
      <c r="AJ11" s="622"/>
      <c r="AK11" s="623"/>
      <c r="AL11" s="624">
        <v>4.9000000000000004</v>
      </c>
      <c r="AM11" s="625"/>
      <c r="AN11" s="625"/>
      <c r="AO11" s="661"/>
      <c r="AP11" s="618" t="s">
        <v>237</v>
      </c>
      <c r="AQ11" s="619"/>
      <c r="AR11" s="619"/>
      <c r="AS11" s="619"/>
      <c r="AT11" s="619"/>
      <c r="AU11" s="619"/>
      <c r="AV11" s="619"/>
      <c r="AW11" s="619"/>
      <c r="AX11" s="619"/>
      <c r="AY11" s="619"/>
      <c r="AZ11" s="619"/>
      <c r="BA11" s="619"/>
      <c r="BB11" s="619"/>
      <c r="BC11" s="619"/>
      <c r="BD11" s="619"/>
      <c r="BE11" s="619"/>
      <c r="BF11" s="620"/>
      <c r="BG11" s="621">
        <v>18128</v>
      </c>
      <c r="BH11" s="622"/>
      <c r="BI11" s="622"/>
      <c r="BJ11" s="622"/>
      <c r="BK11" s="622"/>
      <c r="BL11" s="622"/>
      <c r="BM11" s="622"/>
      <c r="BN11" s="623"/>
      <c r="BO11" s="659">
        <v>4.0999999999999996</v>
      </c>
      <c r="BP11" s="659"/>
      <c r="BQ11" s="659"/>
      <c r="BR11" s="659"/>
      <c r="BS11" s="660" t="s">
        <v>122</v>
      </c>
      <c r="BT11" s="660"/>
      <c r="BU11" s="660"/>
      <c r="BV11" s="660"/>
      <c r="BW11" s="660"/>
      <c r="BX11" s="660"/>
      <c r="BY11" s="660"/>
      <c r="BZ11" s="660"/>
      <c r="CA11" s="660"/>
      <c r="CB11" s="698"/>
      <c r="CD11" s="618" t="s">
        <v>238</v>
      </c>
      <c r="CE11" s="619"/>
      <c r="CF11" s="619"/>
      <c r="CG11" s="619"/>
      <c r="CH11" s="619"/>
      <c r="CI11" s="619"/>
      <c r="CJ11" s="619"/>
      <c r="CK11" s="619"/>
      <c r="CL11" s="619"/>
      <c r="CM11" s="619"/>
      <c r="CN11" s="619"/>
      <c r="CO11" s="619"/>
      <c r="CP11" s="619"/>
      <c r="CQ11" s="620"/>
      <c r="CR11" s="621">
        <v>80328</v>
      </c>
      <c r="CS11" s="622"/>
      <c r="CT11" s="622"/>
      <c r="CU11" s="622"/>
      <c r="CV11" s="622"/>
      <c r="CW11" s="622"/>
      <c r="CX11" s="622"/>
      <c r="CY11" s="623"/>
      <c r="CZ11" s="659">
        <v>2.2000000000000002</v>
      </c>
      <c r="DA11" s="659"/>
      <c r="DB11" s="659"/>
      <c r="DC11" s="659"/>
      <c r="DD11" s="627">
        <v>5720</v>
      </c>
      <c r="DE11" s="622"/>
      <c r="DF11" s="622"/>
      <c r="DG11" s="622"/>
      <c r="DH11" s="622"/>
      <c r="DI11" s="622"/>
      <c r="DJ11" s="622"/>
      <c r="DK11" s="622"/>
      <c r="DL11" s="622"/>
      <c r="DM11" s="622"/>
      <c r="DN11" s="622"/>
      <c r="DO11" s="622"/>
      <c r="DP11" s="623"/>
      <c r="DQ11" s="627">
        <v>59098</v>
      </c>
      <c r="DR11" s="622"/>
      <c r="DS11" s="622"/>
      <c r="DT11" s="622"/>
      <c r="DU11" s="622"/>
      <c r="DV11" s="622"/>
      <c r="DW11" s="622"/>
      <c r="DX11" s="622"/>
      <c r="DY11" s="622"/>
      <c r="DZ11" s="622"/>
      <c r="EA11" s="622"/>
      <c r="EB11" s="622"/>
      <c r="EC11" s="658"/>
    </row>
    <row r="12" spans="2:143" ht="11.25" customHeight="1" x14ac:dyDescent="0.15">
      <c r="B12" s="618" t="s">
        <v>239</v>
      </c>
      <c r="C12" s="619"/>
      <c r="D12" s="619"/>
      <c r="E12" s="619"/>
      <c r="F12" s="619"/>
      <c r="G12" s="619"/>
      <c r="H12" s="619"/>
      <c r="I12" s="619"/>
      <c r="J12" s="619"/>
      <c r="K12" s="619"/>
      <c r="L12" s="619"/>
      <c r="M12" s="619"/>
      <c r="N12" s="619"/>
      <c r="O12" s="619"/>
      <c r="P12" s="619"/>
      <c r="Q12" s="620"/>
      <c r="R12" s="621">
        <v>17620</v>
      </c>
      <c r="S12" s="622"/>
      <c r="T12" s="622"/>
      <c r="U12" s="622"/>
      <c r="V12" s="622"/>
      <c r="W12" s="622"/>
      <c r="X12" s="622"/>
      <c r="Y12" s="623"/>
      <c r="Z12" s="659">
        <v>0.5</v>
      </c>
      <c r="AA12" s="659"/>
      <c r="AB12" s="659"/>
      <c r="AC12" s="659"/>
      <c r="AD12" s="660">
        <v>17620</v>
      </c>
      <c r="AE12" s="660"/>
      <c r="AF12" s="660"/>
      <c r="AG12" s="660"/>
      <c r="AH12" s="660"/>
      <c r="AI12" s="660"/>
      <c r="AJ12" s="660"/>
      <c r="AK12" s="660"/>
      <c r="AL12" s="624">
        <v>0.7</v>
      </c>
      <c r="AM12" s="625"/>
      <c r="AN12" s="625"/>
      <c r="AO12" s="661"/>
      <c r="AP12" s="618" t="s">
        <v>240</v>
      </c>
      <c r="AQ12" s="619"/>
      <c r="AR12" s="619"/>
      <c r="AS12" s="619"/>
      <c r="AT12" s="619"/>
      <c r="AU12" s="619"/>
      <c r="AV12" s="619"/>
      <c r="AW12" s="619"/>
      <c r="AX12" s="619"/>
      <c r="AY12" s="619"/>
      <c r="AZ12" s="619"/>
      <c r="BA12" s="619"/>
      <c r="BB12" s="619"/>
      <c r="BC12" s="619"/>
      <c r="BD12" s="619"/>
      <c r="BE12" s="619"/>
      <c r="BF12" s="620"/>
      <c r="BG12" s="621">
        <v>217747</v>
      </c>
      <c r="BH12" s="622"/>
      <c r="BI12" s="622"/>
      <c r="BJ12" s="622"/>
      <c r="BK12" s="622"/>
      <c r="BL12" s="622"/>
      <c r="BM12" s="622"/>
      <c r="BN12" s="623"/>
      <c r="BO12" s="659">
        <v>48.9</v>
      </c>
      <c r="BP12" s="659"/>
      <c r="BQ12" s="659"/>
      <c r="BR12" s="659"/>
      <c r="BS12" s="660" t="s">
        <v>122</v>
      </c>
      <c r="BT12" s="660"/>
      <c r="BU12" s="660"/>
      <c r="BV12" s="660"/>
      <c r="BW12" s="660"/>
      <c r="BX12" s="660"/>
      <c r="BY12" s="660"/>
      <c r="BZ12" s="660"/>
      <c r="CA12" s="660"/>
      <c r="CB12" s="698"/>
      <c r="CD12" s="618" t="s">
        <v>241</v>
      </c>
      <c r="CE12" s="619"/>
      <c r="CF12" s="619"/>
      <c r="CG12" s="619"/>
      <c r="CH12" s="619"/>
      <c r="CI12" s="619"/>
      <c r="CJ12" s="619"/>
      <c r="CK12" s="619"/>
      <c r="CL12" s="619"/>
      <c r="CM12" s="619"/>
      <c r="CN12" s="619"/>
      <c r="CO12" s="619"/>
      <c r="CP12" s="619"/>
      <c r="CQ12" s="620"/>
      <c r="CR12" s="621">
        <v>20848</v>
      </c>
      <c r="CS12" s="622"/>
      <c r="CT12" s="622"/>
      <c r="CU12" s="622"/>
      <c r="CV12" s="622"/>
      <c r="CW12" s="622"/>
      <c r="CX12" s="622"/>
      <c r="CY12" s="623"/>
      <c r="CZ12" s="659">
        <v>0.6</v>
      </c>
      <c r="DA12" s="659"/>
      <c r="DB12" s="659"/>
      <c r="DC12" s="659"/>
      <c r="DD12" s="627">
        <v>2212</v>
      </c>
      <c r="DE12" s="622"/>
      <c r="DF12" s="622"/>
      <c r="DG12" s="622"/>
      <c r="DH12" s="622"/>
      <c r="DI12" s="622"/>
      <c r="DJ12" s="622"/>
      <c r="DK12" s="622"/>
      <c r="DL12" s="622"/>
      <c r="DM12" s="622"/>
      <c r="DN12" s="622"/>
      <c r="DO12" s="622"/>
      <c r="DP12" s="623"/>
      <c r="DQ12" s="627">
        <v>14662</v>
      </c>
      <c r="DR12" s="622"/>
      <c r="DS12" s="622"/>
      <c r="DT12" s="622"/>
      <c r="DU12" s="622"/>
      <c r="DV12" s="622"/>
      <c r="DW12" s="622"/>
      <c r="DX12" s="622"/>
      <c r="DY12" s="622"/>
      <c r="DZ12" s="622"/>
      <c r="EA12" s="622"/>
      <c r="EB12" s="622"/>
      <c r="EC12" s="658"/>
    </row>
    <row r="13" spans="2:143" ht="11.25" customHeight="1" x14ac:dyDescent="0.15">
      <c r="B13" s="618" t="s">
        <v>242</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243</v>
      </c>
      <c r="AQ13" s="619"/>
      <c r="AR13" s="619"/>
      <c r="AS13" s="619"/>
      <c r="AT13" s="619"/>
      <c r="AU13" s="619"/>
      <c r="AV13" s="619"/>
      <c r="AW13" s="619"/>
      <c r="AX13" s="619"/>
      <c r="AY13" s="619"/>
      <c r="AZ13" s="619"/>
      <c r="BA13" s="619"/>
      <c r="BB13" s="619"/>
      <c r="BC13" s="619"/>
      <c r="BD13" s="619"/>
      <c r="BE13" s="619"/>
      <c r="BF13" s="620"/>
      <c r="BG13" s="621">
        <v>217747</v>
      </c>
      <c r="BH13" s="622"/>
      <c r="BI13" s="622"/>
      <c r="BJ13" s="622"/>
      <c r="BK13" s="622"/>
      <c r="BL13" s="622"/>
      <c r="BM13" s="622"/>
      <c r="BN13" s="623"/>
      <c r="BO13" s="659">
        <v>48.9</v>
      </c>
      <c r="BP13" s="659"/>
      <c r="BQ13" s="659"/>
      <c r="BR13" s="659"/>
      <c r="BS13" s="660" t="s">
        <v>122</v>
      </c>
      <c r="BT13" s="660"/>
      <c r="BU13" s="660"/>
      <c r="BV13" s="660"/>
      <c r="BW13" s="660"/>
      <c r="BX13" s="660"/>
      <c r="BY13" s="660"/>
      <c r="BZ13" s="660"/>
      <c r="CA13" s="660"/>
      <c r="CB13" s="698"/>
      <c r="CD13" s="618" t="s">
        <v>244</v>
      </c>
      <c r="CE13" s="619"/>
      <c r="CF13" s="619"/>
      <c r="CG13" s="619"/>
      <c r="CH13" s="619"/>
      <c r="CI13" s="619"/>
      <c r="CJ13" s="619"/>
      <c r="CK13" s="619"/>
      <c r="CL13" s="619"/>
      <c r="CM13" s="619"/>
      <c r="CN13" s="619"/>
      <c r="CO13" s="619"/>
      <c r="CP13" s="619"/>
      <c r="CQ13" s="620"/>
      <c r="CR13" s="621">
        <v>327222</v>
      </c>
      <c r="CS13" s="622"/>
      <c r="CT13" s="622"/>
      <c r="CU13" s="622"/>
      <c r="CV13" s="622"/>
      <c r="CW13" s="622"/>
      <c r="CX13" s="622"/>
      <c r="CY13" s="623"/>
      <c r="CZ13" s="659">
        <v>8.9</v>
      </c>
      <c r="DA13" s="659"/>
      <c r="DB13" s="659"/>
      <c r="DC13" s="659"/>
      <c r="DD13" s="627">
        <v>47604</v>
      </c>
      <c r="DE13" s="622"/>
      <c r="DF13" s="622"/>
      <c r="DG13" s="622"/>
      <c r="DH13" s="622"/>
      <c r="DI13" s="622"/>
      <c r="DJ13" s="622"/>
      <c r="DK13" s="622"/>
      <c r="DL13" s="622"/>
      <c r="DM13" s="622"/>
      <c r="DN13" s="622"/>
      <c r="DO13" s="622"/>
      <c r="DP13" s="623"/>
      <c r="DQ13" s="627">
        <v>260055</v>
      </c>
      <c r="DR13" s="622"/>
      <c r="DS13" s="622"/>
      <c r="DT13" s="622"/>
      <c r="DU13" s="622"/>
      <c r="DV13" s="622"/>
      <c r="DW13" s="622"/>
      <c r="DX13" s="622"/>
      <c r="DY13" s="622"/>
      <c r="DZ13" s="622"/>
      <c r="EA13" s="622"/>
      <c r="EB13" s="622"/>
      <c r="EC13" s="658"/>
    </row>
    <row r="14" spans="2:143" ht="11.25" customHeight="1" x14ac:dyDescent="0.15">
      <c r="B14" s="618" t="s">
        <v>245</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246</v>
      </c>
      <c r="AQ14" s="619"/>
      <c r="AR14" s="619"/>
      <c r="AS14" s="619"/>
      <c r="AT14" s="619"/>
      <c r="AU14" s="619"/>
      <c r="AV14" s="619"/>
      <c r="AW14" s="619"/>
      <c r="AX14" s="619"/>
      <c r="AY14" s="619"/>
      <c r="AZ14" s="619"/>
      <c r="BA14" s="619"/>
      <c r="BB14" s="619"/>
      <c r="BC14" s="619"/>
      <c r="BD14" s="619"/>
      <c r="BE14" s="619"/>
      <c r="BF14" s="620"/>
      <c r="BG14" s="621">
        <v>21359</v>
      </c>
      <c r="BH14" s="622"/>
      <c r="BI14" s="622"/>
      <c r="BJ14" s="622"/>
      <c r="BK14" s="622"/>
      <c r="BL14" s="622"/>
      <c r="BM14" s="622"/>
      <c r="BN14" s="623"/>
      <c r="BO14" s="659">
        <v>4.8</v>
      </c>
      <c r="BP14" s="659"/>
      <c r="BQ14" s="659"/>
      <c r="BR14" s="659"/>
      <c r="BS14" s="660" t="s">
        <v>122</v>
      </c>
      <c r="BT14" s="660"/>
      <c r="BU14" s="660"/>
      <c r="BV14" s="660"/>
      <c r="BW14" s="660"/>
      <c r="BX14" s="660"/>
      <c r="BY14" s="660"/>
      <c r="BZ14" s="660"/>
      <c r="CA14" s="660"/>
      <c r="CB14" s="698"/>
      <c r="CD14" s="618" t="s">
        <v>247</v>
      </c>
      <c r="CE14" s="619"/>
      <c r="CF14" s="619"/>
      <c r="CG14" s="619"/>
      <c r="CH14" s="619"/>
      <c r="CI14" s="619"/>
      <c r="CJ14" s="619"/>
      <c r="CK14" s="619"/>
      <c r="CL14" s="619"/>
      <c r="CM14" s="619"/>
      <c r="CN14" s="619"/>
      <c r="CO14" s="619"/>
      <c r="CP14" s="619"/>
      <c r="CQ14" s="620"/>
      <c r="CR14" s="621">
        <v>171466</v>
      </c>
      <c r="CS14" s="622"/>
      <c r="CT14" s="622"/>
      <c r="CU14" s="622"/>
      <c r="CV14" s="622"/>
      <c r="CW14" s="622"/>
      <c r="CX14" s="622"/>
      <c r="CY14" s="623"/>
      <c r="CZ14" s="659">
        <v>4.7</v>
      </c>
      <c r="DA14" s="659"/>
      <c r="DB14" s="659"/>
      <c r="DC14" s="659"/>
      <c r="DD14" s="627">
        <v>3435</v>
      </c>
      <c r="DE14" s="622"/>
      <c r="DF14" s="622"/>
      <c r="DG14" s="622"/>
      <c r="DH14" s="622"/>
      <c r="DI14" s="622"/>
      <c r="DJ14" s="622"/>
      <c r="DK14" s="622"/>
      <c r="DL14" s="622"/>
      <c r="DM14" s="622"/>
      <c r="DN14" s="622"/>
      <c r="DO14" s="622"/>
      <c r="DP14" s="623"/>
      <c r="DQ14" s="627">
        <v>95247</v>
      </c>
      <c r="DR14" s="622"/>
      <c r="DS14" s="622"/>
      <c r="DT14" s="622"/>
      <c r="DU14" s="622"/>
      <c r="DV14" s="622"/>
      <c r="DW14" s="622"/>
      <c r="DX14" s="622"/>
      <c r="DY14" s="622"/>
      <c r="DZ14" s="622"/>
      <c r="EA14" s="622"/>
      <c r="EB14" s="622"/>
      <c r="EC14" s="658"/>
    </row>
    <row r="15" spans="2:143" ht="11.25" customHeight="1" x14ac:dyDescent="0.15">
      <c r="B15" s="618" t="s">
        <v>248</v>
      </c>
      <c r="C15" s="619"/>
      <c r="D15" s="619"/>
      <c r="E15" s="619"/>
      <c r="F15" s="619"/>
      <c r="G15" s="619"/>
      <c r="H15" s="619"/>
      <c r="I15" s="619"/>
      <c r="J15" s="619"/>
      <c r="K15" s="619"/>
      <c r="L15" s="619"/>
      <c r="M15" s="619"/>
      <c r="N15" s="619"/>
      <c r="O15" s="619"/>
      <c r="P15" s="619"/>
      <c r="Q15" s="620"/>
      <c r="R15" s="621">
        <v>5037</v>
      </c>
      <c r="S15" s="622"/>
      <c r="T15" s="622"/>
      <c r="U15" s="622"/>
      <c r="V15" s="622"/>
      <c r="W15" s="622"/>
      <c r="X15" s="622"/>
      <c r="Y15" s="623"/>
      <c r="Z15" s="659">
        <v>0.1</v>
      </c>
      <c r="AA15" s="659"/>
      <c r="AB15" s="659"/>
      <c r="AC15" s="659"/>
      <c r="AD15" s="660">
        <v>5037</v>
      </c>
      <c r="AE15" s="660"/>
      <c r="AF15" s="660"/>
      <c r="AG15" s="660"/>
      <c r="AH15" s="660"/>
      <c r="AI15" s="660"/>
      <c r="AJ15" s="660"/>
      <c r="AK15" s="660"/>
      <c r="AL15" s="624">
        <v>0.2</v>
      </c>
      <c r="AM15" s="625"/>
      <c r="AN15" s="625"/>
      <c r="AO15" s="661"/>
      <c r="AP15" s="618" t="s">
        <v>249</v>
      </c>
      <c r="AQ15" s="619"/>
      <c r="AR15" s="619"/>
      <c r="AS15" s="619"/>
      <c r="AT15" s="619"/>
      <c r="AU15" s="619"/>
      <c r="AV15" s="619"/>
      <c r="AW15" s="619"/>
      <c r="AX15" s="619"/>
      <c r="AY15" s="619"/>
      <c r="AZ15" s="619"/>
      <c r="BA15" s="619"/>
      <c r="BB15" s="619"/>
      <c r="BC15" s="619"/>
      <c r="BD15" s="619"/>
      <c r="BE15" s="619"/>
      <c r="BF15" s="620"/>
      <c r="BG15" s="621">
        <v>626</v>
      </c>
      <c r="BH15" s="622"/>
      <c r="BI15" s="622"/>
      <c r="BJ15" s="622"/>
      <c r="BK15" s="622"/>
      <c r="BL15" s="622"/>
      <c r="BM15" s="622"/>
      <c r="BN15" s="623"/>
      <c r="BO15" s="659">
        <v>0.1</v>
      </c>
      <c r="BP15" s="659"/>
      <c r="BQ15" s="659"/>
      <c r="BR15" s="659"/>
      <c r="BS15" s="660" t="s">
        <v>122</v>
      </c>
      <c r="BT15" s="660"/>
      <c r="BU15" s="660"/>
      <c r="BV15" s="660"/>
      <c r="BW15" s="660"/>
      <c r="BX15" s="660"/>
      <c r="BY15" s="660"/>
      <c r="BZ15" s="660"/>
      <c r="CA15" s="660"/>
      <c r="CB15" s="698"/>
      <c r="CD15" s="618" t="s">
        <v>250</v>
      </c>
      <c r="CE15" s="619"/>
      <c r="CF15" s="619"/>
      <c r="CG15" s="619"/>
      <c r="CH15" s="619"/>
      <c r="CI15" s="619"/>
      <c r="CJ15" s="619"/>
      <c r="CK15" s="619"/>
      <c r="CL15" s="619"/>
      <c r="CM15" s="619"/>
      <c r="CN15" s="619"/>
      <c r="CO15" s="619"/>
      <c r="CP15" s="619"/>
      <c r="CQ15" s="620"/>
      <c r="CR15" s="621">
        <v>394052</v>
      </c>
      <c r="CS15" s="622"/>
      <c r="CT15" s="622"/>
      <c r="CU15" s="622"/>
      <c r="CV15" s="622"/>
      <c r="CW15" s="622"/>
      <c r="CX15" s="622"/>
      <c r="CY15" s="623"/>
      <c r="CZ15" s="659">
        <v>10.7</v>
      </c>
      <c r="DA15" s="659"/>
      <c r="DB15" s="659"/>
      <c r="DC15" s="659"/>
      <c r="DD15" s="627">
        <v>4536</v>
      </c>
      <c r="DE15" s="622"/>
      <c r="DF15" s="622"/>
      <c r="DG15" s="622"/>
      <c r="DH15" s="622"/>
      <c r="DI15" s="622"/>
      <c r="DJ15" s="622"/>
      <c r="DK15" s="622"/>
      <c r="DL15" s="622"/>
      <c r="DM15" s="622"/>
      <c r="DN15" s="622"/>
      <c r="DO15" s="622"/>
      <c r="DP15" s="623"/>
      <c r="DQ15" s="627">
        <v>290081</v>
      </c>
      <c r="DR15" s="622"/>
      <c r="DS15" s="622"/>
      <c r="DT15" s="622"/>
      <c r="DU15" s="622"/>
      <c r="DV15" s="622"/>
      <c r="DW15" s="622"/>
      <c r="DX15" s="622"/>
      <c r="DY15" s="622"/>
      <c r="DZ15" s="622"/>
      <c r="EA15" s="622"/>
      <c r="EB15" s="622"/>
      <c r="EC15" s="658"/>
    </row>
    <row r="16" spans="2:143" ht="11.25" customHeight="1" x14ac:dyDescent="0.15">
      <c r="B16" s="618" t="s">
        <v>251</v>
      </c>
      <c r="C16" s="619"/>
      <c r="D16" s="619"/>
      <c r="E16" s="619"/>
      <c r="F16" s="619"/>
      <c r="G16" s="619"/>
      <c r="H16" s="619"/>
      <c r="I16" s="619"/>
      <c r="J16" s="619"/>
      <c r="K16" s="619"/>
      <c r="L16" s="619"/>
      <c r="M16" s="619"/>
      <c r="N16" s="619"/>
      <c r="O16" s="619"/>
      <c r="P16" s="619"/>
      <c r="Q16" s="620"/>
      <c r="R16" s="621">
        <v>13260</v>
      </c>
      <c r="S16" s="622"/>
      <c r="T16" s="622"/>
      <c r="U16" s="622"/>
      <c r="V16" s="622"/>
      <c r="W16" s="622"/>
      <c r="X16" s="622"/>
      <c r="Y16" s="623"/>
      <c r="Z16" s="659">
        <v>0.3</v>
      </c>
      <c r="AA16" s="659"/>
      <c r="AB16" s="659"/>
      <c r="AC16" s="659"/>
      <c r="AD16" s="660">
        <v>13260</v>
      </c>
      <c r="AE16" s="660"/>
      <c r="AF16" s="660"/>
      <c r="AG16" s="660"/>
      <c r="AH16" s="660"/>
      <c r="AI16" s="660"/>
      <c r="AJ16" s="660"/>
      <c r="AK16" s="660"/>
      <c r="AL16" s="624">
        <v>0.6</v>
      </c>
      <c r="AM16" s="625"/>
      <c r="AN16" s="625"/>
      <c r="AO16" s="661"/>
      <c r="AP16" s="618" t="s">
        <v>252</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8"/>
      <c r="CD16" s="618" t="s">
        <v>253</v>
      </c>
      <c r="CE16" s="619"/>
      <c r="CF16" s="619"/>
      <c r="CG16" s="619"/>
      <c r="CH16" s="619"/>
      <c r="CI16" s="619"/>
      <c r="CJ16" s="619"/>
      <c r="CK16" s="619"/>
      <c r="CL16" s="619"/>
      <c r="CM16" s="619"/>
      <c r="CN16" s="619"/>
      <c r="CO16" s="619"/>
      <c r="CP16" s="619"/>
      <c r="CQ16" s="620"/>
      <c r="CR16" s="621">
        <v>30173</v>
      </c>
      <c r="CS16" s="622"/>
      <c r="CT16" s="622"/>
      <c r="CU16" s="622"/>
      <c r="CV16" s="622"/>
      <c r="CW16" s="622"/>
      <c r="CX16" s="622"/>
      <c r="CY16" s="623"/>
      <c r="CZ16" s="659">
        <v>0.8</v>
      </c>
      <c r="DA16" s="659"/>
      <c r="DB16" s="659"/>
      <c r="DC16" s="659"/>
      <c r="DD16" s="627" t="s">
        <v>122</v>
      </c>
      <c r="DE16" s="622"/>
      <c r="DF16" s="622"/>
      <c r="DG16" s="622"/>
      <c r="DH16" s="622"/>
      <c r="DI16" s="622"/>
      <c r="DJ16" s="622"/>
      <c r="DK16" s="622"/>
      <c r="DL16" s="622"/>
      <c r="DM16" s="622"/>
      <c r="DN16" s="622"/>
      <c r="DO16" s="622"/>
      <c r="DP16" s="623"/>
      <c r="DQ16" s="627">
        <v>13324</v>
      </c>
      <c r="DR16" s="622"/>
      <c r="DS16" s="622"/>
      <c r="DT16" s="622"/>
      <c r="DU16" s="622"/>
      <c r="DV16" s="622"/>
      <c r="DW16" s="622"/>
      <c r="DX16" s="622"/>
      <c r="DY16" s="622"/>
      <c r="DZ16" s="622"/>
      <c r="EA16" s="622"/>
      <c r="EB16" s="622"/>
      <c r="EC16" s="658"/>
    </row>
    <row r="17" spans="2:133" ht="11.25" customHeight="1" x14ac:dyDescent="0.15">
      <c r="B17" s="618" t="s">
        <v>254</v>
      </c>
      <c r="C17" s="619"/>
      <c r="D17" s="619"/>
      <c r="E17" s="619"/>
      <c r="F17" s="619"/>
      <c r="G17" s="619"/>
      <c r="H17" s="619"/>
      <c r="I17" s="619"/>
      <c r="J17" s="619"/>
      <c r="K17" s="619"/>
      <c r="L17" s="619"/>
      <c r="M17" s="619"/>
      <c r="N17" s="619"/>
      <c r="O17" s="619"/>
      <c r="P17" s="619"/>
      <c r="Q17" s="620"/>
      <c r="R17" s="621">
        <v>20613</v>
      </c>
      <c r="S17" s="622"/>
      <c r="T17" s="622"/>
      <c r="U17" s="622"/>
      <c r="V17" s="622"/>
      <c r="W17" s="622"/>
      <c r="X17" s="622"/>
      <c r="Y17" s="623"/>
      <c r="Z17" s="659">
        <v>0.5</v>
      </c>
      <c r="AA17" s="659"/>
      <c r="AB17" s="659"/>
      <c r="AC17" s="659"/>
      <c r="AD17" s="660">
        <v>20613</v>
      </c>
      <c r="AE17" s="660"/>
      <c r="AF17" s="660"/>
      <c r="AG17" s="660"/>
      <c r="AH17" s="660"/>
      <c r="AI17" s="660"/>
      <c r="AJ17" s="660"/>
      <c r="AK17" s="660"/>
      <c r="AL17" s="624">
        <v>0.9</v>
      </c>
      <c r="AM17" s="625"/>
      <c r="AN17" s="625"/>
      <c r="AO17" s="661"/>
      <c r="AP17" s="618" t="s">
        <v>255</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8"/>
      <c r="CD17" s="618" t="s">
        <v>256</v>
      </c>
      <c r="CE17" s="619"/>
      <c r="CF17" s="619"/>
      <c r="CG17" s="619"/>
      <c r="CH17" s="619"/>
      <c r="CI17" s="619"/>
      <c r="CJ17" s="619"/>
      <c r="CK17" s="619"/>
      <c r="CL17" s="619"/>
      <c r="CM17" s="619"/>
      <c r="CN17" s="619"/>
      <c r="CO17" s="619"/>
      <c r="CP17" s="619"/>
      <c r="CQ17" s="620"/>
      <c r="CR17" s="621">
        <v>379265</v>
      </c>
      <c r="CS17" s="622"/>
      <c r="CT17" s="622"/>
      <c r="CU17" s="622"/>
      <c r="CV17" s="622"/>
      <c r="CW17" s="622"/>
      <c r="CX17" s="622"/>
      <c r="CY17" s="623"/>
      <c r="CZ17" s="659">
        <v>10.3</v>
      </c>
      <c r="DA17" s="659"/>
      <c r="DB17" s="659"/>
      <c r="DC17" s="659"/>
      <c r="DD17" s="627" t="s">
        <v>122</v>
      </c>
      <c r="DE17" s="622"/>
      <c r="DF17" s="622"/>
      <c r="DG17" s="622"/>
      <c r="DH17" s="622"/>
      <c r="DI17" s="622"/>
      <c r="DJ17" s="622"/>
      <c r="DK17" s="622"/>
      <c r="DL17" s="622"/>
      <c r="DM17" s="622"/>
      <c r="DN17" s="622"/>
      <c r="DO17" s="622"/>
      <c r="DP17" s="623"/>
      <c r="DQ17" s="627">
        <v>376609</v>
      </c>
      <c r="DR17" s="622"/>
      <c r="DS17" s="622"/>
      <c r="DT17" s="622"/>
      <c r="DU17" s="622"/>
      <c r="DV17" s="622"/>
      <c r="DW17" s="622"/>
      <c r="DX17" s="622"/>
      <c r="DY17" s="622"/>
      <c r="DZ17" s="622"/>
      <c r="EA17" s="622"/>
      <c r="EB17" s="622"/>
      <c r="EC17" s="658"/>
    </row>
    <row r="18" spans="2:133" ht="11.25" customHeight="1" x14ac:dyDescent="0.15">
      <c r="B18" s="618" t="s">
        <v>257</v>
      </c>
      <c r="C18" s="619"/>
      <c r="D18" s="619"/>
      <c r="E18" s="619"/>
      <c r="F18" s="619"/>
      <c r="G18" s="619"/>
      <c r="H18" s="619"/>
      <c r="I18" s="619"/>
      <c r="J18" s="619"/>
      <c r="K18" s="619"/>
      <c r="L18" s="619"/>
      <c r="M18" s="619"/>
      <c r="N18" s="619"/>
      <c r="O18" s="619"/>
      <c r="P18" s="619"/>
      <c r="Q18" s="620"/>
      <c r="R18" s="621">
        <v>1397</v>
      </c>
      <c r="S18" s="622"/>
      <c r="T18" s="622"/>
      <c r="U18" s="622"/>
      <c r="V18" s="622"/>
      <c r="W18" s="622"/>
      <c r="X18" s="622"/>
      <c r="Y18" s="623"/>
      <c r="Z18" s="659">
        <v>0</v>
      </c>
      <c r="AA18" s="659"/>
      <c r="AB18" s="659"/>
      <c r="AC18" s="659"/>
      <c r="AD18" s="660">
        <v>1397</v>
      </c>
      <c r="AE18" s="660"/>
      <c r="AF18" s="660"/>
      <c r="AG18" s="660"/>
      <c r="AH18" s="660"/>
      <c r="AI18" s="660"/>
      <c r="AJ18" s="660"/>
      <c r="AK18" s="660"/>
      <c r="AL18" s="624">
        <v>0.1</v>
      </c>
      <c r="AM18" s="625"/>
      <c r="AN18" s="625"/>
      <c r="AO18" s="661"/>
      <c r="AP18" s="618" t="s">
        <v>258</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8"/>
      <c r="CD18" s="618" t="s">
        <v>259</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260</v>
      </c>
      <c r="C19" s="619"/>
      <c r="D19" s="619"/>
      <c r="E19" s="619"/>
      <c r="F19" s="619"/>
      <c r="G19" s="619"/>
      <c r="H19" s="619"/>
      <c r="I19" s="619"/>
      <c r="J19" s="619"/>
      <c r="K19" s="619"/>
      <c r="L19" s="619"/>
      <c r="M19" s="619"/>
      <c r="N19" s="619"/>
      <c r="O19" s="619"/>
      <c r="P19" s="619"/>
      <c r="Q19" s="620"/>
      <c r="R19" s="621">
        <v>19024</v>
      </c>
      <c r="S19" s="622"/>
      <c r="T19" s="622"/>
      <c r="U19" s="622"/>
      <c r="V19" s="622"/>
      <c r="W19" s="622"/>
      <c r="X19" s="622"/>
      <c r="Y19" s="623"/>
      <c r="Z19" s="659">
        <v>0.5</v>
      </c>
      <c r="AA19" s="659"/>
      <c r="AB19" s="659"/>
      <c r="AC19" s="659"/>
      <c r="AD19" s="660">
        <v>19024</v>
      </c>
      <c r="AE19" s="660"/>
      <c r="AF19" s="660"/>
      <c r="AG19" s="660"/>
      <c r="AH19" s="660"/>
      <c r="AI19" s="660"/>
      <c r="AJ19" s="660"/>
      <c r="AK19" s="660"/>
      <c r="AL19" s="624">
        <v>0.8</v>
      </c>
      <c r="AM19" s="625"/>
      <c r="AN19" s="625"/>
      <c r="AO19" s="661"/>
      <c r="AP19" s="618" t="s">
        <v>261</v>
      </c>
      <c r="AQ19" s="619"/>
      <c r="AR19" s="619"/>
      <c r="AS19" s="619"/>
      <c r="AT19" s="619"/>
      <c r="AU19" s="619"/>
      <c r="AV19" s="619"/>
      <c r="AW19" s="619"/>
      <c r="AX19" s="619"/>
      <c r="AY19" s="619"/>
      <c r="AZ19" s="619"/>
      <c r="BA19" s="619"/>
      <c r="BB19" s="619"/>
      <c r="BC19" s="619"/>
      <c r="BD19" s="619"/>
      <c r="BE19" s="619"/>
      <c r="BF19" s="620"/>
      <c r="BG19" s="621" t="s">
        <v>122</v>
      </c>
      <c r="BH19" s="622"/>
      <c r="BI19" s="622"/>
      <c r="BJ19" s="622"/>
      <c r="BK19" s="622"/>
      <c r="BL19" s="622"/>
      <c r="BM19" s="622"/>
      <c r="BN19" s="623"/>
      <c r="BO19" s="659" t="s">
        <v>122</v>
      </c>
      <c r="BP19" s="659"/>
      <c r="BQ19" s="659"/>
      <c r="BR19" s="659"/>
      <c r="BS19" s="660" t="s">
        <v>122</v>
      </c>
      <c r="BT19" s="660"/>
      <c r="BU19" s="660"/>
      <c r="BV19" s="660"/>
      <c r="BW19" s="660"/>
      <c r="BX19" s="660"/>
      <c r="BY19" s="660"/>
      <c r="BZ19" s="660"/>
      <c r="CA19" s="660"/>
      <c r="CB19" s="698"/>
      <c r="CD19" s="618" t="s">
        <v>262</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263</v>
      </c>
      <c r="C20" s="689"/>
      <c r="D20" s="689"/>
      <c r="E20" s="689"/>
      <c r="F20" s="689"/>
      <c r="G20" s="689"/>
      <c r="H20" s="689"/>
      <c r="I20" s="689"/>
      <c r="J20" s="689"/>
      <c r="K20" s="689"/>
      <c r="L20" s="689"/>
      <c r="M20" s="689"/>
      <c r="N20" s="689"/>
      <c r="O20" s="689"/>
      <c r="P20" s="689"/>
      <c r="Q20" s="690"/>
      <c r="R20" s="621">
        <v>192</v>
      </c>
      <c r="S20" s="622"/>
      <c r="T20" s="622"/>
      <c r="U20" s="622"/>
      <c r="V20" s="622"/>
      <c r="W20" s="622"/>
      <c r="X20" s="622"/>
      <c r="Y20" s="623"/>
      <c r="Z20" s="659">
        <v>0</v>
      </c>
      <c r="AA20" s="659"/>
      <c r="AB20" s="659"/>
      <c r="AC20" s="659"/>
      <c r="AD20" s="660">
        <v>192</v>
      </c>
      <c r="AE20" s="660"/>
      <c r="AF20" s="660"/>
      <c r="AG20" s="660"/>
      <c r="AH20" s="660"/>
      <c r="AI20" s="660"/>
      <c r="AJ20" s="660"/>
      <c r="AK20" s="660"/>
      <c r="AL20" s="624">
        <v>0</v>
      </c>
      <c r="AM20" s="625"/>
      <c r="AN20" s="625"/>
      <c r="AO20" s="661"/>
      <c r="AP20" s="618" t="s">
        <v>264</v>
      </c>
      <c r="AQ20" s="619"/>
      <c r="AR20" s="619"/>
      <c r="AS20" s="619"/>
      <c r="AT20" s="619"/>
      <c r="AU20" s="619"/>
      <c r="AV20" s="619"/>
      <c r="AW20" s="619"/>
      <c r="AX20" s="619"/>
      <c r="AY20" s="619"/>
      <c r="AZ20" s="619"/>
      <c r="BA20" s="619"/>
      <c r="BB20" s="619"/>
      <c r="BC20" s="619"/>
      <c r="BD20" s="619"/>
      <c r="BE20" s="619"/>
      <c r="BF20" s="620"/>
      <c r="BG20" s="621" t="s">
        <v>122</v>
      </c>
      <c r="BH20" s="622"/>
      <c r="BI20" s="622"/>
      <c r="BJ20" s="622"/>
      <c r="BK20" s="622"/>
      <c r="BL20" s="622"/>
      <c r="BM20" s="622"/>
      <c r="BN20" s="623"/>
      <c r="BO20" s="659" t="s">
        <v>122</v>
      </c>
      <c r="BP20" s="659"/>
      <c r="BQ20" s="659"/>
      <c r="BR20" s="659"/>
      <c r="BS20" s="660" t="s">
        <v>122</v>
      </c>
      <c r="BT20" s="660"/>
      <c r="BU20" s="660"/>
      <c r="BV20" s="660"/>
      <c r="BW20" s="660"/>
      <c r="BX20" s="660"/>
      <c r="BY20" s="660"/>
      <c r="BZ20" s="660"/>
      <c r="CA20" s="660"/>
      <c r="CB20" s="698"/>
      <c r="CD20" s="618" t="s">
        <v>265</v>
      </c>
      <c r="CE20" s="619"/>
      <c r="CF20" s="619"/>
      <c r="CG20" s="619"/>
      <c r="CH20" s="619"/>
      <c r="CI20" s="619"/>
      <c r="CJ20" s="619"/>
      <c r="CK20" s="619"/>
      <c r="CL20" s="619"/>
      <c r="CM20" s="619"/>
      <c r="CN20" s="619"/>
      <c r="CO20" s="619"/>
      <c r="CP20" s="619"/>
      <c r="CQ20" s="620"/>
      <c r="CR20" s="621">
        <v>3675304</v>
      </c>
      <c r="CS20" s="622"/>
      <c r="CT20" s="622"/>
      <c r="CU20" s="622"/>
      <c r="CV20" s="622"/>
      <c r="CW20" s="622"/>
      <c r="CX20" s="622"/>
      <c r="CY20" s="623"/>
      <c r="CZ20" s="659">
        <v>100</v>
      </c>
      <c r="DA20" s="659"/>
      <c r="DB20" s="659"/>
      <c r="DC20" s="659"/>
      <c r="DD20" s="627">
        <v>85259</v>
      </c>
      <c r="DE20" s="622"/>
      <c r="DF20" s="622"/>
      <c r="DG20" s="622"/>
      <c r="DH20" s="622"/>
      <c r="DI20" s="622"/>
      <c r="DJ20" s="622"/>
      <c r="DK20" s="622"/>
      <c r="DL20" s="622"/>
      <c r="DM20" s="622"/>
      <c r="DN20" s="622"/>
      <c r="DO20" s="622"/>
      <c r="DP20" s="623"/>
      <c r="DQ20" s="627">
        <v>2654991</v>
      </c>
      <c r="DR20" s="622"/>
      <c r="DS20" s="622"/>
      <c r="DT20" s="622"/>
      <c r="DU20" s="622"/>
      <c r="DV20" s="622"/>
      <c r="DW20" s="622"/>
      <c r="DX20" s="622"/>
      <c r="DY20" s="622"/>
      <c r="DZ20" s="622"/>
      <c r="EA20" s="622"/>
      <c r="EB20" s="622"/>
      <c r="EC20" s="658"/>
    </row>
    <row r="21" spans="2:133" ht="11.25" customHeight="1" x14ac:dyDescent="0.15">
      <c r="B21" s="618" t="s">
        <v>266</v>
      </c>
      <c r="C21" s="619"/>
      <c r="D21" s="619"/>
      <c r="E21" s="619"/>
      <c r="F21" s="619"/>
      <c r="G21" s="619"/>
      <c r="H21" s="619"/>
      <c r="I21" s="619"/>
      <c r="J21" s="619"/>
      <c r="K21" s="619"/>
      <c r="L21" s="619"/>
      <c r="M21" s="619"/>
      <c r="N21" s="619"/>
      <c r="O21" s="619"/>
      <c r="P21" s="619"/>
      <c r="Q21" s="620"/>
      <c r="R21" s="621">
        <v>1927100</v>
      </c>
      <c r="S21" s="622"/>
      <c r="T21" s="622"/>
      <c r="U21" s="622"/>
      <c r="V21" s="622"/>
      <c r="W21" s="622"/>
      <c r="X21" s="622"/>
      <c r="Y21" s="623"/>
      <c r="Z21" s="659">
        <v>49.4</v>
      </c>
      <c r="AA21" s="659"/>
      <c r="AB21" s="659"/>
      <c r="AC21" s="659"/>
      <c r="AD21" s="660">
        <v>1702159</v>
      </c>
      <c r="AE21" s="660"/>
      <c r="AF21" s="660"/>
      <c r="AG21" s="660"/>
      <c r="AH21" s="660"/>
      <c r="AI21" s="660"/>
      <c r="AJ21" s="660"/>
      <c r="AK21" s="660"/>
      <c r="AL21" s="624">
        <v>71.5</v>
      </c>
      <c r="AM21" s="625"/>
      <c r="AN21" s="625"/>
      <c r="AO21" s="661"/>
      <c r="AP21" s="618" t="s">
        <v>267</v>
      </c>
      <c r="AQ21" s="699"/>
      <c r="AR21" s="699"/>
      <c r="AS21" s="699"/>
      <c r="AT21" s="699"/>
      <c r="AU21" s="699"/>
      <c r="AV21" s="699"/>
      <c r="AW21" s="699"/>
      <c r="AX21" s="699"/>
      <c r="AY21" s="699"/>
      <c r="AZ21" s="699"/>
      <c r="BA21" s="699"/>
      <c r="BB21" s="699"/>
      <c r="BC21" s="699"/>
      <c r="BD21" s="699"/>
      <c r="BE21" s="699"/>
      <c r="BF21" s="700"/>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698"/>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268</v>
      </c>
      <c r="C22" s="619"/>
      <c r="D22" s="619"/>
      <c r="E22" s="619"/>
      <c r="F22" s="619"/>
      <c r="G22" s="619"/>
      <c r="H22" s="619"/>
      <c r="I22" s="619"/>
      <c r="J22" s="619"/>
      <c r="K22" s="619"/>
      <c r="L22" s="619"/>
      <c r="M22" s="619"/>
      <c r="N22" s="619"/>
      <c r="O22" s="619"/>
      <c r="P22" s="619"/>
      <c r="Q22" s="620"/>
      <c r="R22" s="621">
        <v>1702159</v>
      </c>
      <c r="S22" s="622"/>
      <c r="T22" s="622"/>
      <c r="U22" s="622"/>
      <c r="V22" s="622"/>
      <c r="W22" s="622"/>
      <c r="X22" s="622"/>
      <c r="Y22" s="623"/>
      <c r="Z22" s="659">
        <v>43.7</v>
      </c>
      <c r="AA22" s="659"/>
      <c r="AB22" s="659"/>
      <c r="AC22" s="659"/>
      <c r="AD22" s="660">
        <v>1702159</v>
      </c>
      <c r="AE22" s="660"/>
      <c r="AF22" s="660"/>
      <c r="AG22" s="660"/>
      <c r="AH22" s="660"/>
      <c r="AI22" s="660"/>
      <c r="AJ22" s="660"/>
      <c r="AK22" s="660"/>
      <c r="AL22" s="624">
        <v>71.5</v>
      </c>
      <c r="AM22" s="625"/>
      <c r="AN22" s="625"/>
      <c r="AO22" s="661"/>
      <c r="AP22" s="618" t="s">
        <v>269</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8"/>
      <c r="CD22" s="673" t="s">
        <v>270</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271</v>
      </c>
      <c r="C23" s="619"/>
      <c r="D23" s="619"/>
      <c r="E23" s="619"/>
      <c r="F23" s="619"/>
      <c r="G23" s="619"/>
      <c r="H23" s="619"/>
      <c r="I23" s="619"/>
      <c r="J23" s="619"/>
      <c r="K23" s="619"/>
      <c r="L23" s="619"/>
      <c r="M23" s="619"/>
      <c r="N23" s="619"/>
      <c r="O23" s="619"/>
      <c r="P23" s="619"/>
      <c r="Q23" s="620"/>
      <c r="R23" s="621">
        <v>224941</v>
      </c>
      <c r="S23" s="622"/>
      <c r="T23" s="622"/>
      <c r="U23" s="622"/>
      <c r="V23" s="622"/>
      <c r="W23" s="622"/>
      <c r="X23" s="622"/>
      <c r="Y23" s="623"/>
      <c r="Z23" s="659">
        <v>5.8</v>
      </c>
      <c r="AA23" s="659"/>
      <c r="AB23" s="659"/>
      <c r="AC23" s="659"/>
      <c r="AD23" s="660" t="s">
        <v>122</v>
      </c>
      <c r="AE23" s="660"/>
      <c r="AF23" s="660"/>
      <c r="AG23" s="660"/>
      <c r="AH23" s="660"/>
      <c r="AI23" s="660"/>
      <c r="AJ23" s="660"/>
      <c r="AK23" s="660"/>
      <c r="AL23" s="624" t="s">
        <v>122</v>
      </c>
      <c r="AM23" s="625"/>
      <c r="AN23" s="625"/>
      <c r="AO23" s="661"/>
      <c r="AP23" s="618" t="s">
        <v>272</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8"/>
      <c r="CD23" s="673" t="s">
        <v>212</v>
      </c>
      <c r="CE23" s="674"/>
      <c r="CF23" s="674"/>
      <c r="CG23" s="674"/>
      <c r="CH23" s="674"/>
      <c r="CI23" s="674"/>
      <c r="CJ23" s="674"/>
      <c r="CK23" s="674"/>
      <c r="CL23" s="674"/>
      <c r="CM23" s="674"/>
      <c r="CN23" s="674"/>
      <c r="CO23" s="674"/>
      <c r="CP23" s="674"/>
      <c r="CQ23" s="675"/>
      <c r="CR23" s="673" t="s">
        <v>273</v>
      </c>
      <c r="CS23" s="674"/>
      <c r="CT23" s="674"/>
      <c r="CU23" s="674"/>
      <c r="CV23" s="674"/>
      <c r="CW23" s="674"/>
      <c r="CX23" s="674"/>
      <c r="CY23" s="675"/>
      <c r="CZ23" s="673" t="s">
        <v>274</v>
      </c>
      <c r="DA23" s="674"/>
      <c r="DB23" s="674"/>
      <c r="DC23" s="675"/>
      <c r="DD23" s="673" t="s">
        <v>275</v>
      </c>
      <c r="DE23" s="674"/>
      <c r="DF23" s="674"/>
      <c r="DG23" s="674"/>
      <c r="DH23" s="674"/>
      <c r="DI23" s="674"/>
      <c r="DJ23" s="674"/>
      <c r="DK23" s="675"/>
      <c r="DL23" s="711" t="s">
        <v>276</v>
      </c>
      <c r="DM23" s="712"/>
      <c r="DN23" s="712"/>
      <c r="DO23" s="712"/>
      <c r="DP23" s="712"/>
      <c r="DQ23" s="712"/>
      <c r="DR23" s="712"/>
      <c r="DS23" s="712"/>
      <c r="DT23" s="712"/>
      <c r="DU23" s="712"/>
      <c r="DV23" s="713"/>
      <c r="DW23" s="673" t="s">
        <v>277</v>
      </c>
      <c r="DX23" s="674"/>
      <c r="DY23" s="674"/>
      <c r="DZ23" s="674"/>
      <c r="EA23" s="674"/>
      <c r="EB23" s="674"/>
      <c r="EC23" s="675"/>
    </row>
    <row r="24" spans="2:133" ht="11.25" customHeight="1" x14ac:dyDescent="0.15">
      <c r="B24" s="618" t="s">
        <v>278</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279</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8"/>
      <c r="CD24" s="679" t="s">
        <v>280</v>
      </c>
      <c r="CE24" s="680"/>
      <c r="CF24" s="680"/>
      <c r="CG24" s="680"/>
      <c r="CH24" s="680"/>
      <c r="CI24" s="680"/>
      <c r="CJ24" s="680"/>
      <c r="CK24" s="680"/>
      <c r="CL24" s="680"/>
      <c r="CM24" s="680"/>
      <c r="CN24" s="680"/>
      <c r="CO24" s="680"/>
      <c r="CP24" s="680"/>
      <c r="CQ24" s="681"/>
      <c r="CR24" s="676">
        <v>1693941</v>
      </c>
      <c r="CS24" s="677"/>
      <c r="CT24" s="677"/>
      <c r="CU24" s="677"/>
      <c r="CV24" s="677"/>
      <c r="CW24" s="677"/>
      <c r="CX24" s="677"/>
      <c r="CY24" s="702"/>
      <c r="CZ24" s="703">
        <v>46.1</v>
      </c>
      <c r="DA24" s="685"/>
      <c r="DB24" s="685"/>
      <c r="DC24" s="705"/>
      <c r="DD24" s="701">
        <v>1305205</v>
      </c>
      <c r="DE24" s="677"/>
      <c r="DF24" s="677"/>
      <c r="DG24" s="677"/>
      <c r="DH24" s="677"/>
      <c r="DI24" s="677"/>
      <c r="DJ24" s="677"/>
      <c r="DK24" s="702"/>
      <c r="DL24" s="701">
        <v>1292146</v>
      </c>
      <c r="DM24" s="677"/>
      <c r="DN24" s="677"/>
      <c r="DO24" s="677"/>
      <c r="DP24" s="677"/>
      <c r="DQ24" s="677"/>
      <c r="DR24" s="677"/>
      <c r="DS24" s="677"/>
      <c r="DT24" s="677"/>
      <c r="DU24" s="677"/>
      <c r="DV24" s="702"/>
      <c r="DW24" s="703">
        <v>54.3</v>
      </c>
      <c r="DX24" s="685"/>
      <c r="DY24" s="685"/>
      <c r="DZ24" s="685"/>
      <c r="EA24" s="685"/>
      <c r="EB24" s="685"/>
      <c r="EC24" s="704"/>
    </row>
    <row r="25" spans="2:133" ht="11.25" customHeight="1" x14ac:dyDescent="0.15">
      <c r="B25" s="618" t="s">
        <v>281</v>
      </c>
      <c r="C25" s="619"/>
      <c r="D25" s="619"/>
      <c r="E25" s="619"/>
      <c r="F25" s="619"/>
      <c r="G25" s="619"/>
      <c r="H25" s="619"/>
      <c r="I25" s="619"/>
      <c r="J25" s="619"/>
      <c r="K25" s="619"/>
      <c r="L25" s="619"/>
      <c r="M25" s="619"/>
      <c r="N25" s="619"/>
      <c r="O25" s="619"/>
      <c r="P25" s="619"/>
      <c r="Q25" s="620"/>
      <c r="R25" s="621">
        <v>2596928</v>
      </c>
      <c r="S25" s="622"/>
      <c r="T25" s="622"/>
      <c r="U25" s="622"/>
      <c r="V25" s="622"/>
      <c r="W25" s="622"/>
      <c r="X25" s="622"/>
      <c r="Y25" s="623"/>
      <c r="Z25" s="659">
        <v>66.599999999999994</v>
      </c>
      <c r="AA25" s="659"/>
      <c r="AB25" s="659"/>
      <c r="AC25" s="659"/>
      <c r="AD25" s="660">
        <v>2371987</v>
      </c>
      <c r="AE25" s="660"/>
      <c r="AF25" s="660"/>
      <c r="AG25" s="660"/>
      <c r="AH25" s="660"/>
      <c r="AI25" s="660"/>
      <c r="AJ25" s="660"/>
      <c r="AK25" s="660"/>
      <c r="AL25" s="624">
        <v>99.7</v>
      </c>
      <c r="AM25" s="625"/>
      <c r="AN25" s="625"/>
      <c r="AO25" s="661"/>
      <c r="AP25" s="618" t="s">
        <v>282</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8"/>
      <c r="CD25" s="618" t="s">
        <v>283</v>
      </c>
      <c r="CE25" s="619"/>
      <c r="CF25" s="619"/>
      <c r="CG25" s="619"/>
      <c r="CH25" s="619"/>
      <c r="CI25" s="619"/>
      <c r="CJ25" s="619"/>
      <c r="CK25" s="619"/>
      <c r="CL25" s="619"/>
      <c r="CM25" s="619"/>
      <c r="CN25" s="619"/>
      <c r="CO25" s="619"/>
      <c r="CP25" s="619"/>
      <c r="CQ25" s="620"/>
      <c r="CR25" s="621">
        <v>874956</v>
      </c>
      <c r="CS25" s="634"/>
      <c r="CT25" s="634"/>
      <c r="CU25" s="634"/>
      <c r="CV25" s="634"/>
      <c r="CW25" s="634"/>
      <c r="CX25" s="634"/>
      <c r="CY25" s="635"/>
      <c r="CZ25" s="624">
        <v>23.8</v>
      </c>
      <c r="DA25" s="636"/>
      <c r="DB25" s="636"/>
      <c r="DC25" s="637"/>
      <c r="DD25" s="627">
        <v>799914</v>
      </c>
      <c r="DE25" s="634"/>
      <c r="DF25" s="634"/>
      <c r="DG25" s="634"/>
      <c r="DH25" s="634"/>
      <c r="DI25" s="634"/>
      <c r="DJ25" s="634"/>
      <c r="DK25" s="635"/>
      <c r="DL25" s="627">
        <v>786855</v>
      </c>
      <c r="DM25" s="634"/>
      <c r="DN25" s="634"/>
      <c r="DO25" s="634"/>
      <c r="DP25" s="634"/>
      <c r="DQ25" s="634"/>
      <c r="DR25" s="634"/>
      <c r="DS25" s="634"/>
      <c r="DT25" s="634"/>
      <c r="DU25" s="634"/>
      <c r="DV25" s="635"/>
      <c r="DW25" s="624">
        <v>33.1</v>
      </c>
      <c r="DX25" s="636"/>
      <c r="DY25" s="636"/>
      <c r="DZ25" s="636"/>
      <c r="EA25" s="636"/>
      <c r="EB25" s="636"/>
      <c r="EC25" s="648"/>
    </row>
    <row r="26" spans="2:133" ht="11.25" customHeight="1" x14ac:dyDescent="0.15">
      <c r="B26" s="618" t="s">
        <v>284</v>
      </c>
      <c r="C26" s="619"/>
      <c r="D26" s="619"/>
      <c r="E26" s="619"/>
      <c r="F26" s="619"/>
      <c r="G26" s="619"/>
      <c r="H26" s="619"/>
      <c r="I26" s="619"/>
      <c r="J26" s="619"/>
      <c r="K26" s="619"/>
      <c r="L26" s="619"/>
      <c r="M26" s="619"/>
      <c r="N26" s="619"/>
      <c r="O26" s="619"/>
      <c r="P26" s="619"/>
      <c r="Q26" s="620"/>
      <c r="R26" s="621">
        <v>565</v>
      </c>
      <c r="S26" s="622"/>
      <c r="T26" s="622"/>
      <c r="U26" s="622"/>
      <c r="V26" s="622"/>
      <c r="W26" s="622"/>
      <c r="X26" s="622"/>
      <c r="Y26" s="623"/>
      <c r="Z26" s="659">
        <v>0</v>
      </c>
      <c r="AA26" s="659"/>
      <c r="AB26" s="659"/>
      <c r="AC26" s="659"/>
      <c r="AD26" s="660">
        <v>565</v>
      </c>
      <c r="AE26" s="660"/>
      <c r="AF26" s="660"/>
      <c r="AG26" s="660"/>
      <c r="AH26" s="660"/>
      <c r="AI26" s="660"/>
      <c r="AJ26" s="660"/>
      <c r="AK26" s="660"/>
      <c r="AL26" s="624">
        <v>0</v>
      </c>
      <c r="AM26" s="625"/>
      <c r="AN26" s="625"/>
      <c r="AO26" s="661"/>
      <c r="AP26" s="618" t="s">
        <v>285</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8"/>
      <c r="CD26" s="618" t="s">
        <v>286</v>
      </c>
      <c r="CE26" s="619"/>
      <c r="CF26" s="619"/>
      <c r="CG26" s="619"/>
      <c r="CH26" s="619"/>
      <c r="CI26" s="619"/>
      <c r="CJ26" s="619"/>
      <c r="CK26" s="619"/>
      <c r="CL26" s="619"/>
      <c r="CM26" s="619"/>
      <c r="CN26" s="619"/>
      <c r="CO26" s="619"/>
      <c r="CP26" s="619"/>
      <c r="CQ26" s="620"/>
      <c r="CR26" s="621">
        <v>494086</v>
      </c>
      <c r="CS26" s="622"/>
      <c r="CT26" s="622"/>
      <c r="CU26" s="622"/>
      <c r="CV26" s="622"/>
      <c r="CW26" s="622"/>
      <c r="CX26" s="622"/>
      <c r="CY26" s="623"/>
      <c r="CZ26" s="624">
        <v>13.4</v>
      </c>
      <c r="DA26" s="636"/>
      <c r="DB26" s="636"/>
      <c r="DC26" s="637"/>
      <c r="DD26" s="627">
        <v>441698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287</v>
      </c>
      <c r="C27" s="619"/>
      <c r="D27" s="619"/>
      <c r="E27" s="619"/>
      <c r="F27" s="619"/>
      <c r="G27" s="619"/>
      <c r="H27" s="619"/>
      <c r="I27" s="619"/>
      <c r="J27" s="619"/>
      <c r="K27" s="619"/>
      <c r="L27" s="619"/>
      <c r="M27" s="619"/>
      <c r="N27" s="619"/>
      <c r="O27" s="619"/>
      <c r="P27" s="619"/>
      <c r="Q27" s="620"/>
      <c r="R27" s="621">
        <v>1941</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288</v>
      </c>
      <c r="AQ27" s="619"/>
      <c r="AR27" s="619"/>
      <c r="AS27" s="619"/>
      <c r="AT27" s="619"/>
      <c r="AU27" s="619"/>
      <c r="AV27" s="619"/>
      <c r="AW27" s="619"/>
      <c r="AX27" s="619"/>
      <c r="AY27" s="619"/>
      <c r="AZ27" s="619"/>
      <c r="BA27" s="619"/>
      <c r="BB27" s="619"/>
      <c r="BC27" s="619"/>
      <c r="BD27" s="619"/>
      <c r="BE27" s="619"/>
      <c r="BF27" s="620"/>
      <c r="BG27" s="621">
        <v>445701</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8"/>
      <c r="CD27" s="618" t="s">
        <v>289</v>
      </c>
      <c r="CE27" s="619"/>
      <c r="CF27" s="619"/>
      <c r="CG27" s="619"/>
      <c r="CH27" s="619"/>
      <c r="CI27" s="619"/>
      <c r="CJ27" s="619"/>
      <c r="CK27" s="619"/>
      <c r="CL27" s="619"/>
      <c r="CM27" s="619"/>
      <c r="CN27" s="619"/>
      <c r="CO27" s="619"/>
      <c r="CP27" s="619"/>
      <c r="CQ27" s="620"/>
      <c r="CR27" s="621">
        <v>439720</v>
      </c>
      <c r="CS27" s="634"/>
      <c r="CT27" s="634"/>
      <c r="CU27" s="634"/>
      <c r="CV27" s="634"/>
      <c r="CW27" s="634"/>
      <c r="CX27" s="634"/>
      <c r="CY27" s="635"/>
      <c r="CZ27" s="624">
        <v>12</v>
      </c>
      <c r="DA27" s="636"/>
      <c r="DB27" s="636"/>
      <c r="DC27" s="637"/>
      <c r="DD27" s="627">
        <v>128682</v>
      </c>
      <c r="DE27" s="634"/>
      <c r="DF27" s="634"/>
      <c r="DG27" s="634"/>
      <c r="DH27" s="634"/>
      <c r="DI27" s="634"/>
      <c r="DJ27" s="634"/>
      <c r="DK27" s="635"/>
      <c r="DL27" s="627">
        <v>128682</v>
      </c>
      <c r="DM27" s="634"/>
      <c r="DN27" s="634"/>
      <c r="DO27" s="634"/>
      <c r="DP27" s="634"/>
      <c r="DQ27" s="634"/>
      <c r="DR27" s="634"/>
      <c r="DS27" s="634"/>
      <c r="DT27" s="634"/>
      <c r="DU27" s="634"/>
      <c r="DV27" s="635"/>
      <c r="DW27" s="624">
        <v>5.4</v>
      </c>
      <c r="DX27" s="636"/>
      <c r="DY27" s="636"/>
      <c r="DZ27" s="636"/>
      <c r="EA27" s="636"/>
      <c r="EB27" s="636"/>
      <c r="EC27" s="648"/>
    </row>
    <row r="28" spans="2:133" ht="11.25" customHeight="1" x14ac:dyDescent="0.15">
      <c r="B28" s="618" t="s">
        <v>290</v>
      </c>
      <c r="C28" s="619"/>
      <c r="D28" s="619"/>
      <c r="E28" s="619"/>
      <c r="F28" s="619"/>
      <c r="G28" s="619"/>
      <c r="H28" s="619"/>
      <c r="I28" s="619"/>
      <c r="J28" s="619"/>
      <c r="K28" s="619"/>
      <c r="L28" s="619"/>
      <c r="M28" s="619"/>
      <c r="N28" s="619"/>
      <c r="O28" s="619"/>
      <c r="P28" s="619"/>
      <c r="Q28" s="620"/>
      <c r="R28" s="621">
        <v>19577</v>
      </c>
      <c r="S28" s="622"/>
      <c r="T28" s="622"/>
      <c r="U28" s="622"/>
      <c r="V28" s="622"/>
      <c r="W28" s="622"/>
      <c r="X28" s="622"/>
      <c r="Y28" s="623"/>
      <c r="Z28" s="659">
        <v>0.5</v>
      </c>
      <c r="AA28" s="659"/>
      <c r="AB28" s="659"/>
      <c r="AC28" s="659"/>
      <c r="AD28" s="660">
        <v>4757</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291</v>
      </c>
      <c r="CE28" s="619"/>
      <c r="CF28" s="619"/>
      <c r="CG28" s="619"/>
      <c r="CH28" s="619"/>
      <c r="CI28" s="619"/>
      <c r="CJ28" s="619"/>
      <c r="CK28" s="619"/>
      <c r="CL28" s="619"/>
      <c r="CM28" s="619"/>
      <c r="CN28" s="619"/>
      <c r="CO28" s="619"/>
      <c r="CP28" s="619"/>
      <c r="CQ28" s="620"/>
      <c r="CR28" s="621">
        <v>379265</v>
      </c>
      <c r="CS28" s="622"/>
      <c r="CT28" s="622"/>
      <c r="CU28" s="622"/>
      <c r="CV28" s="622"/>
      <c r="CW28" s="622"/>
      <c r="CX28" s="622"/>
      <c r="CY28" s="623"/>
      <c r="CZ28" s="624">
        <v>10.3</v>
      </c>
      <c r="DA28" s="636"/>
      <c r="DB28" s="636"/>
      <c r="DC28" s="637"/>
      <c r="DD28" s="627">
        <v>376609</v>
      </c>
      <c r="DE28" s="622"/>
      <c r="DF28" s="622"/>
      <c r="DG28" s="622"/>
      <c r="DH28" s="622"/>
      <c r="DI28" s="622"/>
      <c r="DJ28" s="622"/>
      <c r="DK28" s="623"/>
      <c r="DL28" s="627">
        <v>376609</v>
      </c>
      <c r="DM28" s="622"/>
      <c r="DN28" s="622"/>
      <c r="DO28" s="622"/>
      <c r="DP28" s="622"/>
      <c r="DQ28" s="622"/>
      <c r="DR28" s="622"/>
      <c r="DS28" s="622"/>
      <c r="DT28" s="622"/>
      <c r="DU28" s="622"/>
      <c r="DV28" s="623"/>
      <c r="DW28" s="624">
        <v>15.8</v>
      </c>
      <c r="DX28" s="636"/>
      <c r="DY28" s="636"/>
      <c r="DZ28" s="636"/>
      <c r="EA28" s="636"/>
      <c r="EB28" s="636"/>
      <c r="EC28" s="648"/>
    </row>
    <row r="29" spans="2:133" ht="11.25" customHeight="1" x14ac:dyDescent="0.15">
      <c r="B29" s="618" t="s">
        <v>292</v>
      </c>
      <c r="C29" s="619"/>
      <c r="D29" s="619"/>
      <c r="E29" s="619"/>
      <c r="F29" s="619"/>
      <c r="G29" s="619"/>
      <c r="H29" s="619"/>
      <c r="I29" s="619"/>
      <c r="J29" s="619"/>
      <c r="K29" s="619"/>
      <c r="L29" s="619"/>
      <c r="M29" s="619"/>
      <c r="N29" s="619"/>
      <c r="O29" s="619"/>
      <c r="P29" s="619"/>
      <c r="Q29" s="620"/>
      <c r="R29" s="621">
        <v>12637</v>
      </c>
      <c r="S29" s="622"/>
      <c r="T29" s="622"/>
      <c r="U29" s="622"/>
      <c r="V29" s="622"/>
      <c r="W29" s="622"/>
      <c r="X29" s="622"/>
      <c r="Y29" s="623"/>
      <c r="Z29" s="659">
        <v>0.3</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8"/>
      <c r="CD29" s="640" t="s">
        <v>293</v>
      </c>
      <c r="CE29" s="641"/>
      <c r="CF29" s="618" t="s">
        <v>66</v>
      </c>
      <c r="CG29" s="619"/>
      <c r="CH29" s="619"/>
      <c r="CI29" s="619"/>
      <c r="CJ29" s="619"/>
      <c r="CK29" s="619"/>
      <c r="CL29" s="619"/>
      <c r="CM29" s="619"/>
      <c r="CN29" s="619"/>
      <c r="CO29" s="619"/>
      <c r="CP29" s="619"/>
      <c r="CQ29" s="620"/>
      <c r="CR29" s="621">
        <v>379265</v>
      </c>
      <c r="CS29" s="634"/>
      <c r="CT29" s="634"/>
      <c r="CU29" s="634"/>
      <c r="CV29" s="634"/>
      <c r="CW29" s="634"/>
      <c r="CX29" s="634"/>
      <c r="CY29" s="635"/>
      <c r="CZ29" s="624">
        <v>10.3</v>
      </c>
      <c r="DA29" s="636"/>
      <c r="DB29" s="636"/>
      <c r="DC29" s="637"/>
      <c r="DD29" s="627">
        <v>376609</v>
      </c>
      <c r="DE29" s="634"/>
      <c r="DF29" s="634"/>
      <c r="DG29" s="634"/>
      <c r="DH29" s="634"/>
      <c r="DI29" s="634"/>
      <c r="DJ29" s="634"/>
      <c r="DK29" s="635"/>
      <c r="DL29" s="627">
        <v>376609</v>
      </c>
      <c r="DM29" s="634"/>
      <c r="DN29" s="634"/>
      <c r="DO29" s="634"/>
      <c r="DP29" s="634"/>
      <c r="DQ29" s="634"/>
      <c r="DR29" s="634"/>
      <c r="DS29" s="634"/>
      <c r="DT29" s="634"/>
      <c r="DU29" s="634"/>
      <c r="DV29" s="635"/>
      <c r="DW29" s="624">
        <v>15.8</v>
      </c>
      <c r="DX29" s="636"/>
      <c r="DY29" s="636"/>
      <c r="DZ29" s="636"/>
      <c r="EA29" s="636"/>
      <c r="EB29" s="636"/>
      <c r="EC29" s="648"/>
    </row>
    <row r="30" spans="2:133" ht="11.25" customHeight="1" x14ac:dyDescent="0.15">
      <c r="B30" s="618" t="s">
        <v>294</v>
      </c>
      <c r="C30" s="619"/>
      <c r="D30" s="619"/>
      <c r="E30" s="619"/>
      <c r="F30" s="619"/>
      <c r="G30" s="619"/>
      <c r="H30" s="619"/>
      <c r="I30" s="619"/>
      <c r="J30" s="619"/>
      <c r="K30" s="619"/>
      <c r="L30" s="619"/>
      <c r="M30" s="619"/>
      <c r="N30" s="619"/>
      <c r="O30" s="619"/>
      <c r="P30" s="619"/>
      <c r="Q30" s="620"/>
      <c r="R30" s="621">
        <v>455589</v>
      </c>
      <c r="S30" s="622"/>
      <c r="T30" s="622"/>
      <c r="U30" s="622"/>
      <c r="V30" s="622"/>
      <c r="W30" s="622"/>
      <c r="X30" s="622"/>
      <c r="Y30" s="623"/>
      <c r="Z30" s="659">
        <v>11.7</v>
      </c>
      <c r="AA30" s="659"/>
      <c r="AB30" s="659"/>
      <c r="AC30" s="659"/>
      <c r="AD30" s="660" t="s">
        <v>122</v>
      </c>
      <c r="AE30" s="660"/>
      <c r="AF30" s="660"/>
      <c r="AG30" s="660"/>
      <c r="AH30" s="660"/>
      <c r="AI30" s="660"/>
      <c r="AJ30" s="660"/>
      <c r="AK30" s="660"/>
      <c r="AL30" s="624" t="s">
        <v>122</v>
      </c>
      <c r="AM30" s="625"/>
      <c r="AN30" s="625"/>
      <c r="AO30" s="661"/>
      <c r="AP30" s="673" t="s">
        <v>212</v>
      </c>
      <c r="AQ30" s="674"/>
      <c r="AR30" s="674"/>
      <c r="AS30" s="674"/>
      <c r="AT30" s="674"/>
      <c r="AU30" s="674"/>
      <c r="AV30" s="674"/>
      <c r="AW30" s="674"/>
      <c r="AX30" s="674"/>
      <c r="AY30" s="674"/>
      <c r="AZ30" s="674"/>
      <c r="BA30" s="674"/>
      <c r="BB30" s="674"/>
      <c r="BC30" s="674"/>
      <c r="BD30" s="674"/>
      <c r="BE30" s="674"/>
      <c r="BF30" s="675"/>
      <c r="BG30" s="673" t="s">
        <v>295</v>
      </c>
      <c r="BH30" s="696"/>
      <c r="BI30" s="696"/>
      <c r="BJ30" s="696"/>
      <c r="BK30" s="696"/>
      <c r="BL30" s="696"/>
      <c r="BM30" s="696"/>
      <c r="BN30" s="696"/>
      <c r="BO30" s="696"/>
      <c r="BP30" s="696"/>
      <c r="BQ30" s="697"/>
      <c r="BR30" s="673" t="s">
        <v>296</v>
      </c>
      <c r="BS30" s="696"/>
      <c r="BT30" s="696"/>
      <c r="BU30" s="696"/>
      <c r="BV30" s="696"/>
      <c r="BW30" s="696"/>
      <c r="BX30" s="696"/>
      <c r="BY30" s="696"/>
      <c r="BZ30" s="696"/>
      <c r="CA30" s="696"/>
      <c r="CB30" s="697"/>
      <c r="CD30" s="642"/>
      <c r="CE30" s="643"/>
      <c r="CF30" s="618" t="s">
        <v>297</v>
      </c>
      <c r="CG30" s="619"/>
      <c r="CH30" s="619"/>
      <c r="CI30" s="619"/>
      <c r="CJ30" s="619"/>
      <c r="CK30" s="619"/>
      <c r="CL30" s="619"/>
      <c r="CM30" s="619"/>
      <c r="CN30" s="619"/>
      <c r="CO30" s="619"/>
      <c r="CP30" s="619"/>
      <c r="CQ30" s="620"/>
      <c r="CR30" s="621">
        <v>363045</v>
      </c>
      <c r="CS30" s="622"/>
      <c r="CT30" s="622"/>
      <c r="CU30" s="622"/>
      <c r="CV30" s="622"/>
      <c r="CW30" s="622"/>
      <c r="CX30" s="622"/>
      <c r="CY30" s="623"/>
      <c r="CZ30" s="624">
        <v>9.9</v>
      </c>
      <c r="DA30" s="636"/>
      <c r="DB30" s="636"/>
      <c r="DC30" s="637"/>
      <c r="DD30" s="627">
        <v>360389</v>
      </c>
      <c r="DE30" s="622"/>
      <c r="DF30" s="622"/>
      <c r="DG30" s="622"/>
      <c r="DH30" s="622"/>
      <c r="DI30" s="622"/>
      <c r="DJ30" s="622"/>
      <c r="DK30" s="623"/>
      <c r="DL30" s="627">
        <v>360389</v>
      </c>
      <c r="DM30" s="622"/>
      <c r="DN30" s="622"/>
      <c r="DO30" s="622"/>
      <c r="DP30" s="622"/>
      <c r="DQ30" s="622"/>
      <c r="DR30" s="622"/>
      <c r="DS30" s="622"/>
      <c r="DT30" s="622"/>
      <c r="DU30" s="622"/>
      <c r="DV30" s="623"/>
      <c r="DW30" s="624">
        <v>15.1</v>
      </c>
      <c r="DX30" s="636"/>
      <c r="DY30" s="636"/>
      <c r="DZ30" s="636"/>
      <c r="EA30" s="636"/>
      <c r="EB30" s="636"/>
      <c r="EC30" s="648"/>
    </row>
    <row r="31" spans="2:133" ht="11.25" customHeight="1" x14ac:dyDescent="0.15">
      <c r="B31" s="688" t="s">
        <v>298</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299</v>
      </c>
      <c r="AQ31" s="692"/>
      <c r="AR31" s="692"/>
      <c r="AS31" s="692"/>
      <c r="AT31" s="693" t="s">
        <v>300</v>
      </c>
      <c r="AU31" s="206"/>
      <c r="AV31" s="206"/>
      <c r="AW31" s="206"/>
      <c r="AX31" s="679" t="s">
        <v>178</v>
      </c>
      <c r="AY31" s="680"/>
      <c r="AZ31" s="680"/>
      <c r="BA31" s="680"/>
      <c r="BB31" s="680"/>
      <c r="BC31" s="680"/>
      <c r="BD31" s="680"/>
      <c r="BE31" s="680"/>
      <c r="BF31" s="681"/>
      <c r="BG31" s="683">
        <v>99.9</v>
      </c>
      <c r="BH31" s="684"/>
      <c r="BI31" s="684"/>
      <c r="BJ31" s="684"/>
      <c r="BK31" s="684"/>
      <c r="BL31" s="684"/>
      <c r="BM31" s="685">
        <v>99.3</v>
      </c>
      <c r="BN31" s="684"/>
      <c r="BO31" s="684"/>
      <c r="BP31" s="684"/>
      <c r="BQ31" s="686"/>
      <c r="BR31" s="683">
        <v>99.4</v>
      </c>
      <c r="BS31" s="684"/>
      <c r="BT31" s="684"/>
      <c r="BU31" s="684"/>
      <c r="BV31" s="684"/>
      <c r="BW31" s="684"/>
      <c r="BX31" s="685">
        <v>99.2</v>
      </c>
      <c r="BY31" s="684"/>
      <c r="BZ31" s="684"/>
      <c r="CA31" s="684"/>
      <c r="CB31" s="686"/>
      <c r="CD31" s="642"/>
      <c r="CE31" s="643"/>
      <c r="CF31" s="618" t="s">
        <v>301</v>
      </c>
      <c r="CG31" s="619"/>
      <c r="CH31" s="619"/>
      <c r="CI31" s="619"/>
      <c r="CJ31" s="619"/>
      <c r="CK31" s="619"/>
      <c r="CL31" s="619"/>
      <c r="CM31" s="619"/>
      <c r="CN31" s="619"/>
      <c r="CO31" s="619"/>
      <c r="CP31" s="619"/>
      <c r="CQ31" s="620"/>
      <c r="CR31" s="621">
        <v>16220</v>
      </c>
      <c r="CS31" s="634"/>
      <c r="CT31" s="634"/>
      <c r="CU31" s="634"/>
      <c r="CV31" s="634"/>
      <c r="CW31" s="634"/>
      <c r="CX31" s="634"/>
      <c r="CY31" s="635"/>
      <c r="CZ31" s="624">
        <v>0.4</v>
      </c>
      <c r="DA31" s="636"/>
      <c r="DB31" s="636"/>
      <c r="DC31" s="637"/>
      <c r="DD31" s="627">
        <v>16220</v>
      </c>
      <c r="DE31" s="634"/>
      <c r="DF31" s="634"/>
      <c r="DG31" s="634"/>
      <c r="DH31" s="634"/>
      <c r="DI31" s="634"/>
      <c r="DJ31" s="634"/>
      <c r="DK31" s="635"/>
      <c r="DL31" s="627">
        <v>16220</v>
      </c>
      <c r="DM31" s="634"/>
      <c r="DN31" s="634"/>
      <c r="DO31" s="634"/>
      <c r="DP31" s="634"/>
      <c r="DQ31" s="634"/>
      <c r="DR31" s="634"/>
      <c r="DS31" s="634"/>
      <c r="DT31" s="634"/>
      <c r="DU31" s="634"/>
      <c r="DV31" s="635"/>
      <c r="DW31" s="624">
        <v>0.7</v>
      </c>
      <c r="DX31" s="636"/>
      <c r="DY31" s="636"/>
      <c r="DZ31" s="636"/>
      <c r="EA31" s="636"/>
      <c r="EB31" s="636"/>
      <c r="EC31" s="648"/>
    </row>
    <row r="32" spans="2:133" ht="11.25" customHeight="1" x14ac:dyDescent="0.15">
      <c r="B32" s="618" t="s">
        <v>302</v>
      </c>
      <c r="C32" s="619"/>
      <c r="D32" s="619"/>
      <c r="E32" s="619"/>
      <c r="F32" s="619"/>
      <c r="G32" s="619"/>
      <c r="H32" s="619"/>
      <c r="I32" s="619"/>
      <c r="J32" s="619"/>
      <c r="K32" s="619"/>
      <c r="L32" s="619"/>
      <c r="M32" s="619"/>
      <c r="N32" s="619"/>
      <c r="O32" s="619"/>
      <c r="P32" s="619"/>
      <c r="Q32" s="620"/>
      <c r="R32" s="621">
        <v>273959</v>
      </c>
      <c r="S32" s="622"/>
      <c r="T32" s="622"/>
      <c r="U32" s="622"/>
      <c r="V32" s="622"/>
      <c r="W32" s="622"/>
      <c r="X32" s="622"/>
      <c r="Y32" s="623"/>
      <c r="Z32" s="659">
        <v>7</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303</v>
      </c>
      <c r="AX32" s="618" t="s">
        <v>304</v>
      </c>
      <c r="AY32" s="619"/>
      <c r="AZ32" s="619"/>
      <c r="BA32" s="619"/>
      <c r="BB32" s="619"/>
      <c r="BC32" s="619"/>
      <c r="BD32" s="619"/>
      <c r="BE32" s="619"/>
      <c r="BF32" s="620"/>
      <c r="BG32" s="687">
        <v>99.9</v>
      </c>
      <c r="BH32" s="634"/>
      <c r="BI32" s="634"/>
      <c r="BJ32" s="634"/>
      <c r="BK32" s="634"/>
      <c r="BL32" s="634"/>
      <c r="BM32" s="625">
        <v>99</v>
      </c>
      <c r="BN32" s="634"/>
      <c r="BO32" s="634"/>
      <c r="BP32" s="634"/>
      <c r="BQ32" s="657"/>
      <c r="BR32" s="687">
        <v>99</v>
      </c>
      <c r="BS32" s="634"/>
      <c r="BT32" s="634"/>
      <c r="BU32" s="634"/>
      <c r="BV32" s="634"/>
      <c r="BW32" s="634"/>
      <c r="BX32" s="625">
        <v>98.8</v>
      </c>
      <c r="BY32" s="634"/>
      <c r="BZ32" s="634"/>
      <c r="CA32" s="634"/>
      <c r="CB32" s="657"/>
      <c r="CD32" s="644"/>
      <c r="CE32" s="645"/>
      <c r="CF32" s="618" t="s">
        <v>305</v>
      </c>
      <c r="CG32" s="619"/>
      <c r="CH32" s="619"/>
      <c r="CI32" s="619"/>
      <c r="CJ32" s="619"/>
      <c r="CK32" s="619"/>
      <c r="CL32" s="619"/>
      <c r="CM32" s="619"/>
      <c r="CN32" s="619"/>
      <c r="CO32" s="619"/>
      <c r="CP32" s="619"/>
      <c r="CQ32" s="620"/>
      <c r="CR32" s="621" t="s">
        <v>122</v>
      </c>
      <c r="CS32" s="622"/>
      <c r="CT32" s="622"/>
      <c r="CU32" s="622"/>
      <c r="CV32" s="622"/>
      <c r="CW32" s="622"/>
      <c r="CX32" s="622"/>
      <c r="CY32" s="623"/>
      <c r="CZ32" s="624" t="s">
        <v>122</v>
      </c>
      <c r="DA32" s="636"/>
      <c r="DB32" s="636"/>
      <c r="DC32" s="637"/>
      <c r="DD32" s="627" t="s">
        <v>122</v>
      </c>
      <c r="DE32" s="622"/>
      <c r="DF32" s="622"/>
      <c r="DG32" s="622"/>
      <c r="DH32" s="622"/>
      <c r="DI32" s="622"/>
      <c r="DJ32" s="622"/>
      <c r="DK32" s="623"/>
      <c r="DL32" s="627" t="s">
        <v>122</v>
      </c>
      <c r="DM32" s="622"/>
      <c r="DN32" s="622"/>
      <c r="DO32" s="622"/>
      <c r="DP32" s="622"/>
      <c r="DQ32" s="622"/>
      <c r="DR32" s="622"/>
      <c r="DS32" s="622"/>
      <c r="DT32" s="622"/>
      <c r="DU32" s="622"/>
      <c r="DV32" s="623"/>
      <c r="DW32" s="624" t="s">
        <v>122</v>
      </c>
      <c r="DX32" s="636"/>
      <c r="DY32" s="636"/>
      <c r="DZ32" s="636"/>
      <c r="EA32" s="636"/>
      <c r="EB32" s="636"/>
      <c r="EC32" s="648"/>
    </row>
    <row r="33" spans="2:133" ht="11.25" customHeight="1" x14ac:dyDescent="0.15">
      <c r="B33" s="618" t="s">
        <v>306</v>
      </c>
      <c r="C33" s="619"/>
      <c r="D33" s="619"/>
      <c r="E33" s="619"/>
      <c r="F33" s="619"/>
      <c r="G33" s="619"/>
      <c r="H33" s="619"/>
      <c r="I33" s="619"/>
      <c r="J33" s="619"/>
      <c r="K33" s="619"/>
      <c r="L33" s="619"/>
      <c r="M33" s="619"/>
      <c r="N33" s="619"/>
      <c r="O33" s="619"/>
      <c r="P33" s="619"/>
      <c r="Q33" s="620"/>
      <c r="R33" s="621">
        <v>3394</v>
      </c>
      <c r="S33" s="622"/>
      <c r="T33" s="622"/>
      <c r="U33" s="622"/>
      <c r="V33" s="622"/>
      <c r="W33" s="622"/>
      <c r="X33" s="622"/>
      <c r="Y33" s="623"/>
      <c r="Z33" s="659">
        <v>0.1</v>
      </c>
      <c r="AA33" s="659"/>
      <c r="AB33" s="659"/>
      <c r="AC33" s="659"/>
      <c r="AD33" s="660" t="s">
        <v>122</v>
      </c>
      <c r="AE33" s="660"/>
      <c r="AF33" s="660"/>
      <c r="AG33" s="660"/>
      <c r="AH33" s="660"/>
      <c r="AI33" s="660"/>
      <c r="AJ33" s="660"/>
      <c r="AK33" s="660"/>
      <c r="AL33" s="624" t="s">
        <v>122</v>
      </c>
      <c r="AM33" s="625"/>
      <c r="AN33" s="625"/>
      <c r="AO33" s="661"/>
      <c r="AP33" s="664"/>
      <c r="AQ33" s="665"/>
      <c r="AR33" s="665"/>
      <c r="AS33" s="665"/>
      <c r="AT33" s="695"/>
      <c r="AU33" s="207"/>
      <c r="AV33" s="207"/>
      <c r="AW33" s="207"/>
      <c r="AX33" s="602" t="s">
        <v>307</v>
      </c>
      <c r="AY33" s="603"/>
      <c r="AZ33" s="603"/>
      <c r="BA33" s="603"/>
      <c r="BB33" s="603"/>
      <c r="BC33" s="603"/>
      <c r="BD33" s="603"/>
      <c r="BE33" s="603"/>
      <c r="BF33" s="604"/>
      <c r="BG33" s="682">
        <v>99.9</v>
      </c>
      <c r="BH33" s="606"/>
      <c r="BI33" s="606"/>
      <c r="BJ33" s="606"/>
      <c r="BK33" s="606"/>
      <c r="BL33" s="606"/>
      <c r="BM33" s="652">
        <v>99.6</v>
      </c>
      <c r="BN33" s="606"/>
      <c r="BO33" s="606"/>
      <c r="BP33" s="606"/>
      <c r="BQ33" s="669"/>
      <c r="BR33" s="682">
        <v>99.8</v>
      </c>
      <c r="BS33" s="606"/>
      <c r="BT33" s="606"/>
      <c r="BU33" s="606"/>
      <c r="BV33" s="606"/>
      <c r="BW33" s="606"/>
      <c r="BX33" s="652">
        <v>99.5</v>
      </c>
      <c r="BY33" s="606"/>
      <c r="BZ33" s="606"/>
      <c r="CA33" s="606"/>
      <c r="CB33" s="669"/>
      <c r="CD33" s="618" t="s">
        <v>308</v>
      </c>
      <c r="CE33" s="619"/>
      <c r="CF33" s="619"/>
      <c r="CG33" s="619"/>
      <c r="CH33" s="619"/>
      <c r="CI33" s="619"/>
      <c r="CJ33" s="619"/>
      <c r="CK33" s="619"/>
      <c r="CL33" s="619"/>
      <c r="CM33" s="619"/>
      <c r="CN33" s="619"/>
      <c r="CO33" s="619"/>
      <c r="CP33" s="619"/>
      <c r="CQ33" s="620"/>
      <c r="CR33" s="621">
        <v>1865931</v>
      </c>
      <c r="CS33" s="634"/>
      <c r="CT33" s="634"/>
      <c r="CU33" s="634"/>
      <c r="CV33" s="634"/>
      <c r="CW33" s="634"/>
      <c r="CX33" s="634"/>
      <c r="CY33" s="635"/>
      <c r="CZ33" s="624">
        <v>50.8</v>
      </c>
      <c r="DA33" s="636"/>
      <c r="DB33" s="636"/>
      <c r="DC33" s="637"/>
      <c r="DD33" s="627">
        <v>1290832</v>
      </c>
      <c r="DE33" s="634"/>
      <c r="DF33" s="634"/>
      <c r="DG33" s="634"/>
      <c r="DH33" s="634"/>
      <c r="DI33" s="634"/>
      <c r="DJ33" s="634"/>
      <c r="DK33" s="635"/>
      <c r="DL33" s="627">
        <v>726457</v>
      </c>
      <c r="DM33" s="634"/>
      <c r="DN33" s="634"/>
      <c r="DO33" s="634"/>
      <c r="DP33" s="634"/>
      <c r="DQ33" s="634"/>
      <c r="DR33" s="634"/>
      <c r="DS33" s="634"/>
      <c r="DT33" s="634"/>
      <c r="DU33" s="634"/>
      <c r="DV33" s="635"/>
      <c r="DW33" s="624">
        <v>30.5</v>
      </c>
      <c r="DX33" s="636"/>
      <c r="DY33" s="636"/>
      <c r="DZ33" s="636"/>
      <c r="EA33" s="636"/>
      <c r="EB33" s="636"/>
      <c r="EC33" s="648"/>
    </row>
    <row r="34" spans="2:133" ht="11.25" customHeight="1" x14ac:dyDescent="0.15">
      <c r="B34" s="618" t="s">
        <v>309</v>
      </c>
      <c r="C34" s="619"/>
      <c r="D34" s="619"/>
      <c r="E34" s="619"/>
      <c r="F34" s="619"/>
      <c r="G34" s="619"/>
      <c r="H34" s="619"/>
      <c r="I34" s="619"/>
      <c r="J34" s="619"/>
      <c r="K34" s="619"/>
      <c r="L34" s="619"/>
      <c r="M34" s="619"/>
      <c r="N34" s="619"/>
      <c r="O34" s="619"/>
      <c r="P34" s="619"/>
      <c r="Q34" s="620"/>
      <c r="R34" s="621">
        <v>9786</v>
      </c>
      <c r="S34" s="622"/>
      <c r="T34" s="622"/>
      <c r="U34" s="622"/>
      <c r="V34" s="622"/>
      <c r="W34" s="622"/>
      <c r="X34" s="622"/>
      <c r="Y34" s="623"/>
      <c r="Z34" s="659">
        <v>0.3</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310</v>
      </c>
      <c r="CE34" s="619"/>
      <c r="CF34" s="619"/>
      <c r="CG34" s="619"/>
      <c r="CH34" s="619"/>
      <c r="CI34" s="619"/>
      <c r="CJ34" s="619"/>
      <c r="CK34" s="619"/>
      <c r="CL34" s="619"/>
      <c r="CM34" s="619"/>
      <c r="CN34" s="619"/>
      <c r="CO34" s="619"/>
      <c r="CP34" s="619"/>
      <c r="CQ34" s="620"/>
      <c r="CR34" s="621">
        <v>650559</v>
      </c>
      <c r="CS34" s="622"/>
      <c r="CT34" s="622"/>
      <c r="CU34" s="622"/>
      <c r="CV34" s="622"/>
      <c r="CW34" s="622"/>
      <c r="CX34" s="622"/>
      <c r="CY34" s="623"/>
      <c r="CZ34" s="624">
        <v>17.7</v>
      </c>
      <c r="DA34" s="636"/>
      <c r="DB34" s="636"/>
      <c r="DC34" s="637"/>
      <c r="DD34" s="627">
        <v>386960</v>
      </c>
      <c r="DE34" s="622"/>
      <c r="DF34" s="622"/>
      <c r="DG34" s="622"/>
      <c r="DH34" s="622"/>
      <c r="DI34" s="622"/>
      <c r="DJ34" s="622"/>
      <c r="DK34" s="623"/>
      <c r="DL34" s="627">
        <v>293915</v>
      </c>
      <c r="DM34" s="622"/>
      <c r="DN34" s="622"/>
      <c r="DO34" s="622"/>
      <c r="DP34" s="622"/>
      <c r="DQ34" s="622"/>
      <c r="DR34" s="622"/>
      <c r="DS34" s="622"/>
      <c r="DT34" s="622"/>
      <c r="DU34" s="622"/>
      <c r="DV34" s="623"/>
      <c r="DW34" s="624">
        <v>12.4</v>
      </c>
      <c r="DX34" s="636"/>
      <c r="DY34" s="636"/>
      <c r="DZ34" s="636"/>
      <c r="EA34" s="636"/>
      <c r="EB34" s="636"/>
      <c r="EC34" s="648"/>
    </row>
    <row r="35" spans="2:133" ht="11.25" customHeight="1" x14ac:dyDescent="0.15">
      <c r="B35" s="618" t="s">
        <v>311</v>
      </c>
      <c r="C35" s="619"/>
      <c r="D35" s="619"/>
      <c r="E35" s="619"/>
      <c r="F35" s="619"/>
      <c r="G35" s="619"/>
      <c r="H35" s="619"/>
      <c r="I35" s="619"/>
      <c r="J35" s="619"/>
      <c r="K35" s="619"/>
      <c r="L35" s="619"/>
      <c r="M35" s="619"/>
      <c r="N35" s="619"/>
      <c r="O35" s="619"/>
      <c r="P35" s="619"/>
      <c r="Q35" s="620"/>
      <c r="R35" s="621">
        <v>67361</v>
      </c>
      <c r="S35" s="622"/>
      <c r="T35" s="622"/>
      <c r="U35" s="622"/>
      <c r="V35" s="622"/>
      <c r="W35" s="622"/>
      <c r="X35" s="622"/>
      <c r="Y35" s="623"/>
      <c r="Z35" s="659">
        <v>1.7</v>
      </c>
      <c r="AA35" s="659"/>
      <c r="AB35" s="659"/>
      <c r="AC35" s="659"/>
      <c r="AD35" s="660" t="s">
        <v>122</v>
      </c>
      <c r="AE35" s="660"/>
      <c r="AF35" s="660"/>
      <c r="AG35" s="660"/>
      <c r="AH35" s="660"/>
      <c r="AI35" s="660"/>
      <c r="AJ35" s="660"/>
      <c r="AK35" s="660"/>
      <c r="AL35" s="624" t="s">
        <v>122</v>
      </c>
      <c r="AM35" s="625"/>
      <c r="AN35" s="625"/>
      <c r="AO35" s="661"/>
      <c r="AP35" s="210"/>
      <c r="AQ35" s="673" t="s">
        <v>312</v>
      </c>
      <c r="AR35" s="674"/>
      <c r="AS35" s="674"/>
      <c r="AT35" s="674"/>
      <c r="AU35" s="674"/>
      <c r="AV35" s="674"/>
      <c r="AW35" s="674"/>
      <c r="AX35" s="674"/>
      <c r="AY35" s="674"/>
      <c r="AZ35" s="674"/>
      <c r="BA35" s="674"/>
      <c r="BB35" s="674"/>
      <c r="BC35" s="674"/>
      <c r="BD35" s="674"/>
      <c r="BE35" s="674"/>
      <c r="BF35" s="675"/>
      <c r="BG35" s="673" t="s">
        <v>313</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314</v>
      </c>
      <c r="CE35" s="619"/>
      <c r="CF35" s="619"/>
      <c r="CG35" s="619"/>
      <c r="CH35" s="619"/>
      <c r="CI35" s="619"/>
      <c r="CJ35" s="619"/>
      <c r="CK35" s="619"/>
      <c r="CL35" s="619"/>
      <c r="CM35" s="619"/>
      <c r="CN35" s="619"/>
      <c r="CO35" s="619"/>
      <c r="CP35" s="619"/>
      <c r="CQ35" s="620"/>
      <c r="CR35" s="621">
        <v>21470</v>
      </c>
      <c r="CS35" s="634"/>
      <c r="CT35" s="634"/>
      <c r="CU35" s="634"/>
      <c r="CV35" s="634"/>
      <c r="CW35" s="634"/>
      <c r="CX35" s="634"/>
      <c r="CY35" s="635"/>
      <c r="CZ35" s="624">
        <v>0.6</v>
      </c>
      <c r="DA35" s="636"/>
      <c r="DB35" s="636"/>
      <c r="DC35" s="637"/>
      <c r="DD35" s="627">
        <v>20921</v>
      </c>
      <c r="DE35" s="634"/>
      <c r="DF35" s="634"/>
      <c r="DG35" s="634"/>
      <c r="DH35" s="634"/>
      <c r="DI35" s="634"/>
      <c r="DJ35" s="634"/>
      <c r="DK35" s="635"/>
      <c r="DL35" s="627">
        <v>10909</v>
      </c>
      <c r="DM35" s="634"/>
      <c r="DN35" s="634"/>
      <c r="DO35" s="634"/>
      <c r="DP35" s="634"/>
      <c r="DQ35" s="634"/>
      <c r="DR35" s="634"/>
      <c r="DS35" s="634"/>
      <c r="DT35" s="634"/>
      <c r="DU35" s="634"/>
      <c r="DV35" s="635"/>
      <c r="DW35" s="624">
        <v>0.5</v>
      </c>
      <c r="DX35" s="636"/>
      <c r="DY35" s="636"/>
      <c r="DZ35" s="636"/>
      <c r="EA35" s="636"/>
      <c r="EB35" s="636"/>
      <c r="EC35" s="648"/>
    </row>
    <row r="36" spans="2:133" ht="11.25" customHeight="1" x14ac:dyDescent="0.15">
      <c r="B36" s="618" t="s">
        <v>315</v>
      </c>
      <c r="C36" s="619"/>
      <c r="D36" s="619"/>
      <c r="E36" s="619"/>
      <c r="F36" s="619"/>
      <c r="G36" s="619"/>
      <c r="H36" s="619"/>
      <c r="I36" s="619"/>
      <c r="J36" s="619"/>
      <c r="K36" s="619"/>
      <c r="L36" s="619"/>
      <c r="M36" s="619"/>
      <c r="N36" s="619"/>
      <c r="O36" s="619"/>
      <c r="P36" s="619"/>
      <c r="Q36" s="620"/>
      <c r="R36" s="621">
        <v>241396</v>
      </c>
      <c r="S36" s="622"/>
      <c r="T36" s="622"/>
      <c r="U36" s="622"/>
      <c r="V36" s="622"/>
      <c r="W36" s="622"/>
      <c r="X36" s="622"/>
      <c r="Y36" s="623"/>
      <c r="Z36" s="659">
        <v>6.2</v>
      </c>
      <c r="AA36" s="659"/>
      <c r="AB36" s="659"/>
      <c r="AC36" s="659"/>
      <c r="AD36" s="660" t="s">
        <v>122</v>
      </c>
      <c r="AE36" s="660"/>
      <c r="AF36" s="660"/>
      <c r="AG36" s="660"/>
      <c r="AH36" s="660"/>
      <c r="AI36" s="660"/>
      <c r="AJ36" s="660"/>
      <c r="AK36" s="660"/>
      <c r="AL36" s="624" t="s">
        <v>122</v>
      </c>
      <c r="AM36" s="625"/>
      <c r="AN36" s="625"/>
      <c r="AO36" s="661"/>
      <c r="AP36" s="210"/>
      <c r="AQ36" s="670" t="s">
        <v>316</v>
      </c>
      <c r="AR36" s="671"/>
      <c r="AS36" s="671"/>
      <c r="AT36" s="671"/>
      <c r="AU36" s="671"/>
      <c r="AV36" s="671"/>
      <c r="AW36" s="671"/>
      <c r="AX36" s="671"/>
      <c r="AY36" s="672"/>
      <c r="AZ36" s="676">
        <v>476617</v>
      </c>
      <c r="BA36" s="677"/>
      <c r="BB36" s="677"/>
      <c r="BC36" s="677"/>
      <c r="BD36" s="677"/>
      <c r="BE36" s="677"/>
      <c r="BF36" s="678"/>
      <c r="BG36" s="679" t="s">
        <v>317</v>
      </c>
      <c r="BH36" s="680"/>
      <c r="BI36" s="680"/>
      <c r="BJ36" s="680"/>
      <c r="BK36" s="680"/>
      <c r="BL36" s="680"/>
      <c r="BM36" s="680"/>
      <c r="BN36" s="680"/>
      <c r="BO36" s="680"/>
      <c r="BP36" s="680"/>
      <c r="BQ36" s="680"/>
      <c r="BR36" s="680"/>
      <c r="BS36" s="680"/>
      <c r="BT36" s="680"/>
      <c r="BU36" s="681"/>
      <c r="BV36" s="676">
        <v>721</v>
      </c>
      <c r="BW36" s="677"/>
      <c r="BX36" s="677"/>
      <c r="BY36" s="677"/>
      <c r="BZ36" s="677"/>
      <c r="CA36" s="677"/>
      <c r="CB36" s="678"/>
      <c r="CD36" s="618" t="s">
        <v>318</v>
      </c>
      <c r="CE36" s="619"/>
      <c r="CF36" s="619"/>
      <c r="CG36" s="619"/>
      <c r="CH36" s="619"/>
      <c r="CI36" s="619"/>
      <c r="CJ36" s="619"/>
      <c r="CK36" s="619"/>
      <c r="CL36" s="619"/>
      <c r="CM36" s="619"/>
      <c r="CN36" s="619"/>
      <c r="CO36" s="619"/>
      <c r="CP36" s="619"/>
      <c r="CQ36" s="620"/>
      <c r="CR36" s="621">
        <v>653260</v>
      </c>
      <c r="CS36" s="622"/>
      <c r="CT36" s="622"/>
      <c r="CU36" s="622"/>
      <c r="CV36" s="622"/>
      <c r="CW36" s="622"/>
      <c r="CX36" s="622"/>
      <c r="CY36" s="623"/>
      <c r="CZ36" s="624">
        <v>17.8</v>
      </c>
      <c r="DA36" s="636"/>
      <c r="DB36" s="636"/>
      <c r="DC36" s="637"/>
      <c r="DD36" s="627">
        <v>410448</v>
      </c>
      <c r="DE36" s="622"/>
      <c r="DF36" s="622"/>
      <c r="DG36" s="622"/>
      <c r="DH36" s="622"/>
      <c r="DI36" s="622"/>
      <c r="DJ36" s="622"/>
      <c r="DK36" s="623"/>
      <c r="DL36" s="627">
        <v>174646</v>
      </c>
      <c r="DM36" s="622"/>
      <c r="DN36" s="622"/>
      <c r="DO36" s="622"/>
      <c r="DP36" s="622"/>
      <c r="DQ36" s="622"/>
      <c r="DR36" s="622"/>
      <c r="DS36" s="622"/>
      <c r="DT36" s="622"/>
      <c r="DU36" s="622"/>
      <c r="DV36" s="623"/>
      <c r="DW36" s="624">
        <v>7.3</v>
      </c>
      <c r="DX36" s="636"/>
      <c r="DY36" s="636"/>
      <c r="DZ36" s="636"/>
      <c r="EA36" s="636"/>
      <c r="EB36" s="636"/>
      <c r="EC36" s="648"/>
    </row>
    <row r="37" spans="2:133" ht="11.25" customHeight="1" x14ac:dyDescent="0.15">
      <c r="B37" s="618" t="s">
        <v>319</v>
      </c>
      <c r="C37" s="619"/>
      <c r="D37" s="619"/>
      <c r="E37" s="619"/>
      <c r="F37" s="619"/>
      <c r="G37" s="619"/>
      <c r="H37" s="619"/>
      <c r="I37" s="619"/>
      <c r="J37" s="619"/>
      <c r="K37" s="619"/>
      <c r="L37" s="619"/>
      <c r="M37" s="619"/>
      <c r="N37" s="619"/>
      <c r="O37" s="619"/>
      <c r="P37" s="619"/>
      <c r="Q37" s="620"/>
      <c r="R37" s="621">
        <v>95465</v>
      </c>
      <c r="S37" s="622"/>
      <c r="T37" s="622"/>
      <c r="U37" s="622"/>
      <c r="V37" s="622"/>
      <c r="W37" s="622"/>
      <c r="X37" s="622"/>
      <c r="Y37" s="623"/>
      <c r="Z37" s="659">
        <v>2.4</v>
      </c>
      <c r="AA37" s="659"/>
      <c r="AB37" s="659"/>
      <c r="AC37" s="659"/>
      <c r="AD37" s="660">
        <v>1759</v>
      </c>
      <c r="AE37" s="660"/>
      <c r="AF37" s="660"/>
      <c r="AG37" s="660"/>
      <c r="AH37" s="660"/>
      <c r="AI37" s="660"/>
      <c r="AJ37" s="660"/>
      <c r="AK37" s="660"/>
      <c r="AL37" s="624">
        <v>0.1</v>
      </c>
      <c r="AM37" s="625"/>
      <c r="AN37" s="625"/>
      <c r="AO37" s="661"/>
      <c r="AQ37" s="654" t="s">
        <v>320</v>
      </c>
      <c r="AR37" s="655"/>
      <c r="AS37" s="655"/>
      <c r="AT37" s="655"/>
      <c r="AU37" s="655"/>
      <c r="AV37" s="655"/>
      <c r="AW37" s="655"/>
      <c r="AX37" s="655"/>
      <c r="AY37" s="656"/>
      <c r="AZ37" s="621">
        <v>114253</v>
      </c>
      <c r="BA37" s="622"/>
      <c r="BB37" s="622"/>
      <c r="BC37" s="622"/>
      <c r="BD37" s="634"/>
      <c r="BE37" s="634"/>
      <c r="BF37" s="657"/>
      <c r="BG37" s="618" t="s">
        <v>321</v>
      </c>
      <c r="BH37" s="619"/>
      <c r="BI37" s="619"/>
      <c r="BJ37" s="619"/>
      <c r="BK37" s="619"/>
      <c r="BL37" s="619"/>
      <c r="BM37" s="619"/>
      <c r="BN37" s="619"/>
      <c r="BO37" s="619"/>
      <c r="BP37" s="619"/>
      <c r="BQ37" s="619"/>
      <c r="BR37" s="619"/>
      <c r="BS37" s="619"/>
      <c r="BT37" s="619"/>
      <c r="BU37" s="620"/>
      <c r="BV37" s="621">
        <v>-6841</v>
      </c>
      <c r="BW37" s="622"/>
      <c r="BX37" s="622"/>
      <c r="BY37" s="622"/>
      <c r="BZ37" s="622"/>
      <c r="CA37" s="622"/>
      <c r="CB37" s="658"/>
      <c r="CD37" s="618" t="s">
        <v>322</v>
      </c>
      <c r="CE37" s="619"/>
      <c r="CF37" s="619"/>
      <c r="CG37" s="619"/>
      <c r="CH37" s="619"/>
      <c r="CI37" s="619"/>
      <c r="CJ37" s="619"/>
      <c r="CK37" s="619"/>
      <c r="CL37" s="619"/>
      <c r="CM37" s="619"/>
      <c r="CN37" s="619"/>
      <c r="CO37" s="619"/>
      <c r="CP37" s="619"/>
      <c r="CQ37" s="620"/>
      <c r="CR37" s="621">
        <v>293986</v>
      </c>
      <c r="CS37" s="634"/>
      <c r="CT37" s="634"/>
      <c r="CU37" s="634"/>
      <c r="CV37" s="634"/>
      <c r="CW37" s="634"/>
      <c r="CX37" s="634"/>
      <c r="CY37" s="635"/>
      <c r="CZ37" s="624">
        <v>8</v>
      </c>
      <c r="DA37" s="636"/>
      <c r="DB37" s="636"/>
      <c r="DC37" s="637"/>
      <c r="DD37" s="627">
        <v>184356</v>
      </c>
      <c r="DE37" s="634"/>
      <c r="DF37" s="634"/>
      <c r="DG37" s="634"/>
      <c r="DH37" s="634"/>
      <c r="DI37" s="634"/>
      <c r="DJ37" s="634"/>
      <c r="DK37" s="635"/>
      <c r="DL37" s="627">
        <v>127524</v>
      </c>
      <c r="DM37" s="634"/>
      <c r="DN37" s="634"/>
      <c r="DO37" s="634"/>
      <c r="DP37" s="634"/>
      <c r="DQ37" s="634"/>
      <c r="DR37" s="634"/>
      <c r="DS37" s="634"/>
      <c r="DT37" s="634"/>
      <c r="DU37" s="634"/>
      <c r="DV37" s="635"/>
      <c r="DW37" s="624">
        <v>5.4</v>
      </c>
      <c r="DX37" s="636"/>
      <c r="DY37" s="636"/>
      <c r="DZ37" s="636"/>
      <c r="EA37" s="636"/>
      <c r="EB37" s="636"/>
      <c r="EC37" s="648"/>
    </row>
    <row r="38" spans="2:133" ht="11.25" customHeight="1" x14ac:dyDescent="0.15">
      <c r="B38" s="618" t="s">
        <v>323</v>
      </c>
      <c r="C38" s="619"/>
      <c r="D38" s="619"/>
      <c r="E38" s="619"/>
      <c r="F38" s="619"/>
      <c r="G38" s="619"/>
      <c r="H38" s="619"/>
      <c r="I38" s="619"/>
      <c r="J38" s="619"/>
      <c r="K38" s="619"/>
      <c r="L38" s="619"/>
      <c r="M38" s="619"/>
      <c r="N38" s="619"/>
      <c r="O38" s="619"/>
      <c r="P38" s="619"/>
      <c r="Q38" s="620"/>
      <c r="R38" s="621">
        <v>119200</v>
      </c>
      <c r="S38" s="622"/>
      <c r="T38" s="622"/>
      <c r="U38" s="622"/>
      <c r="V38" s="622"/>
      <c r="W38" s="622"/>
      <c r="X38" s="622"/>
      <c r="Y38" s="623"/>
      <c r="Z38" s="659">
        <v>3.1</v>
      </c>
      <c r="AA38" s="659"/>
      <c r="AB38" s="659"/>
      <c r="AC38" s="659"/>
      <c r="AD38" s="660" t="s">
        <v>122</v>
      </c>
      <c r="AE38" s="660"/>
      <c r="AF38" s="660"/>
      <c r="AG38" s="660"/>
      <c r="AH38" s="660"/>
      <c r="AI38" s="660"/>
      <c r="AJ38" s="660"/>
      <c r="AK38" s="660"/>
      <c r="AL38" s="624" t="s">
        <v>122</v>
      </c>
      <c r="AM38" s="625"/>
      <c r="AN38" s="625"/>
      <c r="AO38" s="661"/>
      <c r="AQ38" s="654" t="s">
        <v>324</v>
      </c>
      <c r="AR38" s="655"/>
      <c r="AS38" s="655"/>
      <c r="AT38" s="655"/>
      <c r="AU38" s="655"/>
      <c r="AV38" s="655"/>
      <c r="AW38" s="655"/>
      <c r="AX38" s="655"/>
      <c r="AY38" s="656"/>
      <c r="AZ38" s="621" t="s">
        <v>122</v>
      </c>
      <c r="BA38" s="622"/>
      <c r="BB38" s="622"/>
      <c r="BC38" s="622"/>
      <c r="BD38" s="634"/>
      <c r="BE38" s="634"/>
      <c r="BF38" s="657"/>
      <c r="BG38" s="618" t="s">
        <v>325</v>
      </c>
      <c r="BH38" s="619"/>
      <c r="BI38" s="619"/>
      <c r="BJ38" s="619"/>
      <c r="BK38" s="619"/>
      <c r="BL38" s="619"/>
      <c r="BM38" s="619"/>
      <c r="BN38" s="619"/>
      <c r="BO38" s="619"/>
      <c r="BP38" s="619"/>
      <c r="BQ38" s="619"/>
      <c r="BR38" s="619"/>
      <c r="BS38" s="619"/>
      <c r="BT38" s="619"/>
      <c r="BU38" s="620"/>
      <c r="BV38" s="621">
        <v>712</v>
      </c>
      <c r="BW38" s="622"/>
      <c r="BX38" s="622"/>
      <c r="BY38" s="622"/>
      <c r="BZ38" s="622"/>
      <c r="CA38" s="622"/>
      <c r="CB38" s="658"/>
      <c r="CD38" s="618" t="s">
        <v>326</v>
      </c>
      <c r="CE38" s="619"/>
      <c r="CF38" s="619"/>
      <c r="CG38" s="619"/>
      <c r="CH38" s="619"/>
      <c r="CI38" s="619"/>
      <c r="CJ38" s="619"/>
      <c r="CK38" s="619"/>
      <c r="CL38" s="619"/>
      <c r="CM38" s="619"/>
      <c r="CN38" s="619"/>
      <c r="CO38" s="619"/>
      <c r="CP38" s="619"/>
      <c r="CQ38" s="620"/>
      <c r="CR38" s="621">
        <v>362364</v>
      </c>
      <c r="CS38" s="622"/>
      <c r="CT38" s="622"/>
      <c r="CU38" s="622"/>
      <c r="CV38" s="622"/>
      <c r="CW38" s="622"/>
      <c r="CX38" s="622"/>
      <c r="CY38" s="623"/>
      <c r="CZ38" s="624">
        <v>9.9</v>
      </c>
      <c r="DA38" s="636"/>
      <c r="DB38" s="636"/>
      <c r="DC38" s="637"/>
      <c r="DD38" s="627">
        <v>305563</v>
      </c>
      <c r="DE38" s="622"/>
      <c r="DF38" s="622"/>
      <c r="DG38" s="622"/>
      <c r="DH38" s="622"/>
      <c r="DI38" s="622"/>
      <c r="DJ38" s="622"/>
      <c r="DK38" s="623"/>
      <c r="DL38" s="627">
        <v>246987</v>
      </c>
      <c r="DM38" s="622"/>
      <c r="DN38" s="622"/>
      <c r="DO38" s="622"/>
      <c r="DP38" s="622"/>
      <c r="DQ38" s="622"/>
      <c r="DR38" s="622"/>
      <c r="DS38" s="622"/>
      <c r="DT38" s="622"/>
      <c r="DU38" s="622"/>
      <c r="DV38" s="623"/>
      <c r="DW38" s="624">
        <v>10.4</v>
      </c>
      <c r="DX38" s="636"/>
      <c r="DY38" s="636"/>
      <c r="DZ38" s="636"/>
      <c r="EA38" s="636"/>
      <c r="EB38" s="636"/>
      <c r="EC38" s="648"/>
    </row>
    <row r="39" spans="2:133" ht="11.25" customHeight="1" x14ac:dyDescent="0.15">
      <c r="B39" s="618" t="s">
        <v>327</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328</v>
      </c>
      <c r="AR39" s="655"/>
      <c r="AS39" s="655"/>
      <c r="AT39" s="655"/>
      <c r="AU39" s="655"/>
      <c r="AV39" s="655"/>
      <c r="AW39" s="655"/>
      <c r="AX39" s="655"/>
      <c r="AY39" s="656"/>
      <c r="AZ39" s="621" t="s">
        <v>122</v>
      </c>
      <c r="BA39" s="622"/>
      <c r="BB39" s="622"/>
      <c r="BC39" s="622"/>
      <c r="BD39" s="634"/>
      <c r="BE39" s="634"/>
      <c r="BF39" s="657"/>
      <c r="BG39" s="618" t="s">
        <v>329</v>
      </c>
      <c r="BH39" s="619"/>
      <c r="BI39" s="619"/>
      <c r="BJ39" s="619"/>
      <c r="BK39" s="619"/>
      <c r="BL39" s="619"/>
      <c r="BM39" s="619"/>
      <c r="BN39" s="619"/>
      <c r="BO39" s="619"/>
      <c r="BP39" s="619"/>
      <c r="BQ39" s="619"/>
      <c r="BR39" s="619"/>
      <c r="BS39" s="619"/>
      <c r="BT39" s="619"/>
      <c r="BU39" s="620"/>
      <c r="BV39" s="621">
        <v>1055</v>
      </c>
      <c r="BW39" s="622"/>
      <c r="BX39" s="622"/>
      <c r="BY39" s="622"/>
      <c r="BZ39" s="622"/>
      <c r="CA39" s="622"/>
      <c r="CB39" s="658"/>
      <c r="CD39" s="618" t="s">
        <v>330</v>
      </c>
      <c r="CE39" s="619"/>
      <c r="CF39" s="619"/>
      <c r="CG39" s="619"/>
      <c r="CH39" s="619"/>
      <c r="CI39" s="619"/>
      <c r="CJ39" s="619"/>
      <c r="CK39" s="619"/>
      <c r="CL39" s="619"/>
      <c r="CM39" s="619"/>
      <c r="CN39" s="619"/>
      <c r="CO39" s="619"/>
      <c r="CP39" s="619"/>
      <c r="CQ39" s="620"/>
      <c r="CR39" s="621">
        <v>128579</v>
      </c>
      <c r="CS39" s="634"/>
      <c r="CT39" s="634"/>
      <c r="CU39" s="634"/>
      <c r="CV39" s="634"/>
      <c r="CW39" s="634"/>
      <c r="CX39" s="634"/>
      <c r="CY39" s="635"/>
      <c r="CZ39" s="624">
        <v>3.5</v>
      </c>
      <c r="DA39" s="636"/>
      <c r="DB39" s="636"/>
      <c r="DC39" s="637"/>
      <c r="DD39" s="627">
        <v>117241</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331</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332</v>
      </c>
      <c r="AR40" s="655"/>
      <c r="AS40" s="655"/>
      <c r="AT40" s="655"/>
      <c r="AU40" s="655"/>
      <c r="AV40" s="655"/>
      <c r="AW40" s="655"/>
      <c r="AX40" s="655"/>
      <c r="AY40" s="656"/>
      <c r="AZ40" s="621" t="s">
        <v>122</v>
      </c>
      <c r="BA40" s="622"/>
      <c r="BB40" s="622"/>
      <c r="BC40" s="622"/>
      <c r="BD40" s="634"/>
      <c r="BE40" s="634"/>
      <c r="BF40" s="657"/>
      <c r="BG40" s="662" t="s">
        <v>333</v>
      </c>
      <c r="BH40" s="663"/>
      <c r="BI40" s="663"/>
      <c r="BJ40" s="663"/>
      <c r="BK40" s="663"/>
      <c r="BL40" s="211"/>
      <c r="BM40" s="619" t="s">
        <v>334</v>
      </c>
      <c r="BN40" s="619"/>
      <c r="BO40" s="619"/>
      <c r="BP40" s="619"/>
      <c r="BQ40" s="619"/>
      <c r="BR40" s="619"/>
      <c r="BS40" s="619"/>
      <c r="BT40" s="619"/>
      <c r="BU40" s="620"/>
      <c r="BV40" s="621">
        <v>131</v>
      </c>
      <c r="BW40" s="622"/>
      <c r="BX40" s="622"/>
      <c r="BY40" s="622"/>
      <c r="BZ40" s="622"/>
      <c r="CA40" s="622"/>
      <c r="CB40" s="658"/>
      <c r="CD40" s="618" t="s">
        <v>335</v>
      </c>
      <c r="CE40" s="619"/>
      <c r="CF40" s="619"/>
      <c r="CG40" s="619"/>
      <c r="CH40" s="619"/>
      <c r="CI40" s="619"/>
      <c r="CJ40" s="619"/>
      <c r="CK40" s="619"/>
      <c r="CL40" s="619"/>
      <c r="CM40" s="619"/>
      <c r="CN40" s="619"/>
      <c r="CO40" s="619"/>
      <c r="CP40" s="619"/>
      <c r="CQ40" s="620"/>
      <c r="CR40" s="621">
        <v>49699</v>
      </c>
      <c r="CS40" s="622"/>
      <c r="CT40" s="622"/>
      <c r="CU40" s="622"/>
      <c r="CV40" s="622"/>
      <c r="CW40" s="622"/>
      <c r="CX40" s="622"/>
      <c r="CY40" s="623"/>
      <c r="CZ40" s="624">
        <v>1.4</v>
      </c>
      <c r="DA40" s="636"/>
      <c r="DB40" s="636"/>
      <c r="DC40" s="637"/>
      <c r="DD40" s="627">
        <v>49699</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336</v>
      </c>
      <c r="C41" s="603"/>
      <c r="D41" s="603"/>
      <c r="E41" s="603"/>
      <c r="F41" s="603"/>
      <c r="G41" s="603"/>
      <c r="H41" s="603"/>
      <c r="I41" s="603"/>
      <c r="J41" s="603"/>
      <c r="K41" s="603"/>
      <c r="L41" s="603"/>
      <c r="M41" s="603"/>
      <c r="N41" s="603"/>
      <c r="O41" s="603"/>
      <c r="P41" s="603"/>
      <c r="Q41" s="604"/>
      <c r="R41" s="605">
        <v>3897798</v>
      </c>
      <c r="S41" s="646"/>
      <c r="T41" s="646"/>
      <c r="U41" s="646"/>
      <c r="V41" s="646"/>
      <c r="W41" s="646"/>
      <c r="X41" s="646"/>
      <c r="Y41" s="649"/>
      <c r="Z41" s="650">
        <v>100</v>
      </c>
      <c r="AA41" s="650"/>
      <c r="AB41" s="650"/>
      <c r="AC41" s="650"/>
      <c r="AD41" s="651">
        <v>2379068</v>
      </c>
      <c r="AE41" s="651"/>
      <c r="AF41" s="651"/>
      <c r="AG41" s="651"/>
      <c r="AH41" s="651"/>
      <c r="AI41" s="651"/>
      <c r="AJ41" s="651"/>
      <c r="AK41" s="651"/>
      <c r="AL41" s="608">
        <v>100</v>
      </c>
      <c r="AM41" s="652"/>
      <c r="AN41" s="652"/>
      <c r="AO41" s="653"/>
      <c r="AQ41" s="654" t="s">
        <v>337</v>
      </c>
      <c r="AR41" s="655"/>
      <c r="AS41" s="655"/>
      <c r="AT41" s="655"/>
      <c r="AU41" s="655"/>
      <c r="AV41" s="655"/>
      <c r="AW41" s="655"/>
      <c r="AX41" s="655"/>
      <c r="AY41" s="656"/>
      <c r="AZ41" s="621">
        <v>108028</v>
      </c>
      <c r="BA41" s="622"/>
      <c r="BB41" s="622"/>
      <c r="BC41" s="622"/>
      <c r="BD41" s="634"/>
      <c r="BE41" s="634"/>
      <c r="BF41" s="657"/>
      <c r="BG41" s="662"/>
      <c r="BH41" s="663"/>
      <c r="BI41" s="663"/>
      <c r="BJ41" s="663"/>
      <c r="BK41" s="663"/>
      <c r="BL41" s="211"/>
      <c r="BM41" s="619" t="s">
        <v>338</v>
      </c>
      <c r="BN41" s="619"/>
      <c r="BO41" s="619"/>
      <c r="BP41" s="619"/>
      <c r="BQ41" s="619"/>
      <c r="BR41" s="619"/>
      <c r="BS41" s="619"/>
      <c r="BT41" s="619"/>
      <c r="BU41" s="620"/>
      <c r="BV41" s="621">
        <v>9</v>
      </c>
      <c r="BW41" s="622"/>
      <c r="BX41" s="622"/>
      <c r="BY41" s="622"/>
      <c r="BZ41" s="622"/>
      <c r="CA41" s="622"/>
      <c r="CB41" s="658"/>
      <c r="CD41" s="618" t="s">
        <v>339</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340</v>
      </c>
      <c r="AR42" s="667"/>
      <c r="AS42" s="667"/>
      <c r="AT42" s="667"/>
      <c r="AU42" s="667"/>
      <c r="AV42" s="667"/>
      <c r="AW42" s="667"/>
      <c r="AX42" s="667"/>
      <c r="AY42" s="668"/>
      <c r="AZ42" s="605">
        <v>254336</v>
      </c>
      <c r="BA42" s="646"/>
      <c r="BB42" s="646"/>
      <c r="BC42" s="646"/>
      <c r="BD42" s="606"/>
      <c r="BE42" s="606"/>
      <c r="BF42" s="669"/>
      <c r="BG42" s="664"/>
      <c r="BH42" s="665"/>
      <c r="BI42" s="665"/>
      <c r="BJ42" s="665"/>
      <c r="BK42" s="665"/>
      <c r="BL42" s="212"/>
      <c r="BM42" s="603" t="s">
        <v>341</v>
      </c>
      <c r="BN42" s="603"/>
      <c r="BO42" s="603"/>
      <c r="BP42" s="603"/>
      <c r="BQ42" s="603"/>
      <c r="BR42" s="603"/>
      <c r="BS42" s="603"/>
      <c r="BT42" s="603"/>
      <c r="BU42" s="604"/>
      <c r="BV42" s="605">
        <v>465</v>
      </c>
      <c r="BW42" s="646"/>
      <c r="BX42" s="646"/>
      <c r="BY42" s="646"/>
      <c r="BZ42" s="646"/>
      <c r="CA42" s="646"/>
      <c r="CB42" s="647"/>
      <c r="CD42" s="618" t="s">
        <v>342</v>
      </c>
      <c r="CE42" s="619"/>
      <c r="CF42" s="619"/>
      <c r="CG42" s="619"/>
      <c r="CH42" s="619"/>
      <c r="CI42" s="619"/>
      <c r="CJ42" s="619"/>
      <c r="CK42" s="619"/>
      <c r="CL42" s="619"/>
      <c r="CM42" s="619"/>
      <c r="CN42" s="619"/>
      <c r="CO42" s="619"/>
      <c r="CP42" s="619"/>
      <c r="CQ42" s="620"/>
      <c r="CR42" s="621">
        <v>115432</v>
      </c>
      <c r="CS42" s="634"/>
      <c r="CT42" s="634"/>
      <c r="CU42" s="634"/>
      <c r="CV42" s="634"/>
      <c r="CW42" s="634"/>
      <c r="CX42" s="634"/>
      <c r="CY42" s="635"/>
      <c r="CZ42" s="624">
        <v>3.1</v>
      </c>
      <c r="DA42" s="636"/>
      <c r="DB42" s="636"/>
      <c r="DC42" s="637"/>
      <c r="DD42" s="627">
        <v>58954</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343</v>
      </c>
      <c r="CD43" s="618" t="s">
        <v>344</v>
      </c>
      <c r="CE43" s="619"/>
      <c r="CF43" s="619"/>
      <c r="CG43" s="619"/>
      <c r="CH43" s="619"/>
      <c r="CI43" s="619"/>
      <c r="CJ43" s="619"/>
      <c r="CK43" s="619"/>
      <c r="CL43" s="619"/>
      <c r="CM43" s="619"/>
      <c r="CN43" s="619"/>
      <c r="CO43" s="619"/>
      <c r="CP43" s="619"/>
      <c r="CQ43" s="620"/>
      <c r="CR43" s="621">
        <v>3344</v>
      </c>
      <c r="CS43" s="634"/>
      <c r="CT43" s="634"/>
      <c r="CU43" s="634"/>
      <c r="CV43" s="634"/>
      <c r="CW43" s="634"/>
      <c r="CX43" s="634"/>
      <c r="CY43" s="635"/>
      <c r="CZ43" s="624">
        <v>0.1</v>
      </c>
      <c r="DA43" s="636"/>
      <c r="DB43" s="636"/>
      <c r="DC43" s="637"/>
      <c r="DD43" s="627">
        <v>3344</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345</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293</v>
      </c>
      <c r="CE44" s="641"/>
      <c r="CF44" s="618" t="s">
        <v>346</v>
      </c>
      <c r="CG44" s="619"/>
      <c r="CH44" s="619"/>
      <c r="CI44" s="619"/>
      <c r="CJ44" s="619"/>
      <c r="CK44" s="619"/>
      <c r="CL44" s="619"/>
      <c r="CM44" s="619"/>
      <c r="CN44" s="619"/>
      <c r="CO44" s="619"/>
      <c r="CP44" s="619"/>
      <c r="CQ44" s="620"/>
      <c r="CR44" s="621">
        <v>85259</v>
      </c>
      <c r="CS44" s="622"/>
      <c r="CT44" s="622"/>
      <c r="CU44" s="622"/>
      <c r="CV44" s="622"/>
      <c r="CW44" s="622"/>
      <c r="CX44" s="622"/>
      <c r="CY44" s="623"/>
      <c r="CZ44" s="624">
        <v>2.2999999999999998</v>
      </c>
      <c r="DA44" s="625"/>
      <c r="DB44" s="625"/>
      <c r="DC44" s="626"/>
      <c r="DD44" s="627">
        <v>45630</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347</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348</v>
      </c>
      <c r="CG45" s="619"/>
      <c r="CH45" s="619"/>
      <c r="CI45" s="619"/>
      <c r="CJ45" s="619"/>
      <c r="CK45" s="619"/>
      <c r="CL45" s="619"/>
      <c r="CM45" s="619"/>
      <c r="CN45" s="619"/>
      <c r="CO45" s="619"/>
      <c r="CP45" s="619"/>
      <c r="CQ45" s="620"/>
      <c r="CR45" s="621" t="s">
        <v>122</v>
      </c>
      <c r="CS45" s="634"/>
      <c r="CT45" s="634"/>
      <c r="CU45" s="634"/>
      <c r="CV45" s="634"/>
      <c r="CW45" s="634"/>
      <c r="CX45" s="634"/>
      <c r="CY45" s="635"/>
      <c r="CZ45" s="624" t="s">
        <v>122</v>
      </c>
      <c r="DA45" s="636"/>
      <c r="DB45" s="636"/>
      <c r="DC45" s="637"/>
      <c r="DD45" s="627" t="s">
        <v>122</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349</v>
      </c>
      <c r="CG46" s="619"/>
      <c r="CH46" s="619"/>
      <c r="CI46" s="619"/>
      <c r="CJ46" s="619"/>
      <c r="CK46" s="619"/>
      <c r="CL46" s="619"/>
      <c r="CM46" s="619"/>
      <c r="CN46" s="619"/>
      <c r="CO46" s="619"/>
      <c r="CP46" s="619"/>
      <c r="CQ46" s="620"/>
      <c r="CR46" s="621">
        <v>85259</v>
      </c>
      <c r="CS46" s="622"/>
      <c r="CT46" s="622"/>
      <c r="CU46" s="622"/>
      <c r="CV46" s="622"/>
      <c r="CW46" s="622"/>
      <c r="CX46" s="622"/>
      <c r="CY46" s="623"/>
      <c r="CZ46" s="624">
        <v>2.2999999999999998</v>
      </c>
      <c r="DA46" s="625"/>
      <c r="DB46" s="625"/>
      <c r="DC46" s="626"/>
      <c r="DD46" s="627">
        <v>45630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350</v>
      </c>
      <c r="CG47" s="619"/>
      <c r="CH47" s="619"/>
      <c r="CI47" s="619"/>
      <c r="CJ47" s="619"/>
      <c r="CK47" s="619"/>
      <c r="CL47" s="619"/>
      <c r="CM47" s="619"/>
      <c r="CN47" s="619"/>
      <c r="CO47" s="619"/>
      <c r="CP47" s="619"/>
      <c r="CQ47" s="620"/>
      <c r="CR47" s="621">
        <v>30173</v>
      </c>
      <c r="CS47" s="634"/>
      <c r="CT47" s="634"/>
      <c r="CU47" s="634"/>
      <c r="CV47" s="634"/>
      <c r="CW47" s="634"/>
      <c r="CX47" s="634"/>
      <c r="CY47" s="635"/>
      <c r="CZ47" s="624">
        <v>0.8</v>
      </c>
      <c r="DA47" s="636"/>
      <c r="DB47" s="636"/>
      <c r="DC47" s="637"/>
      <c r="DD47" s="627">
        <v>13324</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351</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352</v>
      </c>
      <c r="CE49" s="603"/>
      <c r="CF49" s="603"/>
      <c r="CG49" s="603"/>
      <c r="CH49" s="603"/>
      <c r="CI49" s="603"/>
      <c r="CJ49" s="603"/>
      <c r="CK49" s="603"/>
      <c r="CL49" s="603"/>
      <c r="CM49" s="603"/>
      <c r="CN49" s="603"/>
      <c r="CO49" s="603"/>
      <c r="CP49" s="603"/>
      <c r="CQ49" s="604"/>
      <c r="CR49" s="605">
        <v>3675304</v>
      </c>
      <c r="CS49" s="606"/>
      <c r="CT49" s="606"/>
      <c r="CU49" s="606"/>
      <c r="CV49" s="606"/>
      <c r="CW49" s="606"/>
      <c r="CX49" s="606"/>
      <c r="CY49" s="607"/>
      <c r="CZ49" s="608">
        <v>100</v>
      </c>
      <c r="DA49" s="609"/>
      <c r="DB49" s="609"/>
      <c r="DC49" s="610"/>
      <c r="DD49" s="611">
        <v>2654991</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vMy4erCFdmX6Jq1xZezhpqprhX0+iBTvWPnSUXY57w04icgDQuovs5lSc1BV6symwEHNN3QeYIR2qE/QPyMw/Q==" saltValue="BHrsH5NtkAX/MBX26hbBx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0" t="s">
        <v>353</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1" t="s">
        <v>354</v>
      </c>
      <c r="DK2" s="1092"/>
      <c r="DL2" s="1092"/>
      <c r="DM2" s="1092"/>
      <c r="DN2" s="1092"/>
      <c r="DO2" s="1093"/>
      <c r="DP2" s="216"/>
      <c r="DQ2" s="1091" t="s">
        <v>355</v>
      </c>
      <c r="DR2" s="1092"/>
      <c r="DS2" s="1092"/>
      <c r="DT2" s="1092"/>
      <c r="DU2" s="1092"/>
      <c r="DV2" s="1092"/>
      <c r="DW2" s="1092"/>
      <c r="DX2" s="1092"/>
      <c r="DY2" s="1092"/>
      <c r="DZ2" s="1093"/>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9" t="s">
        <v>356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20"/>
      <c r="BA4" s="220"/>
      <c r="BB4" s="220"/>
      <c r="BC4" s="220"/>
      <c r="BD4" s="220"/>
      <c r="BE4" s="221"/>
      <c r="BF4" s="221"/>
      <c r="BG4" s="221"/>
      <c r="BH4" s="221"/>
      <c r="BI4" s="221"/>
      <c r="BJ4" s="221"/>
      <c r="BK4" s="221"/>
      <c r="BL4" s="221"/>
      <c r="BM4" s="221"/>
      <c r="BN4" s="221"/>
      <c r="BO4" s="221"/>
      <c r="BP4" s="221"/>
      <c r="BQ4" s="730" t="s">
        <v>357</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5" t="s">
        <v>358</v>
      </c>
      <c r="B5" s="996"/>
      <c r="C5" s="996"/>
      <c r="D5" s="996"/>
      <c r="E5" s="996"/>
      <c r="F5" s="996"/>
      <c r="G5" s="996"/>
      <c r="H5" s="996"/>
      <c r="I5" s="996"/>
      <c r="J5" s="996"/>
      <c r="K5" s="996"/>
      <c r="L5" s="996"/>
      <c r="M5" s="996"/>
      <c r="N5" s="996"/>
      <c r="O5" s="996"/>
      <c r="P5" s="997"/>
      <c r="Q5" s="1001" t="s">
        <v>359</v>
      </c>
      <c r="R5" s="1002"/>
      <c r="S5" s="1002"/>
      <c r="T5" s="1002"/>
      <c r="U5" s="1003"/>
      <c r="V5" s="1001" t="s">
        <v>360</v>
      </c>
      <c r="W5" s="1002"/>
      <c r="X5" s="1002"/>
      <c r="Y5" s="1002"/>
      <c r="Z5" s="1003"/>
      <c r="AA5" s="1001" t="s">
        <v>361</v>
      </c>
      <c r="AB5" s="1002"/>
      <c r="AC5" s="1002"/>
      <c r="AD5" s="1002"/>
      <c r="AE5" s="1002"/>
      <c r="AF5" s="1094" t="s">
        <v>362</v>
      </c>
      <c r="AG5" s="1002"/>
      <c r="AH5" s="1002"/>
      <c r="AI5" s="1002"/>
      <c r="AJ5" s="1015"/>
      <c r="AK5" s="1002" t="s">
        <v>363</v>
      </c>
      <c r="AL5" s="1002"/>
      <c r="AM5" s="1002"/>
      <c r="AN5" s="1002"/>
      <c r="AO5" s="1003"/>
      <c r="AP5" s="1001" t="s">
        <v>364</v>
      </c>
      <c r="AQ5" s="1002"/>
      <c r="AR5" s="1002"/>
      <c r="AS5" s="1002"/>
      <c r="AT5" s="1003"/>
      <c r="AU5" s="1001" t="s">
        <v>365</v>
      </c>
      <c r="AV5" s="1002"/>
      <c r="AW5" s="1002"/>
      <c r="AX5" s="1002"/>
      <c r="AY5" s="1015"/>
      <c r="AZ5" s="220"/>
      <c r="BA5" s="220"/>
      <c r="BB5" s="220"/>
      <c r="BC5" s="220"/>
      <c r="BD5" s="220"/>
      <c r="BE5" s="221"/>
      <c r="BF5" s="221"/>
      <c r="BG5" s="221"/>
      <c r="BH5" s="221"/>
      <c r="BI5" s="221"/>
      <c r="BJ5" s="221"/>
      <c r="BK5" s="221"/>
      <c r="BL5" s="221"/>
      <c r="BM5" s="221"/>
      <c r="BN5" s="221"/>
      <c r="BO5" s="221"/>
      <c r="BP5" s="221"/>
      <c r="BQ5" s="995" t="s">
        <v>366</v>
      </c>
      <c r="BR5" s="996"/>
      <c r="BS5" s="996"/>
      <c r="BT5" s="996"/>
      <c r="BU5" s="996"/>
      <c r="BV5" s="996"/>
      <c r="BW5" s="996"/>
      <c r="BX5" s="996"/>
      <c r="BY5" s="996"/>
      <c r="BZ5" s="996"/>
      <c r="CA5" s="996"/>
      <c r="CB5" s="996"/>
      <c r="CC5" s="996"/>
      <c r="CD5" s="996"/>
      <c r="CE5" s="996"/>
      <c r="CF5" s="996"/>
      <c r="CG5" s="997"/>
      <c r="CH5" s="1001" t="s">
        <v>367</v>
      </c>
      <c r="CI5" s="1002"/>
      <c r="CJ5" s="1002"/>
      <c r="CK5" s="1002"/>
      <c r="CL5" s="1003"/>
      <c r="CM5" s="1001" t="s">
        <v>368</v>
      </c>
      <c r="CN5" s="1002"/>
      <c r="CO5" s="1002"/>
      <c r="CP5" s="1002"/>
      <c r="CQ5" s="1003"/>
      <c r="CR5" s="1001" t="s">
        <v>369</v>
      </c>
      <c r="CS5" s="1002"/>
      <c r="CT5" s="1002"/>
      <c r="CU5" s="1002"/>
      <c r="CV5" s="1003"/>
      <c r="CW5" s="1001" t="s">
        <v>370</v>
      </c>
      <c r="CX5" s="1002"/>
      <c r="CY5" s="1002"/>
      <c r="CZ5" s="1002"/>
      <c r="DA5" s="1003"/>
      <c r="DB5" s="1001" t="s">
        <v>371</v>
      </c>
      <c r="DC5" s="1002"/>
      <c r="DD5" s="1002"/>
      <c r="DE5" s="1002"/>
      <c r="DF5" s="1003"/>
      <c r="DG5" s="1084" t="s">
        <v>372</v>
      </c>
      <c r="DH5" s="1085"/>
      <c r="DI5" s="1085"/>
      <c r="DJ5" s="1085"/>
      <c r="DK5" s="1086"/>
      <c r="DL5" s="1084" t="s">
        <v>373</v>
      </c>
      <c r="DM5" s="1085"/>
      <c r="DN5" s="1085"/>
      <c r="DO5" s="1085"/>
      <c r="DP5" s="1086"/>
      <c r="DQ5" s="1001" t="s">
        <v>374</v>
      </c>
      <c r="DR5" s="1002"/>
      <c r="DS5" s="1002"/>
      <c r="DT5" s="1002"/>
      <c r="DU5" s="1003"/>
      <c r="DV5" s="1001" t="s">
        <v>365</v>
      </c>
      <c r="DW5" s="1002"/>
      <c r="DX5" s="1002"/>
      <c r="DY5" s="1002"/>
      <c r="DZ5" s="1015"/>
      <c r="EA5" s="222"/>
    </row>
    <row r="6" spans="1:131" s="223"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20"/>
      <c r="BA6" s="220"/>
      <c r="BB6" s="220"/>
      <c r="BC6" s="220"/>
      <c r="BD6" s="220"/>
      <c r="BE6" s="221"/>
      <c r="BF6" s="221"/>
      <c r="BG6" s="221"/>
      <c r="BH6" s="221"/>
      <c r="BI6" s="221"/>
      <c r="BJ6" s="221"/>
      <c r="BK6" s="221"/>
      <c r="BL6" s="221"/>
      <c r="BM6" s="221"/>
      <c r="BN6" s="221"/>
      <c r="BO6" s="221"/>
      <c r="BP6" s="221"/>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22"/>
    </row>
    <row r="7" spans="1:131" s="223" customFormat="1" ht="26.25" customHeight="1" thickTop="1" x14ac:dyDescent="0.15">
      <c r="A7" s="224">
        <v>1</v>
      </c>
      <c r="B7" s="1047" t="s">
        <v>375</v>
      </c>
      <c r="C7" s="1048"/>
      <c r="D7" s="1048"/>
      <c r="E7" s="1048"/>
      <c r="F7" s="1048"/>
      <c r="G7" s="1048"/>
      <c r="H7" s="1048"/>
      <c r="I7" s="1048"/>
      <c r="J7" s="1048"/>
      <c r="K7" s="1048"/>
      <c r="L7" s="1048"/>
      <c r="M7" s="1048"/>
      <c r="N7" s="1048"/>
      <c r="O7" s="1048"/>
      <c r="P7" s="1049"/>
      <c r="Q7" s="1102">
        <v>3898</v>
      </c>
      <c r="R7" s="1103"/>
      <c r="S7" s="1103"/>
      <c r="T7" s="1103"/>
      <c r="U7" s="1103"/>
      <c r="V7" s="1103">
        <v>3675</v>
      </c>
      <c r="W7" s="1103"/>
      <c r="X7" s="1103"/>
      <c r="Y7" s="1103"/>
      <c r="Z7" s="1103"/>
      <c r="AA7" s="1103">
        <v>222</v>
      </c>
      <c r="AB7" s="1103"/>
      <c r="AC7" s="1103"/>
      <c r="AD7" s="1103"/>
      <c r="AE7" s="1104"/>
      <c r="AF7" s="1105">
        <v>209</v>
      </c>
      <c r="AG7" s="1106"/>
      <c r="AH7" s="1106"/>
      <c r="AI7" s="1106"/>
      <c r="AJ7" s="1107"/>
      <c r="AK7" s="1108" t="s">
        <v>543</v>
      </c>
      <c r="AL7" s="1109"/>
      <c r="AM7" s="1109"/>
      <c r="AN7" s="1109"/>
      <c r="AO7" s="1109"/>
      <c r="AP7" s="1109">
        <v>3449</v>
      </c>
      <c r="AQ7" s="1109"/>
      <c r="AR7" s="1109"/>
      <c r="AS7" s="1109"/>
      <c r="AT7" s="1109"/>
      <c r="AU7" s="1110"/>
      <c r="AV7" s="1110"/>
      <c r="AW7" s="1110"/>
      <c r="AX7" s="1110"/>
      <c r="AY7" s="1111"/>
      <c r="AZ7" s="220"/>
      <c r="BA7" s="220"/>
      <c r="BB7" s="220"/>
      <c r="BC7" s="220"/>
      <c r="BD7" s="220"/>
      <c r="BE7" s="221"/>
      <c r="BF7" s="221"/>
      <c r="BG7" s="221"/>
      <c r="BH7" s="221"/>
      <c r="BI7" s="221"/>
      <c r="BJ7" s="221"/>
      <c r="BK7" s="221"/>
      <c r="BL7" s="221"/>
      <c r="BM7" s="221"/>
      <c r="BN7" s="221"/>
      <c r="BO7" s="221"/>
      <c r="BP7" s="221"/>
      <c r="BQ7" s="224">
        <v>1</v>
      </c>
      <c r="BR7" s="225"/>
      <c r="BS7" s="1099" t="s">
        <v>544</v>
      </c>
      <c r="BT7" s="1100"/>
      <c r="BU7" s="1100"/>
      <c r="BV7" s="1100"/>
      <c r="BW7" s="1100"/>
      <c r="BX7" s="1100"/>
      <c r="BY7" s="1100"/>
      <c r="BZ7" s="1100"/>
      <c r="CA7" s="1100"/>
      <c r="CB7" s="1100"/>
      <c r="CC7" s="1100"/>
      <c r="CD7" s="1100"/>
      <c r="CE7" s="1100"/>
      <c r="CF7" s="1100"/>
      <c r="CG7" s="1112"/>
      <c r="CH7" s="1096">
        <v>-2</v>
      </c>
      <c r="CI7" s="1097"/>
      <c r="CJ7" s="1097"/>
      <c r="CK7" s="1097"/>
      <c r="CL7" s="1098"/>
      <c r="CM7" s="1096">
        <v>9</v>
      </c>
      <c r="CN7" s="1097"/>
      <c r="CO7" s="1097"/>
      <c r="CP7" s="1097"/>
      <c r="CQ7" s="1098"/>
      <c r="CR7" s="1096">
        <v>16</v>
      </c>
      <c r="CS7" s="1097"/>
      <c r="CT7" s="1097"/>
      <c r="CU7" s="1097"/>
      <c r="CV7" s="1098"/>
      <c r="CW7" s="1096" t="s">
        <v>543</v>
      </c>
      <c r="CX7" s="1097"/>
      <c r="CY7" s="1097"/>
      <c r="CZ7" s="1097"/>
      <c r="DA7" s="1098"/>
      <c r="DB7" s="1096" t="s">
        <v>543</v>
      </c>
      <c r="DC7" s="1097"/>
      <c r="DD7" s="1097"/>
      <c r="DE7" s="1097"/>
      <c r="DF7" s="1098"/>
      <c r="DG7" s="1096" t="s">
        <v>543</v>
      </c>
      <c r="DH7" s="1097"/>
      <c r="DI7" s="1097"/>
      <c r="DJ7" s="1097"/>
      <c r="DK7" s="1098"/>
      <c r="DL7" s="1096" t="s">
        <v>543</v>
      </c>
      <c r="DM7" s="1097"/>
      <c r="DN7" s="1097"/>
      <c r="DO7" s="1097"/>
      <c r="DP7" s="1098"/>
      <c r="DQ7" s="1096" t="s">
        <v>543</v>
      </c>
      <c r="DR7" s="1097"/>
      <c r="DS7" s="1097"/>
      <c r="DT7" s="1097"/>
      <c r="DU7" s="1098"/>
      <c r="DV7" s="1099"/>
      <c r="DW7" s="1100"/>
      <c r="DX7" s="1100"/>
      <c r="DY7" s="1100"/>
      <c r="DZ7" s="1101"/>
      <c r="EA7" s="222"/>
    </row>
    <row r="8" spans="1:131" s="223" customFormat="1" ht="26.25" customHeight="1" x14ac:dyDescent="0.15">
      <c r="A8" s="226">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20"/>
      <c r="BA8" s="220"/>
      <c r="BB8" s="220"/>
      <c r="BC8" s="220"/>
      <c r="BD8" s="220"/>
      <c r="BE8" s="221"/>
      <c r="BF8" s="221"/>
      <c r="BG8" s="221"/>
      <c r="BH8" s="221"/>
      <c r="BI8" s="221"/>
      <c r="BJ8" s="221"/>
      <c r="BK8" s="221"/>
      <c r="BL8" s="221"/>
      <c r="BM8" s="221"/>
      <c r="BN8" s="221"/>
      <c r="BO8" s="221"/>
      <c r="BP8" s="221"/>
      <c r="BQ8" s="226">
        <v>2</v>
      </c>
      <c r="BR8" s="227"/>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22"/>
    </row>
    <row r="9" spans="1:131" s="223" customFormat="1" ht="26.25" customHeight="1" x14ac:dyDescent="0.15">
      <c r="A9" s="226">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20"/>
      <c r="BA9" s="220"/>
      <c r="BB9" s="220"/>
      <c r="BC9" s="220"/>
      <c r="BD9" s="220"/>
      <c r="BE9" s="221"/>
      <c r="BF9" s="221"/>
      <c r="BG9" s="221"/>
      <c r="BH9" s="221"/>
      <c r="BI9" s="221"/>
      <c r="BJ9" s="221"/>
      <c r="BK9" s="221"/>
      <c r="BL9" s="221"/>
      <c r="BM9" s="221"/>
      <c r="BN9" s="221"/>
      <c r="BO9" s="221"/>
      <c r="BP9" s="221"/>
      <c r="BQ9" s="226">
        <v>3</v>
      </c>
      <c r="BR9" s="227"/>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22"/>
    </row>
    <row r="10" spans="1:131" s="223" customFormat="1" ht="26.25" customHeight="1" x14ac:dyDescent="0.15">
      <c r="A10" s="226">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20"/>
      <c r="BA10" s="220"/>
      <c r="BB10" s="220"/>
      <c r="BC10" s="220"/>
      <c r="BD10" s="220"/>
      <c r="BE10" s="221"/>
      <c r="BF10" s="221"/>
      <c r="BG10" s="221"/>
      <c r="BH10" s="221"/>
      <c r="BI10" s="221"/>
      <c r="BJ10" s="221"/>
      <c r="BK10" s="221"/>
      <c r="BL10" s="221"/>
      <c r="BM10" s="221"/>
      <c r="BN10" s="221"/>
      <c r="BO10" s="221"/>
      <c r="BP10" s="221"/>
      <c r="BQ10" s="226">
        <v>4</v>
      </c>
      <c r="BR10" s="227"/>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22"/>
    </row>
    <row r="11" spans="1:131" s="223" customFormat="1" ht="26.25" customHeight="1" x14ac:dyDescent="0.15">
      <c r="A11" s="226">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20"/>
      <c r="BA11" s="220"/>
      <c r="BB11" s="220"/>
      <c r="BC11" s="220"/>
      <c r="BD11" s="220"/>
      <c r="BE11" s="221"/>
      <c r="BF11" s="221"/>
      <c r="BG11" s="221"/>
      <c r="BH11" s="221"/>
      <c r="BI11" s="221"/>
      <c r="BJ11" s="221"/>
      <c r="BK11" s="221"/>
      <c r="BL11" s="221"/>
      <c r="BM11" s="221"/>
      <c r="BN11" s="221"/>
      <c r="BO11" s="221"/>
      <c r="BP11" s="221"/>
      <c r="BQ11" s="226">
        <v>5</v>
      </c>
      <c r="BR11" s="227"/>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22"/>
    </row>
    <row r="12" spans="1:131" s="223" customFormat="1" ht="26.25" customHeight="1" x14ac:dyDescent="0.15">
      <c r="A12" s="226">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20"/>
      <c r="BA12" s="220"/>
      <c r="BB12" s="220"/>
      <c r="BC12" s="220"/>
      <c r="BD12" s="220"/>
      <c r="BE12" s="221"/>
      <c r="BF12" s="221"/>
      <c r="BG12" s="221"/>
      <c r="BH12" s="221"/>
      <c r="BI12" s="221"/>
      <c r="BJ12" s="221"/>
      <c r="BK12" s="221"/>
      <c r="BL12" s="221"/>
      <c r="BM12" s="221"/>
      <c r="BN12" s="221"/>
      <c r="BO12" s="221"/>
      <c r="BP12" s="221"/>
      <c r="BQ12" s="226">
        <v>6</v>
      </c>
      <c r="BR12" s="227"/>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22"/>
    </row>
    <row r="13" spans="1:131" s="223" customFormat="1" ht="26.25" customHeight="1" x14ac:dyDescent="0.15">
      <c r="A13" s="226">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20"/>
      <c r="BA13" s="220"/>
      <c r="BB13" s="220"/>
      <c r="BC13" s="220"/>
      <c r="BD13" s="220"/>
      <c r="BE13" s="221"/>
      <c r="BF13" s="221"/>
      <c r="BG13" s="221"/>
      <c r="BH13" s="221"/>
      <c r="BI13" s="221"/>
      <c r="BJ13" s="221"/>
      <c r="BK13" s="221"/>
      <c r="BL13" s="221"/>
      <c r="BM13" s="221"/>
      <c r="BN13" s="221"/>
      <c r="BO13" s="221"/>
      <c r="BP13" s="221"/>
      <c r="BQ13" s="226">
        <v>7</v>
      </c>
      <c r="BR13" s="227"/>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22"/>
    </row>
    <row r="14" spans="1:131" s="223" customFormat="1" ht="26.25" customHeight="1" x14ac:dyDescent="0.15">
      <c r="A14" s="226">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20"/>
      <c r="BA14" s="220"/>
      <c r="BB14" s="220"/>
      <c r="BC14" s="220"/>
      <c r="BD14" s="220"/>
      <c r="BE14" s="221"/>
      <c r="BF14" s="221"/>
      <c r="BG14" s="221"/>
      <c r="BH14" s="221"/>
      <c r="BI14" s="221"/>
      <c r="BJ14" s="221"/>
      <c r="BK14" s="221"/>
      <c r="BL14" s="221"/>
      <c r="BM14" s="221"/>
      <c r="BN14" s="221"/>
      <c r="BO14" s="221"/>
      <c r="BP14" s="221"/>
      <c r="BQ14" s="226">
        <v>8</v>
      </c>
      <c r="BR14" s="227"/>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22"/>
    </row>
    <row r="15" spans="1:131" s="223" customFormat="1" ht="26.25" customHeight="1" x14ac:dyDescent="0.15">
      <c r="A15" s="226">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20"/>
      <c r="BA15" s="220"/>
      <c r="BB15" s="220"/>
      <c r="BC15" s="220"/>
      <c r="BD15" s="220"/>
      <c r="BE15" s="221"/>
      <c r="BF15" s="221"/>
      <c r="BG15" s="221"/>
      <c r="BH15" s="221"/>
      <c r="BI15" s="221"/>
      <c r="BJ15" s="221"/>
      <c r="BK15" s="221"/>
      <c r="BL15" s="221"/>
      <c r="BM15" s="221"/>
      <c r="BN15" s="221"/>
      <c r="BO15" s="221"/>
      <c r="BP15" s="221"/>
      <c r="BQ15" s="226">
        <v>9</v>
      </c>
      <c r="BR15" s="227"/>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22"/>
    </row>
    <row r="16" spans="1:131" s="223" customFormat="1" ht="26.25" customHeight="1" x14ac:dyDescent="0.15">
      <c r="A16" s="226">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20"/>
      <c r="BA16" s="220"/>
      <c r="BB16" s="220"/>
      <c r="BC16" s="220"/>
      <c r="BD16" s="220"/>
      <c r="BE16" s="221"/>
      <c r="BF16" s="221"/>
      <c r="BG16" s="221"/>
      <c r="BH16" s="221"/>
      <c r="BI16" s="221"/>
      <c r="BJ16" s="221"/>
      <c r="BK16" s="221"/>
      <c r="BL16" s="221"/>
      <c r="BM16" s="221"/>
      <c r="BN16" s="221"/>
      <c r="BO16" s="221"/>
      <c r="BP16" s="221"/>
      <c r="BQ16" s="226">
        <v>10</v>
      </c>
      <c r="BR16" s="227"/>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22"/>
    </row>
    <row r="17" spans="1:131" s="223" customFormat="1" ht="26.25" customHeight="1" x14ac:dyDescent="0.15">
      <c r="A17" s="226">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20"/>
      <c r="BA17" s="220"/>
      <c r="BB17" s="220"/>
      <c r="BC17" s="220"/>
      <c r="BD17" s="220"/>
      <c r="BE17" s="221"/>
      <c r="BF17" s="221"/>
      <c r="BG17" s="221"/>
      <c r="BH17" s="221"/>
      <c r="BI17" s="221"/>
      <c r="BJ17" s="221"/>
      <c r="BK17" s="221"/>
      <c r="BL17" s="221"/>
      <c r="BM17" s="221"/>
      <c r="BN17" s="221"/>
      <c r="BO17" s="221"/>
      <c r="BP17" s="221"/>
      <c r="BQ17" s="226">
        <v>11</v>
      </c>
      <c r="BR17" s="227"/>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22"/>
    </row>
    <row r="18" spans="1:131" s="223" customFormat="1" ht="26.25" customHeight="1" x14ac:dyDescent="0.15">
      <c r="A18" s="226">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20"/>
      <c r="BA18" s="220"/>
      <c r="BB18" s="220"/>
      <c r="BC18" s="220"/>
      <c r="BD18" s="220"/>
      <c r="BE18" s="221"/>
      <c r="BF18" s="221"/>
      <c r="BG18" s="221"/>
      <c r="BH18" s="221"/>
      <c r="BI18" s="221"/>
      <c r="BJ18" s="221"/>
      <c r="BK18" s="221"/>
      <c r="BL18" s="221"/>
      <c r="BM18" s="221"/>
      <c r="BN18" s="221"/>
      <c r="BO18" s="221"/>
      <c r="BP18" s="221"/>
      <c r="BQ18" s="226">
        <v>12</v>
      </c>
      <c r="BR18" s="227"/>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22"/>
    </row>
    <row r="19" spans="1:131" s="223" customFormat="1" ht="26.25" customHeight="1" x14ac:dyDescent="0.15">
      <c r="A19" s="226">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20"/>
      <c r="BA19" s="220"/>
      <c r="BB19" s="220"/>
      <c r="BC19" s="220"/>
      <c r="BD19" s="220"/>
      <c r="BE19" s="221"/>
      <c r="BF19" s="221"/>
      <c r="BG19" s="221"/>
      <c r="BH19" s="221"/>
      <c r="BI19" s="221"/>
      <c r="BJ19" s="221"/>
      <c r="BK19" s="221"/>
      <c r="BL19" s="221"/>
      <c r="BM19" s="221"/>
      <c r="BN19" s="221"/>
      <c r="BO19" s="221"/>
      <c r="BP19" s="221"/>
      <c r="BQ19" s="226">
        <v>13</v>
      </c>
      <c r="BR19" s="227"/>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22"/>
    </row>
    <row r="20" spans="1:131" s="223" customFormat="1" ht="26.25" customHeight="1" x14ac:dyDescent="0.15">
      <c r="A20" s="226">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20"/>
      <c r="BA20" s="220"/>
      <c r="BB20" s="220"/>
      <c r="BC20" s="220"/>
      <c r="BD20" s="220"/>
      <c r="BE20" s="221"/>
      <c r="BF20" s="221"/>
      <c r="BG20" s="221"/>
      <c r="BH20" s="221"/>
      <c r="BI20" s="221"/>
      <c r="BJ20" s="221"/>
      <c r="BK20" s="221"/>
      <c r="BL20" s="221"/>
      <c r="BM20" s="221"/>
      <c r="BN20" s="221"/>
      <c r="BO20" s="221"/>
      <c r="BP20" s="221"/>
      <c r="BQ20" s="226">
        <v>14</v>
      </c>
      <c r="BR20" s="227"/>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22"/>
    </row>
    <row r="21" spans="1:131" s="223" customFormat="1" ht="26.25" customHeight="1" thickBot="1" x14ac:dyDescent="0.2">
      <c r="A21" s="226">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20"/>
      <c r="BA21" s="220"/>
      <c r="BB21" s="220"/>
      <c r="BC21" s="220"/>
      <c r="BD21" s="220"/>
      <c r="BE21" s="221"/>
      <c r="BF21" s="221"/>
      <c r="BG21" s="221"/>
      <c r="BH21" s="221"/>
      <c r="BI21" s="221"/>
      <c r="BJ21" s="221"/>
      <c r="BK21" s="221"/>
      <c r="BL21" s="221"/>
      <c r="BM21" s="221"/>
      <c r="BN21" s="221"/>
      <c r="BO21" s="221"/>
      <c r="BP21" s="221"/>
      <c r="BQ21" s="226">
        <v>15</v>
      </c>
      <c r="BR21" s="227"/>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22"/>
    </row>
    <row r="22" spans="1:131" s="223" customFormat="1" ht="26.25" customHeight="1" x14ac:dyDescent="0.15">
      <c r="A22" s="226">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21"/>
      <c r="BF22" s="221"/>
      <c r="BG22" s="221"/>
      <c r="BH22" s="221"/>
      <c r="BI22" s="221"/>
      <c r="BJ22" s="221"/>
      <c r="BK22" s="221"/>
      <c r="BL22" s="221"/>
      <c r="BM22" s="221"/>
      <c r="BN22" s="221"/>
      <c r="BO22" s="221"/>
      <c r="BP22" s="221"/>
      <c r="BQ22" s="226">
        <v>16</v>
      </c>
      <c r="BR22" s="227"/>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7">
        <v>3898</v>
      </c>
      <c r="R23" s="1061"/>
      <c r="S23" s="1061"/>
      <c r="T23" s="1061"/>
      <c r="U23" s="1061"/>
      <c r="V23" s="1061">
        <v>3675</v>
      </c>
      <c r="W23" s="1061"/>
      <c r="X23" s="1061"/>
      <c r="Y23" s="1061"/>
      <c r="Z23" s="1061"/>
      <c r="AA23" s="1061">
        <v>222</v>
      </c>
      <c r="AB23" s="1061"/>
      <c r="AC23" s="1061"/>
      <c r="AD23" s="1061"/>
      <c r="AE23" s="1068"/>
      <c r="AF23" s="1069">
        <v>209</v>
      </c>
      <c r="AG23" s="1061"/>
      <c r="AH23" s="1061"/>
      <c r="AI23" s="1061"/>
      <c r="AJ23" s="1070"/>
      <c r="AK23" s="1071"/>
      <c r="AL23" s="1072"/>
      <c r="AM23" s="1072"/>
      <c r="AN23" s="1072"/>
      <c r="AO23" s="1072"/>
      <c r="AP23" s="1061">
        <v>3449</v>
      </c>
      <c r="AQ23" s="1061"/>
      <c r="AR23" s="1061"/>
      <c r="AS23" s="1061"/>
      <c r="AT23" s="1061"/>
      <c r="AU23" s="1062"/>
      <c r="AV23" s="1062"/>
      <c r="AW23" s="1062"/>
      <c r="AX23" s="1062"/>
      <c r="AY23" s="1063"/>
      <c r="AZ23" s="1064" t="s">
        <v>122</v>
      </c>
      <c r="BA23" s="1065"/>
      <c r="BB23" s="1065"/>
      <c r="BC23" s="1065"/>
      <c r="BD23" s="1066"/>
      <c r="BE23" s="221"/>
      <c r="BF23" s="221"/>
      <c r="BG23" s="221"/>
      <c r="BH23" s="221"/>
      <c r="BI23" s="221"/>
      <c r="BJ23" s="221"/>
      <c r="BK23" s="221"/>
      <c r="BL23" s="221"/>
      <c r="BM23" s="221"/>
      <c r="BN23" s="221"/>
      <c r="BO23" s="221"/>
      <c r="BP23" s="221"/>
      <c r="BQ23" s="226">
        <v>17</v>
      </c>
      <c r="BR23" s="227"/>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22"/>
    </row>
    <row r="24" spans="1:131" s="223" customFormat="1" ht="26.25" customHeight="1" x14ac:dyDescent="0.15">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20"/>
      <c r="BA24" s="220"/>
      <c r="BB24" s="220"/>
      <c r="BC24" s="220"/>
      <c r="BD24" s="220"/>
      <c r="BE24" s="221"/>
      <c r="BF24" s="221"/>
      <c r="BG24" s="221"/>
      <c r="BH24" s="221"/>
      <c r="BI24" s="221"/>
      <c r="BJ24" s="221"/>
      <c r="BK24" s="221"/>
      <c r="BL24" s="221"/>
      <c r="BM24" s="221"/>
      <c r="BN24" s="221"/>
      <c r="BO24" s="221"/>
      <c r="BP24" s="221"/>
      <c r="BQ24" s="226">
        <v>18</v>
      </c>
      <c r="BR24" s="227"/>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22"/>
    </row>
    <row r="25" spans="1:131" ht="26.25" customHeight="1" thickBot="1" x14ac:dyDescent="0.2">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20"/>
      <c r="BK25" s="220"/>
      <c r="BL25" s="220"/>
      <c r="BM25" s="220"/>
      <c r="BN25" s="220"/>
      <c r="BO25" s="229"/>
      <c r="BP25" s="229"/>
      <c r="BQ25" s="226">
        <v>19</v>
      </c>
      <c r="BR25" s="227"/>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18"/>
    </row>
    <row r="26" spans="1:131" ht="26.25" customHeight="1" x14ac:dyDescent="0.15">
      <c r="A26" s="995" t="s">
        <v>358</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365</v>
      </c>
      <c r="BF26" s="1002"/>
      <c r="BG26" s="1002"/>
      <c r="BH26" s="1002"/>
      <c r="BI26" s="1015"/>
      <c r="BJ26" s="220"/>
      <c r="BK26" s="220"/>
      <c r="BL26" s="220"/>
      <c r="BM26" s="220"/>
      <c r="BN26" s="220"/>
      <c r="BO26" s="229"/>
      <c r="BP26" s="229"/>
      <c r="BQ26" s="226">
        <v>20</v>
      </c>
      <c r="BR26" s="227"/>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18"/>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20"/>
      <c r="BK27" s="220"/>
      <c r="BL27" s="220"/>
      <c r="BM27" s="220"/>
      <c r="BN27" s="220"/>
      <c r="BO27" s="229"/>
      <c r="BP27" s="229"/>
      <c r="BQ27" s="226">
        <v>21</v>
      </c>
      <c r="BR27" s="227"/>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18"/>
    </row>
    <row r="28" spans="1:131" ht="26.25" customHeight="1" thickTop="1" x14ac:dyDescent="0.15">
      <c r="A28" s="230">
        <v>1</v>
      </c>
      <c r="B28" s="1047" t="s">
        <v>389</v>
      </c>
      <c r="C28" s="1048"/>
      <c r="D28" s="1048"/>
      <c r="E28" s="1048"/>
      <c r="F28" s="1048"/>
      <c r="G28" s="1048"/>
      <c r="H28" s="1048"/>
      <c r="I28" s="1048"/>
      <c r="J28" s="1048"/>
      <c r="K28" s="1048"/>
      <c r="L28" s="1048"/>
      <c r="M28" s="1048"/>
      <c r="N28" s="1048"/>
      <c r="O28" s="1048"/>
      <c r="P28" s="1049"/>
      <c r="Q28" s="1050">
        <v>734</v>
      </c>
      <c r="R28" s="1051"/>
      <c r="S28" s="1051"/>
      <c r="T28" s="1051"/>
      <c r="U28" s="1051"/>
      <c r="V28" s="1051">
        <v>733</v>
      </c>
      <c r="W28" s="1051"/>
      <c r="X28" s="1051"/>
      <c r="Y28" s="1051"/>
      <c r="Z28" s="1051"/>
      <c r="AA28" s="1051">
        <v>0</v>
      </c>
      <c r="AB28" s="1051"/>
      <c r="AC28" s="1051"/>
      <c r="AD28" s="1051"/>
      <c r="AE28" s="1052"/>
      <c r="AF28" s="1053">
        <v>1</v>
      </c>
      <c r="AG28" s="1051"/>
      <c r="AH28" s="1051"/>
      <c r="AI28" s="1051"/>
      <c r="AJ28" s="1054"/>
      <c r="AK28" s="1042">
        <v>74</v>
      </c>
      <c r="AL28" s="1043"/>
      <c r="AM28" s="1043"/>
      <c r="AN28" s="1043"/>
      <c r="AO28" s="1043"/>
      <c r="AP28" s="1043" t="s">
        <v>543</v>
      </c>
      <c r="AQ28" s="1043"/>
      <c r="AR28" s="1043"/>
      <c r="AS28" s="1043"/>
      <c r="AT28" s="1043"/>
      <c r="AU28" s="1043" t="s">
        <v>543</v>
      </c>
      <c r="AV28" s="1043"/>
      <c r="AW28" s="1043"/>
      <c r="AX28" s="1043"/>
      <c r="AY28" s="1043"/>
      <c r="AZ28" s="1044" t="s">
        <v>543</v>
      </c>
      <c r="BA28" s="1044"/>
      <c r="BB28" s="1044"/>
      <c r="BC28" s="1044"/>
      <c r="BD28" s="1044"/>
      <c r="BE28" s="1045"/>
      <c r="BF28" s="1045"/>
      <c r="BG28" s="1045"/>
      <c r="BH28" s="1045"/>
      <c r="BI28" s="1046"/>
      <c r="BJ28" s="220"/>
      <c r="BK28" s="220"/>
      <c r="BL28" s="220"/>
      <c r="BM28" s="220"/>
      <c r="BN28" s="220"/>
      <c r="BO28" s="229"/>
      <c r="BP28" s="229"/>
      <c r="BQ28" s="226">
        <v>22</v>
      </c>
      <c r="BR28" s="227"/>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18"/>
    </row>
    <row r="29" spans="1:131" ht="26.25" customHeight="1" x14ac:dyDescent="0.15">
      <c r="A29" s="230">
        <v>2</v>
      </c>
      <c r="B29" s="1030" t="s">
        <v>390</v>
      </c>
      <c r="C29" s="1031"/>
      <c r="D29" s="1031"/>
      <c r="E29" s="1031"/>
      <c r="F29" s="1031"/>
      <c r="G29" s="1031"/>
      <c r="H29" s="1031"/>
      <c r="I29" s="1031"/>
      <c r="J29" s="1031"/>
      <c r="K29" s="1031"/>
      <c r="L29" s="1031"/>
      <c r="M29" s="1031"/>
      <c r="N29" s="1031"/>
      <c r="O29" s="1031"/>
      <c r="P29" s="1032"/>
      <c r="Q29" s="1038">
        <v>37</v>
      </c>
      <c r="R29" s="1039"/>
      <c r="S29" s="1039"/>
      <c r="T29" s="1039"/>
      <c r="U29" s="1039"/>
      <c r="V29" s="1039">
        <v>37</v>
      </c>
      <c r="W29" s="1039"/>
      <c r="X29" s="1039"/>
      <c r="Y29" s="1039"/>
      <c r="Z29" s="1039"/>
      <c r="AA29" s="1039">
        <v>0</v>
      </c>
      <c r="AB29" s="1039"/>
      <c r="AC29" s="1039"/>
      <c r="AD29" s="1039"/>
      <c r="AE29" s="1040"/>
      <c r="AF29" s="1035" t="s">
        <v>122</v>
      </c>
      <c r="AG29" s="1036"/>
      <c r="AH29" s="1036"/>
      <c r="AI29" s="1036"/>
      <c r="AJ29" s="1037"/>
      <c r="AK29" s="980">
        <v>34</v>
      </c>
      <c r="AL29" s="971"/>
      <c r="AM29" s="971"/>
      <c r="AN29" s="971"/>
      <c r="AO29" s="971"/>
      <c r="AP29" s="971">
        <v>11</v>
      </c>
      <c r="AQ29" s="971"/>
      <c r="AR29" s="971"/>
      <c r="AS29" s="971"/>
      <c r="AT29" s="971"/>
      <c r="AU29" s="971">
        <v>10</v>
      </c>
      <c r="AV29" s="971"/>
      <c r="AW29" s="971"/>
      <c r="AX29" s="971"/>
      <c r="AY29" s="971"/>
      <c r="AZ29" s="1041" t="s">
        <v>543</v>
      </c>
      <c r="BA29" s="1041"/>
      <c r="BB29" s="1041"/>
      <c r="BC29" s="1041"/>
      <c r="BD29" s="1041"/>
      <c r="BE29" s="972"/>
      <c r="BF29" s="972"/>
      <c r="BG29" s="972"/>
      <c r="BH29" s="972"/>
      <c r="BI29" s="973"/>
      <c r="BJ29" s="220"/>
      <c r="BK29" s="220"/>
      <c r="BL29" s="220"/>
      <c r="BM29" s="220"/>
      <c r="BN29" s="220"/>
      <c r="BO29" s="229"/>
      <c r="BP29" s="229"/>
      <c r="BQ29" s="226">
        <v>23</v>
      </c>
      <c r="BR29" s="227"/>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18"/>
    </row>
    <row r="30" spans="1:131" ht="26.25" customHeight="1" x14ac:dyDescent="0.15">
      <c r="A30" s="230">
        <v>3</v>
      </c>
      <c r="B30" s="1030" t="s">
        <v>391</v>
      </c>
      <c r="C30" s="1031"/>
      <c r="D30" s="1031"/>
      <c r="E30" s="1031"/>
      <c r="F30" s="1031"/>
      <c r="G30" s="1031"/>
      <c r="H30" s="1031"/>
      <c r="I30" s="1031"/>
      <c r="J30" s="1031"/>
      <c r="K30" s="1031"/>
      <c r="L30" s="1031"/>
      <c r="M30" s="1031"/>
      <c r="N30" s="1031"/>
      <c r="O30" s="1031"/>
      <c r="P30" s="1032"/>
      <c r="Q30" s="1038">
        <v>700</v>
      </c>
      <c r="R30" s="1039"/>
      <c r="S30" s="1039"/>
      <c r="T30" s="1039"/>
      <c r="U30" s="1039"/>
      <c r="V30" s="1039">
        <v>691</v>
      </c>
      <c r="W30" s="1039"/>
      <c r="X30" s="1039"/>
      <c r="Y30" s="1039"/>
      <c r="Z30" s="1039"/>
      <c r="AA30" s="1039">
        <v>9</v>
      </c>
      <c r="AB30" s="1039"/>
      <c r="AC30" s="1039"/>
      <c r="AD30" s="1039"/>
      <c r="AE30" s="1040"/>
      <c r="AF30" s="1035">
        <v>9</v>
      </c>
      <c r="AG30" s="1036"/>
      <c r="AH30" s="1036"/>
      <c r="AI30" s="1036"/>
      <c r="AJ30" s="1037"/>
      <c r="AK30" s="980">
        <v>114</v>
      </c>
      <c r="AL30" s="971"/>
      <c r="AM30" s="971"/>
      <c r="AN30" s="971"/>
      <c r="AO30" s="971"/>
      <c r="AP30" s="971" t="s">
        <v>543</v>
      </c>
      <c r="AQ30" s="971"/>
      <c r="AR30" s="971"/>
      <c r="AS30" s="971"/>
      <c r="AT30" s="971"/>
      <c r="AU30" s="971" t="s">
        <v>543</v>
      </c>
      <c r="AV30" s="971"/>
      <c r="AW30" s="971"/>
      <c r="AX30" s="971"/>
      <c r="AY30" s="971"/>
      <c r="AZ30" s="1041" t="s">
        <v>543</v>
      </c>
      <c r="BA30" s="1041"/>
      <c r="BB30" s="1041"/>
      <c r="BC30" s="1041"/>
      <c r="BD30" s="1041"/>
      <c r="BE30" s="972"/>
      <c r="BF30" s="972"/>
      <c r="BG30" s="972"/>
      <c r="BH30" s="972"/>
      <c r="BI30" s="973"/>
      <c r="BJ30" s="220"/>
      <c r="BK30" s="220"/>
      <c r="BL30" s="220"/>
      <c r="BM30" s="220"/>
      <c r="BN30" s="220"/>
      <c r="BO30" s="229"/>
      <c r="BP30" s="229"/>
      <c r="BQ30" s="226">
        <v>24</v>
      </c>
      <c r="BR30" s="227"/>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18"/>
    </row>
    <row r="31" spans="1:131" ht="26.25" customHeight="1" x14ac:dyDescent="0.15">
      <c r="A31" s="230">
        <v>4</v>
      </c>
      <c r="B31" s="1030" t="s">
        <v>392</v>
      </c>
      <c r="C31" s="1031"/>
      <c r="D31" s="1031"/>
      <c r="E31" s="1031"/>
      <c r="F31" s="1031"/>
      <c r="G31" s="1031"/>
      <c r="H31" s="1031"/>
      <c r="I31" s="1031"/>
      <c r="J31" s="1031"/>
      <c r="K31" s="1031"/>
      <c r="L31" s="1031"/>
      <c r="M31" s="1031"/>
      <c r="N31" s="1031"/>
      <c r="O31" s="1031"/>
      <c r="P31" s="1032"/>
      <c r="Q31" s="1038">
        <v>163</v>
      </c>
      <c r="R31" s="1039"/>
      <c r="S31" s="1039"/>
      <c r="T31" s="1039"/>
      <c r="U31" s="1039"/>
      <c r="V31" s="1039">
        <v>162</v>
      </c>
      <c r="W31" s="1039"/>
      <c r="X31" s="1039"/>
      <c r="Y31" s="1039"/>
      <c r="Z31" s="1039"/>
      <c r="AA31" s="1039">
        <v>1</v>
      </c>
      <c r="AB31" s="1039"/>
      <c r="AC31" s="1039"/>
      <c r="AD31" s="1039"/>
      <c r="AE31" s="1040"/>
      <c r="AF31" s="1035">
        <v>0</v>
      </c>
      <c r="AG31" s="1036"/>
      <c r="AH31" s="1036"/>
      <c r="AI31" s="1036"/>
      <c r="AJ31" s="1037"/>
      <c r="AK31" s="980">
        <v>28</v>
      </c>
      <c r="AL31" s="971"/>
      <c r="AM31" s="971"/>
      <c r="AN31" s="971"/>
      <c r="AO31" s="971"/>
      <c r="AP31" s="971" t="s">
        <v>543</v>
      </c>
      <c r="AQ31" s="971"/>
      <c r="AR31" s="971"/>
      <c r="AS31" s="971"/>
      <c r="AT31" s="971"/>
      <c r="AU31" s="971" t="s">
        <v>543</v>
      </c>
      <c r="AV31" s="971"/>
      <c r="AW31" s="971"/>
      <c r="AX31" s="971"/>
      <c r="AY31" s="971"/>
      <c r="AZ31" s="1041" t="s">
        <v>543</v>
      </c>
      <c r="BA31" s="1041"/>
      <c r="BB31" s="1041"/>
      <c r="BC31" s="1041"/>
      <c r="BD31" s="1041"/>
      <c r="BE31" s="972"/>
      <c r="BF31" s="972"/>
      <c r="BG31" s="972"/>
      <c r="BH31" s="972"/>
      <c r="BI31" s="973"/>
      <c r="BJ31" s="220"/>
      <c r="BK31" s="220"/>
      <c r="BL31" s="220"/>
      <c r="BM31" s="220"/>
      <c r="BN31" s="220"/>
      <c r="BO31" s="229"/>
      <c r="BP31" s="229"/>
      <c r="BQ31" s="226">
        <v>25</v>
      </c>
      <c r="BR31" s="227"/>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18"/>
    </row>
    <row r="32" spans="1:131" ht="26.25" customHeight="1" x14ac:dyDescent="0.15">
      <c r="A32" s="230">
        <v>5</v>
      </c>
      <c r="B32" s="1030" t="s">
        <v>393</v>
      </c>
      <c r="C32" s="1031"/>
      <c r="D32" s="1031"/>
      <c r="E32" s="1031"/>
      <c r="F32" s="1031"/>
      <c r="G32" s="1031"/>
      <c r="H32" s="1031"/>
      <c r="I32" s="1031"/>
      <c r="J32" s="1031"/>
      <c r="K32" s="1031"/>
      <c r="L32" s="1031"/>
      <c r="M32" s="1031"/>
      <c r="N32" s="1031"/>
      <c r="O32" s="1031"/>
      <c r="P32" s="1032"/>
      <c r="Q32" s="1038">
        <v>182</v>
      </c>
      <c r="R32" s="1039"/>
      <c r="S32" s="1039"/>
      <c r="T32" s="1039"/>
      <c r="U32" s="1039"/>
      <c r="V32" s="1039">
        <v>185</v>
      </c>
      <c r="W32" s="1039"/>
      <c r="X32" s="1039"/>
      <c r="Y32" s="1039"/>
      <c r="Z32" s="1039"/>
      <c r="AA32" s="1039">
        <v>-3</v>
      </c>
      <c r="AB32" s="1039"/>
      <c r="AC32" s="1039"/>
      <c r="AD32" s="1039"/>
      <c r="AE32" s="1040"/>
      <c r="AF32" s="1035">
        <v>40</v>
      </c>
      <c r="AG32" s="1036"/>
      <c r="AH32" s="1036"/>
      <c r="AI32" s="1036"/>
      <c r="AJ32" s="1037"/>
      <c r="AK32" s="980">
        <v>114</v>
      </c>
      <c r="AL32" s="971"/>
      <c r="AM32" s="971"/>
      <c r="AN32" s="971"/>
      <c r="AO32" s="971"/>
      <c r="AP32" s="971">
        <v>849</v>
      </c>
      <c r="AQ32" s="971"/>
      <c r="AR32" s="971"/>
      <c r="AS32" s="971"/>
      <c r="AT32" s="971"/>
      <c r="AU32" s="971">
        <v>499</v>
      </c>
      <c r="AV32" s="971"/>
      <c r="AW32" s="971"/>
      <c r="AX32" s="971"/>
      <c r="AY32" s="971"/>
      <c r="AZ32" s="1041" t="s">
        <v>543</v>
      </c>
      <c r="BA32" s="1041"/>
      <c r="BB32" s="1041"/>
      <c r="BC32" s="1041"/>
      <c r="BD32" s="1041"/>
      <c r="BE32" s="972" t="s">
        <v>394</v>
      </c>
      <c r="BF32" s="972"/>
      <c r="BG32" s="972"/>
      <c r="BH32" s="972"/>
      <c r="BI32" s="973"/>
      <c r="BJ32" s="220"/>
      <c r="BK32" s="220"/>
      <c r="BL32" s="220"/>
      <c r="BM32" s="220"/>
      <c r="BN32" s="220"/>
      <c r="BO32" s="229"/>
      <c r="BP32" s="229"/>
      <c r="BQ32" s="226">
        <v>26</v>
      </c>
      <c r="BR32" s="227"/>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18"/>
    </row>
    <row r="33" spans="1:131" ht="26.25" customHeight="1" x14ac:dyDescent="0.15">
      <c r="A33" s="230">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20"/>
      <c r="BK33" s="220"/>
      <c r="BL33" s="220"/>
      <c r="BM33" s="220"/>
      <c r="BN33" s="220"/>
      <c r="BO33" s="229"/>
      <c r="BP33" s="229"/>
      <c r="BQ33" s="226">
        <v>27</v>
      </c>
      <c r="BR33" s="227"/>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18"/>
    </row>
    <row r="34" spans="1:131" ht="26.25" customHeight="1" x14ac:dyDescent="0.15">
      <c r="A34" s="230">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20"/>
      <c r="BK34" s="220"/>
      <c r="BL34" s="220"/>
      <c r="BM34" s="220"/>
      <c r="BN34" s="220"/>
      <c r="BO34" s="229"/>
      <c r="BP34" s="229"/>
      <c r="BQ34" s="226">
        <v>28</v>
      </c>
      <c r="BR34" s="227"/>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18"/>
    </row>
    <row r="35" spans="1:131" ht="26.25" customHeight="1" x14ac:dyDescent="0.15">
      <c r="A35" s="230">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20"/>
      <c r="BK35" s="220"/>
      <c r="BL35" s="220"/>
      <c r="BM35" s="220"/>
      <c r="BN35" s="220"/>
      <c r="BO35" s="229"/>
      <c r="BP35" s="229"/>
      <c r="BQ35" s="226">
        <v>29</v>
      </c>
      <c r="BR35" s="227"/>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18"/>
    </row>
    <row r="36" spans="1:131" ht="26.25" customHeight="1" x14ac:dyDescent="0.15">
      <c r="A36" s="230">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20"/>
      <c r="BK36" s="220"/>
      <c r="BL36" s="220"/>
      <c r="BM36" s="220"/>
      <c r="BN36" s="220"/>
      <c r="BO36" s="229"/>
      <c r="BP36" s="229"/>
      <c r="BQ36" s="226">
        <v>30</v>
      </c>
      <c r="BR36" s="227"/>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18"/>
    </row>
    <row r="37" spans="1:131" ht="26.25" customHeight="1" x14ac:dyDescent="0.15">
      <c r="A37" s="230">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20"/>
      <c r="BK37" s="220"/>
      <c r="BL37" s="220"/>
      <c r="BM37" s="220"/>
      <c r="BN37" s="220"/>
      <c r="BO37" s="229"/>
      <c r="BP37" s="229"/>
      <c r="BQ37" s="226">
        <v>31</v>
      </c>
      <c r="BR37" s="227"/>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18"/>
    </row>
    <row r="38" spans="1:131" ht="26.25" customHeight="1" x14ac:dyDescent="0.15">
      <c r="A38" s="230">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20"/>
      <c r="BK38" s="220"/>
      <c r="BL38" s="220"/>
      <c r="BM38" s="220"/>
      <c r="BN38" s="220"/>
      <c r="BO38" s="229"/>
      <c r="BP38" s="229"/>
      <c r="BQ38" s="226">
        <v>32</v>
      </c>
      <c r="BR38" s="227"/>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18"/>
    </row>
    <row r="39" spans="1:131" ht="26.25" customHeight="1" x14ac:dyDescent="0.15">
      <c r="A39" s="230">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20"/>
      <c r="BK39" s="220"/>
      <c r="BL39" s="220"/>
      <c r="BM39" s="220"/>
      <c r="BN39" s="220"/>
      <c r="BO39" s="229"/>
      <c r="BP39" s="229"/>
      <c r="BQ39" s="226">
        <v>33</v>
      </c>
      <c r="BR39" s="227"/>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18"/>
    </row>
    <row r="40" spans="1:131" ht="26.25" customHeight="1" x14ac:dyDescent="0.15">
      <c r="A40" s="226">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20"/>
      <c r="BK40" s="220"/>
      <c r="BL40" s="220"/>
      <c r="BM40" s="220"/>
      <c r="BN40" s="220"/>
      <c r="BO40" s="229"/>
      <c r="BP40" s="229"/>
      <c r="BQ40" s="226">
        <v>34</v>
      </c>
      <c r="BR40" s="227"/>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18"/>
    </row>
    <row r="41" spans="1:131" ht="26.25" customHeight="1" x14ac:dyDescent="0.15">
      <c r="A41" s="226">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20"/>
      <c r="BK41" s="220"/>
      <c r="BL41" s="220"/>
      <c r="BM41" s="220"/>
      <c r="BN41" s="220"/>
      <c r="BO41" s="229"/>
      <c r="BP41" s="229"/>
      <c r="BQ41" s="226">
        <v>35</v>
      </c>
      <c r="BR41" s="227"/>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18"/>
    </row>
    <row r="42" spans="1:131" ht="26.25" customHeight="1" x14ac:dyDescent="0.15">
      <c r="A42" s="226">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20"/>
      <c r="BK42" s="220"/>
      <c r="BL42" s="220"/>
      <c r="BM42" s="220"/>
      <c r="BN42" s="220"/>
      <c r="BO42" s="229"/>
      <c r="BP42" s="229"/>
      <c r="BQ42" s="226">
        <v>36</v>
      </c>
      <c r="BR42" s="227"/>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18"/>
    </row>
    <row r="43" spans="1:131" ht="26.25" customHeight="1" x14ac:dyDescent="0.15">
      <c r="A43" s="226">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20"/>
      <c r="BK43" s="220"/>
      <c r="BL43" s="220"/>
      <c r="BM43" s="220"/>
      <c r="BN43" s="220"/>
      <c r="BO43" s="229"/>
      <c r="BP43" s="229"/>
      <c r="BQ43" s="226">
        <v>37</v>
      </c>
      <c r="BR43" s="227"/>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18"/>
    </row>
    <row r="44" spans="1:131" ht="26.25" customHeight="1" x14ac:dyDescent="0.15">
      <c r="A44" s="226">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20"/>
      <c r="BK44" s="220"/>
      <c r="BL44" s="220"/>
      <c r="BM44" s="220"/>
      <c r="BN44" s="220"/>
      <c r="BO44" s="229"/>
      <c r="BP44" s="229"/>
      <c r="BQ44" s="226">
        <v>38</v>
      </c>
      <c r="BR44" s="227"/>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18"/>
    </row>
    <row r="45" spans="1:131" ht="26.25" customHeight="1" x14ac:dyDescent="0.15">
      <c r="A45" s="226">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20"/>
      <c r="BK45" s="220"/>
      <c r="BL45" s="220"/>
      <c r="BM45" s="220"/>
      <c r="BN45" s="220"/>
      <c r="BO45" s="229"/>
      <c r="BP45" s="229"/>
      <c r="BQ45" s="226">
        <v>39</v>
      </c>
      <c r="BR45" s="227"/>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18"/>
    </row>
    <row r="46" spans="1:131" ht="26.25" customHeight="1" x14ac:dyDescent="0.15">
      <c r="A46" s="226">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20"/>
      <c r="BK46" s="220"/>
      <c r="BL46" s="220"/>
      <c r="BM46" s="220"/>
      <c r="BN46" s="220"/>
      <c r="BO46" s="229"/>
      <c r="BP46" s="229"/>
      <c r="BQ46" s="226">
        <v>40</v>
      </c>
      <c r="BR46" s="227"/>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18"/>
    </row>
    <row r="47" spans="1:131" ht="26.25" customHeight="1" x14ac:dyDescent="0.15">
      <c r="A47" s="226">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20"/>
      <c r="BK47" s="220"/>
      <c r="BL47" s="220"/>
      <c r="BM47" s="220"/>
      <c r="BN47" s="220"/>
      <c r="BO47" s="229"/>
      <c r="BP47" s="229"/>
      <c r="BQ47" s="226">
        <v>41</v>
      </c>
      <c r="BR47" s="227"/>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18"/>
    </row>
    <row r="48" spans="1:131" ht="26.25" customHeight="1" x14ac:dyDescent="0.15">
      <c r="A48" s="226">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20"/>
      <c r="BK48" s="220"/>
      <c r="BL48" s="220"/>
      <c r="BM48" s="220"/>
      <c r="BN48" s="220"/>
      <c r="BO48" s="229"/>
      <c r="BP48" s="229"/>
      <c r="BQ48" s="226">
        <v>42</v>
      </c>
      <c r="BR48" s="227"/>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18"/>
    </row>
    <row r="49" spans="1:131" ht="26.25" customHeight="1" x14ac:dyDescent="0.15">
      <c r="A49" s="226">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20"/>
      <c r="BK49" s="220"/>
      <c r="BL49" s="220"/>
      <c r="BM49" s="220"/>
      <c r="BN49" s="220"/>
      <c r="BO49" s="229"/>
      <c r="BP49" s="229"/>
      <c r="BQ49" s="226">
        <v>43</v>
      </c>
      <c r="BR49" s="227"/>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18"/>
    </row>
    <row r="50" spans="1:131" ht="26.25" customHeight="1" x14ac:dyDescent="0.15">
      <c r="A50" s="226">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20"/>
      <c r="BK50" s="220"/>
      <c r="BL50" s="220"/>
      <c r="BM50" s="220"/>
      <c r="BN50" s="220"/>
      <c r="BO50" s="229"/>
      <c r="BP50" s="229"/>
      <c r="BQ50" s="226">
        <v>44</v>
      </c>
      <c r="BR50" s="227"/>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18"/>
    </row>
    <row r="51" spans="1:131" ht="26.25" customHeight="1" x14ac:dyDescent="0.15">
      <c r="A51" s="226">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20"/>
      <c r="BK51" s="220"/>
      <c r="BL51" s="220"/>
      <c r="BM51" s="220"/>
      <c r="BN51" s="220"/>
      <c r="BO51" s="229"/>
      <c r="BP51" s="229"/>
      <c r="BQ51" s="226">
        <v>45</v>
      </c>
      <c r="BR51" s="227"/>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18"/>
    </row>
    <row r="52" spans="1:131" ht="26.25" customHeight="1" x14ac:dyDescent="0.15">
      <c r="A52" s="226">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20"/>
      <c r="BK52" s="220"/>
      <c r="BL52" s="220"/>
      <c r="BM52" s="220"/>
      <c r="BN52" s="220"/>
      <c r="BO52" s="229"/>
      <c r="BP52" s="229"/>
      <c r="BQ52" s="226">
        <v>46</v>
      </c>
      <c r="BR52" s="227"/>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18"/>
    </row>
    <row r="53" spans="1:131" ht="26.25" customHeight="1" x14ac:dyDescent="0.15">
      <c r="A53" s="226">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20"/>
      <c r="BK53" s="220"/>
      <c r="BL53" s="220"/>
      <c r="BM53" s="220"/>
      <c r="BN53" s="220"/>
      <c r="BO53" s="229"/>
      <c r="BP53" s="229"/>
      <c r="BQ53" s="226">
        <v>47</v>
      </c>
      <c r="BR53" s="227"/>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18"/>
    </row>
    <row r="54" spans="1:131" ht="26.25" customHeight="1" x14ac:dyDescent="0.15">
      <c r="A54" s="226">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20"/>
      <c r="BK54" s="220"/>
      <c r="BL54" s="220"/>
      <c r="BM54" s="220"/>
      <c r="BN54" s="220"/>
      <c r="BO54" s="229"/>
      <c r="BP54" s="229"/>
      <c r="BQ54" s="226">
        <v>48</v>
      </c>
      <c r="BR54" s="227"/>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18"/>
    </row>
    <row r="55" spans="1:131" ht="26.25" customHeight="1" x14ac:dyDescent="0.15">
      <c r="A55" s="226">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20"/>
      <c r="BK55" s="220"/>
      <c r="BL55" s="220"/>
      <c r="BM55" s="220"/>
      <c r="BN55" s="220"/>
      <c r="BO55" s="229"/>
      <c r="BP55" s="229"/>
      <c r="BQ55" s="226">
        <v>49</v>
      </c>
      <c r="BR55" s="227"/>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18"/>
    </row>
    <row r="56" spans="1:131" ht="26.25" customHeight="1" x14ac:dyDescent="0.15">
      <c r="A56" s="226">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20"/>
      <c r="BK56" s="220"/>
      <c r="BL56" s="220"/>
      <c r="BM56" s="220"/>
      <c r="BN56" s="220"/>
      <c r="BO56" s="229"/>
      <c r="BP56" s="229"/>
      <c r="BQ56" s="226">
        <v>50</v>
      </c>
      <c r="BR56" s="227"/>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18"/>
    </row>
    <row r="57" spans="1:131" ht="26.25" customHeight="1" x14ac:dyDescent="0.15">
      <c r="A57" s="226">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20"/>
      <c r="BK57" s="220"/>
      <c r="BL57" s="220"/>
      <c r="BM57" s="220"/>
      <c r="BN57" s="220"/>
      <c r="BO57" s="229"/>
      <c r="BP57" s="229"/>
      <c r="BQ57" s="226">
        <v>51</v>
      </c>
      <c r="BR57" s="227"/>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18"/>
    </row>
    <row r="58" spans="1:131" ht="26.25" customHeight="1" x14ac:dyDescent="0.15">
      <c r="A58" s="226">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20"/>
      <c r="BK58" s="220"/>
      <c r="BL58" s="220"/>
      <c r="BM58" s="220"/>
      <c r="BN58" s="220"/>
      <c r="BO58" s="229"/>
      <c r="BP58" s="229"/>
      <c r="BQ58" s="226">
        <v>52</v>
      </c>
      <c r="BR58" s="227"/>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18"/>
    </row>
    <row r="59" spans="1:131" ht="26.25" customHeight="1" x14ac:dyDescent="0.15">
      <c r="A59" s="226">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20"/>
      <c r="BK59" s="220"/>
      <c r="BL59" s="220"/>
      <c r="BM59" s="220"/>
      <c r="BN59" s="220"/>
      <c r="BO59" s="229"/>
      <c r="BP59" s="229"/>
      <c r="BQ59" s="226">
        <v>53</v>
      </c>
      <c r="BR59" s="227"/>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18"/>
    </row>
    <row r="60" spans="1:131" ht="26.25" customHeight="1" x14ac:dyDescent="0.15">
      <c r="A60" s="226">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20"/>
      <c r="BK60" s="220"/>
      <c r="BL60" s="220"/>
      <c r="BM60" s="220"/>
      <c r="BN60" s="220"/>
      <c r="BO60" s="229"/>
      <c r="BP60" s="229"/>
      <c r="BQ60" s="226">
        <v>54</v>
      </c>
      <c r="BR60" s="227"/>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18"/>
    </row>
    <row r="61" spans="1:131" ht="26.25" customHeight="1" thickBot="1" x14ac:dyDescent="0.2">
      <c r="A61" s="226">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20"/>
      <c r="BK61" s="220"/>
      <c r="BL61" s="220"/>
      <c r="BM61" s="220"/>
      <c r="BN61" s="220"/>
      <c r="BO61" s="229"/>
      <c r="BP61" s="229"/>
      <c r="BQ61" s="226">
        <v>55</v>
      </c>
      <c r="BR61" s="227"/>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18"/>
    </row>
    <row r="62" spans="1:131" ht="26.25" customHeight="1" x14ac:dyDescent="0.15">
      <c r="A62" s="226">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29"/>
      <c r="BP62" s="229"/>
      <c r="BQ62" s="226">
        <v>56</v>
      </c>
      <c r="BR62" s="227"/>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18"/>
    </row>
    <row r="63" spans="1:131" ht="26.25" customHeight="1" thickBot="1" x14ac:dyDescent="0.2">
      <c r="A63" s="228"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49</v>
      </c>
      <c r="AG63" s="959"/>
      <c r="AH63" s="959"/>
      <c r="AI63" s="959"/>
      <c r="AJ63" s="1022"/>
      <c r="AK63" s="1023"/>
      <c r="AL63" s="963"/>
      <c r="AM63" s="963"/>
      <c r="AN63" s="963"/>
      <c r="AO63" s="963"/>
      <c r="AP63" s="959">
        <v>860</v>
      </c>
      <c r="AQ63" s="959"/>
      <c r="AR63" s="959"/>
      <c r="AS63" s="959"/>
      <c r="AT63" s="959"/>
      <c r="AU63" s="959">
        <v>509</v>
      </c>
      <c r="AV63" s="959"/>
      <c r="AW63" s="959"/>
      <c r="AX63" s="959"/>
      <c r="AY63" s="959"/>
      <c r="AZ63" s="1017"/>
      <c r="BA63" s="1017"/>
      <c r="BB63" s="1017"/>
      <c r="BC63" s="1017"/>
      <c r="BD63" s="1017"/>
      <c r="BE63" s="960" t="s">
        <v>543</v>
      </c>
      <c r="BF63" s="960"/>
      <c r="BG63" s="960"/>
      <c r="BH63" s="960"/>
      <c r="BI63" s="961"/>
      <c r="BJ63" s="1018" t="s">
        <v>122</v>
      </c>
      <c r="BK63" s="953"/>
      <c r="BL63" s="953"/>
      <c r="BM63" s="953"/>
      <c r="BN63" s="1019"/>
      <c r="BO63" s="229"/>
      <c r="BP63" s="229"/>
      <c r="BQ63" s="226">
        <v>57</v>
      </c>
      <c r="BR63" s="227"/>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18"/>
    </row>
    <row r="65" spans="1:131" ht="26.25" customHeight="1" thickBot="1" x14ac:dyDescent="0.2">
      <c r="A65" s="220" t="s">
        <v>397</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18"/>
    </row>
    <row r="66" spans="1:131" ht="26.25" customHeight="1" x14ac:dyDescent="0.15">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365</v>
      </c>
      <c r="BA66" s="1002"/>
      <c r="BB66" s="1002"/>
      <c r="BC66" s="1002"/>
      <c r="BD66" s="1015"/>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985" t="s">
        <v>550</v>
      </c>
      <c r="C68" s="986"/>
      <c r="D68" s="986"/>
      <c r="E68" s="986"/>
      <c r="F68" s="986"/>
      <c r="G68" s="986"/>
      <c r="H68" s="986"/>
      <c r="I68" s="986"/>
      <c r="J68" s="986"/>
      <c r="K68" s="986"/>
      <c r="L68" s="986"/>
      <c r="M68" s="986"/>
      <c r="N68" s="986"/>
      <c r="O68" s="986"/>
      <c r="P68" s="987"/>
      <c r="Q68" s="988">
        <v>290</v>
      </c>
      <c r="R68" s="982"/>
      <c r="S68" s="982"/>
      <c r="T68" s="982"/>
      <c r="U68" s="982"/>
      <c r="V68" s="982">
        <v>250</v>
      </c>
      <c r="W68" s="982"/>
      <c r="X68" s="982"/>
      <c r="Y68" s="982"/>
      <c r="Z68" s="982"/>
      <c r="AA68" s="982">
        <v>40</v>
      </c>
      <c r="AB68" s="982"/>
      <c r="AC68" s="982"/>
      <c r="AD68" s="982"/>
      <c r="AE68" s="982"/>
      <c r="AF68" s="982">
        <v>40</v>
      </c>
      <c r="AG68" s="982"/>
      <c r="AH68" s="982"/>
      <c r="AI68" s="982"/>
      <c r="AJ68" s="982"/>
      <c r="AK68" s="982" t="s">
        <v>543</v>
      </c>
      <c r="AL68" s="982"/>
      <c r="AM68" s="982"/>
      <c r="AN68" s="982"/>
      <c r="AO68" s="982"/>
      <c r="AP68" s="982" t="s">
        <v>543</v>
      </c>
      <c r="AQ68" s="982"/>
      <c r="AR68" s="982"/>
      <c r="AS68" s="982"/>
      <c r="AT68" s="982"/>
      <c r="AU68" s="982" t="s">
        <v>543</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551</v>
      </c>
      <c r="C69" s="975"/>
      <c r="D69" s="975"/>
      <c r="E69" s="975"/>
      <c r="F69" s="975"/>
      <c r="G69" s="975"/>
      <c r="H69" s="975"/>
      <c r="I69" s="975"/>
      <c r="J69" s="975"/>
      <c r="K69" s="975"/>
      <c r="L69" s="975"/>
      <c r="M69" s="975"/>
      <c r="N69" s="975"/>
      <c r="O69" s="975"/>
      <c r="P69" s="976"/>
      <c r="Q69" s="977">
        <v>1428744</v>
      </c>
      <c r="R69" s="971"/>
      <c r="S69" s="971"/>
      <c r="T69" s="971"/>
      <c r="U69" s="971"/>
      <c r="V69" s="971">
        <v>1401874</v>
      </c>
      <c r="W69" s="971"/>
      <c r="X69" s="971"/>
      <c r="Y69" s="971"/>
      <c r="Z69" s="971"/>
      <c r="AA69" s="971">
        <v>26871</v>
      </c>
      <c r="AB69" s="971"/>
      <c r="AC69" s="971"/>
      <c r="AD69" s="971"/>
      <c r="AE69" s="971"/>
      <c r="AF69" s="971">
        <v>26871</v>
      </c>
      <c r="AG69" s="971"/>
      <c r="AH69" s="971"/>
      <c r="AI69" s="971"/>
      <c r="AJ69" s="971"/>
      <c r="AK69" s="971">
        <v>12578</v>
      </c>
      <c r="AL69" s="971"/>
      <c r="AM69" s="971"/>
      <c r="AN69" s="971"/>
      <c r="AO69" s="971"/>
      <c r="AP69" s="971" t="s">
        <v>543</v>
      </c>
      <c r="AQ69" s="971"/>
      <c r="AR69" s="971"/>
      <c r="AS69" s="971"/>
      <c r="AT69" s="971"/>
      <c r="AU69" s="971" t="s">
        <v>543</v>
      </c>
      <c r="AV69" s="971"/>
      <c r="AW69" s="971"/>
      <c r="AX69" s="971"/>
      <c r="AY69" s="971"/>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552</v>
      </c>
      <c r="C70" s="975"/>
      <c r="D70" s="975"/>
      <c r="E70" s="975"/>
      <c r="F70" s="975"/>
      <c r="G70" s="975"/>
      <c r="H70" s="975"/>
      <c r="I70" s="975"/>
      <c r="J70" s="975"/>
      <c r="K70" s="975"/>
      <c r="L70" s="975"/>
      <c r="M70" s="975"/>
      <c r="N70" s="975"/>
      <c r="O70" s="975"/>
      <c r="P70" s="976"/>
      <c r="Q70" s="977">
        <v>38877</v>
      </c>
      <c r="R70" s="971"/>
      <c r="S70" s="971"/>
      <c r="T70" s="971"/>
      <c r="U70" s="971"/>
      <c r="V70" s="971">
        <v>35991</v>
      </c>
      <c r="W70" s="971"/>
      <c r="X70" s="971"/>
      <c r="Y70" s="971"/>
      <c r="Z70" s="971"/>
      <c r="AA70" s="971">
        <v>2886</v>
      </c>
      <c r="AB70" s="971"/>
      <c r="AC70" s="971"/>
      <c r="AD70" s="971"/>
      <c r="AE70" s="971"/>
      <c r="AF70" s="971">
        <v>27482</v>
      </c>
      <c r="AG70" s="971"/>
      <c r="AH70" s="971"/>
      <c r="AI70" s="971"/>
      <c r="AJ70" s="971"/>
      <c r="AK70" s="971" t="s">
        <v>543</v>
      </c>
      <c r="AL70" s="971"/>
      <c r="AM70" s="971"/>
      <c r="AN70" s="971"/>
      <c r="AO70" s="971"/>
      <c r="AP70" s="971">
        <v>96454</v>
      </c>
      <c r="AQ70" s="971"/>
      <c r="AR70" s="971"/>
      <c r="AS70" s="971"/>
      <c r="AT70" s="971"/>
      <c r="AU70" s="971" t="s">
        <v>543</v>
      </c>
      <c r="AV70" s="971"/>
      <c r="AW70" s="971"/>
      <c r="AX70" s="971"/>
      <c r="AY70" s="971"/>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553</v>
      </c>
      <c r="C71" s="975"/>
      <c r="D71" s="975"/>
      <c r="E71" s="975"/>
      <c r="F71" s="975"/>
      <c r="G71" s="975"/>
      <c r="H71" s="975"/>
      <c r="I71" s="975"/>
      <c r="J71" s="975"/>
      <c r="K71" s="975"/>
      <c r="L71" s="975"/>
      <c r="M71" s="975"/>
      <c r="N71" s="975"/>
      <c r="O71" s="975"/>
      <c r="P71" s="976"/>
      <c r="Q71" s="977">
        <v>191</v>
      </c>
      <c r="R71" s="971"/>
      <c r="S71" s="971"/>
      <c r="T71" s="971"/>
      <c r="U71" s="971"/>
      <c r="V71" s="971">
        <v>180</v>
      </c>
      <c r="W71" s="971"/>
      <c r="X71" s="971"/>
      <c r="Y71" s="971"/>
      <c r="Z71" s="971"/>
      <c r="AA71" s="971">
        <v>12</v>
      </c>
      <c r="AB71" s="971"/>
      <c r="AC71" s="971"/>
      <c r="AD71" s="971"/>
      <c r="AE71" s="971"/>
      <c r="AF71" s="971">
        <v>107</v>
      </c>
      <c r="AG71" s="971"/>
      <c r="AH71" s="971"/>
      <c r="AI71" s="971"/>
      <c r="AJ71" s="971"/>
      <c r="AK71" s="971">
        <v>101</v>
      </c>
      <c r="AL71" s="971"/>
      <c r="AM71" s="971"/>
      <c r="AN71" s="971"/>
      <c r="AO71" s="971"/>
      <c r="AP71" s="971">
        <v>614</v>
      </c>
      <c r="AQ71" s="971"/>
      <c r="AR71" s="971"/>
      <c r="AS71" s="971"/>
      <c r="AT71" s="971"/>
      <c r="AU71" s="971">
        <v>115</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554</v>
      </c>
      <c r="C72" s="975"/>
      <c r="D72" s="975"/>
      <c r="E72" s="975"/>
      <c r="F72" s="975"/>
      <c r="G72" s="975"/>
      <c r="H72" s="975"/>
      <c r="I72" s="975"/>
      <c r="J72" s="975"/>
      <c r="K72" s="975"/>
      <c r="L72" s="975"/>
      <c r="M72" s="975"/>
      <c r="N72" s="975"/>
      <c r="O72" s="975"/>
      <c r="P72" s="976"/>
      <c r="Q72" s="977">
        <v>6104</v>
      </c>
      <c r="R72" s="971"/>
      <c r="S72" s="971"/>
      <c r="T72" s="971"/>
      <c r="U72" s="971"/>
      <c r="V72" s="971">
        <v>5983</v>
      </c>
      <c r="W72" s="971"/>
      <c r="X72" s="971"/>
      <c r="Y72" s="971"/>
      <c r="Z72" s="971"/>
      <c r="AA72" s="971">
        <v>121</v>
      </c>
      <c r="AB72" s="971"/>
      <c r="AC72" s="971"/>
      <c r="AD72" s="971"/>
      <c r="AE72" s="971"/>
      <c r="AF72" s="971">
        <v>17694</v>
      </c>
      <c r="AG72" s="971"/>
      <c r="AH72" s="971"/>
      <c r="AI72" s="971"/>
      <c r="AJ72" s="971"/>
      <c r="AK72" s="971" t="s">
        <v>543</v>
      </c>
      <c r="AL72" s="971"/>
      <c r="AM72" s="971"/>
      <c r="AN72" s="971"/>
      <c r="AO72" s="971"/>
      <c r="AP72" s="971">
        <v>24010</v>
      </c>
      <c r="AQ72" s="971"/>
      <c r="AR72" s="971"/>
      <c r="AS72" s="971"/>
      <c r="AT72" s="971"/>
      <c r="AU72" s="971" t="s">
        <v>543</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555</v>
      </c>
      <c r="C73" s="975"/>
      <c r="D73" s="975"/>
      <c r="E73" s="975"/>
      <c r="F73" s="975"/>
      <c r="G73" s="975"/>
      <c r="H73" s="975"/>
      <c r="I73" s="975"/>
      <c r="J73" s="975"/>
      <c r="K73" s="975"/>
      <c r="L73" s="975"/>
      <c r="M73" s="975"/>
      <c r="N73" s="975"/>
      <c r="O73" s="975"/>
      <c r="P73" s="976"/>
      <c r="Q73" s="977">
        <v>8533</v>
      </c>
      <c r="R73" s="971"/>
      <c r="S73" s="971"/>
      <c r="T73" s="971"/>
      <c r="U73" s="971"/>
      <c r="V73" s="971">
        <v>8358</v>
      </c>
      <c r="W73" s="971"/>
      <c r="X73" s="971"/>
      <c r="Y73" s="971"/>
      <c r="Z73" s="971"/>
      <c r="AA73" s="971">
        <v>175</v>
      </c>
      <c r="AB73" s="971"/>
      <c r="AC73" s="971"/>
      <c r="AD73" s="971"/>
      <c r="AE73" s="971"/>
      <c r="AF73" s="971">
        <v>175</v>
      </c>
      <c r="AG73" s="971"/>
      <c r="AH73" s="971"/>
      <c r="AI73" s="971"/>
      <c r="AJ73" s="971"/>
      <c r="AK73" s="971" t="s">
        <v>543</v>
      </c>
      <c r="AL73" s="971"/>
      <c r="AM73" s="971"/>
      <c r="AN73" s="971"/>
      <c r="AO73" s="971"/>
      <c r="AP73" s="971">
        <v>4589</v>
      </c>
      <c r="AQ73" s="971"/>
      <c r="AR73" s="971"/>
      <c r="AS73" s="971"/>
      <c r="AT73" s="971"/>
      <c r="AU73" s="971">
        <v>172</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556</v>
      </c>
      <c r="C74" s="975"/>
      <c r="D74" s="975"/>
      <c r="E74" s="975"/>
      <c r="F74" s="975"/>
      <c r="G74" s="975"/>
      <c r="H74" s="975"/>
      <c r="I74" s="975"/>
      <c r="J74" s="975"/>
      <c r="K74" s="975"/>
      <c r="L74" s="975"/>
      <c r="M74" s="975"/>
      <c r="N74" s="975"/>
      <c r="O74" s="975"/>
      <c r="P74" s="976"/>
      <c r="Q74" s="977">
        <v>6428</v>
      </c>
      <c r="R74" s="971"/>
      <c r="S74" s="971"/>
      <c r="T74" s="971"/>
      <c r="U74" s="971"/>
      <c r="V74" s="971">
        <v>6327</v>
      </c>
      <c r="W74" s="971"/>
      <c r="X74" s="971"/>
      <c r="Y74" s="971"/>
      <c r="Z74" s="971"/>
      <c r="AA74" s="971">
        <v>101</v>
      </c>
      <c r="AB74" s="971"/>
      <c r="AC74" s="971"/>
      <c r="AD74" s="971"/>
      <c r="AE74" s="971"/>
      <c r="AF74" s="971">
        <v>73</v>
      </c>
      <c r="AG74" s="971"/>
      <c r="AH74" s="971"/>
      <c r="AI74" s="971"/>
      <c r="AJ74" s="971"/>
      <c r="AK74" s="971" t="s">
        <v>543</v>
      </c>
      <c r="AL74" s="971"/>
      <c r="AM74" s="971"/>
      <c r="AN74" s="971"/>
      <c r="AO74" s="971"/>
      <c r="AP74" s="971">
        <v>3094</v>
      </c>
      <c r="AQ74" s="971"/>
      <c r="AR74" s="971"/>
      <c r="AS74" s="971"/>
      <c r="AT74" s="971"/>
      <c r="AU74" s="971">
        <v>67</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72442</v>
      </c>
      <c r="AG88" s="959"/>
      <c r="AH88" s="959"/>
      <c r="AI88" s="959"/>
      <c r="AJ88" s="959"/>
      <c r="AK88" s="963"/>
      <c r="AL88" s="963"/>
      <c r="AM88" s="963"/>
      <c r="AN88" s="963"/>
      <c r="AO88" s="963"/>
      <c r="AP88" s="959">
        <v>128761</v>
      </c>
      <c r="AQ88" s="959"/>
      <c r="AR88" s="959"/>
      <c r="AS88" s="959"/>
      <c r="AT88" s="959"/>
      <c r="AU88" s="959">
        <v>354</v>
      </c>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16</v>
      </c>
      <c r="CS102" s="953"/>
      <c r="CT102" s="953"/>
      <c r="CU102" s="953"/>
      <c r="CV102" s="954"/>
      <c r="CW102" s="952" t="s">
        <v>543</v>
      </c>
      <c r="CX102" s="953"/>
      <c r="CY102" s="953"/>
      <c r="CZ102" s="953"/>
      <c r="DA102" s="954"/>
      <c r="DB102" s="952" t="s">
        <v>543</v>
      </c>
      <c r="DC102" s="953"/>
      <c r="DD102" s="953"/>
      <c r="DE102" s="953"/>
      <c r="DF102" s="954"/>
      <c r="DG102" s="952" t="s">
        <v>543</v>
      </c>
      <c r="DH102" s="953"/>
      <c r="DI102" s="953"/>
      <c r="DJ102" s="953"/>
      <c r="DK102" s="954"/>
      <c r="DL102" s="952" t="s">
        <v>543</v>
      </c>
      <c r="DM102" s="953"/>
      <c r="DN102" s="953"/>
      <c r="DO102" s="953"/>
      <c r="DP102" s="954"/>
      <c r="DQ102" s="952" t="s">
        <v>543</v>
      </c>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404</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405</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295</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295</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295</v>
      </c>
      <c r="DR109" s="896"/>
      <c r="DS109" s="896"/>
      <c r="DT109" s="896"/>
      <c r="DU109" s="897"/>
      <c r="DV109" s="898" t="s">
        <v>411</v>
      </c>
      <c r="DW109" s="896"/>
      <c r="DX109" s="896"/>
      <c r="DY109" s="896"/>
      <c r="DZ109" s="929"/>
    </row>
    <row r="110" spans="1:131" s="218" customFormat="1" ht="26.25" customHeight="1" x14ac:dyDescent="0.15">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365128</v>
      </c>
      <c r="AB110" s="889"/>
      <c r="AC110" s="889"/>
      <c r="AD110" s="889"/>
      <c r="AE110" s="890"/>
      <c r="AF110" s="891">
        <v>363217</v>
      </c>
      <c r="AG110" s="889"/>
      <c r="AH110" s="889"/>
      <c r="AI110" s="889"/>
      <c r="AJ110" s="890"/>
      <c r="AK110" s="891">
        <v>379265</v>
      </c>
      <c r="AL110" s="889"/>
      <c r="AM110" s="889"/>
      <c r="AN110" s="889"/>
      <c r="AO110" s="890"/>
      <c r="AP110" s="892">
        <v>18.5</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3520804</v>
      </c>
      <c r="BR110" s="842"/>
      <c r="BS110" s="842"/>
      <c r="BT110" s="842"/>
      <c r="BU110" s="842"/>
      <c r="BV110" s="842">
        <v>3692906</v>
      </c>
      <c r="BW110" s="842"/>
      <c r="BX110" s="842"/>
      <c r="BY110" s="842"/>
      <c r="BZ110" s="842"/>
      <c r="CA110" s="842">
        <v>3449061</v>
      </c>
      <c r="CB110" s="842"/>
      <c r="CC110" s="842"/>
      <c r="CD110" s="842"/>
      <c r="CE110" s="842"/>
      <c r="CF110" s="866">
        <v>167.9</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731310</v>
      </c>
      <c r="BR112" s="817"/>
      <c r="BS112" s="817"/>
      <c r="BT112" s="817"/>
      <c r="BU112" s="817"/>
      <c r="BV112" s="817">
        <v>535815</v>
      </c>
      <c r="BW112" s="817"/>
      <c r="BX112" s="817"/>
      <c r="BY112" s="817"/>
      <c r="BZ112" s="817"/>
      <c r="CA112" s="817">
        <v>508886</v>
      </c>
      <c r="CB112" s="817"/>
      <c r="CC112" s="817"/>
      <c r="CD112" s="817"/>
      <c r="CE112" s="817"/>
      <c r="CF112" s="875">
        <v>24.8</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59441</v>
      </c>
      <c r="AB113" s="919"/>
      <c r="AC113" s="919"/>
      <c r="AD113" s="919"/>
      <c r="AE113" s="920"/>
      <c r="AF113" s="921">
        <v>28707</v>
      </c>
      <c r="AG113" s="919"/>
      <c r="AH113" s="919"/>
      <c r="AI113" s="919"/>
      <c r="AJ113" s="920"/>
      <c r="AK113" s="921">
        <v>85426</v>
      </c>
      <c r="AL113" s="919"/>
      <c r="AM113" s="919"/>
      <c r="AN113" s="919"/>
      <c r="AO113" s="920"/>
      <c r="AP113" s="922">
        <v>4.2</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226044</v>
      </c>
      <c r="BR113" s="817"/>
      <c r="BS113" s="817"/>
      <c r="BT113" s="817"/>
      <c r="BU113" s="817"/>
      <c r="BV113" s="817">
        <v>219126</v>
      </c>
      <c r="BW113" s="817"/>
      <c r="BX113" s="817"/>
      <c r="BY113" s="817"/>
      <c r="BZ113" s="817"/>
      <c r="CA113" s="817">
        <v>354035</v>
      </c>
      <c r="CB113" s="817"/>
      <c r="CC113" s="817"/>
      <c r="CD113" s="817"/>
      <c r="CE113" s="817"/>
      <c r="CF113" s="875">
        <v>17.2</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9507</v>
      </c>
      <c r="AB114" s="780"/>
      <c r="AC114" s="780"/>
      <c r="AD114" s="780"/>
      <c r="AE114" s="781"/>
      <c r="AF114" s="782">
        <v>12405</v>
      </c>
      <c r="AG114" s="780"/>
      <c r="AH114" s="780"/>
      <c r="AI114" s="780"/>
      <c r="AJ114" s="781"/>
      <c r="AK114" s="782">
        <v>32584</v>
      </c>
      <c r="AL114" s="780"/>
      <c r="AM114" s="780"/>
      <c r="AN114" s="780"/>
      <c r="AO114" s="781"/>
      <c r="AP114" s="824">
        <v>1.6</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557612</v>
      </c>
      <c r="BR114" s="817"/>
      <c r="BS114" s="817"/>
      <c r="BT114" s="817"/>
      <c r="BU114" s="817"/>
      <c r="BV114" s="817">
        <v>578735</v>
      </c>
      <c r="BW114" s="817"/>
      <c r="BX114" s="817"/>
      <c r="BY114" s="817"/>
      <c r="BZ114" s="817"/>
      <c r="CA114" s="817">
        <v>516682</v>
      </c>
      <c r="CB114" s="817"/>
      <c r="CC114" s="817"/>
      <c r="CD114" s="817"/>
      <c r="CE114" s="817"/>
      <c r="CF114" s="875">
        <v>25.2</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178</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434076</v>
      </c>
      <c r="AB117" s="903"/>
      <c r="AC117" s="903"/>
      <c r="AD117" s="903"/>
      <c r="AE117" s="904"/>
      <c r="AF117" s="905">
        <v>404329</v>
      </c>
      <c r="AG117" s="903"/>
      <c r="AH117" s="903"/>
      <c r="AI117" s="903"/>
      <c r="AJ117" s="904"/>
      <c r="AK117" s="905">
        <v>497275</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295</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178</v>
      </c>
      <c r="BA119" s="239"/>
      <c r="BB119" s="239"/>
      <c r="BC119" s="239"/>
      <c r="BD119" s="239"/>
      <c r="BE119" s="239"/>
      <c r="BF119" s="239"/>
      <c r="BG119" s="239"/>
      <c r="BH119" s="239"/>
      <c r="BI119" s="239"/>
      <c r="BJ119" s="239"/>
      <c r="BK119" s="239"/>
      <c r="BL119" s="239"/>
      <c r="BM119" s="239"/>
      <c r="BN119" s="239"/>
      <c r="BO119" s="877" t="s">
        <v>441</v>
      </c>
      <c r="BP119" s="878"/>
      <c r="BQ119" s="879">
        <v>5035770</v>
      </c>
      <c r="BR119" s="845"/>
      <c r="BS119" s="845"/>
      <c r="BT119" s="845"/>
      <c r="BU119" s="845"/>
      <c r="BV119" s="845">
        <v>5026582</v>
      </c>
      <c r="BW119" s="845"/>
      <c r="BX119" s="845"/>
      <c r="BY119" s="845"/>
      <c r="BZ119" s="845"/>
      <c r="CA119" s="845">
        <v>4828664</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2576015</v>
      </c>
      <c r="BR120" s="842"/>
      <c r="BS120" s="842"/>
      <c r="BT120" s="842"/>
      <c r="BU120" s="842"/>
      <c r="BV120" s="842">
        <v>2302357</v>
      </c>
      <c r="BW120" s="842"/>
      <c r="BX120" s="842"/>
      <c r="BY120" s="842"/>
      <c r="BZ120" s="842"/>
      <c r="CA120" s="842">
        <v>2322332</v>
      </c>
      <c r="CB120" s="842"/>
      <c r="CC120" s="842"/>
      <c r="CD120" s="842"/>
      <c r="CE120" s="842"/>
      <c r="CF120" s="866">
        <v>113.1</v>
      </c>
      <c r="CG120" s="867"/>
      <c r="CH120" s="867"/>
      <c r="CI120" s="867"/>
      <c r="CJ120" s="867"/>
      <c r="CK120" s="868" t="s">
        <v>445</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t="s">
        <v>122</v>
      </c>
      <c r="DH120" s="842"/>
      <c r="DI120" s="842"/>
      <c r="DJ120" s="842"/>
      <c r="DK120" s="842"/>
      <c r="DL120" s="842" t="s">
        <v>122</v>
      </c>
      <c r="DM120" s="842"/>
      <c r="DN120" s="842"/>
      <c r="DO120" s="842"/>
      <c r="DP120" s="842"/>
      <c r="DQ120" s="842">
        <v>498945</v>
      </c>
      <c r="DR120" s="842"/>
      <c r="DS120" s="842"/>
      <c r="DT120" s="842"/>
      <c r="DU120" s="842"/>
      <c r="DV120" s="843">
        <v>24.3</v>
      </c>
      <c r="DW120" s="843"/>
      <c r="DX120" s="843"/>
      <c r="DY120" s="843"/>
      <c r="DZ120" s="844"/>
    </row>
    <row r="121" spans="1:130" s="218" customFormat="1" ht="26.25" customHeight="1" x14ac:dyDescent="0.15">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v>16054</v>
      </c>
      <c r="DH121" s="817"/>
      <c r="DI121" s="817"/>
      <c r="DJ121" s="817"/>
      <c r="DK121" s="817"/>
      <c r="DL121" s="817">
        <v>13820</v>
      </c>
      <c r="DM121" s="817"/>
      <c r="DN121" s="817"/>
      <c r="DO121" s="817"/>
      <c r="DP121" s="817"/>
      <c r="DQ121" s="817">
        <v>9941</v>
      </c>
      <c r="DR121" s="817"/>
      <c r="DS121" s="817"/>
      <c r="DT121" s="817"/>
      <c r="DU121" s="817"/>
      <c r="DV121" s="794">
        <v>0.5</v>
      </c>
      <c r="DW121" s="794"/>
      <c r="DX121" s="794"/>
      <c r="DY121" s="794"/>
      <c r="DZ121" s="795"/>
    </row>
    <row r="122" spans="1:130" s="218" customFormat="1" ht="26.25" customHeight="1" x14ac:dyDescent="0.15">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3211589</v>
      </c>
      <c r="BR122" s="845"/>
      <c r="BS122" s="845"/>
      <c r="BT122" s="845"/>
      <c r="BU122" s="845"/>
      <c r="BV122" s="845">
        <v>3199010</v>
      </c>
      <c r="BW122" s="845"/>
      <c r="BX122" s="845"/>
      <c r="BY122" s="845"/>
      <c r="BZ122" s="845"/>
      <c r="CA122" s="845">
        <v>2999657</v>
      </c>
      <c r="CB122" s="845"/>
      <c r="CC122" s="845"/>
      <c r="CD122" s="845"/>
      <c r="CE122" s="845"/>
      <c r="CF122" s="846">
        <v>146</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18" customFormat="1" ht="26.25" customHeight="1" x14ac:dyDescent="0.15">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178</v>
      </c>
      <c r="BA123" s="239"/>
      <c r="BB123" s="239"/>
      <c r="BC123" s="239"/>
      <c r="BD123" s="239"/>
      <c r="BE123" s="239"/>
      <c r="BF123" s="239"/>
      <c r="BG123" s="239"/>
      <c r="BH123" s="239"/>
      <c r="BI123" s="239"/>
      <c r="BJ123" s="239"/>
      <c r="BK123" s="239"/>
      <c r="BL123" s="239"/>
      <c r="BM123" s="239"/>
      <c r="BN123" s="239"/>
      <c r="BO123" s="877" t="s">
        <v>449</v>
      </c>
      <c r="BP123" s="878"/>
      <c r="BQ123" s="832">
        <v>5787604</v>
      </c>
      <c r="BR123" s="833"/>
      <c r="BS123" s="833"/>
      <c r="BT123" s="833"/>
      <c r="BU123" s="833"/>
      <c r="BV123" s="833">
        <v>5501367</v>
      </c>
      <c r="BW123" s="833"/>
      <c r="BX123" s="833"/>
      <c r="BY123" s="833"/>
      <c r="BZ123" s="833"/>
      <c r="CA123" s="833">
        <v>5321989</v>
      </c>
      <c r="CB123" s="833"/>
      <c r="CC123" s="833"/>
      <c r="CD123" s="833"/>
      <c r="CE123" s="833"/>
      <c r="CF123" s="748"/>
      <c r="CG123" s="749"/>
      <c r="CH123" s="749"/>
      <c r="CI123" s="749"/>
      <c r="CJ123" s="834"/>
      <c r="CK123" s="869"/>
      <c r="CL123" s="855"/>
      <c r="CM123" s="855"/>
      <c r="CN123" s="855"/>
      <c r="CO123" s="856"/>
      <c r="CP123" s="835" t="s">
        <v>392</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18" customFormat="1" ht="26.25" customHeight="1" thickBot="1" x14ac:dyDescent="0.2">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t="s">
        <v>122</v>
      </c>
      <c r="BR124" s="831"/>
      <c r="BS124" s="831"/>
      <c r="BT124" s="831"/>
      <c r="BU124" s="831"/>
      <c r="BV124" s="831" t="s">
        <v>122</v>
      </c>
      <c r="BW124" s="831"/>
      <c r="BX124" s="831"/>
      <c r="BY124" s="831"/>
      <c r="BZ124" s="831"/>
      <c r="CA124" s="831" t="s">
        <v>122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v>715256</v>
      </c>
      <c r="DH124" s="764"/>
      <c r="DI124" s="764"/>
      <c r="DJ124" s="764"/>
      <c r="DK124" s="765"/>
      <c r="DL124" s="766">
        <v>521995</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t="s">
        <v>122</v>
      </c>
      <c r="AB128" s="801"/>
      <c r="AC128" s="801"/>
      <c r="AD128" s="801"/>
      <c r="AE128" s="802"/>
      <c r="AF128" s="803" t="s">
        <v>122</v>
      </c>
      <c r="AG128" s="801"/>
      <c r="AH128" s="801"/>
      <c r="AI128" s="801"/>
      <c r="AJ128" s="802"/>
      <c r="AK128" s="803" t="s">
        <v>122</v>
      </c>
      <c r="AL128" s="801"/>
      <c r="AM128" s="801"/>
      <c r="AN128" s="801"/>
      <c r="AO128" s="802"/>
      <c r="AP128" s="804"/>
      <c r="AQ128" s="805"/>
      <c r="AR128" s="805"/>
      <c r="AS128" s="805"/>
      <c r="AT128" s="806"/>
      <c r="AU128" s="220"/>
      <c r="AV128" s="220"/>
      <c r="AW128" s="220"/>
      <c r="AX128" s="807" t="s">
        <v>463</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2250627</v>
      </c>
      <c r="AB129" s="780"/>
      <c r="AC129" s="780"/>
      <c r="AD129" s="780"/>
      <c r="AE129" s="781"/>
      <c r="AF129" s="782">
        <v>2346003</v>
      </c>
      <c r="AG129" s="780"/>
      <c r="AH129" s="780"/>
      <c r="AI129" s="780"/>
      <c r="AJ129" s="781"/>
      <c r="AK129" s="782">
        <v>2360907</v>
      </c>
      <c r="AL129" s="780"/>
      <c r="AM129" s="780"/>
      <c r="AN129" s="780"/>
      <c r="AO129" s="781"/>
      <c r="AP129" s="783"/>
      <c r="AQ129" s="784"/>
      <c r="AR129" s="784"/>
      <c r="AS129" s="784"/>
      <c r="AT129" s="785"/>
      <c r="AU129" s="221"/>
      <c r="AV129" s="221"/>
      <c r="AW129" s="221"/>
      <c r="AX129" s="751" t="s">
        <v>466</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293252</v>
      </c>
      <c r="AB130" s="780"/>
      <c r="AC130" s="780"/>
      <c r="AD130" s="780"/>
      <c r="AE130" s="781"/>
      <c r="AF130" s="782">
        <v>300827</v>
      </c>
      <c r="AG130" s="780"/>
      <c r="AH130" s="780"/>
      <c r="AI130" s="780"/>
      <c r="AJ130" s="781"/>
      <c r="AK130" s="782">
        <v>307026</v>
      </c>
      <c r="AL130" s="780"/>
      <c r="AM130" s="780"/>
      <c r="AN130" s="780"/>
      <c r="AO130" s="781"/>
      <c r="AP130" s="783"/>
      <c r="AQ130" s="784"/>
      <c r="AR130" s="784"/>
      <c r="AS130" s="784"/>
      <c r="AT130" s="785"/>
      <c r="AU130" s="221"/>
      <c r="AV130" s="221"/>
      <c r="AW130" s="221"/>
      <c r="AX130" s="751" t="s">
        <v>469</v>
      </c>
      <c r="AY130" s="752"/>
      <c r="AZ130" s="752"/>
      <c r="BA130" s="752"/>
      <c r="BB130" s="752"/>
      <c r="BC130" s="752"/>
      <c r="BD130" s="752"/>
      <c r="BE130" s="753"/>
      <c r="BF130" s="754">
        <v>7.1</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1957375</v>
      </c>
      <c r="AB131" s="764"/>
      <c r="AC131" s="764"/>
      <c r="AD131" s="764"/>
      <c r="AE131" s="765"/>
      <c r="AF131" s="766">
        <v>2045176</v>
      </c>
      <c r="AG131" s="764"/>
      <c r="AH131" s="764"/>
      <c r="AI131" s="764"/>
      <c r="AJ131" s="765"/>
      <c r="AK131" s="766">
        <v>2053881</v>
      </c>
      <c r="AL131" s="764"/>
      <c r="AM131" s="764"/>
      <c r="AN131" s="764"/>
      <c r="AO131" s="765"/>
      <c r="AP131" s="767"/>
      <c r="AQ131" s="768"/>
      <c r="AR131" s="768"/>
      <c r="AS131" s="768"/>
      <c r="AT131" s="769"/>
      <c r="AU131" s="221"/>
      <c r="AV131" s="221"/>
      <c r="AW131" s="221"/>
      <c r="AX131" s="729" t="s">
        <v>471</v>
      </c>
      <c r="AY131" s="730"/>
      <c r="AZ131" s="730"/>
      <c r="BA131" s="730"/>
      <c r="BB131" s="730"/>
      <c r="BC131" s="730"/>
      <c r="BD131" s="730"/>
      <c r="BE131" s="731"/>
      <c r="BF131" s="732" t="s">
        <v>122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7.1945334949999999</v>
      </c>
      <c r="AB132" s="745"/>
      <c r="AC132" s="745"/>
      <c r="AD132" s="745"/>
      <c r="AE132" s="746"/>
      <c r="AF132" s="747">
        <v>5.0607869440000002</v>
      </c>
      <c r="AG132" s="745"/>
      <c r="AH132" s="745"/>
      <c r="AI132" s="745"/>
      <c r="AJ132" s="746"/>
      <c r="AK132" s="747">
        <v>9.262902768</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8</v>
      </c>
      <c r="AB133" s="724"/>
      <c r="AC133" s="724"/>
      <c r="AD133" s="724"/>
      <c r="AE133" s="725"/>
      <c r="AF133" s="723">
        <v>7.2</v>
      </c>
      <c r="AG133" s="724"/>
      <c r="AH133" s="724"/>
      <c r="AI133" s="724"/>
      <c r="AJ133" s="725"/>
      <c r="AK133" s="723">
        <v>7.1</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aFI0IhtQV+6tmA0M6l4GTLEYAm2fHfDSwSrePD3JnplVt+COS+uvFgf78a0PpYkH/pYE8XTmtjHMYAOt2mmtQ==" saltValue="Dqs7SJugMh1y4LwnkcfsY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475</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91DOjdHXlrITLQkdWbWVkgks8sl9Yrvb2S02UoHezHki7zdK6a48TIshT1iHMLQ2A8+QrH6aiiuWG6pCmx50WA==" saltValue="vGte7TpwAuyAnROl78RCf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ut2u/Xs76jhBOcmKNvsAEb5CDnldeodh6Kvxm8enJ28Vg1nIoxhbFhavGuhkAR2aj/btxlavLSeg5qOnbO7ZhQ==" saltValue="7lvVgeU5t1e4qMCYI2wV4g==" spinCount="100000" sheet="1" objects="1" scenarios="1"/>
  <dataConsolidate/>
  <phoneticPr fontId="2"/>
  <printOptions horizontalCentered="1" verticalCentered="1"/>
  <pageMargins left="0" right="0" top="0" bottom="0" header="0" footer="0"/>
  <pageSetup paperSize="8" scale="69"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476</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477</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478</v>
      </c>
      <c r="AP7" s="260"/>
      <c r="AQ7" s="261" t="s">
        <v>479</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480</v>
      </c>
      <c r="AQ8" s="267" t="s">
        <v>481</v>
      </c>
      <c r="AR8" s="268" t="s">
        <v>482</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483</v>
      </c>
      <c r="AL9" s="1131"/>
      <c r="AM9" s="1131"/>
      <c r="AN9" s="1132"/>
      <c r="AO9" s="269">
        <v>874956</v>
      </c>
      <c r="AP9" s="269">
        <v>186677</v>
      </c>
      <c r="AQ9" s="270">
        <v>289558</v>
      </c>
      <c r="AR9" s="271">
        <v>-35.5</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484</v>
      </c>
      <c r="AL10" s="1131"/>
      <c r="AM10" s="1131"/>
      <c r="AN10" s="1132"/>
      <c r="AO10" s="272">
        <v>119552</v>
      </c>
      <c r="AP10" s="272">
        <v>25507</v>
      </c>
      <c r="AQ10" s="273">
        <v>31838</v>
      </c>
      <c r="AR10" s="274">
        <v>-19.899999999999999</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485</v>
      </c>
      <c r="AL11" s="1131"/>
      <c r="AM11" s="1131"/>
      <c r="AN11" s="1132"/>
      <c r="AO11" s="272">
        <v>2715</v>
      </c>
      <c r="AP11" s="272">
        <v>579</v>
      </c>
      <c r="AQ11" s="273">
        <v>5309</v>
      </c>
      <c r="AR11" s="274">
        <v>-89.1</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486</v>
      </c>
      <c r="AL12" s="1131"/>
      <c r="AM12" s="1131"/>
      <c r="AN12" s="1132"/>
      <c r="AO12" s="272" t="s">
        <v>487</v>
      </c>
      <c r="AP12" s="272" t="s">
        <v>487</v>
      </c>
      <c r="AQ12" s="273" t="s">
        <v>487</v>
      </c>
      <c r="AR12" s="274" t="s">
        <v>487</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488</v>
      </c>
      <c r="AL13" s="1131"/>
      <c r="AM13" s="1131"/>
      <c r="AN13" s="1132"/>
      <c r="AO13" s="272">
        <v>38585</v>
      </c>
      <c r="AP13" s="272">
        <v>8232</v>
      </c>
      <c r="AQ13" s="273">
        <v>8195</v>
      </c>
      <c r="AR13" s="274">
        <v>0.5</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489</v>
      </c>
      <c r="AL14" s="1131"/>
      <c r="AM14" s="1131"/>
      <c r="AN14" s="1132"/>
      <c r="AO14" s="272">
        <v>3344</v>
      </c>
      <c r="AP14" s="272">
        <v>713</v>
      </c>
      <c r="AQ14" s="273">
        <v>5752</v>
      </c>
      <c r="AR14" s="274">
        <v>-87.6</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490</v>
      </c>
      <c r="AL15" s="1134"/>
      <c r="AM15" s="1134"/>
      <c r="AN15" s="1135"/>
      <c r="AO15" s="272">
        <v>-54873</v>
      </c>
      <c r="AP15" s="272">
        <v>-11707</v>
      </c>
      <c r="AQ15" s="273">
        <v>-17150</v>
      </c>
      <c r="AR15" s="274">
        <v>-31.7</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178</v>
      </c>
      <c r="AL16" s="1134"/>
      <c r="AM16" s="1134"/>
      <c r="AN16" s="1135"/>
      <c r="AO16" s="272">
        <v>984279</v>
      </c>
      <c r="AP16" s="272">
        <v>210002</v>
      </c>
      <c r="AQ16" s="273">
        <v>323504</v>
      </c>
      <c r="AR16" s="274">
        <v>-35.1</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491</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492</v>
      </c>
      <c r="AP20" s="281" t="s">
        <v>493</v>
      </c>
      <c r="AQ20" s="282" t="s">
        <v>494</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495</v>
      </c>
      <c r="AL21" s="1137"/>
      <c r="AM21" s="1137"/>
      <c r="AN21" s="1138"/>
      <c r="AO21" s="285">
        <v>16.64</v>
      </c>
      <c r="AP21" s="286">
        <v>26.26</v>
      </c>
      <c r="AQ21" s="287">
        <v>-9.6199999999999992</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496</v>
      </c>
      <c r="AL22" s="1137"/>
      <c r="AM22" s="1137"/>
      <c r="AN22" s="1138"/>
      <c r="AO22" s="290">
        <v>97.2</v>
      </c>
      <c r="AP22" s="291">
        <v>94.5</v>
      </c>
      <c r="AQ22" s="292">
        <v>2.7</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498</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499</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478</v>
      </c>
      <c r="AP30" s="260"/>
      <c r="AQ30" s="261" t="s">
        <v>479</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480</v>
      </c>
      <c r="AQ31" s="267" t="s">
        <v>481</v>
      </c>
      <c r="AR31" s="268" t="s">
        <v>482</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500</v>
      </c>
      <c r="AL32" s="1121"/>
      <c r="AM32" s="1121"/>
      <c r="AN32" s="1122"/>
      <c r="AO32" s="300">
        <v>379265</v>
      </c>
      <c r="AP32" s="300">
        <v>80918</v>
      </c>
      <c r="AQ32" s="301">
        <v>167749</v>
      </c>
      <c r="AR32" s="302">
        <v>-51.8</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501</v>
      </c>
      <c r="AL33" s="1121"/>
      <c r="AM33" s="1121"/>
      <c r="AN33" s="1122"/>
      <c r="AO33" s="300" t="s">
        <v>487</v>
      </c>
      <c r="AP33" s="300" t="s">
        <v>487</v>
      </c>
      <c r="AQ33" s="301" t="s">
        <v>487</v>
      </c>
      <c r="AR33" s="302" t="s">
        <v>487</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502</v>
      </c>
      <c r="AL34" s="1121"/>
      <c r="AM34" s="1121"/>
      <c r="AN34" s="1122"/>
      <c r="AO34" s="300" t="s">
        <v>487</v>
      </c>
      <c r="AP34" s="300" t="s">
        <v>487</v>
      </c>
      <c r="AQ34" s="301" t="s">
        <v>487</v>
      </c>
      <c r="AR34" s="302" t="s">
        <v>487</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503</v>
      </c>
      <c r="AL35" s="1121"/>
      <c r="AM35" s="1121"/>
      <c r="AN35" s="1122"/>
      <c r="AO35" s="300">
        <v>85426</v>
      </c>
      <c r="AP35" s="300">
        <v>18226</v>
      </c>
      <c r="AQ35" s="301">
        <v>32778</v>
      </c>
      <c r="AR35" s="302">
        <v>-44.4</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504</v>
      </c>
      <c r="AL36" s="1121"/>
      <c r="AM36" s="1121"/>
      <c r="AN36" s="1122"/>
      <c r="AO36" s="300">
        <v>32584</v>
      </c>
      <c r="AP36" s="300">
        <v>6952</v>
      </c>
      <c r="AQ36" s="301">
        <v>4535</v>
      </c>
      <c r="AR36" s="302">
        <v>53.3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505</v>
      </c>
      <c r="AL37" s="1121"/>
      <c r="AM37" s="1121"/>
      <c r="AN37" s="1122"/>
      <c r="AO37" s="300" t="s">
        <v>487</v>
      </c>
      <c r="AP37" s="300" t="s">
        <v>487</v>
      </c>
      <c r="AQ37" s="301">
        <v>1146</v>
      </c>
      <c r="AR37" s="302" t="s">
        <v>487</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506</v>
      </c>
      <c r="AL38" s="1124"/>
      <c r="AM38" s="1124"/>
      <c r="AN38" s="1125"/>
      <c r="AO38" s="303" t="s">
        <v>487</v>
      </c>
      <c r="AP38" s="303" t="s">
        <v>487</v>
      </c>
      <c r="AQ38" s="304">
        <v>37</v>
      </c>
      <c r="AR38" s="292" t="s">
        <v>487</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507</v>
      </c>
      <c r="AL39" s="1124"/>
      <c r="AM39" s="1124"/>
      <c r="AN39" s="1125"/>
      <c r="AO39" s="300" t="s">
        <v>487</v>
      </c>
      <c r="AP39" s="300" t="s">
        <v>487</v>
      </c>
      <c r="AQ39" s="301">
        <v>-7395</v>
      </c>
      <c r="AR39" s="302" t="s">
        <v>487</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508</v>
      </c>
      <c r="AL40" s="1121"/>
      <c r="AM40" s="1121"/>
      <c r="AN40" s="1122"/>
      <c r="AO40" s="300">
        <v>-307026</v>
      </c>
      <c r="AP40" s="300">
        <v>-65506</v>
      </c>
      <c r="AQ40" s="301">
        <v>-144519</v>
      </c>
      <c r="AR40" s="302">
        <v>-54.7</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288</v>
      </c>
      <c r="AL41" s="1127"/>
      <c r="AM41" s="1127"/>
      <c r="AN41" s="1128"/>
      <c r="AO41" s="300">
        <v>190249</v>
      </c>
      <c r="AP41" s="300">
        <v>40591</v>
      </c>
      <c r="AQ41" s="301">
        <v>54333</v>
      </c>
      <c r="AR41" s="302">
        <v>-25.3</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509</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510</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478</v>
      </c>
      <c r="AN49" s="1115" t="s">
        <v>511</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512</v>
      </c>
      <c r="AO50" s="317" t="s">
        <v>513</v>
      </c>
      <c r="AP50" s="318" t="s">
        <v>514</v>
      </c>
      <c r="AQ50" s="319" t="s">
        <v>515</v>
      </c>
      <c r="AR50" s="320" t="s">
        <v>516</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517</v>
      </c>
      <c r="AL51" s="313"/>
      <c r="AM51" s="321">
        <v>165908</v>
      </c>
      <c r="AN51" s="322">
        <v>32665</v>
      </c>
      <c r="AO51" s="323">
        <v>-65.7</v>
      </c>
      <c r="AP51" s="324">
        <v>332350</v>
      </c>
      <c r="AQ51" s="325">
        <v>129</v>
      </c>
      <c r="AR51" s="326">
        <v>-194.7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518</v>
      </c>
      <c r="AM52" s="329">
        <v>161824</v>
      </c>
      <c r="AN52" s="330">
        <v>31861</v>
      </c>
      <c r="AO52" s="331">
        <v>-65.3</v>
      </c>
      <c r="AP52" s="332">
        <v>200453</v>
      </c>
      <c r="AQ52" s="333">
        <v>139.30000000000001</v>
      </c>
      <c r="AR52" s="334">
        <v>-204.6</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519</v>
      </c>
      <c r="AL53" s="313"/>
      <c r="AM53" s="321">
        <v>198540</v>
      </c>
      <c r="AN53" s="322">
        <v>39948</v>
      </c>
      <c r="AO53" s="323">
        <v>22.3</v>
      </c>
      <c r="AP53" s="324">
        <v>362690</v>
      </c>
      <c r="AQ53" s="325">
        <v>9.1</v>
      </c>
      <c r="AR53" s="326">
        <v>13.2</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518</v>
      </c>
      <c r="AM54" s="329">
        <v>185604</v>
      </c>
      <c r="AN54" s="330">
        <v>37345</v>
      </c>
      <c r="AO54" s="331">
        <v>17.2</v>
      </c>
      <c r="AP54" s="332">
        <v>172580</v>
      </c>
      <c r="AQ54" s="333">
        <v>-13.9</v>
      </c>
      <c r="AR54" s="334">
        <v>31.1</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520</v>
      </c>
      <c r="AL55" s="313"/>
      <c r="AM55" s="321">
        <v>632985</v>
      </c>
      <c r="AN55" s="322">
        <v>129365</v>
      </c>
      <c r="AO55" s="323">
        <v>223.8</v>
      </c>
      <c r="AP55" s="324">
        <v>296093</v>
      </c>
      <c r="AQ55" s="325">
        <v>-18.399999999999999</v>
      </c>
      <c r="AR55" s="326">
        <v>242.2</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518</v>
      </c>
      <c r="AM56" s="329">
        <v>630558</v>
      </c>
      <c r="AN56" s="330">
        <v>128869</v>
      </c>
      <c r="AO56" s="331">
        <v>245.1</v>
      </c>
      <c r="AP56" s="332">
        <v>140545</v>
      </c>
      <c r="AQ56" s="333">
        <v>-18.600000000000001</v>
      </c>
      <c r="AR56" s="334">
        <v>263.7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521</v>
      </c>
      <c r="AL57" s="313"/>
      <c r="AM57" s="321">
        <v>550725</v>
      </c>
      <c r="AN57" s="322">
        <v>115166</v>
      </c>
      <c r="AO57" s="323">
        <v>-11</v>
      </c>
      <c r="AP57" s="324">
        <v>308655</v>
      </c>
      <c r="AQ57" s="325">
        <v>4.2</v>
      </c>
      <c r="AR57" s="326">
        <v>-15.2</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518</v>
      </c>
      <c r="AM58" s="329">
        <v>543082</v>
      </c>
      <c r="AN58" s="330">
        <v>113568</v>
      </c>
      <c r="AO58" s="331">
        <v>-11.9</v>
      </c>
      <c r="AP58" s="332">
        <v>169887</v>
      </c>
      <c r="AQ58" s="333">
        <v>20.9</v>
      </c>
      <c r="AR58" s="334">
        <v>-32.799999999999997</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522</v>
      </c>
      <c r="AL59" s="313"/>
      <c r="AM59" s="321">
        <v>85259</v>
      </c>
      <c r="AN59" s="322">
        <v>18191</v>
      </c>
      <c r="AO59" s="323">
        <v>-84.2</v>
      </c>
      <c r="AP59" s="324">
        <v>325476</v>
      </c>
      <c r="AQ59" s="325">
        <v>5.4</v>
      </c>
      <c r="AR59" s="326">
        <v>-89.6</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518</v>
      </c>
      <c r="AM60" s="329">
        <v>85259</v>
      </c>
      <c r="AN60" s="330">
        <v>18191</v>
      </c>
      <c r="AO60" s="331">
        <v>-84</v>
      </c>
      <c r="AP60" s="332">
        <v>190204</v>
      </c>
      <c r="AQ60" s="333">
        <v>12</v>
      </c>
      <c r="AR60" s="334">
        <v>-96</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523</v>
      </c>
      <c r="AL61" s="335"/>
      <c r="AM61" s="336">
        <v>326683</v>
      </c>
      <c r="AN61" s="337">
        <v>67067</v>
      </c>
      <c r="AO61" s="338">
        <v>17</v>
      </c>
      <c r="AP61" s="339">
        <v>325053</v>
      </c>
      <c r="AQ61" s="340">
        <v>25.9</v>
      </c>
      <c r="AR61" s="326">
        <v>-8.9</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518</v>
      </c>
      <c r="AM62" s="329">
        <v>321265</v>
      </c>
      <c r="AN62" s="330">
        <v>65967</v>
      </c>
      <c r="AO62" s="331">
        <v>20.2</v>
      </c>
      <c r="AP62" s="332">
        <v>174734</v>
      </c>
      <c r="AQ62" s="333">
        <v>27.9</v>
      </c>
      <c r="AR62" s="334">
        <v>-7.7</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9ckJYfQBZYX/FHqIAhXaiiSoEWCH4EmEtZAm7gBQsecZ0zSDiRvJRIF6ugK4rh/Z06dWOjcoWB7G0G71+bIjMA==" saltValue="dSBDmbgCvzekcVybMNDzd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475</v>
      </c>
    </row>
    <row r="121" spans="125:125" ht="13.5" hidden="1" customHeight="1" x14ac:dyDescent="0.15">
      <c r="DU121" s="247"/>
    </row>
  </sheetData>
  <sheetProtection algorithmName="SHA-512" hashValue="YzioAP/9m+4vhYJ8TuoCrCTE61K0Gifmo7NBRdvC6PzZVwlzW6mRP/GBoepvXoYkQjdR5W89iQQw2KjKWhJvGA==" saltValue="bu6hQx/pSqcCCW/aEoHEsw==" spinCount="100000" sheet="1" objects="1" scenarios="1"/>
  <dataConsolidate/>
  <phoneticPr fontId="2"/>
  <printOptions horizontalCentered="1" verticalCentered="1"/>
  <pageMargins left="0" right="0" top="0.19685039370078741" bottom="0" header="0.39370078740157483" footer="0"/>
  <pageSetup paperSize="8" scale="57"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475</v>
      </c>
    </row>
  </sheetData>
  <sheetProtection algorithmName="SHA-512" hashValue="Jws38IE9lCRnxHGVjJJpVKfYwTIol1x4N6R15gFHuL2hG9SvagYTfkMym8u5vv/AKFZD21vyZyz1hNE6hA1SeQ==" saltValue="zzei1Ws9gwpYYoyfOiwPjg==" spinCount="100000" sheet="1" objects="1" scenarios="1"/>
  <dataConsolidate/>
  <phoneticPr fontId="2"/>
  <printOptions horizontalCentered="1" verticalCentered="1"/>
  <pageMargins left="0" right="0" top="0.19685039370078741" bottom="0" header="0.39370078740157483" footer="0"/>
  <pageSetup paperSize="8" scale="57"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39" t="s">
        <v>3</v>
      </c>
      <c r="D47" s="1139"/>
      <c r="E47" s="1140"/>
      <c r="F47" s="11">
        <v>43.29</v>
      </c>
      <c r="G47" s="12">
        <v>46.54</v>
      </c>
      <c r="H47" s="12">
        <v>48.99</v>
      </c>
      <c r="I47" s="12">
        <v>53.5</v>
      </c>
      <c r="J47" s="13">
        <v>57.38</v>
      </c>
    </row>
    <row r="48" spans="2:10" ht="57.75" customHeight="1" x14ac:dyDescent="0.15">
      <c r="B48" s="14"/>
      <c r="C48" s="1141" t="s">
        <v>4</v>
      </c>
      <c r="D48" s="1141"/>
      <c r="E48" s="1142"/>
      <c r="F48" s="15">
        <v>1.08</v>
      </c>
      <c r="G48" s="16">
        <v>4.6900000000000004</v>
      </c>
      <c r="H48" s="16">
        <v>3.42</v>
      </c>
      <c r="I48" s="16">
        <v>8.35</v>
      </c>
      <c r="J48" s="17">
        <v>8.8699999999999992</v>
      </c>
    </row>
    <row r="49" spans="2:10" ht="57.75" customHeight="1" thickBot="1" x14ac:dyDescent="0.2">
      <c r="B49" s="18"/>
      <c r="C49" s="1143" t="s">
        <v>5</v>
      </c>
      <c r="D49" s="1143"/>
      <c r="E49" s="1144"/>
      <c r="F49" s="19">
        <v>0.67</v>
      </c>
      <c r="G49" s="20">
        <v>10.49</v>
      </c>
      <c r="H49" s="20">
        <v>2.17</v>
      </c>
      <c r="I49" s="20">
        <v>11.86</v>
      </c>
      <c r="J49" s="21">
        <v>4.8</v>
      </c>
    </row>
    <row r="50" spans="2:10" x14ac:dyDescent="0.15"/>
  </sheetData>
  <sheetProtection algorithmName="SHA-512" hashValue="H4C/UxGKaH5bazvG4FPGVuUHGx76LP/pO1++AFJWGZYi9V+ZUGHikHCWIHvu14pm1G/OGiyA/ShLZ31ESNtTPA==" saltValue="6UhdcLPWFgxWhjoR8L62o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小熊　健司</cp:lastModifiedBy>
  <cp:lastPrinted>2026-03-16T01:40:13Z</cp:lastPrinted>
  <dcterms:created xsi:type="dcterms:W3CDTF">2026-02-26T09:58:52Z</dcterms:created>
  <dcterms:modified xsi:type="dcterms:W3CDTF">2026-03-16T01:40:25Z</dcterms:modified>
  <cp:category/>
</cp:coreProperties>
</file>