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F69E409A-D272-41E2-A8DE-DD80A6721394}"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Q102" i="12" l="1"/>
  <c r="DG102" i="12"/>
  <c r="CW102" i="12"/>
  <c r="CR102" i="12"/>
  <c r="AU88" i="12"/>
  <c r="AP88" i="12"/>
  <c r="AF88" i="12"/>
  <c r="AU63" i="12"/>
  <c r="AP63" i="12"/>
  <c r="AP23" i="12"/>
  <c r="AA23" i="12"/>
  <c r="V23" i="12"/>
  <c r="Q23" i="12"/>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BE35" i="10"/>
  <c r="CO34" i="10"/>
  <c r="CO35" i="10" s="1"/>
  <c r="BW34" i="10"/>
  <c r="BW35" i="10" s="1"/>
  <c r="BW36" i="10" s="1"/>
  <c r="BW37" i="10" s="1"/>
  <c r="BW38" i="10" s="1"/>
  <c r="BW39" i="10" s="1"/>
  <c r="BW40" i="10" s="1"/>
  <c r="BW41" i="10" s="1"/>
  <c r="BW42" i="10" s="1"/>
  <c r="BE34" i="10"/>
  <c r="C34" i="10"/>
  <c r="C35" i="10" s="1"/>
  <c r="C36"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U37" i="10" s="1"/>
  <c r="AM34" i="10"/>
  <c r="AM35" i="10" s="1"/>
  <c r="AM36" i="10" s="1"/>
</calcChain>
</file>

<file path=xl/sharedStrings.xml><?xml version="1.0" encoding="utf-8"?>
<sst xmlns="http://schemas.openxmlformats.org/spreadsheetml/2006/main" count="1036" uniqueCount="574">
  <si>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</si>
  <si>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</si>
  <si>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</si>
  <si>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</si>
  <si>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</si>
  <si>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</si>
  <si>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</si>
  <si>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</si>
  <si>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</si>
  <si>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</si>
  <si>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</si>
  <si>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</si>
  <si>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</si>
  <si>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</si>
  <si>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</si>
  <si>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</si>
  <si>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</si>
  <si>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</si>
  <si>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</si>
  <si>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</si>
  <si>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</si>
  <si>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</si>
  <si>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</si>
  <si>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</si>
  <si>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</si>
  <si>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</si>
  <si>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</si>
  <si>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</si>
  <si>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</si>
  <si>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</si>
  <si>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</si>
  <si>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</si>
  <si>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</si>
  <si>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</si>
  <si>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</si>
  <si>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</si>
  <si>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</si>
  <si>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</si>
  <si>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</si>
  <si>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</si>
  <si>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</si>
  <si>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</si>
  <si>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</si>
  <si>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</si>
  <si>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</si>
  <si>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</si>
  <si>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</si>
  <si>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</si>
  <si>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</si>
  <si>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</si>
  <si>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</si>
  <si>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</si>
  <si>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</si>
  <si>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</si>
  <si>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</si>
  <si>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</si>
  <si>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</si>
  <si>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</si>
  <si>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</si>
  <si>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</si>
  <si>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</si>
  <si>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</si>
  <si>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</si>
  <si>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</si>
  <si>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</si>
  <si>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</si>
  <si>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</si>
  <si>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</si>
  <si>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</si>
  <si>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</si>
  <si>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</si>
  <si>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</si>
  <si>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</si>
  <si>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</si>
  <si>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</si>
  <si>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</si>
  <si>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</si>
  <si>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</si>
  <si>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</si>
  <si>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</si>
  <si>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</si>
  <si>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中核市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</si>
  <si>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</si>
  <si>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</si>
  <si>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</si>
  <si>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</si>
  <si>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</si>
  <si>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</si>
  <si>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</si>
  <si>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</si>
  <si>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</si>
  <si>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</si>
  <si>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</si>
  <si>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</si>
  <si>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枚方市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</si>
  <si>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</si>
  <si>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</si>
  <si>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</si>
  <si>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</si>
  <si>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</si>
  <si>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</si>
  <si>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</si>
  <si>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</si>
  <si>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</si>
  <si>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</si>
  <si>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</si>
  <si>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</si>
  <si>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</si>
  <si>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</si>
  <si>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</si>
  <si>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</si>
  <si>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</si>
  <si>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</si>
  <si>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</si>
  <si>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</si>
  <si>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</si>
  <si>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</si>
  <si>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</si>
  <si>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</si>
  <si>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</si>
  <si>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</si>
  <si>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</si>
  <si>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</si>
  <si>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</si>
  <si>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</si>
  <si>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</si>
  <si>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</si>
  <si>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</si>
  <si>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</si>
  <si>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</si>
  <si>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</si>
  <si>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</si>
  <si>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</si>
  <si>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</si>
  <si>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</si>
  <si>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</si>
  <si>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</si>
  <si>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</si>
  <si>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</si>
  <si>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</si>
  <si>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</si>
  <si>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</si>
  <si>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</si>
  <si>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</si>
  <si>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</si>
  <si>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</si>
  <si>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</si>
  <si>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</si>
  <si>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</si>
  <si>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</si>
  <si>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</si>
  <si>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</si>
  <si>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</si>
  <si>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</si>
  <si>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</si>
  <si>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</si>
  <si>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</si>
  <si>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</si>
  <si>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</si>
  <si>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</si>
  <si>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</si>
  <si>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</si>
  <si>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</si>
  <si>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</si>
  <si>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</si>
  <si>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</si>
  <si>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</si>
  <si>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</si>
  <si>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</si>
  <si>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</si>
  <si>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</si>
  <si>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</si>
  <si>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</si>
  <si>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</si>
  <si>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</si>
  <si>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</si>
  <si>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</si>
  <si>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</si>
  <si>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</si>
  <si>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</si>
  <si>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</si>
  <si>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</si>
  <si>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</si>
  <si>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</si>
  <si>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</si>
  <si>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</si>
  <si>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</si>
  <si>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</si>
  <si>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</si>
  <si>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</si>
  <si>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</si>
  <si>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</si>
  <si>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</si>
  <si>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</si>
  <si>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</si>
  <si>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</si>
  <si>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</si>
  <si>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</si>
  <si>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</si>
  <si>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</si>
  <si>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</si>
  <si>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</si>
  <si>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</si>
  <si>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</si>
  <si>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大阪府枚方市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</si>
  <si>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</si>
  <si>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</si>
  <si>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</si>
  <si>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</si>
  <si>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</si>
  <si>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</si>
  <si>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</si>
  <si>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</si>
  <si>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</si>
  <si>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</si>
  <si>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</si>
  <si>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</si>
  <si>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</si>
  <si>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</si>
  <si>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</si>
  <si>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</si>
  <si>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</si>
  <si>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</si>
  <si>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</si>
  <si>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</si>
  <si>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</si>
  <si>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</si>
  <si>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</si>
  <si>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</si>
  <si>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</si>
  <si>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</si>
  <si>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</si>
  <si>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</si>
  <si>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</si>
  <si>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</si>
  <si>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</si>
  <si>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</si>
  <si>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</si>
  <si>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</si>
  <si>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</si>
  <si>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</si>
  <si>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</si>
  <si>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</si>
  <si>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</si>
  <si>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</si>
  <si>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</si>
  <si>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</si>
  <si>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</si>
  <si>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</si>
  <si>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</si>
  <si>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</si>
  <si>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</si>
  <si>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</si>
  <si>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</si>
  <si>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</si>
  <si>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</si>
  <si>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</si>
  <si>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</si>
  <si>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</si>
  <si>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</si>
  <si>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</si>
  <si>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</si>
  <si>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</si>
  <si>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</si>
  <si>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</si>
  <si>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</si>
  <si>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</si>
  <si>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</si>
  <si>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</si>
  <si>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</si>
  <si>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</si>
  <si>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</si>
  <si>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</si>
  <si>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</si>
  <si>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</si>
  <si>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</si>
  <si>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</si>
  <si>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</si>
  <si>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</si>
  <si>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</si>
  <si>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</si>
  <si>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</si>
  <si>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</si>
  <si>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</si>
  <si>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</si>
  <si>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</si>
  <si>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</si>
  <si>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</si>
  <si>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</si>
  <si>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</si>
  <si>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</si>
  <si>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</si>
  <si>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</si>
  <si>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</si>
  <si>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</si>
  <si>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</si>
  <si>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</si>
  <si>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</si>
  <si>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</si>
  <si>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</si>
  <si>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</si>
  <si>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</si>
  <si>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</si>
  <si>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</si>
  <si>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</si>
  <si>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</si>
  <si>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</si>
  <si>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</si>
  <si>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</si>
  <si>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</si>
  <si>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</si>
  <si>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</si>
  <si>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</si>
  <si>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</si>
  <si>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</si>
  <si>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</si>
  <si>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</si>
  <si>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</si>
  <si>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</si>
  <si>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</si>
  <si>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</si>
  <si>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</si>
  <si>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</si>
  <si>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</si>
  <si>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</si>
  <si>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</si>
  <si>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</si>
  <si>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</si>
  <si>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</si>
  <si>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</si>
  <si>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</si>
  <si>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</si>
  <si>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</si>
  <si>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</si>
  <si>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</si>
  <si>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</si>
  <si>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</si>
  <si>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</si>
  <si>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</si>
  <si>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</si>
  <si>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</si>
  <si>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</si>
  <si>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</si>
  <si>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</si>
  <si>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</si>
  <si>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</si>
  <si>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</si>
  <si>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</si>
  <si>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</si>
  <si>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</si>
  <si>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</si>
  <si>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</si>
  <si>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</si>
  <si>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</si>
  <si>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</si>
  <si>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大阪府枚方市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</si>
  <si>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</si>
  <si>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</si>
  <si>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</si>
  <si>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</si>
  <si>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</si>
  <si>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</si>
  <si>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</si>
  <si>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</si>
  <si>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</si>
  <si>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</si>
  <si>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</si>
  <si>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</si>
  <si>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</si>
  <si>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</si>
  <si>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</si>
  <si>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</si>
  <si>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</si>
  <si>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</si>
  <si>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</si>
  <si>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</si>
  <si>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</si>
  <si>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母子父子寡婦福祉資金貸付金特別会計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</si>
  <si>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</si>
  <si>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</si>
  <si>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</si>
  <si>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</si>
  <si>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</si>
  <si>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</si>
  <si>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</si>
  <si>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</si>
  <si>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</si>
  <si>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</si>
  <si>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</si>
  <si>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</si>
  <si>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</si>
  <si>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</si>
  <si>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</si>
  <si>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</si>
  <si>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自動車駐車場特別会計</t>
    <phoneticPr fontId="5"/>
  </si>
  <si>
    <t>水道事業会計</t>
    <phoneticPr fontId="5"/>
  </si>
  <si>
    <t>法適用企業</t>
    <phoneticPr fontId="5"/>
  </si>
  <si>
    <t>病院事業会計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</si>
  <si>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</si>
  <si>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</si>
  <si>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</si>
  <si>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</si>
  <si>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</si>
  <si>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</si>
  <si>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</si>
  <si>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</si>
  <si>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</si>
  <si>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</si>
  <si>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</si>
  <si>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</si>
  <si>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</si>
  <si>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</si>
  <si>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</si>
  <si>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</si>
  <si>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</si>
  <si>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</si>
  <si>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</si>
  <si>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</si>
  <si>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</si>
  <si>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</si>
  <si>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</si>
  <si>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</si>
  <si>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</si>
  <si>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</si>
  <si>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</si>
  <si>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</si>
  <si>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</si>
  <si>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</si>
  <si>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</si>
  <si>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</si>
  <si>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</si>
  <si>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</si>
  <si>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</si>
  <si>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</si>
  <si>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</si>
  <si>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</si>
  <si>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</si>
  <si>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</si>
  <si>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</si>
  <si>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</si>
  <si>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</si>
  <si>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</si>
  <si>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</si>
  <si>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</si>
  <si>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</si>
  <si>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</si>
  <si>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</si>
  <si>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</si>
  <si>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</si>
  <si>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</si>
  <si>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</si>
  <si>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</si>
  <si>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</si>
  <si>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</si>
  <si>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</si>
  <si>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</si>
  <si>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</si>
  <si>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</si>
  <si>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</si>
  <si>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</si>
  <si>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</si>
  <si>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</si>
  <si>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</si>
  <si>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</si>
  <si>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</si>
  <si>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</si>
  <si>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</si>
  <si>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</si>
  <si>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</si>
  <si>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</si>
  <si>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</si>
  <si>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</si>
  <si>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</si>
  <si>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</si>
  <si>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</si>
  <si>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</si>
  <si>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</si>
  <si>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</si>
  <si>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</si>
  <si>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</si>
  <si>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</si>
  <si>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</si>
  <si>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</si>
  <si>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</si>
  <si>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</si>
  <si>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</si>
  <si>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</si>
  <si>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</si>
  <si>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</si>
  <si>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</si>
  <si>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</si>
  <si>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</si>
  <si>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</si>
  <si>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</si>
  <si>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</si>
  <si>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</si>
  <si>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</si>
  <si>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</si>
  <si>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</si>
  <si>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</si>
  <si>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</si>
  <si>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</si>
  <si>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</si>
  <si>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</si>
  <si>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</si>
  <si>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</si>
  <si>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</si>
  <si>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</si>
  <si>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</si>
  <si>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</si>
  <si>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</si>
  <si>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</si>
  <si>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</si>
  <si>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</si>
  <si>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</si>
  <si>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</si>
  <si>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</si>
  <si>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</si>
  <si>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</si>
  <si>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</si>
  <si>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</si>
  <si>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</si>
  <si>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</si>
  <si>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</si>
  <si>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</si>
  <si>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</si>
  <si>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</si>
  <si>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</si>
  <si>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</si>
  <si>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</si>
  <si>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</si>
  <si>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</si>
  <si>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</si>
  <si>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</si>
  <si>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0.45</t>
  </si>
  <si>
    <t>▲ 0.34</t>
  </si>
  <si>
    <t>水道事業会計</t>
  </si>
  <si>
    <t>下水道事業会計</t>
  </si>
  <si>
    <t>病院事業会計</t>
  </si>
  <si>
    <t>一般会計</t>
  </si>
  <si>
    <t>介護保険特別会計</t>
  </si>
  <si>
    <t>国民健康保険特別会計</t>
  </si>
  <si>
    <t>▲ 0.08</t>
  </si>
  <si>
    <t>後期高齢者医療特別会計</t>
  </si>
  <si>
    <t>母子父子寡婦福祉資金貸付金特別会計</t>
  </si>
  <si>
    <t>その他会計（赤字）</t>
  </si>
  <si>
    <t>▲ 0.18</t>
  </si>
  <si>
    <t>▲ 0.13</t>
  </si>
  <si>
    <t>▲ 0.07</t>
  </si>
  <si>
    <t>▲ 0.01</t>
  </si>
  <si>
    <t>その他会計（黒字）</t>
  </si>
  <si>
    <t>R02</t>
    <phoneticPr fontId="5"/>
  </si>
  <si>
    <t>R03</t>
    <phoneticPr fontId="5"/>
  </si>
  <si>
    <t>R04</t>
    <phoneticPr fontId="5"/>
  </si>
  <si>
    <t>R05</t>
    <phoneticPr fontId="5"/>
  </si>
  <si>
    <t>R06</t>
    <phoneticPr fontId="5"/>
  </si>
  <si>
    <t>-</t>
    <phoneticPr fontId="2"/>
  </si>
  <si>
    <t>枚方寝屋川消防組合</t>
    <rPh sb="0" eb="2">
      <t>ヒラカタ</t>
    </rPh>
    <rPh sb="2" eb="5">
      <t>ネヤガワ</t>
    </rPh>
    <rPh sb="5" eb="7">
      <t>ショウボウ</t>
    </rPh>
    <rPh sb="7" eb="9">
      <t>クミアイ</t>
    </rPh>
    <phoneticPr fontId="5"/>
  </si>
  <si>
    <t>北河内４市リサイクル施設組合</t>
    <rPh sb="0" eb="3">
      <t>キタカワチ</t>
    </rPh>
    <rPh sb="4" eb="5">
      <t>シ</t>
    </rPh>
    <rPh sb="10" eb="12">
      <t>シセツ</t>
    </rPh>
    <rPh sb="12" eb="14">
      <t>クミアイ</t>
    </rPh>
    <phoneticPr fontId="5"/>
  </si>
  <si>
    <t>淀川左岸水防事務組合</t>
    <rPh sb="0" eb="2">
      <t>ヨドガワ</t>
    </rPh>
    <rPh sb="2" eb="4">
      <t>サガン</t>
    </rPh>
    <rPh sb="4" eb="6">
      <t>スイボウ</t>
    </rPh>
    <rPh sb="6" eb="8">
      <t>ジム</t>
    </rPh>
    <rPh sb="8" eb="10">
      <t>クミアイ</t>
    </rPh>
    <phoneticPr fontId="5"/>
  </si>
  <si>
    <t>大阪府都市ボートレース企業団</t>
    <rPh sb="0" eb="3">
      <t>オオサカフ</t>
    </rPh>
    <rPh sb="3" eb="5">
      <t>トシ</t>
    </rPh>
    <rPh sb="11" eb="13">
      <t>キギョウ</t>
    </rPh>
    <rPh sb="13" eb="14">
      <t>ダン</t>
    </rPh>
    <phoneticPr fontId="5"/>
  </si>
  <si>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5"/>
  </si>
  <si>
    <t>大阪府後期高齢者医療広域連合（後期高齢者医療特別会計）</t>
    <rPh sb="15" eb="17">
      <t>コウキ</t>
    </rPh>
    <rPh sb="17" eb="20">
      <t>コウレイシャ</t>
    </rPh>
    <rPh sb="20" eb="22">
      <t>イリョウ</t>
    </rPh>
    <phoneticPr fontId="5"/>
  </si>
  <si>
    <t>大阪広域水道企業団（水道事業会計）</t>
    <rPh sb="10" eb="12">
      <t>スイドウ</t>
    </rPh>
    <rPh sb="12" eb="14">
      <t>ジギョウ</t>
    </rPh>
    <rPh sb="14" eb="16">
      <t>カイケイ</t>
    </rPh>
    <phoneticPr fontId="5"/>
  </si>
  <si>
    <t>大阪広域水道企業団（工業用水道事業会計）</t>
    <rPh sb="10" eb="12">
      <t>コウギョウ</t>
    </rPh>
    <rPh sb="12" eb="13">
      <t>ヨウ</t>
    </rPh>
    <rPh sb="13" eb="15">
      <t>スイドウ</t>
    </rPh>
    <rPh sb="15" eb="17">
      <t>ジギョウ</t>
    </rPh>
    <rPh sb="17" eb="19">
      <t>カイケイ</t>
    </rPh>
    <phoneticPr fontId="5"/>
  </si>
  <si>
    <t>枚方京田辺環境施設組合</t>
    <rPh sb="0" eb="2">
      <t>ヒラカタ</t>
    </rPh>
    <rPh sb="2" eb="5">
      <t>キョウタナベ</t>
    </rPh>
    <rPh sb="5" eb="7">
      <t>カンキョウ</t>
    </rPh>
    <rPh sb="7" eb="9">
      <t>シセツ</t>
    </rPh>
    <rPh sb="9" eb="11">
      <t>クミアイ</t>
    </rPh>
    <phoneticPr fontId="19"/>
  </si>
  <si>
    <t>枚方市駅周辺再整備推進基金</t>
    <rPh sb="0" eb="3">
      <t>ヒラカタシ</t>
    </rPh>
    <rPh sb="3" eb="4">
      <t>エキ</t>
    </rPh>
    <rPh sb="4" eb="6">
      <t>シュウヘン</t>
    </rPh>
    <rPh sb="6" eb="9">
      <t>サイセイビ</t>
    </rPh>
    <rPh sb="9" eb="11">
      <t>スイシン</t>
    </rPh>
    <rPh sb="11" eb="13">
      <t>キキン</t>
    </rPh>
    <phoneticPr fontId="5"/>
  </si>
  <si>
    <t>施設保全整備基金</t>
  </si>
  <si>
    <t>安心安全基金</t>
  </si>
  <si>
    <t>職員退職手当基金</t>
    <rPh sb="0" eb="2">
      <t>ショクイン</t>
    </rPh>
    <rPh sb="2" eb="4">
      <t>タイショク</t>
    </rPh>
    <rPh sb="4" eb="6">
      <t>テアテ</t>
    </rPh>
    <rPh sb="6" eb="8">
      <t>キキン</t>
    </rPh>
    <phoneticPr fontId="5"/>
  </si>
  <si>
    <t>こども夢基金</t>
    <rPh sb="3" eb="4">
      <t>ユメ</t>
    </rPh>
    <phoneticPr fontId="5"/>
  </si>
  <si>
    <t>枚方市スポーツ協会</t>
    <rPh sb="2" eb="3">
      <t>シ</t>
    </rPh>
    <phoneticPr fontId="10"/>
  </si>
  <si>
    <t>枚方市土地開発公社</t>
  </si>
  <si>
    <t>▲891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</si>
</sst>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5BBE-4791-B5BA-F6FF5AF5236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47723</c:v>
                </c:pt>
                <c:pt idx="1">
                  <c:v>40462</c:v>
                </c:pt>
                <c:pt idx="2">
                  <c:v>42323</c:v>
                </c:pt>
                <c:pt idx="3">
                  <c:v>52214</c:v>
                </c:pt>
                <c:pt idx="4">
                  <c:v>34811</c:v>
                </c:pt>
              </c:numCache>
            </c:numRef>
          </c:val>
          <c:smooth val="0"/>
          <c:extLst>
            <c:ext xmlns:c16="http://schemas.microsoft.com/office/drawing/2014/chart" uri="{C3380CC4-5D6E-409C-BE32-E72D297353CC}">
              <c16:uniqueId val="{00000001-5BBE-4791-B5BA-F6FF5AF5236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2.13</c:v>
                </c:pt>
                <c:pt idx="1">
                  <c:v>2.98</c:v>
                </c:pt>
                <c:pt idx="2">
                  <c:v>3.07</c:v>
                </c:pt>
                <c:pt idx="3">
                  <c:v>2.85</c:v>
                </c:pt>
                <c:pt idx="4">
                  <c:v>2.34</c:v>
                </c:pt>
              </c:numCache>
            </c:numRef>
          </c:val>
          <c:extLst>
            <c:ext xmlns:c16="http://schemas.microsoft.com/office/drawing/2014/chart" uri="{C3380CC4-5D6E-409C-BE32-E72D297353CC}">
              <c16:uniqueId val="{00000000-8216-4513-9BAE-CB36A172221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15.93</c:v>
                </c:pt>
                <c:pt idx="1">
                  <c:v>16.489999999999998</c:v>
                </c:pt>
                <c:pt idx="2">
                  <c:v>19.12</c:v>
                </c:pt>
                <c:pt idx="3">
                  <c:v>17.62</c:v>
                </c:pt>
                <c:pt idx="4">
                  <c:v>16.989999999999998</c:v>
                </c:pt>
              </c:numCache>
            </c:numRef>
          </c:val>
          <c:extLst>
            <c:ext xmlns:c16="http://schemas.microsoft.com/office/drawing/2014/chart" uri="{C3380CC4-5D6E-409C-BE32-E72D297353CC}">
              <c16:uniqueId val="{00000001-8216-4513-9BAE-CB36A172221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1.7</c:v>
                </c:pt>
                <c:pt idx="1">
                  <c:v>2.41</c:v>
                </c:pt>
                <c:pt idx="2">
                  <c:v>2.86</c:v>
                </c:pt>
                <c:pt idx="3">
                  <c:v>-0.45</c:v>
                </c:pt>
                <c:pt idx="4">
                  <c:v>-0.34</c:v>
                </c:pt>
              </c:numCache>
            </c:numRef>
          </c:val>
          <c:smooth val="0"/>
          <c:extLst>
            <c:ext xmlns:c16="http://schemas.microsoft.com/office/drawing/2014/chart" uri="{C3380CC4-5D6E-409C-BE32-E72D297353CC}">
              <c16:uniqueId val="{00000002-8216-4513-9BAE-CB36A172221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0.04</c:v>
                </c:pt>
              </c:numCache>
            </c:numRef>
          </c:val>
          <c:extLst>
            <c:ext xmlns:c16="http://schemas.microsoft.com/office/drawing/2014/chart" uri="{C3380CC4-5D6E-409C-BE32-E72D297353CC}">
              <c16:uniqueId val="{00000000-11E7-41A3-B284-2DAAB103361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0.18</c:v>
                </c:pt>
                <c:pt idx="1">
                  <c:v>#N/A</c:v>
                </c:pt>
                <c:pt idx="2">
                  <c:v>0.13</c:v>
                </c:pt>
                <c:pt idx="3">
                  <c:v>#N/A</c:v>
                </c:pt>
                <c:pt idx="4">
                  <c:v>7.0000000000000007E-2</c:v>
                </c:pt>
                <c:pt idx="5">
                  <c:v>#N/A</c:v>
                </c:pt>
                <c:pt idx="6">
                  <c:v>0.01</c:v>
                </c:pt>
                <c:pt idx="7">
                  <c:v>#N/A</c:v>
                </c:pt>
                <c:pt idx="8">
                  <c:v>0</c:v>
                </c:pt>
                <c:pt idx="9">
                  <c:v>0</c:v>
                </c:pt>
              </c:numCache>
            </c:numRef>
          </c:val>
          <c:extLst>
            <c:ext xmlns:c16="http://schemas.microsoft.com/office/drawing/2014/chart" uri="{C3380CC4-5D6E-409C-BE32-E72D297353CC}">
              <c16:uniqueId val="{00000001-11E7-41A3-B284-2DAAB1033617}"/>
            </c:ext>
          </c:extLst>
        </c:ser>
        <c:ser>
          <c:idx val="2"/>
          <c:order val="2"/>
          <c:tx>
            <c:strRef>
              <c:f>データシート!$A$29</c:f>
              <c:strCache>
                <c:ptCount val="1"/>
                <c:pt idx="0">
                  <c:v>母子父子寡婦福祉資金貸付金特別会計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0.01</c:v>
                </c:pt>
                <c:pt idx="2">
                  <c:v>#N/A</c:v>
                </c:pt>
                <c:pt idx="3">
                  <c:v>0.02</c:v>
                </c:pt>
                <c:pt idx="4">
                  <c:v>#N/A</c:v>
                </c:pt>
                <c:pt idx="5">
                  <c:v>0.04</c:v>
                </c:pt>
                <c:pt idx="6">
                  <c:v>#N/A</c:v>
                </c:pt>
                <c:pt idx="7">
                  <c:v>0.04</c:v>
                </c:pt>
                <c:pt idx="8">
                  <c:v>#N/A</c:v>
                </c:pt>
                <c:pt idx="9">
                  <c:v>0.04</c:v>
                </c:pt>
              </c:numCache>
            </c:numRef>
          </c:val>
          <c:extLst>
            <c:ext xmlns:c16="http://schemas.microsoft.com/office/drawing/2014/chart" uri="{C3380CC4-5D6E-409C-BE32-E72D297353CC}">
              <c16:uniqueId val="{00000002-11E7-41A3-B284-2DAAB1033617}"/>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7.0000000000000007E-2</c:v>
                </c:pt>
                <c:pt idx="2">
                  <c:v>#N/A</c:v>
                </c:pt>
                <c:pt idx="3">
                  <c:v>0.08</c:v>
                </c:pt>
                <c:pt idx="4">
                  <c:v>#N/A</c:v>
                </c:pt>
                <c:pt idx="5">
                  <c:v>0.09</c:v>
                </c:pt>
                <c:pt idx="6">
                  <c:v>#N/A</c:v>
                </c:pt>
                <c:pt idx="7">
                  <c:v>0.47</c:v>
                </c:pt>
                <c:pt idx="8">
                  <c:v>#N/A</c:v>
                </c:pt>
                <c:pt idx="9">
                  <c:v>0.11</c:v>
                </c:pt>
              </c:numCache>
            </c:numRef>
          </c:val>
          <c:extLst>
            <c:ext xmlns:c16="http://schemas.microsoft.com/office/drawing/2014/chart" uri="{C3380CC4-5D6E-409C-BE32-E72D297353CC}">
              <c16:uniqueId val="{00000003-11E7-41A3-B284-2DAAB1033617}"/>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0.93</c:v>
                </c:pt>
                <c:pt idx="2">
                  <c:v>#N/A</c:v>
                </c:pt>
                <c:pt idx="3">
                  <c:v>0.56999999999999995</c:v>
                </c:pt>
                <c:pt idx="4">
                  <c:v>#N/A</c:v>
                </c:pt>
                <c:pt idx="5">
                  <c:v>0.5</c:v>
                </c:pt>
                <c:pt idx="6">
                  <c:v>0.08</c:v>
                </c:pt>
                <c:pt idx="7">
                  <c:v>#N/A</c:v>
                </c:pt>
                <c:pt idx="8">
                  <c:v>#N/A</c:v>
                </c:pt>
                <c:pt idx="9">
                  <c:v>0.14000000000000001</c:v>
                </c:pt>
              </c:numCache>
            </c:numRef>
          </c:val>
          <c:extLst>
            <c:ext xmlns:c16="http://schemas.microsoft.com/office/drawing/2014/chart" uri="{C3380CC4-5D6E-409C-BE32-E72D297353CC}">
              <c16:uniqueId val="{00000004-11E7-41A3-B284-2DAAB1033617}"/>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1.38</c:v>
                </c:pt>
                <c:pt idx="2">
                  <c:v>#N/A</c:v>
                </c:pt>
                <c:pt idx="3">
                  <c:v>1.1499999999999999</c:v>
                </c:pt>
                <c:pt idx="4">
                  <c:v>#N/A</c:v>
                </c:pt>
                <c:pt idx="5">
                  <c:v>1.2</c:v>
                </c:pt>
                <c:pt idx="6">
                  <c:v>#N/A</c:v>
                </c:pt>
                <c:pt idx="7">
                  <c:v>1.08</c:v>
                </c:pt>
                <c:pt idx="8">
                  <c:v>#N/A</c:v>
                </c:pt>
                <c:pt idx="9">
                  <c:v>1.02</c:v>
                </c:pt>
              </c:numCache>
            </c:numRef>
          </c:val>
          <c:extLst>
            <c:ext xmlns:c16="http://schemas.microsoft.com/office/drawing/2014/chart" uri="{C3380CC4-5D6E-409C-BE32-E72D297353CC}">
              <c16:uniqueId val="{00000005-11E7-41A3-B284-2DAAB1033617}"/>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2.11</c:v>
                </c:pt>
                <c:pt idx="2">
                  <c:v>#N/A</c:v>
                </c:pt>
                <c:pt idx="3">
                  <c:v>2.95</c:v>
                </c:pt>
                <c:pt idx="4">
                  <c:v>#N/A</c:v>
                </c:pt>
                <c:pt idx="5">
                  <c:v>3.02</c:v>
                </c:pt>
                <c:pt idx="6">
                  <c:v>#N/A</c:v>
                </c:pt>
                <c:pt idx="7">
                  <c:v>2.8</c:v>
                </c:pt>
                <c:pt idx="8">
                  <c:v>#N/A</c:v>
                </c:pt>
                <c:pt idx="9">
                  <c:v>2.2799999999999998</c:v>
                </c:pt>
              </c:numCache>
            </c:numRef>
          </c:val>
          <c:extLst>
            <c:ext xmlns:c16="http://schemas.microsoft.com/office/drawing/2014/chart" uri="{C3380CC4-5D6E-409C-BE32-E72D297353CC}">
              <c16:uniqueId val="{00000006-11E7-41A3-B284-2DAAB1033617}"/>
            </c:ext>
          </c:extLst>
        </c:ser>
        <c:ser>
          <c:idx val="7"/>
          <c:order val="7"/>
          <c:tx>
            <c:strRef>
              <c:f>データシート!$A$34</c:f>
              <c:strCache>
                <c:ptCount val="1"/>
                <c:pt idx="0">
                  <c:v>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3.67</c:v>
                </c:pt>
                <c:pt idx="2">
                  <c:v>#N/A</c:v>
                </c:pt>
                <c:pt idx="3">
                  <c:v>5.77</c:v>
                </c:pt>
                <c:pt idx="4">
                  <c:v>#N/A</c:v>
                </c:pt>
                <c:pt idx="5">
                  <c:v>7.61</c:v>
                </c:pt>
                <c:pt idx="6">
                  <c:v>#N/A</c:v>
                </c:pt>
                <c:pt idx="7">
                  <c:v>6.63</c:v>
                </c:pt>
                <c:pt idx="8">
                  <c:v>#N/A</c:v>
                </c:pt>
                <c:pt idx="9">
                  <c:v>5.65</c:v>
                </c:pt>
              </c:numCache>
            </c:numRef>
          </c:val>
          <c:extLst>
            <c:ext xmlns:c16="http://schemas.microsoft.com/office/drawing/2014/chart" uri="{C3380CC4-5D6E-409C-BE32-E72D297353CC}">
              <c16:uniqueId val="{00000007-11E7-41A3-B284-2DAAB1033617}"/>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2.13</c:v>
                </c:pt>
                <c:pt idx="2">
                  <c:v>#N/A</c:v>
                </c:pt>
                <c:pt idx="3">
                  <c:v>2.8</c:v>
                </c:pt>
                <c:pt idx="4">
                  <c:v>#N/A</c:v>
                </c:pt>
                <c:pt idx="5">
                  <c:v>3.36</c:v>
                </c:pt>
                <c:pt idx="6">
                  <c:v>#N/A</c:v>
                </c:pt>
                <c:pt idx="7">
                  <c:v>4.28</c:v>
                </c:pt>
                <c:pt idx="8">
                  <c:v>#N/A</c:v>
                </c:pt>
                <c:pt idx="9">
                  <c:v>5.66</c:v>
                </c:pt>
              </c:numCache>
            </c:numRef>
          </c:val>
          <c:extLst>
            <c:ext xmlns:c16="http://schemas.microsoft.com/office/drawing/2014/chart" uri="{C3380CC4-5D6E-409C-BE32-E72D297353CC}">
              <c16:uniqueId val="{00000008-11E7-41A3-B284-2DAAB1033617}"/>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8.89</c:v>
                </c:pt>
                <c:pt idx="2">
                  <c:v>#N/A</c:v>
                </c:pt>
                <c:pt idx="3">
                  <c:v>9.73</c:v>
                </c:pt>
                <c:pt idx="4">
                  <c:v>#N/A</c:v>
                </c:pt>
                <c:pt idx="5">
                  <c:v>10.99</c:v>
                </c:pt>
                <c:pt idx="6">
                  <c:v>#N/A</c:v>
                </c:pt>
                <c:pt idx="7">
                  <c:v>10.89</c:v>
                </c:pt>
                <c:pt idx="8">
                  <c:v>#N/A</c:v>
                </c:pt>
                <c:pt idx="9">
                  <c:v>10.56</c:v>
                </c:pt>
              </c:numCache>
            </c:numRef>
          </c:val>
          <c:extLst>
            <c:ext xmlns:c16="http://schemas.microsoft.com/office/drawing/2014/chart" uri="{C3380CC4-5D6E-409C-BE32-E72D297353CC}">
              <c16:uniqueId val="{00000009-11E7-41A3-B284-2DAAB103361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13295</c:v>
                </c:pt>
                <c:pt idx="5">
                  <c:v>13358</c:v>
                </c:pt>
                <c:pt idx="8">
                  <c:v>13455</c:v>
                </c:pt>
                <c:pt idx="11">
                  <c:v>13123</c:v>
                </c:pt>
                <c:pt idx="14">
                  <c:v>13514</c:v>
                </c:pt>
              </c:numCache>
            </c:numRef>
          </c:val>
          <c:extLst>
            <c:ext xmlns:c16="http://schemas.microsoft.com/office/drawing/2014/chart" uri="{C3380CC4-5D6E-409C-BE32-E72D297353CC}">
              <c16:uniqueId val="{00000000-9C42-4297-9DEA-76356E0615A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1</c:v>
                </c:pt>
                <c:pt idx="9">
                  <c:v>4</c:v>
                </c:pt>
                <c:pt idx="12">
                  <c:v>0</c:v>
                </c:pt>
              </c:numCache>
            </c:numRef>
          </c:val>
          <c:extLst>
            <c:ext xmlns:c16="http://schemas.microsoft.com/office/drawing/2014/chart" uri="{C3380CC4-5D6E-409C-BE32-E72D297353CC}">
              <c16:uniqueId val="{00000001-9C42-4297-9DEA-76356E0615A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11</c:v>
                </c:pt>
                <c:pt idx="3">
                  <c:v>11</c:v>
                </c:pt>
                <c:pt idx="6">
                  <c:v>11</c:v>
                </c:pt>
                <c:pt idx="9">
                  <c:v>11</c:v>
                </c:pt>
                <c:pt idx="12">
                  <c:v>11</c:v>
                </c:pt>
              </c:numCache>
            </c:numRef>
          </c:val>
          <c:extLst>
            <c:ext xmlns:c16="http://schemas.microsoft.com/office/drawing/2014/chart" uri="{C3380CC4-5D6E-409C-BE32-E72D297353CC}">
              <c16:uniqueId val="{00000002-9C42-4297-9DEA-76356E0615A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377</c:v>
                </c:pt>
                <c:pt idx="3">
                  <c:v>382</c:v>
                </c:pt>
                <c:pt idx="6">
                  <c:v>391</c:v>
                </c:pt>
                <c:pt idx="9">
                  <c:v>321</c:v>
                </c:pt>
                <c:pt idx="12">
                  <c:v>353</c:v>
                </c:pt>
              </c:numCache>
            </c:numRef>
          </c:val>
          <c:extLst>
            <c:ext xmlns:c16="http://schemas.microsoft.com/office/drawing/2014/chart" uri="{C3380CC4-5D6E-409C-BE32-E72D297353CC}">
              <c16:uniqueId val="{00000003-9C42-4297-9DEA-76356E0615A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2857</c:v>
                </c:pt>
                <c:pt idx="3">
                  <c:v>2879</c:v>
                </c:pt>
                <c:pt idx="6">
                  <c:v>2709</c:v>
                </c:pt>
                <c:pt idx="9">
                  <c:v>2989</c:v>
                </c:pt>
                <c:pt idx="12">
                  <c:v>2970</c:v>
                </c:pt>
              </c:numCache>
            </c:numRef>
          </c:val>
          <c:extLst>
            <c:ext xmlns:c16="http://schemas.microsoft.com/office/drawing/2014/chart" uri="{C3380CC4-5D6E-409C-BE32-E72D297353CC}">
              <c16:uniqueId val="{00000004-9C42-4297-9DEA-76356E0615A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C42-4297-9DEA-76356E0615A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C42-4297-9DEA-76356E0615A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10090</c:v>
                </c:pt>
                <c:pt idx="3">
                  <c:v>10644</c:v>
                </c:pt>
                <c:pt idx="6">
                  <c:v>11051</c:v>
                </c:pt>
                <c:pt idx="9">
                  <c:v>11946</c:v>
                </c:pt>
                <c:pt idx="12">
                  <c:v>11515</c:v>
                </c:pt>
              </c:numCache>
            </c:numRef>
          </c:val>
          <c:extLst>
            <c:ext xmlns:c16="http://schemas.microsoft.com/office/drawing/2014/chart" uri="{C3380CC4-5D6E-409C-BE32-E72D297353CC}">
              <c16:uniqueId val="{00000007-9C42-4297-9DEA-76356E0615A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40</c:v>
                </c:pt>
                <c:pt idx="2">
                  <c:v>#N/A</c:v>
                </c:pt>
                <c:pt idx="3">
                  <c:v>#N/A</c:v>
                </c:pt>
                <c:pt idx="4">
                  <c:v>558</c:v>
                </c:pt>
                <c:pt idx="5">
                  <c:v>#N/A</c:v>
                </c:pt>
                <c:pt idx="6">
                  <c:v>#N/A</c:v>
                </c:pt>
                <c:pt idx="7">
                  <c:v>708</c:v>
                </c:pt>
                <c:pt idx="8">
                  <c:v>#N/A</c:v>
                </c:pt>
                <c:pt idx="9">
                  <c:v>#N/A</c:v>
                </c:pt>
                <c:pt idx="10">
                  <c:v>2148</c:v>
                </c:pt>
                <c:pt idx="11">
                  <c:v>#N/A</c:v>
                </c:pt>
                <c:pt idx="12">
                  <c:v>#N/A</c:v>
                </c:pt>
                <c:pt idx="13">
                  <c:v>1335</c:v>
                </c:pt>
                <c:pt idx="14">
                  <c:v>#N/A</c:v>
                </c:pt>
              </c:numCache>
            </c:numRef>
          </c:val>
          <c:smooth val="0"/>
          <c:extLst>
            <c:ext xmlns:c16="http://schemas.microsoft.com/office/drawing/2014/chart" uri="{C3380CC4-5D6E-409C-BE32-E72D297353CC}">
              <c16:uniqueId val="{00000008-9C42-4297-9DEA-76356E0615A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119111</c:v>
                </c:pt>
                <c:pt idx="5">
                  <c:v>116840</c:v>
                </c:pt>
                <c:pt idx="8">
                  <c:v>113778</c:v>
                </c:pt>
                <c:pt idx="11">
                  <c:v>109393</c:v>
                </c:pt>
                <c:pt idx="14">
                  <c:v>105297</c:v>
                </c:pt>
              </c:numCache>
            </c:numRef>
          </c:val>
          <c:extLst>
            <c:ext xmlns:c16="http://schemas.microsoft.com/office/drawing/2014/chart" uri="{C3380CC4-5D6E-409C-BE32-E72D297353CC}">
              <c16:uniqueId val="{00000000-8557-4B2A-B5CB-BE170BC0786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26448</c:v>
                </c:pt>
                <c:pt idx="5">
                  <c:v>26294</c:v>
                </c:pt>
                <c:pt idx="8">
                  <c:v>26706</c:v>
                </c:pt>
                <c:pt idx="11">
                  <c:v>26723</c:v>
                </c:pt>
                <c:pt idx="14">
                  <c:v>26219</c:v>
                </c:pt>
              </c:numCache>
            </c:numRef>
          </c:val>
          <c:extLst>
            <c:ext xmlns:c16="http://schemas.microsoft.com/office/drawing/2014/chart" uri="{C3380CC4-5D6E-409C-BE32-E72D297353CC}">
              <c16:uniqueId val="{00000001-8557-4B2A-B5CB-BE170BC0786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33335</c:v>
                </c:pt>
                <c:pt idx="5">
                  <c:v>36881</c:v>
                </c:pt>
                <c:pt idx="8">
                  <c:v>40626</c:v>
                </c:pt>
                <c:pt idx="11">
                  <c:v>40302</c:v>
                </c:pt>
                <c:pt idx="14">
                  <c:v>40131</c:v>
                </c:pt>
              </c:numCache>
            </c:numRef>
          </c:val>
          <c:extLst>
            <c:ext xmlns:c16="http://schemas.microsoft.com/office/drawing/2014/chart" uri="{C3380CC4-5D6E-409C-BE32-E72D297353CC}">
              <c16:uniqueId val="{00000002-8557-4B2A-B5CB-BE170BC0786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557-4B2A-B5CB-BE170BC0786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557-4B2A-B5CB-BE170BC0786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1080</c:v>
                </c:pt>
                <c:pt idx="3">
                  <c:v>1075</c:v>
                </c:pt>
                <c:pt idx="6">
                  <c:v>906</c:v>
                </c:pt>
                <c:pt idx="9">
                  <c:v>740</c:v>
                </c:pt>
                <c:pt idx="12">
                  <c:v>772</c:v>
                </c:pt>
              </c:numCache>
            </c:numRef>
          </c:val>
          <c:extLst>
            <c:ext xmlns:c16="http://schemas.microsoft.com/office/drawing/2014/chart" uri="{C3380CC4-5D6E-409C-BE32-E72D297353CC}">
              <c16:uniqueId val="{00000005-8557-4B2A-B5CB-BE170BC0786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13416</c:v>
                </c:pt>
                <c:pt idx="3">
                  <c:v>13041</c:v>
                </c:pt>
                <c:pt idx="6">
                  <c:v>13077</c:v>
                </c:pt>
                <c:pt idx="9">
                  <c:v>13360</c:v>
                </c:pt>
                <c:pt idx="12">
                  <c:v>12944</c:v>
                </c:pt>
              </c:numCache>
            </c:numRef>
          </c:val>
          <c:extLst>
            <c:ext xmlns:c16="http://schemas.microsoft.com/office/drawing/2014/chart" uri="{C3380CC4-5D6E-409C-BE32-E72D297353CC}">
              <c16:uniqueId val="{00000006-8557-4B2A-B5CB-BE170BC0786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1823</c:v>
                </c:pt>
                <c:pt idx="3">
                  <c:v>1482</c:v>
                </c:pt>
                <c:pt idx="6">
                  <c:v>1223</c:v>
                </c:pt>
                <c:pt idx="9">
                  <c:v>1474</c:v>
                </c:pt>
                <c:pt idx="12">
                  <c:v>3911</c:v>
                </c:pt>
              </c:numCache>
            </c:numRef>
          </c:val>
          <c:extLst>
            <c:ext xmlns:c16="http://schemas.microsoft.com/office/drawing/2014/chart" uri="{C3380CC4-5D6E-409C-BE32-E72D297353CC}">
              <c16:uniqueId val="{00000007-8557-4B2A-B5CB-BE170BC0786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29334</c:v>
                </c:pt>
                <c:pt idx="3">
                  <c:v>27461</c:v>
                </c:pt>
                <c:pt idx="6">
                  <c:v>25207</c:v>
                </c:pt>
                <c:pt idx="9">
                  <c:v>24862</c:v>
                </c:pt>
                <c:pt idx="12">
                  <c:v>24679</c:v>
                </c:pt>
              </c:numCache>
            </c:numRef>
          </c:val>
          <c:extLst>
            <c:ext xmlns:c16="http://schemas.microsoft.com/office/drawing/2014/chart" uri="{C3380CC4-5D6E-409C-BE32-E72D297353CC}">
              <c16:uniqueId val="{00000008-8557-4B2A-B5CB-BE170BC0786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4646</c:v>
                </c:pt>
                <c:pt idx="3">
                  <c:v>4425</c:v>
                </c:pt>
                <c:pt idx="6">
                  <c:v>3917</c:v>
                </c:pt>
                <c:pt idx="9">
                  <c:v>3245</c:v>
                </c:pt>
                <c:pt idx="12">
                  <c:v>2829</c:v>
                </c:pt>
              </c:numCache>
            </c:numRef>
          </c:val>
          <c:extLst>
            <c:ext xmlns:c16="http://schemas.microsoft.com/office/drawing/2014/chart" uri="{C3380CC4-5D6E-409C-BE32-E72D297353CC}">
              <c16:uniqueId val="{00000009-8557-4B2A-B5CB-BE170BC0786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111037</c:v>
                </c:pt>
                <c:pt idx="3">
                  <c:v>113685</c:v>
                </c:pt>
                <c:pt idx="6">
                  <c:v>112893</c:v>
                </c:pt>
                <c:pt idx="9">
                  <c:v>113794</c:v>
                </c:pt>
                <c:pt idx="12">
                  <c:v>111801</c:v>
                </c:pt>
              </c:numCache>
            </c:numRef>
          </c:val>
          <c:extLst>
            <c:ext xmlns:c16="http://schemas.microsoft.com/office/drawing/2014/chart" uri="{C3380CC4-5D6E-409C-BE32-E72D297353CC}">
              <c16:uniqueId val="{0000000A-8557-4B2A-B5CB-BE170BC0786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557-4B2A-B5CB-BE170BC0786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15499</c:v>
                </c:pt>
                <c:pt idx="1">
                  <c:v>14535</c:v>
                </c:pt>
                <c:pt idx="2">
                  <c:v>14385</c:v>
                </c:pt>
              </c:numCache>
            </c:numRef>
          </c:val>
          <c:extLst>
            <c:ext xmlns:c16="http://schemas.microsoft.com/office/drawing/2014/chart" uri="{C3380CC4-5D6E-409C-BE32-E72D297353CC}">
              <c16:uniqueId val="{00000000-23CC-4A31-956A-4789F2E4DEA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5897</c:v>
                </c:pt>
                <c:pt idx="1">
                  <c:v>6114</c:v>
                </c:pt>
                <c:pt idx="2">
                  <c:v>6764</c:v>
                </c:pt>
              </c:numCache>
            </c:numRef>
          </c:val>
          <c:extLst>
            <c:ext xmlns:c16="http://schemas.microsoft.com/office/drawing/2014/chart" uri="{C3380CC4-5D6E-409C-BE32-E72D297353CC}">
              <c16:uniqueId val="{00000001-23CC-4A31-956A-4789F2E4DEA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15541</c:v>
                </c:pt>
                <c:pt idx="1">
                  <c:v>16263</c:v>
                </c:pt>
                <c:pt idx="2">
                  <c:v>15858</c:v>
                </c:pt>
              </c:numCache>
            </c:numRef>
          </c:val>
          <c:extLst>
            <c:ext xmlns:c16="http://schemas.microsoft.com/office/drawing/2014/chart" uri="{C3380CC4-5D6E-409C-BE32-E72D297353CC}">
              <c16:uniqueId val="{00000002-23CC-4A31-956A-4789F2E4DEA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大阪府枚方市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単年度の実質公債費比率における分子の減少の要因としては、臨時財政対策債償還費の増などによる算入公債費等の増となったことや、元利償還金が減少したことが挙げられる。引き続き、地方債残高や元利償還金の動向に注視しながら計画的な市債の発行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該当無し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大阪府枚方市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将来負担比率における分子の増の要因は、充当可能財源等の減少が将来負担額の減少を上回ったことによるものである。</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充当可能財源等の減は、事業経費の財源に充てるための基金を取り崩した額が積立額を上回ったことで、充当可能基金額が減少したためである。</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また、将来負担額の減は、組合等負担等見込額は増となったものの、債務負担行為に基づく支出額や地方債の現在高が減少したためである。</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引き続き、地方債残高をはじめとした将来負担額の抑制などに努めていく。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大阪府枚方市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　財政調整基金に実質収支の黒字額の１／２を積み立てたが、減債基金を約５億円、施設保全整備基金を</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10</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億円、枚方市駅周辺再整備推進基金を３億円取り崩すなど、事業経費の財源に充てるために各基金を取り崩したため、基金残高は全体として横ばいとなった。</a:t>
          </a:r>
        </a:p>
        <a:p>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　当該年度の財政状況や、今後の財政状況の推移を踏まえて、効果的・効率的な運用ができるよう基金の適正な管理を行っていく</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a:t>
          </a: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（基金の使途）</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①枚方市駅周辺再整備推進基金・・・枚方市駅周辺の再整備に要する経費に充てるもの。</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②施設保全整備基金・・・都市基盤施設の整備や公共施設全般にわたる計画的な維持保全経費に充てるもの。</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③安心安全基金・・・安心安全施策の推進を図る事業費に充てるため。</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④職員退職手当基金・・・退職者増員時の退職手当に充てるもの。</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⑤こども夢基金・・・こどもの夢を育む教育・子育てに係る事業費に充てるもの。</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上記以外の特定目的基金については、本市の特定的な財政需要に備え、基金条例で定めるそれぞれの使途に基づき、執行するものとする。</a:t>
          </a:r>
        </a:p>
        <a:p>
          <a:endPar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今後の財政需要に対応するために、財政調整基金から積み替えたものの、事業経費の財源に充てるために各基金を取り崩したため、全体として減少となった。</a:t>
          </a:r>
        </a:p>
        <a:p>
          <a:endPar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財政状況を勘案しつつ適宜積立て・取り崩しを行い、市民生活に必要な財源を縮小させることなく事業を実施していく。</a:t>
          </a:r>
        </a:p>
        <a:p>
          <a:endPar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　実質収支の黒字額の一部や指定寄附金の積立を行ったが、他の基金への積み替えを行ったことにより２億円の減となった。</a:t>
          </a:r>
        </a:p>
        <a:p>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　経済情勢の急激な悪化による地方消費税交付金などの落ち込みや、将来の財政需要に対応するため、実質収支の黒字を維持することにより財政調整基金への積立額を確保していく。また、今後想定される事業の財源確保のため、特定目的基金への積み替えを行い、新たな行政需要への対応について適宜検討する。</a:t>
          </a:r>
        </a:p>
        <a:p>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　財政調整基金からの積替え等による積立額が取崩額を上回ったため、増加となった。　</a:t>
          </a:r>
        </a:p>
        <a:p>
          <a:endPar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　今後、計画的な投資的事業を実施するにあたり、投資的事業に係る市債残高が増加傾向となることから、減債基金を活用した繰上償還に取り組むとともに、適宜積立てについても行っていく。</a:t>
          </a:r>
        </a:p>
        <a:p>
          <a:endPar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大阪府枚方市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392,328
385,941
65.12
166,943,520
164,457,194
1,978,576
84,671,319
111,800,564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財政力指数は、前年度から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0.0</a:t>
          </a:r>
          <a:r>
            <a:rPr kumimoji="1" lang="ja-JP" altLang="en-US" sz="1300">
              <a:solidFill>
                <a:schemeClr val="tx1"/>
              </a:solidFill>
              <a:latin typeface="ＭＳ Ｐゴシック" panose="020B0600070205080204" pitchFamily="50" charset="-128"/>
              <a:ea typeface="ＭＳ Ｐゴシック" panose="020B0600070205080204" pitchFamily="50" charset="-128"/>
            </a:rPr>
            <a:t>１ポイント減となり、類似団体内平均から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0.01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ポイント低くなった。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今後も人口減少や少子高齢化の進展により、市税収入の増加は見込めない状況であり、社会保障費などの増加が予測されることから、行財政改革プラン</a:t>
          </a:r>
          <a:r>
            <a:rPr kumimoji="1" lang="en-US" altLang="ja-JP" sz="1300">
              <a:solidFill>
                <a:schemeClr val="tx1"/>
              </a:solidFill>
              <a:latin typeface="ＭＳ Ｐゴシック" panose="020B0600070205080204" pitchFamily="50" charset="-128"/>
              <a:ea typeface="ＭＳ Ｐゴシック" panose="020B0600070205080204" pitchFamily="50" charset="-128"/>
            </a:rPr>
            <a:t>2024</a:t>
          </a:r>
          <a:r>
            <a:rPr kumimoji="1" lang="ja-JP" altLang="en-US" sz="1300">
              <a:solidFill>
                <a:schemeClr val="tx1"/>
              </a:solidFill>
              <a:latin typeface="ＭＳ Ｐゴシック" panose="020B0600070205080204" pitchFamily="50" charset="-128"/>
              <a:ea typeface="ＭＳ Ｐゴシック" panose="020B0600070205080204" pitchFamily="50" charset="-128"/>
            </a:rPr>
            <a:t>に掲げた自主財源の確保や受益者負担の適正化、事務事業等の見直し・最適化などに取り組むことで一定水準を維持できるよう努めていく。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105228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05978"/>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20155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105228</xdr:rowOff>
    </xdr:from>
    <xdr:to>
      <xdr:col>24</xdr:col>
      <xdr:colOff>12700</xdr:colOff>
      <xdr:row>35</xdr:row>
      <xdr:rowOff>105228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25400</xdr:rowOff>
    </xdr:from>
    <xdr:to>
      <xdr:col>23</xdr:col>
      <xdr:colOff>133350</xdr:colOff>
      <xdr:row>42</xdr:row>
      <xdr:rowOff>42635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22630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162577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8165</xdr:rowOff>
    </xdr:from>
    <xdr:to>
      <xdr:col>19</xdr:col>
      <xdr:colOff>133350</xdr:colOff>
      <xdr:row>42</xdr:row>
      <xdr:rowOff>25400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20906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162378</xdr:rowOff>
    </xdr:from>
    <xdr:to>
      <xdr:col>15</xdr:col>
      <xdr:colOff>82550</xdr:colOff>
      <xdr:row>42</xdr:row>
      <xdr:rowOff>8165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918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127907</xdr:rowOff>
    </xdr:from>
    <xdr:to>
      <xdr:col>11</xdr:col>
      <xdr:colOff>31750</xdr:colOff>
      <xdr:row>41</xdr:row>
      <xdr:rowOff>162378</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573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135362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16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146050</xdr:rowOff>
    </xdr:from>
    <xdr:to>
      <xdr:col>19</xdr:col>
      <xdr:colOff>184150</xdr:colOff>
      <xdr:row>42</xdr:row>
      <xdr:rowOff>76200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128815</xdr:rowOff>
    </xdr:from>
    <xdr:to>
      <xdr:col>15</xdr:col>
      <xdr:colOff>133350</xdr:colOff>
      <xdr:row>42</xdr:row>
      <xdr:rowOff>58965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111578</xdr:rowOff>
    </xdr:from>
    <xdr:to>
      <xdr:col>11</xdr:col>
      <xdr:colOff>82550</xdr:colOff>
      <xdr:row>42</xdr:row>
      <xdr:rowOff>41728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17434</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経常収支比率は、前年度比で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ポイント増となった。要因としては、算定の分母となる歳入は、地方交付税等で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5,200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万円増加となったが、分子となる歳出は人件費・物件費や扶助費等の増により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3,900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万円増加し、分母より分子の増加が大きいことによるものである。今後については、歳入で経常一般財源の増加が見込めず、歳出でも扶助費などの伸びが継続する見込みであることから、行財政改革プラン</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2024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に掲げた自主財源の確保や受益者負担の適正化、事務事業等の見直し・最適化などに取り組むことで一定水準を維持できるよう努めていく。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76200</xdr:rowOff>
    </xdr:from>
    <xdr:to>
      <xdr:col>23</xdr:col>
      <xdr:colOff>133350</xdr:colOff>
      <xdr:row>67</xdr:row>
      <xdr:rowOff>152400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9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124477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152400</xdr:rowOff>
    </xdr:from>
    <xdr:to>
      <xdr:col>24</xdr:col>
      <xdr:colOff>12700</xdr:colOff>
      <xdr:row>67</xdr:row>
      <xdr:rowOff>152400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3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162577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76200</xdr:rowOff>
    </xdr:from>
    <xdr:to>
      <xdr:col>24</xdr:col>
      <xdr:colOff>12700</xdr:colOff>
      <xdr:row>59</xdr:row>
      <xdr:rowOff>76200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67</xdr:row>
      <xdr:rowOff>15663</xdr:rowOff>
    </xdr:from>
    <xdr:to>
      <xdr:col>23</xdr:col>
      <xdr:colOff>133350</xdr:colOff>
      <xdr:row>67</xdr:row>
      <xdr:rowOff>67945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502813"/>
          <a:ext cx="8382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147337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120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94615</xdr:rowOff>
    </xdr:from>
    <xdr:to>
      <xdr:col>19</xdr:col>
      <xdr:colOff>133350</xdr:colOff>
      <xdr:row>67</xdr:row>
      <xdr:rowOff>15663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410315"/>
          <a:ext cx="889000" cy="9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122767</xdr:rowOff>
    </xdr:from>
    <xdr:to>
      <xdr:col>19</xdr:col>
      <xdr:colOff>184150</xdr:colOff>
      <xdr:row>66</xdr:row>
      <xdr:rowOff>52917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63094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0358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145415</xdr:rowOff>
    </xdr:from>
    <xdr:to>
      <xdr:col>15</xdr:col>
      <xdr:colOff>82550</xdr:colOff>
      <xdr:row>66</xdr:row>
      <xdr:rowOff>94615</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128966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82550</xdr:rowOff>
    </xdr:from>
    <xdr:to>
      <xdr:col>15</xdr:col>
      <xdr:colOff>133350</xdr:colOff>
      <xdr:row>66</xdr:row>
      <xdr:rowOff>12700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22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22877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9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145415</xdr:rowOff>
    </xdr:from>
    <xdr:to>
      <xdr:col>11</xdr:col>
      <xdr:colOff>31750</xdr:colOff>
      <xdr:row>66</xdr:row>
      <xdr:rowOff>110702</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289665"/>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121285</xdr:rowOff>
    </xdr:from>
    <xdr:to>
      <xdr:col>11</xdr:col>
      <xdr:colOff>82550</xdr:colOff>
      <xdr:row>65</xdr:row>
      <xdr:rowOff>51435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61612</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6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110702</xdr:rowOff>
    </xdr:from>
    <xdr:to>
      <xdr:col>7</xdr:col>
      <xdr:colOff>31750</xdr:colOff>
      <xdr:row>66</xdr:row>
      <xdr:rowOff>40852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25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51029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23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67</xdr:row>
      <xdr:rowOff>17145</xdr:rowOff>
    </xdr:from>
    <xdr:to>
      <xdr:col>23</xdr:col>
      <xdr:colOff>184150</xdr:colOff>
      <xdr:row>67</xdr:row>
      <xdr:rowOff>118745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50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84472</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400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136313</xdr:rowOff>
    </xdr:from>
    <xdr:to>
      <xdr:col>19</xdr:col>
      <xdr:colOff>184150</xdr:colOff>
      <xdr:row>67</xdr:row>
      <xdr:rowOff>66463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45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51240</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538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43815</xdr:rowOff>
    </xdr:from>
    <xdr:to>
      <xdr:col>15</xdr:col>
      <xdr:colOff>133350</xdr:colOff>
      <xdr:row>66</xdr:row>
      <xdr:rowOff>145415</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35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130192</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445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94615</xdr:rowOff>
    </xdr:from>
    <xdr:to>
      <xdr:col>11</xdr:col>
      <xdr:colOff>82550</xdr:colOff>
      <xdr:row>66</xdr:row>
      <xdr:rowOff>24765</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23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9542</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325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59902</xdr:rowOff>
    </xdr:from>
    <xdr:to>
      <xdr:col>7</xdr:col>
      <xdr:colOff>31750</xdr:colOff>
      <xdr:row>66</xdr:row>
      <xdr:rowOff>161502</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375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146279</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461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[109,481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人口</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人当たりの人件費・物件費等決算額について、人件費は退職手当や人事院勧告に伴う増、物件費は予防接種実施経費の増などにより、前年度比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3,084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円の増となったものの、類似団体内平均値は下回る結果となっている。今後についても、職員定数基本方針に基づく総人件費の適正化や行財政改革プラン</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2024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に掲げた事務事業等の見直し・最適化などに取り組んでいく。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91081</xdr:rowOff>
    </xdr:from>
    <xdr:to>
      <xdr:col>23</xdr:col>
      <xdr:colOff>133350</xdr:colOff>
      <xdr:row>89</xdr:row>
      <xdr:rowOff>163415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7081"/>
          <a:ext cx="0" cy="16153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135492</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9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163415</xdr:rowOff>
    </xdr:from>
    <xdr:to>
      <xdr:col>24</xdr:col>
      <xdr:colOff>12700</xdr:colOff>
      <xdr:row>89</xdr:row>
      <xdr:rowOff>163415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422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6008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50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91081</xdr:rowOff>
    </xdr:from>
    <xdr:to>
      <xdr:col>24</xdr:col>
      <xdr:colOff>12700</xdr:colOff>
      <xdr:row>80</xdr:row>
      <xdr:rowOff>91081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41850</xdr:rowOff>
    </xdr:from>
    <xdr:to>
      <xdr:col>23</xdr:col>
      <xdr:colOff>133350</xdr:colOff>
      <xdr:row>81</xdr:row>
      <xdr:rowOff>103863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929300"/>
          <a:ext cx="838200" cy="62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31235</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433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59158</xdr:rowOff>
    </xdr:from>
    <xdr:to>
      <xdr:col>23</xdr:col>
      <xdr:colOff>184150</xdr:colOff>
      <xdr:row>84</xdr:row>
      <xdr:rowOff>160758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41850</xdr:rowOff>
    </xdr:from>
    <xdr:to>
      <xdr:col>19</xdr:col>
      <xdr:colOff>133350</xdr:colOff>
      <xdr:row>81</xdr:row>
      <xdr:rowOff>125561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3929300"/>
          <a:ext cx="889000" cy="83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85123</xdr:rowOff>
    </xdr:from>
    <xdr:to>
      <xdr:col>19</xdr:col>
      <xdr:colOff>184150</xdr:colOff>
      <xdr:row>84</xdr:row>
      <xdr:rowOff>15273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50</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4018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96141</xdr:rowOff>
    </xdr:from>
    <xdr:to>
      <xdr:col>15</xdr:col>
      <xdr:colOff>82550</xdr:colOff>
      <xdr:row>81</xdr:row>
      <xdr:rowOff>125561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983591"/>
          <a:ext cx="889000" cy="29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164009</xdr:rowOff>
    </xdr:from>
    <xdr:to>
      <xdr:col>15</xdr:col>
      <xdr:colOff>133350</xdr:colOff>
      <xdr:row>84</xdr:row>
      <xdr:rowOff>94159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78936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480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79</xdr:row>
      <xdr:rowOff>168244</xdr:rowOff>
    </xdr:from>
    <xdr:to>
      <xdr:col>11</xdr:col>
      <xdr:colOff>31750</xdr:colOff>
      <xdr:row>81</xdr:row>
      <xdr:rowOff>96141</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712794"/>
          <a:ext cx="889000" cy="270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70224</xdr:rowOff>
    </xdr:from>
    <xdr:to>
      <xdr:col>11</xdr:col>
      <xdr:colOff>82550</xdr:colOff>
      <xdr:row>84</xdr:row>
      <xdr:rowOff>374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156601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8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80787</xdr:rowOff>
    </xdr:from>
    <xdr:to>
      <xdr:col>7</xdr:col>
      <xdr:colOff>31750</xdr:colOff>
      <xdr:row>83</xdr:row>
      <xdr:rowOff>10937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167164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53063</xdr:rowOff>
    </xdr:from>
    <xdr:to>
      <xdr:col>23</xdr:col>
      <xdr:colOff>184150</xdr:colOff>
      <xdr:row>81</xdr:row>
      <xdr:rowOff>154663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940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69590</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78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162500</xdr:rowOff>
    </xdr:from>
    <xdr:to>
      <xdr:col>19</xdr:col>
      <xdr:colOff>184150</xdr:colOff>
      <xdr:row>81</xdr:row>
      <xdr:rowOff>92650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87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102827</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647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74761</xdr:rowOff>
    </xdr:from>
    <xdr:to>
      <xdr:col>15</xdr:col>
      <xdr:colOff>133350</xdr:colOff>
      <xdr:row>82</xdr:row>
      <xdr:rowOff>4911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962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15088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731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45341</xdr:rowOff>
    </xdr:from>
    <xdr:to>
      <xdr:col>11</xdr:col>
      <xdr:colOff>82550</xdr:colOff>
      <xdr:row>81</xdr:row>
      <xdr:rowOff>146941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3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157118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70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117444</xdr:rowOff>
    </xdr:from>
    <xdr:to>
      <xdr:col>7</xdr:col>
      <xdr:colOff>31750</xdr:colOff>
      <xdr:row>80</xdr:row>
      <xdr:rowOff>47594</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66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57771</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430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ラスパイレス指数は、前年度と同様の値となっている。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給与水準については、今後も引き続き、国や他の自治体及び民間事業所等との均衡を図り、適正化に努めていく。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54769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96181"/>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26846</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54769</xdr:rowOff>
    </xdr:from>
    <xdr:to>
      <xdr:col>81</xdr:col>
      <xdr:colOff>133350</xdr:colOff>
      <xdr:row>89</xdr:row>
      <xdr:rowOff>54769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3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46831</xdr:rowOff>
    </xdr:from>
    <xdr:to>
      <xdr:col>81</xdr:col>
      <xdr:colOff>44450</xdr:colOff>
      <xdr:row>85</xdr:row>
      <xdr:rowOff>46831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6179800" y="1462008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134002</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707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161925</xdr:rowOff>
    </xdr:from>
    <xdr:to>
      <xdr:col>81</xdr:col>
      <xdr:colOff>95250</xdr:colOff>
      <xdr:row>86</xdr:row>
      <xdr:rowOff>92075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31750</xdr:rowOff>
    </xdr:from>
    <xdr:to>
      <xdr:col>77</xdr:col>
      <xdr:colOff>44450</xdr:colOff>
      <xdr:row>85</xdr:row>
      <xdr:rowOff>46831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5290800" y="14605000"/>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161925</xdr:rowOff>
    </xdr:from>
    <xdr:to>
      <xdr:col>77</xdr:col>
      <xdr:colOff>95250</xdr:colOff>
      <xdr:row>86</xdr:row>
      <xdr:rowOff>92075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76852</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82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31750</xdr:rowOff>
    </xdr:from>
    <xdr:to>
      <xdr:col>72</xdr:col>
      <xdr:colOff>203200</xdr:colOff>
      <xdr:row>85</xdr:row>
      <xdr:rowOff>61913</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4401800" y="14605000"/>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20638</xdr:rowOff>
    </xdr:from>
    <xdr:to>
      <xdr:col>73</xdr:col>
      <xdr:colOff>44450</xdr:colOff>
      <xdr:row>86</xdr:row>
      <xdr:rowOff>122238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107015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85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61913</xdr:rowOff>
    </xdr:from>
    <xdr:to>
      <xdr:col>68</xdr:col>
      <xdr:colOff>152400</xdr:colOff>
      <xdr:row>85</xdr:row>
      <xdr:rowOff>122238</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flipV="1">
          <a:off x="13512800" y="1463516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65881</xdr:rowOff>
    </xdr:from>
    <xdr:to>
      <xdr:col>68</xdr:col>
      <xdr:colOff>203200</xdr:colOff>
      <xdr:row>86</xdr:row>
      <xdr:rowOff>167481</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81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152258</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896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96044</xdr:rowOff>
    </xdr:from>
    <xdr:to>
      <xdr:col>64</xdr:col>
      <xdr:colOff>152400</xdr:colOff>
      <xdr:row>87</xdr:row>
      <xdr:rowOff>26194</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84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10971</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927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167481</xdr:rowOff>
    </xdr:from>
    <xdr:to>
      <xdr:col>81</xdr:col>
      <xdr:colOff>95250</xdr:colOff>
      <xdr:row>85</xdr:row>
      <xdr:rowOff>97631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569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12558</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414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167481</xdr:rowOff>
    </xdr:from>
    <xdr:to>
      <xdr:col>77</xdr:col>
      <xdr:colOff>95250</xdr:colOff>
      <xdr:row>85</xdr:row>
      <xdr:rowOff>97631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569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107808</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43381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152400</xdr:rowOff>
    </xdr:from>
    <xdr:to>
      <xdr:col>73</xdr:col>
      <xdr:colOff>44450</xdr:colOff>
      <xdr:row>85</xdr:row>
      <xdr:rowOff>82550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11113</xdr:rowOff>
    </xdr:from>
    <xdr:to>
      <xdr:col>68</xdr:col>
      <xdr:colOff>203200</xdr:colOff>
      <xdr:row>85</xdr:row>
      <xdr:rowOff>112713</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58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122890</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4353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71438</xdr:rowOff>
    </xdr:from>
    <xdr:to>
      <xdr:col>64</xdr:col>
      <xdr:colOff>152400</xdr:colOff>
      <xdr:row>86</xdr:row>
      <xdr:rowOff>1588</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64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11765</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441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職員数については、ごみ収集業務体制の見直しや、保育所の民営化により前年度比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16</a:t>
          </a:r>
          <a:r>
            <a:rPr kumimoji="1" lang="ja-JP" altLang="en-US" sz="1300">
              <a:solidFill>
                <a:schemeClr val="tx1"/>
              </a:solidFill>
              <a:latin typeface="ＭＳ Ｐゴシック" panose="020B0600070205080204" pitchFamily="50" charset="-128"/>
              <a:ea typeface="ＭＳ Ｐゴシック" panose="020B0600070205080204" pitchFamily="50" charset="-128"/>
            </a:rPr>
            <a:t>人減となった。今後も枚方市職員定数基本方針に基づき、職員数と総人件費の適正化を図っていく。</a:t>
          </a: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00000000-0008-0000-0300-00004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108857</xdr:rowOff>
    </xdr:from>
    <xdr:to>
      <xdr:col>81</xdr:col>
      <xdr:colOff>44450</xdr:colOff>
      <xdr:row>66</xdr:row>
      <xdr:rowOff>85997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7018000" y="988150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58074</xdr:rowOff>
    </xdr:from>
    <xdr:ext cx="762000" cy="259045"/>
    <xdr:sp macro="" textlink="">
      <xdr:nvSpPr>
        <xdr:cNvPr id="324" name="定員管理の状況最小値テキスト">
          <a:extLst>
            <a:ext uri="{FF2B5EF4-FFF2-40B4-BE49-F238E27FC236}">
              <a16:creationId xmlns:a16="http://schemas.microsoft.com/office/drawing/2014/main" id="{00000000-0008-0000-0300-000044010000}"/>
            </a:ext>
          </a:extLst>
        </xdr:cNvPr>
        <xdr:cNvSpPr txBox="1"/>
      </xdr:nvSpPr>
      <xdr:spPr>
        <a:xfrm>
          <a:off x="17106900" y="1137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85997</xdr:rowOff>
    </xdr:from>
    <xdr:to>
      <xdr:col>81</xdr:col>
      <xdr:colOff>133350</xdr:colOff>
      <xdr:row>66</xdr:row>
      <xdr:rowOff>85997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140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23784</xdr:rowOff>
    </xdr:from>
    <xdr:ext cx="762000" cy="259045"/>
    <xdr:sp macro="" textlink="">
      <xdr:nvSpPr>
        <xdr:cNvPr id="326" name="定員管理の状況最大値テキスト">
          <a:extLst>
            <a:ext uri="{FF2B5EF4-FFF2-40B4-BE49-F238E27FC236}">
              <a16:creationId xmlns:a16="http://schemas.microsoft.com/office/drawing/2014/main" id="{00000000-0008-0000-0300-000046010000}"/>
            </a:ext>
          </a:extLst>
        </xdr:cNvPr>
        <xdr:cNvSpPr txBox="1"/>
      </xdr:nvSpPr>
      <xdr:spPr>
        <a:xfrm>
          <a:off x="17106900" y="962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108857</xdr:rowOff>
    </xdr:from>
    <xdr:to>
      <xdr:col>81</xdr:col>
      <xdr:colOff>133350</xdr:colOff>
      <xdr:row>57</xdr:row>
      <xdr:rowOff>108857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6929100" y="988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78740</xdr:rowOff>
    </xdr:from>
    <xdr:to>
      <xdr:col>81</xdr:col>
      <xdr:colOff>44450</xdr:colOff>
      <xdr:row>58</xdr:row>
      <xdr:rowOff>82187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6179800" y="10022840"/>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115587</xdr:rowOff>
    </xdr:from>
    <xdr:ext cx="762000" cy="259045"/>
    <xdr:sp macro="" textlink="">
      <xdr:nvSpPr>
        <xdr:cNvPr id="329" name="定員管理の状況平均値テキスト">
          <a:extLst>
            <a:ext uri="{FF2B5EF4-FFF2-40B4-BE49-F238E27FC236}">
              <a16:creationId xmlns:a16="http://schemas.microsoft.com/office/drawing/2014/main" id="{00000000-0008-0000-0300-000049010000}"/>
            </a:ext>
          </a:extLst>
        </xdr:cNvPr>
        <xdr:cNvSpPr txBox="1"/>
      </xdr:nvSpPr>
      <xdr:spPr>
        <a:xfrm>
          <a:off x="17106900" y="10402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967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82187</xdr:rowOff>
    </xdr:from>
    <xdr:to>
      <xdr:col>77</xdr:col>
      <xdr:colOff>44450</xdr:colOff>
      <xdr:row>58</xdr:row>
      <xdr:rowOff>92528</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5290800" y="10026287"/>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34307</xdr:rowOff>
    </xdr:from>
    <xdr:ext cx="7366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798800" y="10492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92528</xdr:rowOff>
    </xdr:from>
    <xdr:to>
      <xdr:col>72</xdr:col>
      <xdr:colOff>203200</xdr:colOff>
      <xdr:row>58</xdr:row>
      <xdr:rowOff>137341</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flipV="1">
          <a:off x="14401800" y="10036628"/>
          <a:ext cx="889000" cy="4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13624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47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127000</xdr:rowOff>
    </xdr:from>
    <xdr:to>
      <xdr:col>68</xdr:col>
      <xdr:colOff>152400</xdr:colOff>
      <xdr:row>58</xdr:row>
      <xdr:rowOff>137341</xdr:rowOff>
    </xdr:to>
    <xdr:cxnSp macro="">
      <xdr:nvCxnSpPr>
        <xdr:cNvPr id="337" name="直線コネクタ 336">
          <a:extLst>
            <a:ext uri="{FF2B5EF4-FFF2-40B4-BE49-F238E27FC236}">
              <a16:creationId xmlns:a16="http://schemas.microsoft.com/office/drawing/2014/main" id="{00000000-0008-0000-0300-000051010000}"/>
            </a:ext>
          </a:extLst>
        </xdr:cNvPr>
        <xdr:cNvCxnSpPr/>
      </xdr:nvCxnSpPr>
      <xdr:spPr>
        <a:xfrm>
          <a:off x="13512800" y="10071100"/>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81462</xdr:rowOff>
    </xdr:from>
    <xdr:to>
      <xdr:col>68</xdr:col>
      <xdr:colOff>203200</xdr:colOff>
      <xdr:row>61</xdr:row>
      <xdr:rowOff>11612</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43510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167839</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45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154050</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27940</xdr:rowOff>
    </xdr:from>
    <xdr:to>
      <xdr:col>81</xdr:col>
      <xdr:colOff>95250</xdr:colOff>
      <xdr:row>58</xdr:row>
      <xdr:rowOff>129540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967200" y="997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44467</xdr:rowOff>
    </xdr:from>
    <xdr:ext cx="762000" cy="259045"/>
    <xdr:sp macro="" textlink="">
      <xdr:nvSpPr>
        <xdr:cNvPr id="348" name="定員管理の状況該当値テキスト">
          <a:extLst>
            <a:ext uri="{FF2B5EF4-FFF2-40B4-BE49-F238E27FC236}">
              <a16:creationId xmlns:a16="http://schemas.microsoft.com/office/drawing/2014/main" id="{00000000-0008-0000-0300-00005C010000}"/>
            </a:ext>
          </a:extLst>
        </xdr:cNvPr>
        <xdr:cNvSpPr txBox="1"/>
      </xdr:nvSpPr>
      <xdr:spPr>
        <a:xfrm>
          <a:off x="171069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31387</xdr:rowOff>
    </xdr:from>
    <xdr:to>
      <xdr:col>77</xdr:col>
      <xdr:colOff>95250</xdr:colOff>
      <xdr:row>58</xdr:row>
      <xdr:rowOff>132987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6129000" y="9975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56</xdr:row>
      <xdr:rowOff>143164</xdr:rowOff>
    </xdr:from>
    <xdr:ext cx="7366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798800" y="9744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41728</xdr:rowOff>
    </xdr:from>
    <xdr:to>
      <xdr:col>73</xdr:col>
      <xdr:colOff>44450</xdr:colOff>
      <xdr:row>58</xdr:row>
      <xdr:rowOff>143328</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5240000" y="9985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56</xdr:row>
      <xdr:rowOff>153505</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909800" y="9754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86541</xdr:rowOff>
    </xdr:from>
    <xdr:to>
      <xdr:col>68</xdr:col>
      <xdr:colOff>203200</xdr:colOff>
      <xdr:row>59</xdr:row>
      <xdr:rowOff>16691</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4351000" y="1003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26868</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4020800" y="9799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76200</xdr:rowOff>
    </xdr:from>
    <xdr:to>
      <xdr:col>64</xdr:col>
      <xdr:colOff>152400</xdr:colOff>
      <xdr:row>59</xdr:row>
      <xdr:rowOff>6350</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3462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16527</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131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実質公債費比率は、類似団体内平均値との比較においては前年度に引き続き下回り、前年度から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ポイント増の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単年度の実質公債費比率は、分母は増となったものの、分子が減少したことにより、前年度と比較し約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ポイントの減となっている。分母の増の要因としては、標準税収入額等が増となったことにより、分子の減少の要因としては、元利償還金が減となったことによる。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引き続き、計画的な普通建設事業に取り組むことで公債費の抑制に努めていく。</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44</xdr:row>
      <xdr:rowOff>52494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7018000" y="6365663"/>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24571</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52494</xdr:rowOff>
    </xdr:from>
    <xdr:to>
      <xdr:col>81</xdr:col>
      <xdr:colOff>133350</xdr:colOff>
      <xdr:row>44</xdr:row>
      <xdr:rowOff>52494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16933</xdr:rowOff>
    </xdr:from>
    <xdr:to>
      <xdr:col>81</xdr:col>
      <xdr:colOff>44450</xdr:colOff>
      <xdr:row>39</xdr:row>
      <xdr:rowOff>49106</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6179800" y="6703483"/>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115994</xdr:rowOff>
    </xdr:from>
    <xdr:to>
      <xdr:col>77</xdr:col>
      <xdr:colOff>44450</xdr:colOff>
      <xdr:row>39</xdr:row>
      <xdr:rowOff>16933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5290800" y="6631094"/>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67733</xdr:rowOff>
    </xdr:from>
    <xdr:to>
      <xdr:col>72</xdr:col>
      <xdr:colOff>203200</xdr:colOff>
      <xdr:row>38</xdr:row>
      <xdr:rowOff>115994</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4401800" y="6582833"/>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35560</xdr:rowOff>
    </xdr:from>
    <xdr:to>
      <xdr:col>68</xdr:col>
      <xdr:colOff>152400</xdr:colOff>
      <xdr:row>38</xdr:row>
      <xdr:rowOff>67733</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a:off x="13512800" y="655066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7214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3462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23300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169756</xdr:rowOff>
    </xdr:from>
    <xdr:to>
      <xdr:col>81</xdr:col>
      <xdr:colOff>95250</xdr:colOff>
      <xdr:row>39</xdr:row>
      <xdr:rowOff>99906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967200" y="668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14833</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7106900" y="652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137583</xdr:rowOff>
    </xdr:from>
    <xdr:to>
      <xdr:col>77</xdr:col>
      <xdr:colOff>95250</xdr:colOff>
      <xdr:row>39</xdr:row>
      <xdr:rowOff>67733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129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77910</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798800" y="64215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65194</xdr:rowOff>
    </xdr:from>
    <xdr:to>
      <xdr:col>73</xdr:col>
      <xdr:colOff>44450</xdr:colOff>
      <xdr:row>38</xdr:row>
      <xdr:rowOff>166794</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5240000" y="658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5520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909800" y="6349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16933</xdr:rowOff>
    </xdr:from>
    <xdr:to>
      <xdr:col>68</xdr:col>
      <xdr:colOff>203200</xdr:colOff>
      <xdr:row>38</xdr:row>
      <xdr:rowOff>118533</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4351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128710</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020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156210</xdr:rowOff>
    </xdr:from>
    <xdr:to>
      <xdr:col>64</xdr:col>
      <xdr:colOff>152400</xdr:colOff>
      <xdr:row>38</xdr:row>
      <xdr:rowOff>86360</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3462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96537</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131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将来負担額は、枚方市駅周辺地区市街地再開発事業に係る市債の発行額の減少等による地方債現在高の減少や、退職手当の支給対象者の減少に伴う退職手当負担見込額の減少などにより、前年度から減少した。充当可能財源等については、財政調整基金や施設保全整備基金の残高が減となったことなどにより、充当可能基金額が減少した結果、将来負担率は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6.5</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ポイント増となった。なお、将来負担比率の算定では、充当可能財源等が将来負担額を上回り「</a:t>
          </a:r>
          <a:r>
            <a:rPr kumimoji="1" lang="en-US" altLang="ja-JP" sz="1300">
              <a:solidFill>
                <a:schemeClr val="tx1"/>
              </a:solidFill>
              <a:latin typeface="ＭＳ Ｐゴシック" panose="020B0600070205080204" pitchFamily="50" charset="-128"/>
              <a:ea typeface="ＭＳ Ｐゴシック" panose="020B0600070205080204" pitchFamily="50" charset="-128"/>
            </a:rPr>
            <a:t>-</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」となっている。引き続き、地方債残高をはじめとする将来負担額の抑制に努めていく。</a:t>
          </a: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132300</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532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160223</xdr:rowOff>
    </xdr:from>
    <xdr:to>
      <xdr:col>81</xdr:col>
      <xdr:colOff>95250</xdr:colOff>
      <xdr:row>15</xdr:row>
      <xdr:rowOff>90373</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56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165049</xdr:rowOff>
    </xdr:from>
    <xdr:to>
      <xdr:col>77</xdr:col>
      <xdr:colOff>95250</xdr:colOff>
      <xdr:row>15</xdr:row>
      <xdr:rowOff>95199</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105376</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334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4216</xdr:rowOff>
    </xdr:from>
    <xdr:to>
      <xdr:col>73</xdr:col>
      <xdr:colOff>44450</xdr:colOff>
      <xdr:row>15</xdr:row>
      <xdr:rowOff>105816</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115993</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34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54407</xdr:rowOff>
    </xdr:from>
    <xdr:to>
      <xdr:col>68</xdr:col>
      <xdr:colOff>203200</xdr:colOff>
      <xdr:row>15</xdr:row>
      <xdr:rowOff>156007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166184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132588</xdr:rowOff>
    </xdr:from>
    <xdr:to>
      <xdr:col>64</xdr:col>
      <xdr:colOff>152400</xdr:colOff>
      <xdr:row>16</xdr:row>
      <xdr:rowOff>62738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72915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大阪府枚方市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392,328
385,941
65.12
166,943,520
164,457,194
1,978,576
84,671,319
111,800,564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経常収支比率における人件費の割合は、類似団体内平均値を</a:t>
          </a:r>
          <a:r>
            <a:rPr kumimoji="1" lang="en-US" altLang="ja-JP" sz="1300">
              <a:solidFill>
                <a:schemeClr val="tx1"/>
              </a:solidFill>
              <a:latin typeface="ＭＳ Ｐゴシック" panose="020B0600070205080204" pitchFamily="50" charset="-128"/>
              <a:ea typeface="ＭＳ Ｐゴシック" panose="020B0600070205080204" pitchFamily="50" charset="-128"/>
            </a:rPr>
            <a:t>2.1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ポイント下回っており、前年度からは</a:t>
          </a:r>
          <a:r>
            <a:rPr kumimoji="1" lang="en-US" altLang="ja-JP" sz="1300">
              <a:solidFill>
                <a:schemeClr val="tx1"/>
              </a:solidFill>
              <a:latin typeface="ＭＳ Ｐゴシック" panose="020B0600070205080204" pitchFamily="50" charset="-128"/>
              <a:ea typeface="ＭＳ Ｐゴシック" panose="020B0600070205080204" pitchFamily="50" charset="-128"/>
            </a:rPr>
            <a:t>1.6</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ポイントの増となっている。これは、退職手当や人事院勧告に伴う増などにより割合が増加したものである。今後も職員定数基本方針に基づく総人件費の適正化に努めていく。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107950</xdr:rowOff>
    </xdr:from>
    <xdr:to>
      <xdr:col>24</xdr:col>
      <xdr:colOff>25400</xdr:colOff>
      <xdr:row>36</xdr:row>
      <xdr:rowOff>58420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10870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107950</xdr:rowOff>
    </xdr:from>
    <xdr:to>
      <xdr:col>19</xdr:col>
      <xdr:colOff>187325</xdr:colOff>
      <xdr:row>35</xdr:row>
      <xdr:rowOff>153670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087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162577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153670</xdr:rowOff>
    </xdr:from>
    <xdr:to>
      <xdr:col>15</xdr:col>
      <xdr:colOff>98425</xdr:colOff>
      <xdr:row>36</xdr:row>
      <xdr:rowOff>5080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54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29227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5080</xdr:rowOff>
    </xdr:from>
    <xdr:to>
      <xdr:col>11</xdr:col>
      <xdr:colOff>9525</xdr:colOff>
      <xdr:row>36</xdr:row>
      <xdr:rowOff>134620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7728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90187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xdr:rowOff>
    </xdr:from>
    <xdr:to>
      <xdr:col>24</xdr:col>
      <xdr:colOff>76200</xdr:colOff>
      <xdr:row>36</xdr:row>
      <xdr:rowOff>109220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24147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57150</xdr:rowOff>
    </xdr:from>
    <xdr:to>
      <xdr:col>20</xdr:col>
      <xdr:colOff>38100</xdr:colOff>
      <xdr:row>35</xdr:row>
      <xdr:rowOff>158750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168927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2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102870</xdr:rowOff>
    </xdr:from>
    <xdr:to>
      <xdr:col>15</xdr:col>
      <xdr:colOff>149225</xdr:colOff>
      <xdr:row>36</xdr:row>
      <xdr:rowOff>33020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43197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125730</xdr:rowOff>
    </xdr:from>
    <xdr:to>
      <xdr:col>11</xdr:col>
      <xdr:colOff>60325</xdr:colOff>
      <xdr:row>36</xdr:row>
      <xdr:rowOff>55880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66057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83820</xdr:rowOff>
    </xdr:from>
    <xdr:to>
      <xdr:col>6</xdr:col>
      <xdr:colOff>171450</xdr:colOff>
      <xdr:row>37</xdr:row>
      <xdr:rowOff>13970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24147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経常収支比率における物件費の割合は、類似団体内平均値を</a:t>
          </a:r>
          <a:r>
            <a:rPr kumimoji="1" lang="en-US" altLang="ja-JP" sz="1300">
              <a:solidFill>
                <a:schemeClr val="tx1"/>
              </a:solidFill>
              <a:latin typeface="ＭＳ Ｐゴシック" panose="020B0600070205080204" pitchFamily="50" charset="-128"/>
              <a:ea typeface="ＭＳ Ｐゴシック" panose="020B0600070205080204" pitchFamily="50" charset="-128"/>
            </a:rPr>
            <a:t>0.8</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ポイント下回っているが、前年度から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0.3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ポイントの増となっている。引き続き、行財政改革プラン</a:t>
          </a:r>
          <a:r>
            <a:rPr kumimoji="1" lang="en-US" altLang="ja-JP" sz="1300">
              <a:solidFill>
                <a:schemeClr val="tx1"/>
              </a:solidFill>
              <a:latin typeface="ＭＳ Ｐゴシック" panose="020B0600070205080204" pitchFamily="50" charset="-128"/>
              <a:ea typeface="ＭＳ Ｐゴシック" panose="020B0600070205080204" pitchFamily="50" charset="-128"/>
            </a:rPr>
            <a:t>2024</a:t>
          </a:r>
          <a:r>
            <a:rPr kumimoji="1" lang="ja-JP" altLang="en-US" sz="1300">
              <a:solidFill>
                <a:schemeClr val="tx1"/>
              </a:solidFill>
              <a:latin typeface="ＭＳ Ｐゴシック" panose="020B0600070205080204" pitchFamily="50" charset="-128"/>
              <a:ea typeface="ＭＳ Ｐゴシック" panose="020B0600070205080204" pitchFamily="50" charset="-128"/>
            </a:rPr>
            <a:t>に掲げた事務事業等の見直し・最適化に取り組んでいく。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87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69850</xdr:rowOff>
    </xdr:from>
    <xdr:to>
      <xdr:col>82</xdr:col>
      <xdr:colOff>107950</xdr:colOff>
      <xdr:row>17</xdr:row>
      <xdr:rowOff>92710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9845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74947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8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62230</xdr:rowOff>
    </xdr:from>
    <xdr:to>
      <xdr:col>78</xdr:col>
      <xdr:colOff>69850</xdr:colOff>
      <xdr:row>17</xdr:row>
      <xdr:rowOff>69850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9768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1270</xdr:rowOff>
    </xdr:from>
    <xdr:to>
      <xdr:col>73</xdr:col>
      <xdr:colOff>180975</xdr:colOff>
      <xdr:row>17</xdr:row>
      <xdr:rowOff>62230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9159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1270</xdr:rowOff>
    </xdr:from>
    <xdr:to>
      <xdr:col>69</xdr:col>
      <xdr:colOff>92075</xdr:colOff>
      <xdr:row>17</xdr:row>
      <xdr:rowOff>46990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915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82550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67327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113047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41910</xdr:rowOff>
    </xdr:from>
    <xdr:to>
      <xdr:col>82</xdr:col>
      <xdr:colOff>158750</xdr:colOff>
      <xdr:row>17</xdr:row>
      <xdr:rowOff>143510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58437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80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19050</xdr:rowOff>
    </xdr:from>
    <xdr:to>
      <xdr:col>78</xdr:col>
      <xdr:colOff>120650</xdr:colOff>
      <xdr:row>17</xdr:row>
      <xdr:rowOff>120650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130827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70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11430</xdr:rowOff>
    </xdr:from>
    <xdr:to>
      <xdr:col>74</xdr:col>
      <xdr:colOff>31750</xdr:colOff>
      <xdr:row>17</xdr:row>
      <xdr:rowOff>113030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123207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121920</xdr:rowOff>
    </xdr:from>
    <xdr:to>
      <xdr:col>69</xdr:col>
      <xdr:colOff>142875</xdr:colOff>
      <xdr:row>17</xdr:row>
      <xdr:rowOff>52070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62247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167640</xdr:rowOff>
    </xdr:from>
    <xdr:to>
      <xdr:col>65</xdr:col>
      <xdr:colOff>53975</xdr:colOff>
      <xdr:row>17</xdr:row>
      <xdr:rowOff>97790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107967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経常収支比率における扶助費の割合は、類似団体内平均値を上回っており、前年度から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ポイントの増となっている。これは、障害者自立支援費などの増によるものである。引き続き、行財政改革プラン</a:t>
          </a:r>
          <a:r>
            <a:rPr kumimoji="1" lang="en-US" altLang="ja-JP" sz="1300">
              <a:solidFill>
                <a:schemeClr val="tx1"/>
              </a:solidFill>
              <a:latin typeface="ＭＳ Ｐゴシック" panose="020B0600070205080204" pitchFamily="50" charset="-128"/>
              <a:ea typeface="ＭＳ Ｐゴシック" panose="020B0600070205080204" pitchFamily="50" charset="-128"/>
            </a:rPr>
            <a:t>2024</a:t>
          </a:r>
          <a:r>
            <a:rPr kumimoji="1" lang="ja-JP" altLang="en-US" sz="1300">
              <a:solidFill>
                <a:schemeClr val="tx1"/>
              </a:solidFill>
              <a:latin typeface="ＭＳ Ｐゴシック" panose="020B0600070205080204" pitchFamily="50" charset="-128"/>
              <a:ea typeface="ＭＳ Ｐゴシック" panose="020B0600070205080204" pitchFamily="50" charset="-128"/>
            </a:rPr>
            <a:t>に掲げた事務事業等の見直し・最適化に取り組んでいく。</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120650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424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101600</xdr:rowOff>
    </xdr:from>
    <xdr:to>
      <xdr:col>24</xdr:col>
      <xdr:colOff>25400</xdr:colOff>
      <xdr:row>60</xdr:row>
      <xdr:rowOff>114300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3886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149877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57150</xdr:rowOff>
    </xdr:from>
    <xdr:to>
      <xdr:col>19</xdr:col>
      <xdr:colOff>187325</xdr:colOff>
      <xdr:row>60</xdr:row>
      <xdr:rowOff>101600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1727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146050</xdr:rowOff>
    </xdr:from>
    <xdr:to>
      <xdr:col>20</xdr:col>
      <xdr:colOff>38100</xdr:colOff>
      <xdr:row>58</xdr:row>
      <xdr:rowOff>76200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114300</xdr:rowOff>
    </xdr:from>
    <xdr:to>
      <xdr:col>15</xdr:col>
      <xdr:colOff>98425</xdr:colOff>
      <xdr:row>59</xdr:row>
      <xdr:rowOff>57150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100584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88900</xdr:rowOff>
    </xdr:from>
    <xdr:to>
      <xdr:col>11</xdr:col>
      <xdr:colOff>9525</xdr:colOff>
      <xdr:row>58</xdr:row>
      <xdr:rowOff>114300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10033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139700</xdr:rowOff>
    </xdr:from>
    <xdr:to>
      <xdr:col>11</xdr:col>
      <xdr:colOff>60325</xdr:colOff>
      <xdr:row>57</xdr:row>
      <xdr:rowOff>69850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80027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130827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63500</xdr:rowOff>
    </xdr:from>
    <xdr:to>
      <xdr:col>24</xdr:col>
      <xdr:colOff>76200</xdr:colOff>
      <xdr:row>60</xdr:row>
      <xdr:rowOff>165100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35577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32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50800</xdr:rowOff>
    </xdr:from>
    <xdr:to>
      <xdr:col>20</xdr:col>
      <xdr:colOff>38100</xdr:colOff>
      <xdr:row>60</xdr:row>
      <xdr:rowOff>152400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33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137177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42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6350</xdr:rowOff>
    </xdr:from>
    <xdr:to>
      <xdr:col>15</xdr:col>
      <xdr:colOff>149225</xdr:colOff>
      <xdr:row>59</xdr:row>
      <xdr:rowOff>107950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92727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2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63500</xdr:rowOff>
    </xdr:from>
    <xdr:to>
      <xdr:col>11</xdr:col>
      <xdr:colOff>60325</xdr:colOff>
      <xdr:row>58</xdr:row>
      <xdr:rowOff>165100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149877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38100</xdr:rowOff>
    </xdr:from>
    <xdr:to>
      <xdr:col>6</xdr:col>
      <xdr:colOff>171450</xdr:colOff>
      <xdr:row>58</xdr:row>
      <xdr:rowOff>139700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124477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経常収支比率におけるその他の割合は、前年度からは</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ている。その他の中で大きな割合を占めているのは、各特別会計への繰出金であり、前年度から比較すると国民健康保険特別会計や後期高齢者医療特別会計、介護保険特別会計への繰出金が増となった。引き続き、基準内も含めた総額抑制を図っていく。</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186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82550</xdr:rowOff>
    </xdr:from>
    <xdr:to>
      <xdr:col>82</xdr:col>
      <xdr:colOff>107950</xdr:colOff>
      <xdr:row>59</xdr:row>
      <xdr:rowOff>95250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1981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152400</xdr:rowOff>
    </xdr:from>
    <xdr:to>
      <xdr:col>78</xdr:col>
      <xdr:colOff>69850</xdr:colOff>
      <xdr:row>59</xdr:row>
      <xdr:rowOff>82550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0965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3827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152400</xdr:rowOff>
    </xdr:from>
    <xdr:to>
      <xdr:col>73</xdr:col>
      <xdr:colOff>180975</xdr:colOff>
      <xdr:row>58</xdr:row>
      <xdr:rowOff>152400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096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152400</xdr:rowOff>
    </xdr:from>
    <xdr:to>
      <xdr:col>69</xdr:col>
      <xdr:colOff>92075</xdr:colOff>
      <xdr:row>58</xdr:row>
      <xdr:rowOff>165100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096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44450</xdr:rowOff>
    </xdr:from>
    <xdr:to>
      <xdr:col>82</xdr:col>
      <xdr:colOff>158750</xdr:colOff>
      <xdr:row>59</xdr:row>
      <xdr:rowOff>146050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16527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31750</xdr:rowOff>
    </xdr:from>
    <xdr:to>
      <xdr:col>78</xdr:col>
      <xdr:colOff>120650</xdr:colOff>
      <xdr:row>59</xdr:row>
      <xdr:rowOff>133350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118127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233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101600</xdr:rowOff>
    </xdr:from>
    <xdr:to>
      <xdr:col>74</xdr:col>
      <xdr:colOff>31750</xdr:colOff>
      <xdr:row>59</xdr:row>
      <xdr:rowOff>31750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16527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101600</xdr:rowOff>
    </xdr:from>
    <xdr:to>
      <xdr:col>69</xdr:col>
      <xdr:colOff>142875</xdr:colOff>
      <xdr:row>59</xdr:row>
      <xdr:rowOff>31750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16527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29227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経常収支比率における補助費等の割合は、消防組合へ負担金を支出していることにより類似団体内平均値を大きく上回っているが、数値は前年度から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0.3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ポイントの減となっている。今後についても引き続き行財政改革プラン</a:t>
          </a:r>
          <a:r>
            <a:rPr kumimoji="1" lang="en-US" altLang="ja-JP" sz="1300">
              <a:solidFill>
                <a:schemeClr val="tx1"/>
              </a:solidFill>
              <a:latin typeface="ＭＳ Ｐゴシック" panose="020B0600070205080204" pitchFamily="50" charset="-128"/>
              <a:ea typeface="ＭＳ Ｐゴシック" panose="020B0600070205080204" pitchFamily="50" charset="-128"/>
            </a:rPr>
            <a:t>2024</a:t>
          </a:r>
          <a:r>
            <a:rPr kumimoji="1" lang="ja-JP" altLang="en-US" sz="1300">
              <a:solidFill>
                <a:schemeClr val="tx1"/>
              </a:solidFill>
              <a:latin typeface="ＭＳ Ｐゴシック" panose="020B0600070205080204" pitchFamily="50" charset="-128"/>
              <a:ea typeface="ＭＳ Ｐゴシック" panose="020B0600070205080204" pitchFamily="50" charset="-128"/>
            </a:rPr>
            <a:t>に基づき、繰出金の抑制や補助金の見直しに取り組んでいく。</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97282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19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44704</xdr:rowOff>
    </xdr:from>
    <xdr:to>
      <xdr:col>82</xdr:col>
      <xdr:colOff>107950</xdr:colOff>
      <xdr:row>38</xdr:row>
      <xdr:rowOff>72136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55980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21861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5851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72136</xdr:rowOff>
    </xdr:from>
    <xdr:to>
      <xdr:col>78</xdr:col>
      <xdr:colOff>69850</xdr:colOff>
      <xdr:row>38</xdr:row>
      <xdr:rowOff>72136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65872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126255</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784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143002</xdr:rowOff>
    </xdr:from>
    <xdr:to>
      <xdr:col>73</xdr:col>
      <xdr:colOff>180975</xdr:colOff>
      <xdr:row>38</xdr:row>
      <xdr:rowOff>72136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486652"/>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5334</xdr:rowOff>
    </xdr:from>
    <xdr:to>
      <xdr:col>74</xdr:col>
      <xdr:colOff>31750</xdr:colOff>
      <xdr:row>35</xdr:row>
      <xdr:rowOff>106934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117111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77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143002</xdr:rowOff>
    </xdr:from>
    <xdr:to>
      <xdr:col>69</xdr:col>
      <xdr:colOff>92075</xdr:colOff>
      <xdr:row>38</xdr:row>
      <xdr:rowOff>81280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486652"/>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89679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126255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165354</xdr:rowOff>
    </xdr:from>
    <xdr:to>
      <xdr:col>82</xdr:col>
      <xdr:colOff>158750</xdr:colOff>
      <xdr:row>38</xdr:row>
      <xdr:rowOff>95504</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137431</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21336</xdr:rowOff>
    </xdr:from>
    <xdr:to>
      <xdr:col>78</xdr:col>
      <xdr:colOff>120650</xdr:colOff>
      <xdr:row>38</xdr:row>
      <xdr:rowOff>122936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107713</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622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21336</xdr:rowOff>
    </xdr:from>
    <xdr:to>
      <xdr:col>74</xdr:col>
      <xdr:colOff>31750</xdr:colOff>
      <xdr:row>38</xdr:row>
      <xdr:rowOff>122936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107713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62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92202</xdr:rowOff>
    </xdr:from>
    <xdr:to>
      <xdr:col>69</xdr:col>
      <xdr:colOff>142875</xdr:colOff>
      <xdr:row>38</xdr:row>
      <xdr:rowOff>22352</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7129</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30480</xdr:rowOff>
    </xdr:from>
    <xdr:to>
      <xdr:col>65</xdr:col>
      <xdr:colOff>53975</xdr:colOff>
      <xdr:row>38</xdr:row>
      <xdr:rowOff>132080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116857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経常収支比率における公債費の割合は、類似団体内平均値を下回っており、前年度から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ている。これは、枚方市駅周辺地区市街地再開発事業に係る市債や臨時財政対策債の発行が減少したこと等により市債の償還額が発行額を上回ったことによるものである。引き続き、減債基金を活用した地方債残高の抑制などにより、公債費の抑制に努めていく。</a:t>
          </a:r>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142239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448540"/>
          <a:ext cx="0" cy="140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114316</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142239</xdr:rowOff>
    </xdr:from>
    <xdr:to>
      <xdr:col>24</xdr:col>
      <xdr:colOff>114300</xdr:colOff>
      <xdr:row>80</xdr:row>
      <xdr:rowOff>142239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58420</xdr:rowOff>
    </xdr:from>
    <xdr:to>
      <xdr:col>24</xdr:col>
      <xdr:colOff>25400</xdr:colOff>
      <xdr:row>76</xdr:row>
      <xdr:rowOff>96520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0886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73661</xdr:rowOff>
    </xdr:from>
    <xdr:to>
      <xdr:col>19</xdr:col>
      <xdr:colOff>187325</xdr:colOff>
      <xdr:row>76</xdr:row>
      <xdr:rowOff>96520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31038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120666</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35561</xdr:rowOff>
    </xdr:from>
    <xdr:to>
      <xdr:col>15</xdr:col>
      <xdr:colOff>98425</xdr:colOff>
      <xdr:row>76</xdr:row>
      <xdr:rowOff>73661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209800" y="130657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35561</xdr:rowOff>
    </xdr:from>
    <xdr:to>
      <xdr:col>11</xdr:col>
      <xdr:colOff>9525</xdr:colOff>
      <xdr:row>76</xdr:row>
      <xdr:rowOff>35561</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1320800" y="13065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xdr:rowOff>
    </xdr:from>
    <xdr:to>
      <xdr:col>24</xdr:col>
      <xdr:colOff>76200</xdr:colOff>
      <xdr:row>76</xdr:row>
      <xdr:rowOff>109220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24147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45720</xdr:rowOff>
    </xdr:from>
    <xdr:to>
      <xdr:col>20</xdr:col>
      <xdr:colOff>38100</xdr:colOff>
      <xdr:row>76</xdr:row>
      <xdr:rowOff>147320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157497</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84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22861</xdr:rowOff>
    </xdr:from>
    <xdr:to>
      <xdr:col>15</xdr:col>
      <xdr:colOff>149225</xdr:colOff>
      <xdr:row>76</xdr:row>
      <xdr:rowOff>124461</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134637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156211</xdr:rowOff>
    </xdr:from>
    <xdr:to>
      <xdr:col>11</xdr:col>
      <xdr:colOff>60325</xdr:colOff>
      <xdr:row>76</xdr:row>
      <xdr:rowOff>86361</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96537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156211</xdr:rowOff>
    </xdr:from>
    <xdr:to>
      <xdr:col>6</xdr:col>
      <xdr:colOff>171450</xdr:colOff>
      <xdr:row>76</xdr:row>
      <xdr:rowOff>86361</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96537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経常収支比率における公債費以外の割合は、前年度比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1.8</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ポイントの増となっており、依然として類似団体内平均値を上回っている。引き続き、行財政改革プラン</a:t>
          </a:r>
          <a:r>
            <a:rPr kumimoji="1" lang="en-US" altLang="ja-JP" sz="1300">
              <a:solidFill>
                <a:schemeClr val="tx1"/>
              </a:solidFill>
              <a:latin typeface="ＭＳ Ｐゴシック" panose="020B0600070205080204" pitchFamily="50" charset="-128"/>
              <a:ea typeface="ＭＳ Ｐゴシック" panose="020B0600070205080204" pitchFamily="50" charset="-128"/>
            </a:rPr>
            <a:t>2024</a:t>
          </a:r>
          <a:r>
            <a:rPr kumimoji="1" lang="ja-JP" altLang="en-US" sz="1300">
              <a:solidFill>
                <a:schemeClr val="tx1"/>
              </a:solidFill>
              <a:latin typeface="ＭＳ Ｐゴシック" panose="020B0600070205080204" pitchFamily="50" charset="-128"/>
              <a:ea typeface="ＭＳ Ｐゴシック" panose="020B0600070205080204" pitchFamily="50" charset="-128"/>
            </a:rPr>
            <a:t>に掲げた自主財源の確保と受益者負担の適正化、事務事業の見直し・最適化などの実施に取り組んでいく。</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539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69850</xdr:rowOff>
    </xdr:from>
    <xdr:to>
      <xdr:col>82</xdr:col>
      <xdr:colOff>107950</xdr:colOff>
      <xdr:row>78</xdr:row>
      <xdr:rowOff>138430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344295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161307</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165100</xdr:rowOff>
    </xdr:from>
    <xdr:to>
      <xdr:col>78</xdr:col>
      <xdr:colOff>69850</xdr:colOff>
      <xdr:row>78</xdr:row>
      <xdr:rowOff>69850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4782800" y="133667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47007</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69850</xdr:rowOff>
    </xdr:from>
    <xdr:to>
      <xdr:col>73</xdr:col>
      <xdr:colOff>180975</xdr:colOff>
      <xdr:row>77</xdr:row>
      <xdr:rowOff>165100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32715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166370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5097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69850</xdr:rowOff>
    </xdr:from>
    <xdr:to>
      <xdr:col>69</xdr:col>
      <xdr:colOff>92075</xdr:colOff>
      <xdr:row>78</xdr:row>
      <xdr:rowOff>27939</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3271500"/>
          <a:ext cx="889000" cy="12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66057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87630</xdr:rowOff>
    </xdr:from>
    <xdr:to>
      <xdr:col>82</xdr:col>
      <xdr:colOff>158750</xdr:colOff>
      <xdr:row>79</xdr:row>
      <xdr:rowOff>17780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46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59707</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432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19050</xdr:rowOff>
    </xdr:from>
    <xdr:to>
      <xdr:col>78</xdr:col>
      <xdr:colOff>120650</xdr:colOff>
      <xdr:row>78</xdr:row>
      <xdr:rowOff>120650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3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105427</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478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114300</xdr:rowOff>
    </xdr:from>
    <xdr:to>
      <xdr:col>74</xdr:col>
      <xdr:colOff>31750</xdr:colOff>
      <xdr:row>78</xdr:row>
      <xdr:rowOff>44450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31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29227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340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19050</xdr:rowOff>
    </xdr:from>
    <xdr:to>
      <xdr:col>69</xdr:col>
      <xdr:colOff>142875</xdr:colOff>
      <xdr:row>77</xdr:row>
      <xdr:rowOff>120650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105427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148589</xdr:rowOff>
    </xdr:from>
    <xdr:to>
      <xdr:col>65</xdr:col>
      <xdr:colOff>53975</xdr:colOff>
      <xdr:row>78</xdr:row>
      <xdr:rowOff>78739</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35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63516</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大阪府枚方市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20358</xdr:rowOff>
    </xdr:from>
    <xdr:to>
      <xdr:col>29</xdr:col>
      <xdr:colOff>127000</xdr:colOff>
      <xdr:row>19</xdr:row>
      <xdr:rowOff>31331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53933"/>
          <a:ext cx="0" cy="13825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3408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08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31331</xdr:rowOff>
    </xdr:from>
    <xdr:to>
      <xdr:col>30</xdr:col>
      <xdr:colOff>25400</xdr:colOff>
      <xdr:row>19</xdr:row>
      <xdr:rowOff>31331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36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106735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20358</xdr:rowOff>
    </xdr:from>
    <xdr:to>
      <xdr:col>30</xdr:col>
      <xdr:colOff>25400</xdr:colOff>
      <xdr:row>11</xdr:row>
      <xdr:rowOff>20358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539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41656</xdr:rowOff>
    </xdr:from>
    <xdr:to>
      <xdr:col>29</xdr:col>
      <xdr:colOff>127000</xdr:colOff>
      <xdr:row>18</xdr:row>
      <xdr:rowOff>10376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03931"/>
          <a:ext cx="647700" cy="1401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92841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40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76314</xdr:rowOff>
    </xdr:from>
    <xdr:to>
      <xdr:col>29</xdr:col>
      <xdr:colOff>177800</xdr:colOff>
      <xdr:row>16</xdr:row>
      <xdr:rowOff>6464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9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10376</xdr:rowOff>
    </xdr:from>
    <xdr:to>
      <xdr:col>26</xdr:col>
      <xdr:colOff>50800</xdr:colOff>
      <xdr:row>18</xdr:row>
      <xdr:rowOff>32245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44101"/>
          <a:ext cx="698500" cy="218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74219</xdr:rowOff>
    </xdr:from>
    <xdr:to>
      <xdr:col>26</xdr:col>
      <xdr:colOff>101600</xdr:colOff>
      <xdr:row>17</xdr:row>
      <xdr:rowOff>4369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14546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63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168148</xdr:rowOff>
    </xdr:from>
    <xdr:to>
      <xdr:col>22</xdr:col>
      <xdr:colOff>114300</xdr:colOff>
      <xdr:row>18</xdr:row>
      <xdr:rowOff>32245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130423"/>
          <a:ext cx="698500" cy="355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128968</xdr:rowOff>
    </xdr:from>
    <xdr:to>
      <xdr:col>22</xdr:col>
      <xdr:colOff>165100</xdr:colOff>
      <xdr:row>17</xdr:row>
      <xdr:rowOff>59118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69295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688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140411</xdr:rowOff>
    </xdr:from>
    <xdr:to>
      <xdr:col>18</xdr:col>
      <xdr:colOff>177800</xdr:colOff>
      <xdr:row>17</xdr:row>
      <xdr:rowOff>168148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102686"/>
          <a:ext cx="698500" cy="277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92041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1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5334</xdr:rowOff>
    </xdr:from>
    <xdr:to>
      <xdr:col>15</xdr:col>
      <xdr:colOff>101600</xdr:colOff>
      <xdr:row>17</xdr:row>
      <xdr:rowOff>106934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117111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162306</xdr:rowOff>
    </xdr:from>
    <xdr:to>
      <xdr:col>29</xdr:col>
      <xdr:colOff>177800</xdr:colOff>
      <xdr:row>17</xdr:row>
      <xdr:rowOff>92456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531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134383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2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131026</xdr:rowOff>
    </xdr:from>
    <xdr:to>
      <xdr:col>26</xdr:col>
      <xdr:colOff>101600</xdr:colOff>
      <xdr:row>18</xdr:row>
      <xdr:rowOff>61176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933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45953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796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152895</xdr:rowOff>
    </xdr:from>
    <xdr:to>
      <xdr:col>22</xdr:col>
      <xdr:colOff>165100</xdr:colOff>
      <xdr:row>18</xdr:row>
      <xdr:rowOff>83045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151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67822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0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117348</xdr:rowOff>
    </xdr:from>
    <xdr:to>
      <xdr:col>19</xdr:col>
      <xdr:colOff>38100</xdr:colOff>
      <xdr:row>18</xdr:row>
      <xdr:rowOff>47498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796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32275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66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89611</xdr:rowOff>
    </xdr:from>
    <xdr:to>
      <xdr:col>15</xdr:col>
      <xdr:colOff>101600</xdr:colOff>
      <xdr:row>18</xdr:row>
      <xdr:rowOff>19761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51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4538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38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222860</xdr:rowOff>
    </xdr:from>
    <xdr:to>
      <xdr:col>29</xdr:col>
      <xdr:colOff>127000</xdr:colOff>
      <xdr:row>38</xdr:row>
      <xdr:rowOff>2260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47410"/>
          <a:ext cx="0" cy="1322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317237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4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2260</xdr:rowOff>
    </xdr:from>
    <xdr:to>
      <xdr:col>30</xdr:col>
      <xdr:colOff>25400</xdr:colOff>
      <xdr:row>38</xdr:row>
      <xdr:rowOff>2260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69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137787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222860</xdr:rowOff>
    </xdr:from>
    <xdr:to>
      <xdr:col>30</xdr:col>
      <xdr:colOff>25400</xdr:colOff>
      <xdr:row>33</xdr:row>
      <xdr:rowOff>222860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474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14681</xdr:rowOff>
    </xdr:from>
    <xdr:to>
      <xdr:col>29</xdr:col>
      <xdr:colOff>127000</xdr:colOff>
      <xdr:row>36</xdr:row>
      <xdr:rowOff>92672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967931"/>
          <a:ext cx="647700" cy="77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298390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5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110413</xdr:rowOff>
    </xdr:from>
    <xdr:to>
      <xdr:col>29</xdr:col>
      <xdr:colOff>177800</xdr:colOff>
      <xdr:row>35</xdr:row>
      <xdr:rowOff>212013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2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14681</xdr:rowOff>
    </xdr:from>
    <xdr:to>
      <xdr:col>26</xdr:col>
      <xdr:colOff>50800</xdr:colOff>
      <xdr:row>36</xdr:row>
      <xdr:rowOff>154089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967931"/>
          <a:ext cx="698500" cy="1394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105956</xdr:rowOff>
    </xdr:from>
    <xdr:to>
      <xdr:col>26</xdr:col>
      <xdr:colOff>101600</xdr:colOff>
      <xdr:row>35</xdr:row>
      <xdr:rowOff>207556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217733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5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154089</xdr:rowOff>
    </xdr:from>
    <xdr:to>
      <xdr:col>22</xdr:col>
      <xdr:colOff>114300</xdr:colOff>
      <xdr:row>36</xdr:row>
      <xdr:rowOff>168834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107339"/>
          <a:ext cx="698500" cy="147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105308</xdr:rowOff>
    </xdr:from>
    <xdr:to>
      <xdr:col>22</xdr:col>
      <xdr:colOff>165100</xdr:colOff>
      <xdr:row>35</xdr:row>
      <xdr:rowOff>206908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217085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484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168834</xdr:rowOff>
    </xdr:from>
    <xdr:to>
      <xdr:col>18</xdr:col>
      <xdr:colOff>177800</xdr:colOff>
      <xdr:row>37</xdr:row>
      <xdr:rowOff>47066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122084"/>
          <a:ext cx="698500" cy="496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122796</xdr:rowOff>
    </xdr:from>
    <xdr:to>
      <xdr:col>19</xdr:col>
      <xdr:colOff>38100</xdr:colOff>
      <xdr:row>35</xdr:row>
      <xdr:rowOff>224396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234573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129578</xdr:rowOff>
    </xdr:from>
    <xdr:to>
      <xdr:col>15</xdr:col>
      <xdr:colOff>101600</xdr:colOff>
      <xdr:row>35</xdr:row>
      <xdr:rowOff>231178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241355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41872</xdr:rowOff>
    </xdr:from>
    <xdr:to>
      <xdr:col>29</xdr:col>
      <xdr:colOff>177800</xdr:colOff>
      <xdr:row>36</xdr:row>
      <xdr:rowOff>143472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951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13949</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67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306781</xdr:rowOff>
    </xdr:from>
    <xdr:to>
      <xdr:col>26</xdr:col>
      <xdr:colOff>101600</xdr:colOff>
      <xdr:row>36</xdr:row>
      <xdr:rowOff>65481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171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50258</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03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103289</xdr:rowOff>
    </xdr:from>
    <xdr:to>
      <xdr:col>22</xdr:col>
      <xdr:colOff>165100</xdr:colOff>
      <xdr:row>37</xdr:row>
      <xdr:rowOff>33439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565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18216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118034</xdr:rowOff>
    </xdr:from>
    <xdr:to>
      <xdr:col>19</xdr:col>
      <xdr:colOff>38100</xdr:colOff>
      <xdr:row>37</xdr:row>
      <xdr:rowOff>48184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712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32961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57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167716</xdr:rowOff>
    </xdr:from>
    <xdr:to>
      <xdr:col>15</xdr:col>
      <xdr:colOff>101600</xdr:colOff>
      <xdr:row>37</xdr:row>
      <xdr:rowOff>97866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20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82643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07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392,328
385,941
65.12
166,943,520
164,457,194
1,978,576
84,671,319
111,800,564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36014</xdr:rowOff>
    </xdr:from>
    <xdr:to>
      <xdr:col>24</xdr:col>
      <xdr:colOff>62865</xdr:colOff>
      <xdr:row>39</xdr:row>
      <xdr:rowOff>59951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964"/>
          <a:ext cx="1270" cy="139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63778</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59951</xdr:rowOff>
    </xdr:from>
    <xdr:to>
      <xdr:col>24</xdr:col>
      <xdr:colOff>152400</xdr:colOff>
      <xdr:row>39</xdr:row>
      <xdr:rowOff>59951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46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154141</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36014</xdr:rowOff>
    </xdr:from>
    <xdr:to>
      <xdr:col>24</xdr:col>
      <xdr:colOff>152400</xdr:colOff>
      <xdr:row>31</xdr:row>
      <xdr:rowOff>36014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81244</xdr:rowOff>
    </xdr:from>
    <xdr:to>
      <xdr:col>24</xdr:col>
      <xdr:colOff>63500</xdr:colOff>
      <xdr:row>39</xdr:row>
      <xdr:rowOff>103091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596344"/>
          <a:ext cx="838200" cy="193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130065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59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54073</xdr:rowOff>
    </xdr:from>
    <xdr:to>
      <xdr:col>19</xdr:col>
      <xdr:colOff>177800</xdr:colOff>
      <xdr:row>39</xdr:row>
      <xdr:rowOff>103091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740623"/>
          <a:ext cx="889000" cy="49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139976</xdr:rowOff>
    </xdr:from>
    <xdr:to>
      <xdr:col>20</xdr:col>
      <xdr:colOff>38100</xdr:colOff>
      <xdr:row>37</xdr:row>
      <xdr:rowOff>70126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86653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8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22592</xdr:rowOff>
    </xdr:from>
    <xdr:to>
      <xdr:col>15</xdr:col>
      <xdr:colOff>50800</xdr:colOff>
      <xdr:row>39</xdr:row>
      <xdr:rowOff>54073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709142"/>
          <a:ext cx="889000" cy="31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119238</xdr:rowOff>
    </xdr:from>
    <xdr:to>
      <xdr:col>15</xdr:col>
      <xdr:colOff>101600</xdr:colOff>
      <xdr:row>37</xdr:row>
      <xdr:rowOff>49388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9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65915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66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160861</xdr:rowOff>
    </xdr:from>
    <xdr:to>
      <xdr:col>10</xdr:col>
      <xdr:colOff>114300</xdr:colOff>
      <xdr:row>39</xdr:row>
      <xdr:rowOff>22592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675961"/>
          <a:ext cx="889000" cy="33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139747</xdr:rowOff>
    </xdr:from>
    <xdr:to>
      <xdr:col>10</xdr:col>
      <xdr:colOff>165100</xdr:colOff>
      <xdr:row>37</xdr:row>
      <xdr:rowOff>69897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1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86424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087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161889</xdr:rowOff>
    </xdr:from>
    <xdr:to>
      <xdr:col>6</xdr:col>
      <xdr:colOff>38100</xdr:colOff>
      <xdr:row>37</xdr:row>
      <xdr:rowOff>92039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3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108566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09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30444</xdr:rowOff>
    </xdr:from>
    <xdr:to>
      <xdr:col>24</xdr:col>
      <xdr:colOff>114300</xdr:colOff>
      <xdr:row>38</xdr:row>
      <xdr:rowOff>132044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54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8871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52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52291</xdr:rowOff>
    </xdr:from>
    <xdr:to>
      <xdr:col>20</xdr:col>
      <xdr:colOff>38100</xdr:colOff>
      <xdr:row>39</xdr:row>
      <xdr:rowOff>153891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738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145018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831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39</xdr:row>
      <xdr:rowOff>3273</xdr:rowOff>
    </xdr:from>
    <xdr:to>
      <xdr:col>15</xdr:col>
      <xdr:colOff>101600</xdr:colOff>
      <xdr:row>39</xdr:row>
      <xdr:rowOff>104873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68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96000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78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143242</xdr:rowOff>
    </xdr:from>
    <xdr:to>
      <xdr:col>10</xdr:col>
      <xdr:colOff>165100</xdr:colOff>
      <xdr:row>39</xdr:row>
      <xdr:rowOff>73392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658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64519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751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110061</xdr:rowOff>
    </xdr:from>
    <xdr:to>
      <xdr:col>6</xdr:col>
      <xdr:colOff>38100</xdr:colOff>
      <xdr:row>39</xdr:row>
      <xdr:rowOff>40211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62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31338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71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115354</xdr:rowOff>
    </xdr:from>
    <xdr:to>
      <xdr:col>24</xdr:col>
      <xdr:colOff>62865</xdr:colOff>
      <xdr:row>57</xdr:row>
      <xdr:rowOff>140546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59304"/>
          <a:ext cx="1270" cy="1053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144373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9917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140546</xdr:rowOff>
    </xdr:from>
    <xdr:to>
      <xdr:col>24</xdr:col>
      <xdr:colOff>152400</xdr:colOff>
      <xdr:row>57</xdr:row>
      <xdr:rowOff>140546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13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62031</xdr:rowOff>
    </xdr:from>
    <xdr:ext cx="534377"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3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115354</xdr:rowOff>
    </xdr:from>
    <xdr:to>
      <xdr:col>24</xdr:col>
      <xdr:colOff>152400</xdr:colOff>
      <xdr:row>51</xdr:row>
      <xdr:rowOff>115354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5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13444</xdr:rowOff>
    </xdr:from>
    <xdr:to>
      <xdr:col>24</xdr:col>
      <xdr:colOff>63500</xdr:colOff>
      <xdr:row>57</xdr:row>
      <xdr:rowOff>23068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786094"/>
          <a:ext cx="838200" cy="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90563</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3488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67686</xdr:rowOff>
    </xdr:from>
    <xdr:to>
      <xdr:col>24</xdr:col>
      <xdr:colOff>114300</xdr:colOff>
      <xdr:row>55</xdr:row>
      <xdr:rowOff>169286</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49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71943</xdr:rowOff>
    </xdr:from>
    <xdr:to>
      <xdr:col>19</xdr:col>
      <xdr:colOff>177800</xdr:colOff>
      <xdr:row>57</xdr:row>
      <xdr:rowOff>23068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673143"/>
          <a:ext cx="889000" cy="12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124882</xdr:rowOff>
    </xdr:from>
    <xdr:to>
      <xdr:col>20</xdr:col>
      <xdr:colOff>38100</xdr:colOff>
      <xdr:row>56</xdr:row>
      <xdr:rowOff>55032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554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71559</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29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71943</xdr:rowOff>
    </xdr:from>
    <xdr:to>
      <xdr:col>15</xdr:col>
      <xdr:colOff>50800</xdr:colOff>
      <xdr:row>56</xdr:row>
      <xdr:rowOff>128956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73143"/>
          <a:ext cx="889000" cy="57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5667</xdr:rowOff>
    </xdr:from>
    <xdr:to>
      <xdr:col>15</xdr:col>
      <xdr:colOff>101600</xdr:colOff>
      <xdr:row>55</xdr:row>
      <xdr:rowOff>107267</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435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123794</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210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128956</xdr:rowOff>
    </xdr:from>
    <xdr:to>
      <xdr:col>10</xdr:col>
      <xdr:colOff>114300</xdr:colOff>
      <xdr:row>58</xdr:row>
      <xdr:rowOff>115994</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30156"/>
          <a:ext cx="889000" cy="329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103347</xdr:rowOff>
    </xdr:from>
    <xdr:to>
      <xdr:col>10</xdr:col>
      <xdr:colOff>165100</xdr:colOff>
      <xdr:row>56</xdr:row>
      <xdr:rowOff>33497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533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50024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308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95072</xdr:rowOff>
    </xdr:from>
    <xdr:to>
      <xdr:col>6</xdr:col>
      <xdr:colOff>38100</xdr:colOff>
      <xdr:row>57</xdr:row>
      <xdr:rowOff>25222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69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41749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471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134094</xdr:rowOff>
    </xdr:from>
    <xdr:to>
      <xdr:col>24</xdr:col>
      <xdr:colOff>114300</xdr:colOff>
      <xdr:row>57</xdr:row>
      <xdr:rowOff>64244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3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112521</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13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143718</xdr:rowOff>
    </xdr:from>
    <xdr:to>
      <xdr:col>20</xdr:col>
      <xdr:colOff>38100</xdr:colOff>
      <xdr:row>57</xdr:row>
      <xdr:rowOff>73868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4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64995</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837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21143</xdr:rowOff>
    </xdr:from>
    <xdr:to>
      <xdr:col>15</xdr:col>
      <xdr:colOff>101600</xdr:colOff>
      <xdr:row>56</xdr:row>
      <xdr:rowOff>122743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22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113870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715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78156</xdr:rowOff>
    </xdr:from>
    <xdr:to>
      <xdr:col>10</xdr:col>
      <xdr:colOff>165100</xdr:colOff>
      <xdr:row>57</xdr:row>
      <xdr:rowOff>8306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7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170883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77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65194</xdr:rowOff>
    </xdr:from>
    <xdr:to>
      <xdr:col>6</xdr:col>
      <xdr:colOff>38100</xdr:colOff>
      <xdr:row>58</xdr:row>
      <xdr:rowOff>166794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0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157921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10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86756</xdr:rowOff>
    </xdr:from>
    <xdr:to>
      <xdr:col>24</xdr:col>
      <xdr:colOff>62865</xdr:colOff>
      <xdr:row>78</xdr:row>
      <xdr:rowOff>128727</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088256"/>
          <a:ext cx="1270" cy="1413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132554</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05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128727</xdr:rowOff>
    </xdr:from>
    <xdr:to>
      <xdr:col>24</xdr:col>
      <xdr:colOff>152400</xdr:colOff>
      <xdr:row>78</xdr:row>
      <xdr:rowOff>128727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0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33433</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1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86756</xdr:rowOff>
    </xdr:from>
    <xdr:to>
      <xdr:col>24</xdr:col>
      <xdr:colOff>152400</xdr:colOff>
      <xdr:row>70</xdr:row>
      <xdr:rowOff>86756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0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149165</xdr:rowOff>
    </xdr:from>
    <xdr:to>
      <xdr:col>24</xdr:col>
      <xdr:colOff>63500</xdr:colOff>
      <xdr:row>77</xdr:row>
      <xdr:rowOff>154605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350815"/>
          <a:ext cx="838200" cy="5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39585</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069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xdr:rowOff>
    </xdr:from>
    <xdr:to>
      <xdr:col>24</xdr:col>
      <xdr:colOff>114300</xdr:colOff>
      <xdr:row>77</xdr:row>
      <xdr:rowOff>118308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1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149165</xdr:rowOff>
    </xdr:from>
    <xdr:to>
      <xdr:col>19</xdr:col>
      <xdr:colOff>177800</xdr:colOff>
      <xdr:row>77</xdr:row>
      <xdr:rowOff>171247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350815"/>
          <a:ext cx="889000" cy="22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38745</xdr:rowOff>
    </xdr:from>
    <xdr:to>
      <xdr:col>20</xdr:col>
      <xdr:colOff>38100</xdr:colOff>
      <xdr:row>77</xdr:row>
      <xdr:rowOff>140345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4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156872</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01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157531</xdr:rowOff>
    </xdr:from>
    <xdr:to>
      <xdr:col>15</xdr:col>
      <xdr:colOff>50800</xdr:colOff>
      <xdr:row>77</xdr:row>
      <xdr:rowOff>171247</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3359181"/>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34905</xdr:rowOff>
    </xdr:from>
    <xdr:to>
      <xdr:col>15</xdr:col>
      <xdr:colOff>101600</xdr:colOff>
      <xdr:row>77</xdr:row>
      <xdr:rowOff>136505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153032</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01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150216</xdr:rowOff>
    </xdr:from>
    <xdr:to>
      <xdr:col>10</xdr:col>
      <xdr:colOff>114300</xdr:colOff>
      <xdr:row>77</xdr:row>
      <xdr:rowOff>157531</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351866"/>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28093</xdr:rowOff>
    </xdr:from>
    <xdr:to>
      <xdr:col>10</xdr:col>
      <xdr:colOff>165100</xdr:colOff>
      <xdr:row>77</xdr:row>
      <xdr:rowOff>129693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146220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00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35911</xdr:rowOff>
    </xdr:from>
    <xdr:to>
      <xdr:col>6</xdr:col>
      <xdr:colOff>38100</xdr:colOff>
      <xdr:row>77</xdr:row>
      <xdr:rowOff>137511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154038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01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103805</xdr:rowOff>
    </xdr:from>
    <xdr:to>
      <xdr:col>24</xdr:col>
      <xdr:colOff>114300</xdr:colOff>
      <xdr:row>78</xdr:row>
      <xdr:rowOff>33955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0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82232</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83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98365</xdr:rowOff>
    </xdr:from>
    <xdr:to>
      <xdr:col>20</xdr:col>
      <xdr:colOff>38100</xdr:colOff>
      <xdr:row>78</xdr:row>
      <xdr:rowOff>28515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0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19642</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392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120447</xdr:rowOff>
    </xdr:from>
    <xdr:to>
      <xdr:col>15</xdr:col>
      <xdr:colOff>101600</xdr:colOff>
      <xdr:row>78</xdr:row>
      <xdr:rowOff>50597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22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41724</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414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106731</xdr:rowOff>
    </xdr:from>
    <xdr:to>
      <xdr:col>10</xdr:col>
      <xdr:colOff>165100</xdr:colOff>
      <xdr:row>78</xdr:row>
      <xdr:rowOff>36881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0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28008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401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99416</xdr:rowOff>
    </xdr:from>
    <xdr:to>
      <xdr:col>6</xdr:col>
      <xdr:colOff>38100</xdr:colOff>
      <xdr:row>78</xdr:row>
      <xdr:rowOff>29566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0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20693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393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88134</xdr:rowOff>
    </xdr:from>
    <xdr:to>
      <xdr:col>24</xdr:col>
      <xdr:colOff>62865</xdr:colOff>
      <xdr:row>99</xdr:row>
      <xdr:rowOff>5032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18634"/>
          <a:ext cx="1270" cy="1459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8859</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8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5032</xdr:rowOff>
    </xdr:from>
    <xdr:to>
      <xdr:col>24</xdr:col>
      <xdr:colOff>152400</xdr:colOff>
      <xdr:row>99</xdr:row>
      <xdr:rowOff>5032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7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34811</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29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88134</xdr:rowOff>
    </xdr:from>
    <xdr:to>
      <xdr:col>24</xdr:col>
      <xdr:colOff>152400</xdr:colOff>
      <xdr:row>90</xdr:row>
      <xdr:rowOff>88134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1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137023</xdr:rowOff>
    </xdr:from>
    <xdr:to>
      <xdr:col>24</xdr:col>
      <xdr:colOff>63500</xdr:colOff>
      <xdr:row>96</xdr:row>
      <xdr:rowOff>45473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424773"/>
          <a:ext cx="838200" cy="79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78081</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365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99654</xdr:rowOff>
    </xdr:from>
    <xdr:to>
      <xdr:col>24</xdr:col>
      <xdr:colOff>114300</xdr:colOff>
      <xdr:row>96</xdr:row>
      <xdr:rowOff>29804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38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45473</xdr:rowOff>
    </xdr:from>
    <xdr:to>
      <xdr:col>19</xdr:col>
      <xdr:colOff>177800</xdr:colOff>
      <xdr:row>97</xdr:row>
      <xdr:rowOff>16735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504673"/>
          <a:ext cx="889000" cy="142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5330</xdr:rowOff>
    </xdr:from>
    <xdr:to>
      <xdr:col>20</xdr:col>
      <xdr:colOff>38100</xdr:colOff>
      <xdr:row>96</xdr:row>
      <xdr:rowOff>106930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98057</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557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24888</xdr:rowOff>
    </xdr:from>
    <xdr:to>
      <xdr:col>15</xdr:col>
      <xdr:colOff>50800</xdr:colOff>
      <xdr:row>97</xdr:row>
      <xdr:rowOff>16735</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484088"/>
          <a:ext cx="889000" cy="163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37482</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32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24888</xdr:rowOff>
    </xdr:from>
    <xdr:to>
      <xdr:col>10</xdr:col>
      <xdr:colOff>114300</xdr:colOff>
      <xdr:row>97</xdr:row>
      <xdr:rowOff>153057</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484088"/>
          <a:ext cx="889000" cy="299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153550</xdr:rowOff>
    </xdr:from>
    <xdr:to>
      <xdr:col>10</xdr:col>
      <xdr:colOff>165100</xdr:colOff>
      <xdr:row>96</xdr:row>
      <xdr:rowOff>83700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74827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53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85939</xdr:rowOff>
    </xdr:from>
    <xdr:to>
      <xdr:col>6</xdr:col>
      <xdr:colOff>38100</xdr:colOff>
      <xdr:row>98</xdr:row>
      <xdr:rowOff>16089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32616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491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86223</xdr:rowOff>
    </xdr:from>
    <xdr:to>
      <xdr:col>24</xdr:col>
      <xdr:colOff>114300</xdr:colOff>
      <xdr:row>96</xdr:row>
      <xdr:rowOff>16373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37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109100</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225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166123</xdr:rowOff>
    </xdr:from>
    <xdr:to>
      <xdr:col>20</xdr:col>
      <xdr:colOff>38100</xdr:colOff>
      <xdr:row>96</xdr:row>
      <xdr:rowOff>96273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45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112800</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229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137385</xdr:rowOff>
    </xdr:from>
    <xdr:to>
      <xdr:col>15</xdr:col>
      <xdr:colOff>101600</xdr:colOff>
      <xdr:row>97</xdr:row>
      <xdr:rowOff>67535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59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58662</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689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145538</xdr:rowOff>
    </xdr:from>
    <xdr:to>
      <xdr:col>10</xdr:col>
      <xdr:colOff>165100</xdr:colOff>
      <xdr:row>96</xdr:row>
      <xdr:rowOff>75688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433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92215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208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102257</xdr:rowOff>
    </xdr:from>
    <xdr:to>
      <xdr:col>6</xdr:col>
      <xdr:colOff>38100</xdr:colOff>
      <xdr:row>98</xdr:row>
      <xdr:rowOff>32407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73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23534</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825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27272</xdr:rowOff>
    </xdr:from>
    <xdr:to>
      <xdr:col>54</xdr:col>
      <xdr:colOff>189865</xdr:colOff>
      <xdr:row>38</xdr:row>
      <xdr:rowOff>36667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856572"/>
          <a:ext cx="1270" cy="695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40494</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36667</xdr:rowOff>
    </xdr:from>
    <xdr:to>
      <xdr:col>55</xdr:col>
      <xdr:colOff>88900</xdr:colOff>
      <xdr:row>38</xdr:row>
      <xdr:rowOff>36667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5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145399</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63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27272</xdr:rowOff>
    </xdr:from>
    <xdr:to>
      <xdr:col>55</xdr:col>
      <xdr:colOff>88900</xdr:colOff>
      <xdr:row>34</xdr:row>
      <xdr:rowOff>27272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85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125679</xdr:rowOff>
    </xdr:from>
    <xdr:to>
      <xdr:col>55</xdr:col>
      <xdr:colOff>0</xdr:colOff>
      <xdr:row>37</xdr:row>
      <xdr:rowOff>12947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297879"/>
          <a:ext cx="838200" cy="58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144953</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317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166526</xdr:rowOff>
    </xdr:from>
    <xdr:to>
      <xdr:col>55</xdr:col>
      <xdr:colOff>50800</xdr:colOff>
      <xdr:row>37</xdr:row>
      <xdr:rowOff>96676</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3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123263</xdr:rowOff>
    </xdr:from>
    <xdr:to>
      <xdr:col>50</xdr:col>
      <xdr:colOff>114300</xdr:colOff>
      <xdr:row>36</xdr:row>
      <xdr:rowOff>125679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6295463"/>
          <a:ext cx="889000" cy="2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138495</xdr:rowOff>
    </xdr:from>
    <xdr:to>
      <xdr:col>50</xdr:col>
      <xdr:colOff>165100</xdr:colOff>
      <xdr:row>37</xdr:row>
      <xdr:rowOff>68645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59772</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403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123263</xdr:rowOff>
    </xdr:from>
    <xdr:to>
      <xdr:col>45</xdr:col>
      <xdr:colOff>177800</xdr:colOff>
      <xdr:row>37</xdr:row>
      <xdr:rowOff>7482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295463"/>
          <a:ext cx="889000" cy="5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98686</xdr:rowOff>
    </xdr:from>
    <xdr:to>
      <xdr:col>46</xdr:col>
      <xdr:colOff>38100</xdr:colOff>
      <xdr:row>37</xdr:row>
      <xdr:rowOff>28836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19963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36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92924</xdr:rowOff>
    </xdr:from>
    <xdr:to>
      <xdr:col>41</xdr:col>
      <xdr:colOff>50800</xdr:colOff>
      <xdr:row>37</xdr:row>
      <xdr:rowOff>7482</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236424"/>
          <a:ext cx="889000" cy="1114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137853</xdr:rowOff>
    </xdr:from>
    <xdr:to>
      <xdr:col>41</xdr:col>
      <xdr:colOff>101600</xdr:colOff>
      <xdr:row>37</xdr:row>
      <xdr:rowOff>68003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59130</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40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2339</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5317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133597</xdr:rowOff>
    </xdr:from>
    <xdr:to>
      <xdr:col>55</xdr:col>
      <xdr:colOff>50800</xdr:colOff>
      <xdr:row>37</xdr:row>
      <xdr:rowOff>63747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305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156474</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157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74879</xdr:rowOff>
    </xdr:from>
    <xdr:to>
      <xdr:col>50</xdr:col>
      <xdr:colOff>165100</xdr:colOff>
      <xdr:row>37</xdr:row>
      <xdr:rowOff>5029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47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21556</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02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72463</xdr:rowOff>
    </xdr:from>
    <xdr:to>
      <xdr:col>46</xdr:col>
      <xdr:colOff>38100</xdr:colOff>
      <xdr:row>37</xdr:row>
      <xdr:rowOff>2613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4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19140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01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128132</xdr:rowOff>
    </xdr:from>
    <xdr:to>
      <xdr:col>41</xdr:col>
      <xdr:colOff>101600</xdr:colOff>
      <xdr:row>37</xdr:row>
      <xdr:rowOff>58282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30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74809</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07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42124</xdr:rowOff>
    </xdr:from>
    <xdr:to>
      <xdr:col>36</xdr:col>
      <xdr:colOff>165100</xdr:colOff>
      <xdr:row>30</xdr:row>
      <xdr:rowOff>143724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185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160251</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4960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115621</xdr:rowOff>
    </xdr:from>
    <xdr:to>
      <xdr:col>54</xdr:col>
      <xdr:colOff>189865</xdr:colOff>
      <xdr:row>58</xdr:row>
      <xdr:rowOff>136709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688121"/>
          <a:ext cx="1270" cy="139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140536</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08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136709</xdr:rowOff>
    </xdr:from>
    <xdr:to>
      <xdr:col>55</xdr:col>
      <xdr:colOff>88900</xdr:colOff>
      <xdr:row>58</xdr:row>
      <xdr:rowOff>136709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08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62298</xdr:rowOff>
    </xdr:from>
    <xdr:ext cx="534377"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4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115621</xdr:rowOff>
    </xdr:from>
    <xdr:to>
      <xdr:col>55</xdr:col>
      <xdr:colOff>88900</xdr:colOff>
      <xdr:row>50</xdr:row>
      <xdr:rowOff>115621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688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116574</xdr:rowOff>
    </xdr:from>
    <xdr:to>
      <xdr:col>55</xdr:col>
      <xdr:colOff>0</xdr:colOff>
      <xdr:row>57</xdr:row>
      <xdr:rowOff>105201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9546324"/>
          <a:ext cx="838200" cy="331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136847</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395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113970</xdr:rowOff>
    </xdr:from>
    <xdr:to>
      <xdr:col>55</xdr:col>
      <xdr:colOff>50800</xdr:colOff>
      <xdr:row>56</xdr:row>
      <xdr:rowOff>44120</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54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116574</xdr:rowOff>
    </xdr:from>
    <xdr:to>
      <xdr:col>50</xdr:col>
      <xdr:colOff>114300</xdr:colOff>
      <xdr:row>56</xdr:row>
      <xdr:rowOff>133547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546324"/>
          <a:ext cx="889000" cy="188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138678</xdr:rowOff>
    </xdr:from>
    <xdr:to>
      <xdr:col>50</xdr:col>
      <xdr:colOff>165100</xdr:colOff>
      <xdr:row>56</xdr:row>
      <xdr:rowOff>68828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5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59955</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661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133547</xdr:rowOff>
    </xdr:from>
    <xdr:to>
      <xdr:col>45</xdr:col>
      <xdr:colOff>177800</xdr:colOff>
      <xdr:row>56</xdr:row>
      <xdr:rowOff>168999</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9734747"/>
          <a:ext cx="889000" cy="35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156604</xdr:rowOff>
    </xdr:from>
    <xdr:to>
      <xdr:col>46</xdr:col>
      <xdr:colOff>38100</xdr:colOff>
      <xdr:row>56</xdr:row>
      <xdr:rowOff>86754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58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103281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36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30677</xdr:rowOff>
    </xdr:from>
    <xdr:to>
      <xdr:col>41</xdr:col>
      <xdr:colOff>50800</xdr:colOff>
      <xdr:row>56</xdr:row>
      <xdr:rowOff>168999</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9631877"/>
          <a:ext cx="889000" cy="138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144050</xdr:rowOff>
    </xdr:from>
    <xdr:to>
      <xdr:col>41</xdr:col>
      <xdr:colOff>101600</xdr:colOff>
      <xdr:row>56</xdr:row>
      <xdr:rowOff>74200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90727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34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66211</xdr:rowOff>
    </xdr:from>
    <xdr:to>
      <xdr:col>36</xdr:col>
      <xdr:colOff>165100</xdr:colOff>
      <xdr:row>55</xdr:row>
      <xdr:rowOff>167811</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12888</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27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54401</xdr:rowOff>
    </xdr:from>
    <xdr:to>
      <xdr:col>55</xdr:col>
      <xdr:colOff>50800</xdr:colOff>
      <xdr:row>57</xdr:row>
      <xdr:rowOff>156001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82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32828</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80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65774</xdr:rowOff>
    </xdr:from>
    <xdr:to>
      <xdr:col>50</xdr:col>
      <xdr:colOff>165100</xdr:colOff>
      <xdr:row>55</xdr:row>
      <xdr:rowOff>167374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49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12451</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9270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82747</xdr:rowOff>
    </xdr:from>
    <xdr:to>
      <xdr:col>46</xdr:col>
      <xdr:colOff>38100</xdr:colOff>
      <xdr:row>57</xdr:row>
      <xdr:rowOff>12897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683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4024</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77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118199</xdr:rowOff>
    </xdr:from>
    <xdr:to>
      <xdr:col>41</xdr:col>
      <xdr:colOff>101600</xdr:colOff>
      <xdr:row>57</xdr:row>
      <xdr:rowOff>48349</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71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39476</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81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151327</xdr:rowOff>
    </xdr:from>
    <xdr:to>
      <xdr:col>36</xdr:col>
      <xdr:colOff>165100</xdr:colOff>
      <xdr:row>56</xdr:row>
      <xdr:rowOff>81477</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581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72604</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967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23457</xdr:rowOff>
    </xdr:from>
    <xdr:to>
      <xdr:col>54</xdr:col>
      <xdr:colOff>189865</xdr:colOff>
      <xdr:row>79</xdr:row>
      <xdr:rowOff>29057</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96407"/>
          <a:ext cx="1270" cy="137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32884</xdr:rowOff>
    </xdr:from>
    <xdr:ext cx="378565"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77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29057</xdr:rowOff>
    </xdr:from>
    <xdr:to>
      <xdr:col>55</xdr:col>
      <xdr:colOff>88900</xdr:colOff>
      <xdr:row>79</xdr:row>
      <xdr:rowOff>29057</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73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141584</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97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23457</xdr:rowOff>
    </xdr:from>
    <xdr:to>
      <xdr:col>55</xdr:col>
      <xdr:colOff>88900</xdr:colOff>
      <xdr:row>71</xdr:row>
      <xdr:rowOff>23457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96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67881</xdr:rowOff>
    </xdr:from>
    <xdr:to>
      <xdr:col>55</xdr:col>
      <xdr:colOff>0</xdr:colOff>
      <xdr:row>78</xdr:row>
      <xdr:rowOff>113792</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9639300" y="13269531"/>
          <a:ext cx="838200" cy="217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166564</xdr:rowOff>
    </xdr:from>
    <xdr:ext cx="469744"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025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143687</xdr:rowOff>
    </xdr:from>
    <xdr:to>
      <xdr:col>55</xdr:col>
      <xdr:colOff>50800</xdr:colOff>
      <xdr:row>77</xdr:row>
      <xdr:rowOff>73837</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17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67881</xdr:rowOff>
    </xdr:from>
    <xdr:to>
      <xdr:col>50</xdr:col>
      <xdr:colOff>114300</xdr:colOff>
      <xdr:row>77</xdr:row>
      <xdr:rowOff>134175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8750300" y="13269531"/>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101016</xdr:rowOff>
    </xdr:from>
    <xdr:to>
      <xdr:col>50</xdr:col>
      <xdr:colOff>165100</xdr:colOff>
      <xdr:row>77</xdr:row>
      <xdr:rowOff>31166</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131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47693</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372111" y="1290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166142</xdr:rowOff>
    </xdr:from>
    <xdr:to>
      <xdr:col>45</xdr:col>
      <xdr:colOff>177800</xdr:colOff>
      <xdr:row>77</xdr:row>
      <xdr:rowOff>134175</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7861300" y="13024892"/>
          <a:ext cx="889000" cy="310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34150</xdr:rowOff>
    </xdr:from>
    <xdr:to>
      <xdr:col>46</xdr:col>
      <xdr:colOff>38100</xdr:colOff>
      <xdr:row>76</xdr:row>
      <xdr:rowOff>135750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0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152278</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283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45707</xdr:rowOff>
    </xdr:from>
    <xdr:to>
      <xdr:col>41</xdr:col>
      <xdr:colOff>50800</xdr:colOff>
      <xdr:row>75</xdr:row>
      <xdr:rowOff>166142</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6972300" y="12733007"/>
          <a:ext cx="889000" cy="291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xdr:rowOff>
    </xdr:from>
    <xdr:to>
      <xdr:col>41</xdr:col>
      <xdr:colOff>101600</xdr:colOff>
      <xdr:row>76</xdr:row>
      <xdr:rowOff>113461</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042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104588</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13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153518</xdr:rowOff>
    </xdr:from>
    <xdr:to>
      <xdr:col>36</xdr:col>
      <xdr:colOff>165100</xdr:colOff>
      <xdr:row>76</xdr:row>
      <xdr:rowOff>83668</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01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74795</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104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62992</xdr:rowOff>
    </xdr:from>
    <xdr:to>
      <xdr:col>55</xdr:col>
      <xdr:colOff>50800</xdr:colOff>
      <xdr:row>78</xdr:row>
      <xdr:rowOff>164592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43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149369</xdr:rowOff>
    </xdr:from>
    <xdr:ext cx="469744"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35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17081</xdr:rowOff>
    </xdr:from>
    <xdr:to>
      <xdr:col>50</xdr:col>
      <xdr:colOff>165100</xdr:colOff>
      <xdr:row>77</xdr:row>
      <xdr:rowOff>118681</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21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109808</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3311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83375</xdr:rowOff>
    </xdr:from>
    <xdr:to>
      <xdr:col>46</xdr:col>
      <xdr:colOff>38100</xdr:colOff>
      <xdr:row>78</xdr:row>
      <xdr:rowOff>13525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28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4652</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515428" y="13377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115341</xdr:rowOff>
    </xdr:from>
    <xdr:to>
      <xdr:col>41</xdr:col>
      <xdr:colOff>101600</xdr:colOff>
      <xdr:row>76</xdr:row>
      <xdr:rowOff>45492</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29740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62018</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594111" y="1274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166357</xdr:rowOff>
    </xdr:from>
    <xdr:to>
      <xdr:col>36</xdr:col>
      <xdr:colOff>165100</xdr:colOff>
      <xdr:row>74</xdr:row>
      <xdr:rowOff>96507</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268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113034</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05111" y="12457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65920</xdr:rowOff>
    </xdr:from>
    <xdr:to>
      <xdr:col>54</xdr:col>
      <xdr:colOff>189865</xdr:colOff>
      <xdr:row>98</xdr:row>
      <xdr:rowOff>15075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496420"/>
          <a:ext cx="1270" cy="132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18902</xdr:rowOff>
    </xdr:from>
    <xdr:ext cx="534377"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82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15075</xdr:rowOff>
    </xdr:from>
    <xdr:to>
      <xdr:col>55</xdr:col>
      <xdr:colOff>88900</xdr:colOff>
      <xdr:row>98</xdr:row>
      <xdr:rowOff>15075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8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12597</xdr:rowOff>
    </xdr:from>
    <xdr:ext cx="534377"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2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65920</xdr:rowOff>
    </xdr:from>
    <xdr:to>
      <xdr:col>55</xdr:col>
      <xdr:colOff>88900</xdr:colOff>
      <xdr:row>90</xdr:row>
      <xdr:rowOff>65920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4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149397</xdr:rowOff>
    </xdr:from>
    <xdr:to>
      <xdr:col>55</xdr:col>
      <xdr:colOff>0</xdr:colOff>
      <xdr:row>97</xdr:row>
      <xdr:rowOff>34258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6608597"/>
          <a:ext cx="838200" cy="5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96271</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212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73394</xdr:rowOff>
    </xdr:from>
    <xdr:to>
      <xdr:col>55</xdr:col>
      <xdr:colOff>50800</xdr:colOff>
      <xdr:row>96</xdr:row>
      <xdr:rowOff>3544</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36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34258</xdr:rowOff>
    </xdr:from>
    <xdr:to>
      <xdr:col>50</xdr:col>
      <xdr:colOff>114300</xdr:colOff>
      <xdr:row>97</xdr:row>
      <xdr:rowOff>79597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664908"/>
          <a:ext cx="889000" cy="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132429</xdr:rowOff>
    </xdr:from>
    <xdr:to>
      <xdr:col>50</xdr:col>
      <xdr:colOff>165100</xdr:colOff>
      <xdr:row>96</xdr:row>
      <xdr:rowOff>62579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79106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19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79597</xdr:rowOff>
    </xdr:from>
    <xdr:to>
      <xdr:col>45</xdr:col>
      <xdr:colOff>177800</xdr:colOff>
      <xdr:row>98</xdr:row>
      <xdr:rowOff>29248</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7861300" y="16710247"/>
          <a:ext cx="889000" cy="121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4451</xdr:rowOff>
    </xdr:from>
    <xdr:to>
      <xdr:col>46</xdr:col>
      <xdr:colOff>38100</xdr:colOff>
      <xdr:row>96</xdr:row>
      <xdr:rowOff>106051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122578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29248</xdr:rowOff>
    </xdr:from>
    <xdr:to>
      <xdr:col>41</xdr:col>
      <xdr:colOff>50800</xdr:colOff>
      <xdr:row>98</xdr:row>
      <xdr:rowOff>64472</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831348"/>
          <a:ext cx="889000" cy="3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18835</xdr:rowOff>
    </xdr:from>
    <xdr:to>
      <xdr:col>41</xdr:col>
      <xdr:colOff>101600</xdr:colOff>
      <xdr:row>96</xdr:row>
      <xdr:rowOff>120435</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136962</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2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153708</xdr:rowOff>
    </xdr:from>
    <xdr:to>
      <xdr:col>36</xdr:col>
      <xdr:colOff>165100</xdr:colOff>
      <xdr:row>96</xdr:row>
      <xdr:rowOff>83858</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100385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98597</xdr:rowOff>
    </xdr:from>
    <xdr:to>
      <xdr:col>55</xdr:col>
      <xdr:colOff>50800</xdr:colOff>
      <xdr:row>97</xdr:row>
      <xdr:rowOff>28747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55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77024</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536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154908</xdr:rowOff>
    </xdr:from>
    <xdr:to>
      <xdr:col>50</xdr:col>
      <xdr:colOff>165100</xdr:colOff>
      <xdr:row>97</xdr:row>
      <xdr:rowOff>85058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61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76185</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706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28797</xdr:rowOff>
    </xdr:from>
    <xdr:to>
      <xdr:col>46</xdr:col>
      <xdr:colOff>38100</xdr:colOff>
      <xdr:row>97</xdr:row>
      <xdr:rowOff>130397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659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121524</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752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149898</xdr:rowOff>
    </xdr:from>
    <xdr:to>
      <xdr:col>41</xdr:col>
      <xdr:colOff>101600</xdr:colOff>
      <xdr:row>98</xdr:row>
      <xdr:rowOff>80048</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78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71175</xdr:rowOff>
    </xdr:from>
    <xdr:ext cx="469744"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626428" y="1687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13672</xdr:rowOff>
    </xdr:from>
    <xdr:to>
      <xdr:col>36</xdr:col>
      <xdr:colOff>165100</xdr:colOff>
      <xdr:row>98</xdr:row>
      <xdr:rowOff>115272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81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106399</xdr:rowOff>
    </xdr:from>
    <xdr:ext cx="469744"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37428" y="1690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5588</xdr:rowOff>
    </xdr:from>
    <xdr:to>
      <xdr:col>85</xdr:col>
      <xdr:colOff>126364</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320538"/>
          <a:ext cx="1269" cy="146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123715</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0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5588</xdr:rowOff>
    </xdr:from>
    <xdr:to>
      <xdr:col>86</xdr:col>
      <xdr:colOff>25400</xdr:colOff>
      <xdr:row>31</xdr:row>
      <xdr:rowOff>5588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320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98552</xdr:rowOff>
    </xdr:from>
    <xdr:to>
      <xdr:col>85</xdr:col>
      <xdr:colOff>127000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5481300" y="6785102"/>
          <a:ext cx="8382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127888</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471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105011</xdr:rowOff>
    </xdr:from>
    <xdr:to>
      <xdr:col>85</xdr:col>
      <xdr:colOff>177800</xdr:colOff>
      <xdr:row>39</xdr:row>
      <xdr:rowOff>35161</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96266</xdr:rowOff>
    </xdr:from>
    <xdr:to>
      <xdr:col>81</xdr:col>
      <xdr:colOff>50800</xdr:colOff>
      <xdr:row>39</xdr:row>
      <xdr:rowOff>98552</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78281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99133</xdr:rowOff>
    </xdr:from>
    <xdr:to>
      <xdr:col>81</xdr:col>
      <xdr:colOff>101600</xdr:colOff>
      <xdr:row>39</xdr:row>
      <xdr:rowOff>29283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6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45810</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46428" y="63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93545</xdr:rowOff>
    </xdr:from>
    <xdr:to>
      <xdr:col>76</xdr:col>
      <xdr:colOff>114300</xdr:colOff>
      <xdr:row>39</xdr:row>
      <xdr:rowOff>96266</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780095"/>
          <a:ext cx="889000" cy="2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135491</xdr:rowOff>
    </xdr:from>
    <xdr:to>
      <xdr:col>76</xdr:col>
      <xdr:colOff>165100</xdr:colOff>
      <xdr:row>39</xdr:row>
      <xdr:rowOff>65641</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6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82168</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3017" y="642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90497</xdr:rowOff>
    </xdr:from>
    <xdr:to>
      <xdr:col>71</xdr:col>
      <xdr:colOff>177800</xdr:colOff>
      <xdr:row>39</xdr:row>
      <xdr:rowOff>93545</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777047"/>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73007</xdr:rowOff>
    </xdr:from>
    <xdr:to>
      <xdr:col>72</xdr:col>
      <xdr:colOff>38100</xdr:colOff>
      <xdr:row>39</xdr:row>
      <xdr:rowOff>3157</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58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19684</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36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64625</xdr:rowOff>
    </xdr:from>
    <xdr:to>
      <xdr:col>67</xdr:col>
      <xdr:colOff>101600</xdr:colOff>
      <xdr:row>37</xdr:row>
      <xdr:rowOff>166225</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40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11302</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18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47752</xdr:rowOff>
    </xdr:from>
    <xdr:to>
      <xdr:col>81</xdr:col>
      <xdr:colOff>101600</xdr:colOff>
      <xdr:row>39</xdr:row>
      <xdr:rowOff>149352</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73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140479</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56650" y="68270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45466</xdr:rowOff>
    </xdr:from>
    <xdr:to>
      <xdr:col>76</xdr:col>
      <xdr:colOff>165100</xdr:colOff>
      <xdr:row>39</xdr:row>
      <xdr:rowOff>147066</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732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138193</xdr:rowOff>
    </xdr:from>
    <xdr:ext cx="313932"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35333" y="68247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42745</xdr:rowOff>
    </xdr:from>
    <xdr:to>
      <xdr:col>72</xdr:col>
      <xdr:colOff>38100</xdr:colOff>
      <xdr:row>39</xdr:row>
      <xdr:rowOff>144345</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72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135472</xdr:rowOff>
    </xdr:from>
    <xdr:ext cx="313932"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46333" y="68220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39697</xdr:rowOff>
    </xdr:from>
    <xdr:to>
      <xdr:col>67</xdr:col>
      <xdr:colOff>101600</xdr:colOff>
      <xdr:row>39</xdr:row>
      <xdr:rowOff>141297</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726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132424</xdr:rowOff>
    </xdr:from>
    <xdr:ext cx="313932"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57333" y="6818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41287</xdr:rowOff>
    </xdr:from>
    <xdr:to>
      <xdr:col>85</xdr:col>
      <xdr:colOff>126364</xdr:colOff>
      <xdr:row>79</xdr:row>
      <xdr:rowOff>39230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385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43057</xdr:rowOff>
    </xdr:from>
    <xdr:ext cx="534377"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5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39230</xdr:rowOff>
    </xdr:from>
    <xdr:to>
      <xdr:col>86</xdr:col>
      <xdr:colOff>25400</xdr:colOff>
      <xdr:row>79</xdr:row>
      <xdr:rowOff>39230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58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159414</xdr:rowOff>
    </xdr:from>
    <xdr:ext cx="534377"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2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41287</xdr:rowOff>
    </xdr:from>
    <xdr:to>
      <xdr:col>86</xdr:col>
      <xdr:colOff>25400</xdr:colOff>
      <xdr:row>72</xdr:row>
      <xdr:rowOff>41287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385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75417</xdr:rowOff>
    </xdr:from>
    <xdr:to>
      <xdr:col>85</xdr:col>
      <xdr:colOff>127000</xdr:colOff>
      <xdr:row>77</xdr:row>
      <xdr:rowOff>94368</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5481300" y="13277067"/>
          <a:ext cx="838200" cy="18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61074</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919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38196</xdr:rowOff>
    </xdr:from>
    <xdr:to>
      <xdr:col>85</xdr:col>
      <xdr:colOff>177800</xdr:colOff>
      <xdr:row>76</xdr:row>
      <xdr:rowOff>139796</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0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75417</xdr:rowOff>
    </xdr:from>
    <xdr:to>
      <xdr:col>81</xdr:col>
      <xdr:colOff>50800</xdr:colOff>
      <xdr:row>77</xdr:row>
      <xdr:rowOff>108359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3277067"/>
          <a:ext cx="889000" cy="32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31659</xdr:rowOff>
    </xdr:from>
    <xdr:to>
      <xdr:col>81</xdr:col>
      <xdr:colOff>101600</xdr:colOff>
      <xdr:row>76</xdr:row>
      <xdr:rowOff>133259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6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149786</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837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108359</xdr:rowOff>
    </xdr:from>
    <xdr:to>
      <xdr:col>76</xdr:col>
      <xdr:colOff>114300</xdr:colOff>
      <xdr:row>77</xdr:row>
      <xdr:rowOff>139836</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3703300" y="13310009"/>
          <a:ext cx="889000" cy="31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29350</xdr:rowOff>
    </xdr:from>
    <xdr:to>
      <xdr:col>76</xdr:col>
      <xdr:colOff>165100</xdr:colOff>
      <xdr:row>76</xdr:row>
      <xdr:rowOff>130950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0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147476</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83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139836</xdr:rowOff>
    </xdr:from>
    <xdr:to>
      <xdr:col>71</xdr:col>
      <xdr:colOff>177800</xdr:colOff>
      <xdr:row>78</xdr:row>
      <xdr:rowOff>19365</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3341486"/>
          <a:ext cx="889000" cy="50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32801</xdr:rowOff>
    </xdr:from>
    <xdr:to>
      <xdr:col>72</xdr:col>
      <xdr:colOff>38100</xdr:colOff>
      <xdr:row>76</xdr:row>
      <xdr:rowOff>134401</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06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150929</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283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49329</xdr:rowOff>
    </xdr:from>
    <xdr:to>
      <xdr:col>67</xdr:col>
      <xdr:colOff>101600</xdr:colOff>
      <xdr:row>76</xdr:row>
      <xdr:rowOff>150929</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307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167457</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85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43568</xdr:rowOff>
    </xdr:from>
    <xdr:to>
      <xdr:col>85</xdr:col>
      <xdr:colOff>177800</xdr:colOff>
      <xdr:row>77</xdr:row>
      <xdr:rowOff>145168</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3245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21995</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3223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24617</xdr:rowOff>
    </xdr:from>
    <xdr:to>
      <xdr:col>81</xdr:col>
      <xdr:colOff>101600</xdr:colOff>
      <xdr:row>77</xdr:row>
      <xdr:rowOff>126217</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3226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117344</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3318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57559</xdr:rowOff>
    </xdr:from>
    <xdr:to>
      <xdr:col>76</xdr:col>
      <xdr:colOff>165100</xdr:colOff>
      <xdr:row>77</xdr:row>
      <xdr:rowOff>159159</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25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150286</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3351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89036</xdr:rowOff>
    </xdr:from>
    <xdr:to>
      <xdr:col>72</xdr:col>
      <xdr:colOff>38100</xdr:colOff>
      <xdr:row>78</xdr:row>
      <xdr:rowOff>19186</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3290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10313</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3383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140015</xdr:rowOff>
    </xdr:from>
    <xdr:to>
      <xdr:col>67</xdr:col>
      <xdr:colOff>101600</xdr:colOff>
      <xdr:row>78</xdr:row>
      <xdr:rowOff>70165</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341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61292</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3434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136519</xdr:rowOff>
    </xdr:from>
    <xdr:to>
      <xdr:col>85</xdr:col>
      <xdr:colOff>126364</xdr:colOff>
      <xdr:row>99</xdr:row>
      <xdr:rowOff>17380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6317595" y="15738469"/>
          <a:ext cx="1269" cy="1252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21207</xdr:rowOff>
    </xdr:from>
    <xdr:ext cx="469744"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6370300" y="169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17380</xdr:rowOff>
    </xdr:from>
    <xdr:to>
      <xdr:col>86</xdr:col>
      <xdr:colOff>25400</xdr:colOff>
      <xdr:row>99</xdr:row>
      <xdr:rowOff>17380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699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83196</xdr:rowOff>
    </xdr:from>
    <xdr:ext cx="534377"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6370300" y="1551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136519</xdr:rowOff>
    </xdr:from>
    <xdr:to>
      <xdr:col>86</xdr:col>
      <xdr:colOff>25400</xdr:colOff>
      <xdr:row>91</xdr:row>
      <xdr:rowOff>136519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573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15246</xdr:rowOff>
    </xdr:from>
    <xdr:to>
      <xdr:col>85</xdr:col>
      <xdr:colOff>127000</xdr:colOff>
      <xdr:row>98</xdr:row>
      <xdr:rowOff>36240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5481300" y="16817346"/>
          <a:ext cx="838200" cy="20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121893</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6370300" y="16581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99016</xdr:rowOff>
    </xdr:from>
    <xdr:to>
      <xdr:col>85</xdr:col>
      <xdr:colOff>177800</xdr:colOff>
      <xdr:row>98</xdr:row>
      <xdr:rowOff>29166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6268700" y="1672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15246</xdr:rowOff>
    </xdr:from>
    <xdr:to>
      <xdr:col>81</xdr:col>
      <xdr:colOff>50800</xdr:colOff>
      <xdr:row>98</xdr:row>
      <xdr:rowOff>22161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4592300" y="16817346"/>
          <a:ext cx="889000" cy="6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118960</xdr:rowOff>
    </xdr:from>
    <xdr:to>
      <xdr:col>81</xdr:col>
      <xdr:colOff>101600</xdr:colOff>
      <xdr:row>98</xdr:row>
      <xdr:rowOff>49110</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5430500" y="1674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65637</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52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22161</xdr:rowOff>
    </xdr:from>
    <xdr:to>
      <xdr:col>76</xdr:col>
      <xdr:colOff>114300</xdr:colOff>
      <xdr:row>98</xdr:row>
      <xdr:rowOff>22200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3703300" y="16824261"/>
          <a:ext cx="889000" cy="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98310</xdr:rowOff>
    </xdr:from>
    <xdr:to>
      <xdr:col>76</xdr:col>
      <xdr:colOff>165100</xdr:colOff>
      <xdr:row>98</xdr:row>
      <xdr:rowOff>28460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4541500" y="16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44987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504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22200</xdr:rowOff>
    </xdr:from>
    <xdr:to>
      <xdr:col>71</xdr:col>
      <xdr:colOff>177800</xdr:colOff>
      <xdr:row>98</xdr:row>
      <xdr:rowOff>29724</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2814300" y="16824300"/>
          <a:ext cx="889000" cy="7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94520</xdr:rowOff>
    </xdr:from>
    <xdr:to>
      <xdr:col>72</xdr:col>
      <xdr:colOff>38100</xdr:colOff>
      <xdr:row>98</xdr:row>
      <xdr:rowOff>24670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652500" y="167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41197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36111" y="1650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20453</xdr:rowOff>
    </xdr:from>
    <xdr:to>
      <xdr:col>67</xdr:col>
      <xdr:colOff>101600</xdr:colOff>
      <xdr:row>98</xdr:row>
      <xdr:rowOff>122053</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2763500" y="1682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113180</xdr:rowOff>
    </xdr:from>
    <xdr:ext cx="469744"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79428" y="1691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156890</xdr:rowOff>
    </xdr:from>
    <xdr:to>
      <xdr:col>85</xdr:col>
      <xdr:colOff>177800</xdr:colOff>
      <xdr:row>98</xdr:row>
      <xdr:rowOff>87040</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6268700" y="1678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135317</xdr:rowOff>
    </xdr:from>
    <xdr:ext cx="469744"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6370300" y="1676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135896</xdr:rowOff>
    </xdr:from>
    <xdr:to>
      <xdr:col>81</xdr:col>
      <xdr:colOff>101600</xdr:colOff>
      <xdr:row>98</xdr:row>
      <xdr:rowOff>66046</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5430500" y="16766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57173</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14111" y="1685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142811</xdr:rowOff>
    </xdr:from>
    <xdr:to>
      <xdr:col>76</xdr:col>
      <xdr:colOff>165100</xdr:colOff>
      <xdr:row>98</xdr:row>
      <xdr:rowOff>72961</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4541500" y="16773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64088</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325111" y="1686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142850</xdr:rowOff>
    </xdr:from>
    <xdr:to>
      <xdr:col>72</xdr:col>
      <xdr:colOff>38100</xdr:colOff>
      <xdr:row>98</xdr:row>
      <xdr:rowOff>73000</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3652500" y="1677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64127</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436111" y="16866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150374</xdr:rowOff>
    </xdr:from>
    <xdr:to>
      <xdr:col>67</xdr:col>
      <xdr:colOff>101600</xdr:colOff>
      <xdr:row>98</xdr:row>
      <xdr:rowOff>80524</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2763500" y="1678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97051</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579428" y="16556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469744"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494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146787</xdr:rowOff>
    </xdr:from>
    <xdr:to>
      <xdr:col>116</xdr:col>
      <xdr:colOff>63500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1323300" y="6147537"/>
          <a:ext cx="838200" cy="507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7434</xdr:rowOff>
    </xdr:from>
    <xdr:ext cx="469744"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179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29007</xdr:rowOff>
    </xdr:from>
    <xdr:to>
      <xdr:col>116</xdr:col>
      <xdr:colOff>114300</xdr:colOff>
      <xdr:row>36</xdr:row>
      <xdr:rowOff>130607</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201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5004</xdr:rowOff>
    </xdr:from>
    <xdr:to>
      <xdr:col>112</xdr:col>
      <xdr:colOff>38100</xdr:colOff>
      <xdr:row>36</xdr:row>
      <xdr:rowOff>106604</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17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123131</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88428" y="59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160909</xdr:rowOff>
    </xdr:from>
    <xdr:to>
      <xdr:col>107</xdr:col>
      <xdr:colOff>101600</xdr:colOff>
      <xdr:row>36</xdr:row>
      <xdr:rowOff>91059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16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107586</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593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163881</xdr:rowOff>
    </xdr:from>
    <xdr:to>
      <xdr:col>102</xdr:col>
      <xdr:colOff>165100</xdr:colOff>
      <xdr:row>36</xdr:row>
      <xdr:rowOff>94031</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16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110558</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593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164567</xdr:rowOff>
    </xdr:from>
    <xdr:to>
      <xdr:col>98</xdr:col>
      <xdr:colOff>38100</xdr:colOff>
      <xdr:row>36</xdr:row>
      <xdr:rowOff>94717</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1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111244</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594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95987</xdr:rowOff>
    </xdr:from>
    <xdr:to>
      <xdr:col>116</xdr:col>
      <xdr:colOff>114300</xdr:colOff>
      <xdr:row>36</xdr:row>
      <xdr:rowOff>26137</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096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118864</xdr:rowOff>
    </xdr:from>
    <xdr:ext cx="469744"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5948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155092</xdr:rowOff>
    </xdr:from>
    <xdr:to>
      <xdr:col>116</xdr:col>
      <xdr:colOff>62864</xdr:colOff>
      <xdr:row>59</xdr:row>
      <xdr:rowOff>44241</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899042"/>
          <a:ext cx="1269" cy="126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48068</xdr:rowOff>
    </xdr:from>
    <xdr:ext cx="313932"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16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44241</xdr:rowOff>
    </xdr:from>
    <xdr:to>
      <xdr:col>116</xdr:col>
      <xdr:colOff>152400</xdr:colOff>
      <xdr:row>59</xdr:row>
      <xdr:rowOff>44241</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1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101769</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6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155092</xdr:rowOff>
    </xdr:from>
    <xdr:to>
      <xdr:col>116</xdr:col>
      <xdr:colOff>152400</xdr:colOff>
      <xdr:row>51</xdr:row>
      <xdr:rowOff>155092</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8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42793</xdr:rowOff>
    </xdr:from>
    <xdr:to>
      <xdr:col>116</xdr:col>
      <xdr:colOff>63500</xdr:colOff>
      <xdr:row>59</xdr:row>
      <xdr:rowOff>43593</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1323300" y="10158343"/>
          <a:ext cx="8382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56380</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82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33503</xdr:rowOff>
    </xdr:from>
    <xdr:to>
      <xdr:col>116</xdr:col>
      <xdr:colOff>114300</xdr:colOff>
      <xdr:row>58</xdr:row>
      <xdr:rowOff>135103</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9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43593</xdr:rowOff>
    </xdr:from>
    <xdr:to>
      <xdr:col>111</xdr:col>
      <xdr:colOff>177800</xdr:colOff>
      <xdr:row>59</xdr:row>
      <xdr:rowOff>43612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0434300" y="10159143"/>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22320</xdr:rowOff>
    </xdr:from>
    <xdr:to>
      <xdr:col>112</xdr:col>
      <xdr:colOff>38100</xdr:colOff>
      <xdr:row>58</xdr:row>
      <xdr:rowOff>123920</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140447</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74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43593</xdr:rowOff>
    </xdr:from>
    <xdr:to>
      <xdr:col>107</xdr:col>
      <xdr:colOff>50800</xdr:colOff>
      <xdr:row>59</xdr:row>
      <xdr:rowOff>43612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9545300" y="10159143"/>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21768</xdr:rowOff>
    </xdr:from>
    <xdr:to>
      <xdr:col>107</xdr:col>
      <xdr:colOff>101600</xdr:colOff>
      <xdr:row>58</xdr:row>
      <xdr:rowOff>123368</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139895</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43364</xdr:rowOff>
    </xdr:from>
    <xdr:to>
      <xdr:col>102</xdr:col>
      <xdr:colOff>114300</xdr:colOff>
      <xdr:row>59</xdr:row>
      <xdr:rowOff>43593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8656300" y="10158914"/>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9481</xdr:rowOff>
    </xdr:from>
    <xdr:to>
      <xdr:col>102</xdr:col>
      <xdr:colOff>165100</xdr:colOff>
      <xdr:row>58</xdr:row>
      <xdr:rowOff>111081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127608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160547</xdr:rowOff>
    </xdr:from>
    <xdr:to>
      <xdr:col>98</xdr:col>
      <xdr:colOff>38100</xdr:colOff>
      <xdr:row>58</xdr:row>
      <xdr:rowOff>90697</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107224</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163443</xdr:rowOff>
    </xdr:from>
    <xdr:to>
      <xdr:col>116</xdr:col>
      <xdr:colOff>114300</xdr:colOff>
      <xdr:row>59</xdr:row>
      <xdr:rowOff>93593</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1010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78370</xdr:rowOff>
    </xdr:from>
    <xdr:ext cx="313932"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10022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164243</xdr:rowOff>
    </xdr:from>
    <xdr:to>
      <xdr:col>112</xdr:col>
      <xdr:colOff>38100</xdr:colOff>
      <xdr:row>59</xdr:row>
      <xdr:rowOff>94393</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101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85520</xdr:rowOff>
    </xdr:from>
    <xdr:ext cx="313932"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66333" y="102010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164262</xdr:rowOff>
    </xdr:from>
    <xdr:to>
      <xdr:col>107</xdr:col>
      <xdr:colOff>101600</xdr:colOff>
      <xdr:row>59</xdr:row>
      <xdr:rowOff>94412</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1010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85539</xdr:rowOff>
    </xdr:from>
    <xdr:ext cx="313932"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77333" y="102010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164243</xdr:rowOff>
    </xdr:from>
    <xdr:to>
      <xdr:col>102</xdr:col>
      <xdr:colOff>165100</xdr:colOff>
      <xdr:row>59</xdr:row>
      <xdr:rowOff>94393</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101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85520</xdr:rowOff>
    </xdr:from>
    <xdr:ext cx="313932"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88333" y="102010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164014</xdr:rowOff>
    </xdr:from>
    <xdr:to>
      <xdr:col>98</xdr:col>
      <xdr:colOff>38100</xdr:colOff>
      <xdr:row>59</xdr:row>
      <xdr:rowOff>94164</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10108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85291</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99333" y="102008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150140</xdr:rowOff>
    </xdr:from>
    <xdr:to>
      <xdr:col>116</xdr:col>
      <xdr:colOff>62864</xdr:colOff>
      <xdr:row>78</xdr:row>
      <xdr:rowOff>38658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51640"/>
          <a:ext cx="1269" cy="126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42485</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38658</xdr:rowOff>
    </xdr:from>
    <xdr:to>
      <xdr:col>116</xdr:col>
      <xdr:colOff>152400</xdr:colOff>
      <xdr:row>78</xdr:row>
      <xdr:rowOff>38658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41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96817</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150140</xdr:rowOff>
    </xdr:from>
    <xdr:to>
      <xdr:col>116</xdr:col>
      <xdr:colOff>152400</xdr:colOff>
      <xdr:row>70</xdr:row>
      <xdr:rowOff>150140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62509</xdr:rowOff>
    </xdr:from>
    <xdr:to>
      <xdr:col>116</xdr:col>
      <xdr:colOff>63500</xdr:colOff>
      <xdr:row>74</xdr:row>
      <xdr:rowOff>143053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749809"/>
          <a:ext cx="838200" cy="80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64126</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751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85699</xdr:rowOff>
    </xdr:from>
    <xdr:to>
      <xdr:col>116</xdr:col>
      <xdr:colOff>114300</xdr:colOff>
      <xdr:row>75</xdr:row>
      <xdr:rowOff>15849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77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143053</xdr:rowOff>
    </xdr:from>
    <xdr:to>
      <xdr:col>111</xdr:col>
      <xdr:colOff>177800</xdr:colOff>
      <xdr:row>75</xdr:row>
      <xdr:rowOff>83579</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2830353"/>
          <a:ext cx="889000" cy="111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126429</xdr:rowOff>
    </xdr:from>
    <xdr:to>
      <xdr:col>112</xdr:col>
      <xdr:colOff>38100</xdr:colOff>
      <xdr:row>75</xdr:row>
      <xdr:rowOff>56579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47706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906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83579</xdr:rowOff>
    </xdr:from>
    <xdr:to>
      <xdr:col>107</xdr:col>
      <xdr:colOff>50800</xdr:colOff>
      <xdr:row>75</xdr:row>
      <xdr:rowOff>124041</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2942329"/>
          <a:ext cx="889000" cy="40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132732</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264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124041</xdr:rowOff>
    </xdr:from>
    <xdr:to>
      <xdr:col>102</xdr:col>
      <xdr:colOff>114300</xdr:colOff>
      <xdr:row>75</xdr:row>
      <xdr:rowOff>168047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2982791"/>
          <a:ext cx="889000" cy="44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47142</xdr:rowOff>
    </xdr:from>
    <xdr:to>
      <xdr:col>102</xdr:col>
      <xdr:colOff>165100</xdr:colOff>
      <xdr:row>75</xdr:row>
      <xdr:rowOff>148741</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165269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63830</xdr:rowOff>
    </xdr:from>
    <xdr:to>
      <xdr:col>98</xdr:col>
      <xdr:colOff>38100</xdr:colOff>
      <xdr:row>75</xdr:row>
      <xdr:rowOff>165430</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10507</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11709</xdr:rowOff>
    </xdr:from>
    <xdr:to>
      <xdr:col>116</xdr:col>
      <xdr:colOff>114300</xdr:colOff>
      <xdr:row>74</xdr:row>
      <xdr:rowOff>113309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699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34586</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550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92253</xdr:rowOff>
    </xdr:from>
    <xdr:to>
      <xdr:col>112</xdr:col>
      <xdr:colOff>38100</xdr:colOff>
      <xdr:row>75</xdr:row>
      <xdr:rowOff>22403</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779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38930</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554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32779</xdr:rowOff>
    </xdr:from>
    <xdr:to>
      <xdr:col>107</xdr:col>
      <xdr:colOff>101600</xdr:colOff>
      <xdr:row>75</xdr:row>
      <xdr:rowOff>134379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891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125506</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98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73241</xdr:rowOff>
    </xdr:from>
    <xdr:to>
      <xdr:col>102</xdr:col>
      <xdr:colOff>165100</xdr:colOff>
      <xdr:row>76</xdr:row>
      <xdr:rowOff>3392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9319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165967</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302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117246</xdr:rowOff>
    </xdr:from>
    <xdr:to>
      <xdr:col>98</xdr:col>
      <xdr:colOff>38100</xdr:colOff>
      <xdr:row>76</xdr:row>
      <xdr:rowOff>47396</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97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38524</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3068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普通建設事業費の住民一人当たりのコストは、前年度と比較して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17,403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円減少しており、主な要因は、枚方市駅周辺再整備ビジョン推進事業費の減少によるものである。普通建設事業費については、毎年概ね</a:t>
          </a:r>
          <a:r>
            <a:rPr kumimoji="1" lang="en-US" altLang="ja-JP" sz="1300">
              <a:solidFill>
                <a:schemeClr val="tx1"/>
              </a:solidFill>
              <a:latin typeface="ＭＳ Ｐゴシック" panose="020B0600070205080204" pitchFamily="50" charset="-128"/>
              <a:ea typeface="ＭＳ Ｐゴシック" panose="020B0600070205080204" pitchFamily="50" charset="-128"/>
            </a:rPr>
            <a:t>70</a:t>
          </a:r>
          <a:r>
            <a:rPr kumimoji="1" lang="ja-JP" altLang="en-US" sz="1300">
              <a:solidFill>
                <a:schemeClr val="tx1"/>
              </a:solidFill>
              <a:latin typeface="ＭＳ Ｐゴシック" panose="020B0600070205080204" pitchFamily="50" charset="-128"/>
              <a:ea typeface="ＭＳ Ｐゴシック" panose="020B0600070205080204" pitchFamily="50" charset="-128"/>
            </a:rPr>
            <a:t>億円程度を基本としながら、引き続き予定される大規模事業については財政に与える影響を踏まえ計画的に実施していく。公債費の住民一人当たりのコストは、類似団体内平均値と比較して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7,735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円低く、前年度と比較すると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829</a:t>
          </a:r>
          <a:r>
            <a:rPr kumimoji="1" lang="ja-JP" altLang="en-US" sz="1300">
              <a:solidFill>
                <a:schemeClr val="tx1"/>
              </a:solidFill>
              <a:latin typeface="ＭＳ Ｐゴシック" panose="020B0600070205080204" pitchFamily="50" charset="-128"/>
              <a:ea typeface="ＭＳ Ｐゴシック" panose="020B0600070205080204" pitchFamily="50" charset="-128"/>
            </a:rPr>
            <a:t>円減少しており、これは普通建設事業費の減少によるものである。引き続き、減債基金を活用した市債残高の抑制に努め、公債費の負担軽減を図っていく。扶助費の住民一人当たりのコストは、類似団体内平均値と同様に増加傾向にあり、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7,340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円の増となっている。これは、障害者自立支援費の増などによるものである。繰出金の住民一人当たりのコストは、前年度と比較して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2,114</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円の増となっており、療養給付費負担金を始めとした後期高齢者医療や国民健康保険に対する繰出金の増加によるものである。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392,328
385,941
65.12
166,943,520
164,457,194
1,978,576
84,671,319
111,800,564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159512</xdr:rowOff>
    </xdr:from>
    <xdr:to>
      <xdr:col>24</xdr:col>
      <xdr:colOff>62865</xdr:colOff>
      <xdr:row>37</xdr:row>
      <xdr:rowOff>138938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03012"/>
          <a:ext cx="127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142765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138938</xdr:rowOff>
    </xdr:from>
    <xdr:to>
      <xdr:col>24</xdr:col>
      <xdr:colOff>152400</xdr:colOff>
      <xdr:row>37</xdr:row>
      <xdr:rowOff>138938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8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106189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159512</xdr:rowOff>
    </xdr:from>
    <xdr:to>
      <xdr:col>24</xdr:col>
      <xdr:colOff>152400</xdr:colOff>
      <xdr:row>30</xdr:row>
      <xdr:rowOff>159512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03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53594</xdr:rowOff>
    </xdr:from>
    <xdr:to>
      <xdr:col>24</xdr:col>
      <xdr:colOff>63500</xdr:colOff>
      <xdr:row>36</xdr:row>
      <xdr:rowOff>92456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25794"/>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30243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59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92456</xdr:rowOff>
    </xdr:from>
    <xdr:to>
      <xdr:col>19</xdr:col>
      <xdr:colOff>177800</xdr:colOff>
      <xdr:row>36</xdr:row>
      <xdr:rowOff>154940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64656"/>
          <a:ext cx="889000" cy="62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146067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148082</xdr:rowOff>
    </xdr:from>
    <xdr:to>
      <xdr:col>15</xdr:col>
      <xdr:colOff>50800</xdr:colOff>
      <xdr:row>36</xdr:row>
      <xdr:rowOff>154940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32028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160545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110744</xdr:rowOff>
    </xdr:from>
    <xdr:to>
      <xdr:col>10</xdr:col>
      <xdr:colOff>114300</xdr:colOff>
      <xdr:row>36</xdr:row>
      <xdr:rowOff>148082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282944"/>
          <a:ext cx="88900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56134</xdr:rowOff>
    </xdr:from>
    <xdr:to>
      <xdr:col>10</xdr:col>
      <xdr:colOff>165100</xdr:colOff>
      <xdr:row>35</xdr:row>
      <xdr:rowOff>157734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2811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5097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2794</xdr:rowOff>
    </xdr:from>
    <xdr:to>
      <xdr:col>24</xdr:col>
      <xdr:colOff>114300</xdr:colOff>
      <xdr:row>36</xdr:row>
      <xdr:rowOff>104394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74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152671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53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41656</xdr:rowOff>
    </xdr:from>
    <xdr:to>
      <xdr:col>20</xdr:col>
      <xdr:colOff>38100</xdr:colOff>
      <xdr:row>36</xdr:row>
      <xdr:rowOff>143256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13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134383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0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104140</xdr:rowOff>
    </xdr:from>
    <xdr:to>
      <xdr:col>15</xdr:col>
      <xdr:colOff>101600</xdr:colOff>
      <xdr:row>37</xdr:row>
      <xdr:rowOff>34290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7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25417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6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97282</xdr:rowOff>
    </xdr:from>
    <xdr:to>
      <xdr:col>10</xdr:col>
      <xdr:colOff>165100</xdr:colOff>
      <xdr:row>37</xdr:row>
      <xdr:rowOff>27432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6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18559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62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59944</xdr:rowOff>
    </xdr:from>
    <xdr:to>
      <xdr:col>6</xdr:col>
      <xdr:colOff>38100</xdr:colOff>
      <xdr:row>36</xdr:row>
      <xdr:rowOff>161544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3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152671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2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57671</xdr:rowOff>
    </xdr:from>
    <xdr:to>
      <xdr:col>24</xdr:col>
      <xdr:colOff>62865</xdr:colOff>
      <xdr:row>59</xdr:row>
      <xdr:rowOff>46812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144521"/>
          <a:ext cx="1270" cy="101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50639</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46812</xdr:rowOff>
    </xdr:from>
    <xdr:to>
      <xdr:col>24</xdr:col>
      <xdr:colOff>152400</xdr:colOff>
      <xdr:row>59</xdr:row>
      <xdr:rowOff>46812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62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4348</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91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57671</xdr:rowOff>
    </xdr:from>
    <xdr:to>
      <xdr:col>24</xdr:col>
      <xdr:colOff>152400</xdr:colOff>
      <xdr:row>53</xdr:row>
      <xdr:rowOff>57671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144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131534</xdr:rowOff>
    </xdr:from>
    <xdr:to>
      <xdr:col>24</xdr:col>
      <xdr:colOff>63500</xdr:colOff>
      <xdr:row>59</xdr:row>
      <xdr:rowOff>3911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10075634"/>
          <a:ext cx="838200" cy="43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129608</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30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106731</xdr:rowOff>
    </xdr:from>
    <xdr:to>
      <xdr:col>24</xdr:col>
      <xdr:colOff>114300</xdr:colOff>
      <xdr:row>58</xdr:row>
      <xdr:rowOff>36881</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3721</xdr:rowOff>
    </xdr:from>
    <xdr:to>
      <xdr:col>19</xdr:col>
      <xdr:colOff>177800</xdr:colOff>
      <xdr:row>59</xdr:row>
      <xdr:rowOff>3911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10119271"/>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168542</xdr:rowOff>
    </xdr:from>
    <xdr:to>
      <xdr:col>20</xdr:col>
      <xdr:colOff>38100</xdr:colOff>
      <xdr:row>58</xdr:row>
      <xdr:rowOff>98692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115219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71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10655</xdr:rowOff>
    </xdr:from>
    <xdr:to>
      <xdr:col>15</xdr:col>
      <xdr:colOff>50800</xdr:colOff>
      <xdr:row>59</xdr:row>
      <xdr:rowOff>3721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954755"/>
          <a:ext cx="889000" cy="164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145872</xdr:rowOff>
    </xdr:from>
    <xdr:to>
      <xdr:col>15</xdr:col>
      <xdr:colOff>101600</xdr:colOff>
      <xdr:row>58</xdr:row>
      <xdr:rowOff>76022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92549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69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83185</xdr:rowOff>
    </xdr:from>
    <xdr:to>
      <xdr:col>10</xdr:col>
      <xdr:colOff>114300</xdr:colOff>
      <xdr:row>58</xdr:row>
      <xdr:rowOff>10655</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655685"/>
          <a:ext cx="889000" cy="1299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146786</xdr:rowOff>
    </xdr:from>
    <xdr:to>
      <xdr:col>10</xdr:col>
      <xdr:colOff>165100</xdr:colOff>
      <xdr:row>58</xdr:row>
      <xdr:rowOff>76936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68063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1001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124523</xdr:rowOff>
    </xdr:from>
    <xdr:to>
      <xdr:col>6</xdr:col>
      <xdr:colOff>38100</xdr:colOff>
      <xdr:row>51</xdr:row>
      <xdr:rowOff>54673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45800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789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80734</xdr:rowOff>
    </xdr:from>
    <xdr:to>
      <xdr:col>24</xdr:col>
      <xdr:colOff>114300</xdr:colOff>
      <xdr:row>59</xdr:row>
      <xdr:rowOff>10884</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10024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167111</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39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124561</xdr:rowOff>
    </xdr:from>
    <xdr:to>
      <xdr:col>20</xdr:col>
      <xdr:colOff>38100</xdr:colOff>
      <xdr:row>59</xdr:row>
      <xdr:rowOff>54711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6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45838</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161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124371</xdr:rowOff>
    </xdr:from>
    <xdr:to>
      <xdr:col>15</xdr:col>
      <xdr:colOff>101600</xdr:colOff>
      <xdr:row>59</xdr:row>
      <xdr:rowOff>54521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1006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45648</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16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131305</xdr:rowOff>
    </xdr:from>
    <xdr:to>
      <xdr:col>10</xdr:col>
      <xdr:colOff>165100</xdr:colOff>
      <xdr:row>58</xdr:row>
      <xdr:rowOff>61455</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0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77982</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679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32385</xdr:rowOff>
    </xdr:from>
    <xdr:to>
      <xdr:col>6</xdr:col>
      <xdr:colOff>38100</xdr:colOff>
      <xdr:row>50</xdr:row>
      <xdr:rowOff>133985</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60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150512</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380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151046</xdr:rowOff>
    </xdr:from>
    <xdr:to>
      <xdr:col>24</xdr:col>
      <xdr:colOff>62865</xdr:colOff>
      <xdr:row>78</xdr:row>
      <xdr:rowOff>121518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23996"/>
          <a:ext cx="1270" cy="117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125345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9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121518</xdr:rowOff>
    </xdr:from>
    <xdr:to>
      <xdr:col>24</xdr:col>
      <xdr:colOff>152400</xdr:colOff>
      <xdr:row>78</xdr:row>
      <xdr:rowOff>121518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97723</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9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151046</xdr:rowOff>
    </xdr:from>
    <xdr:to>
      <xdr:col>24</xdr:col>
      <xdr:colOff>152400</xdr:colOff>
      <xdr:row>71</xdr:row>
      <xdr:rowOff>151046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2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24135</xdr:rowOff>
    </xdr:from>
    <xdr:to>
      <xdr:col>24</xdr:col>
      <xdr:colOff>63500</xdr:colOff>
      <xdr:row>76</xdr:row>
      <xdr:rowOff>94788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054335"/>
          <a:ext cx="838200" cy="70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5537</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0357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27110</xdr:rowOff>
    </xdr:from>
    <xdr:to>
      <xdr:col>24</xdr:col>
      <xdr:colOff>114300</xdr:colOff>
      <xdr:row>76</xdr:row>
      <xdr:rowOff>128710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5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94788</xdr:rowOff>
    </xdr:from>
    <xdr:to>
      <xdr:col>19</xdr:col>
      <xdr:colOff>177800</xdr:colOff>
      <xdr:row>77</xdr:row>
      <xdr:rowOff>38354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124988"/>
          <a:ext cx="889000" cy="115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98409</xdr:rowOff>
    </xdr:from>
    <xdr:to>
      <xdr:col>20</xdr:col>
      <xdr:colOff>38100</xdr:colOff>
      <xdr:row>77</xdr:row>
      <xdr:rowOff>28559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2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19686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221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145819</xdr:rowOff>
    </xdr:from>
    <xdr:to>
      <xdr:col>15</xdr:col>
      <xdr:colOff>50800</xdr:colOff>
      <xdr:row>77</xdr:row>
      <xdr:rowOff>38354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3176019"/>
          <a:ext cx="889000" cy="63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3663</xdr:rowOff>
    </xdr:from>
    <xdr:to>
      <xdr:col>15</xdr:col>
      <xdr:colOff>101600</xdr:colOff>
      <xdr:row>77</xdr:row>
      <xdr:rowOff>105263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96390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29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145819</xdr:rowOff>
    </xdr:from>
    <xdr:to>
      <xdr:col>10</xdr:col>
      <xdr:colOff>114300</xdr:colOff>
      <xdr:row>78</xdr:row>
      <xdr:rowOff>13528</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176019"/>
          <a:ext cx="889000" cy="210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123639</xdr:rowOff>
    </xdr:from>
    <xdr:to>
      <xdr:col>10</xdr:col>
      <xdr:colOff>165100</xdr:colOff>
      <xdr:row>77</xdr:row>
      <xdr:rowOff>53789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44916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246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147239</xdr:rowOff>
    </xdr:from>
    <xdr:to>
      <xdr:col>6</xdr:col>
      <xdr:colOff>38100</xdr:colOff>
      <xdr:row>78</xdr:row>
      <xdr:rowOff>77389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68516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441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144785</xdr:rowOff>
    </xdr:from>
    <xdr:to>
      <xdr:col>24</xdr:col>
      <xdr:colOff>114300</xdr:colOff>
      <xdr:row>76</xdr:row>
      <xdr:rowOff>74935</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003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167662</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854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43988</xdr:rowOff>
    </xdr:from>
    <xdr:to>
      <xdr:col>20</xdr:col>
      <xdr:colOff>38100</xdr:colOff>
      <xdr:row>76</xdr:row>
      <xdr:rowOff>145588</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07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162115</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849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159004</xdr:rowOff>
    </xdr:from>
    <xdr:to>
      <xdr:col>15</xdr:col>
      <xdr:colOff>101600</xdr:colOff>
      <xdr:row>77</xdr:row>
      <xdr:rowOff>89154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18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105681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96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95019</xdr:rowOff>
    </xdr:from>
    <xdr:to>
      <xdr:col>10</xdr:col>
      <xdr:colOff>165100</xdr:colOff>
      <xdr:row>77</xdr:row>
      <xdr:rowOff>25169</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125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41696</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900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134178</xdr:rowOff>
    </xdr:from>
    <xdr:to>
      <xdr:col>6</xdr:col>
      <xdr:colOff>38100</xdr:colOff>
      <xdr:row>78</xdr:row>
      <xdr:rowOff>64328</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335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80855</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111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95535</xdr:rowOff>
    </xdr:from>
    <xdr:to>
      <xdr:col>24</xdr:col>
      <xdr:colOff>62865</xdr:colOff>
      <xdr:row>97</xdr:row>
      <xdr:rowOff>152090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526035"/>
          <a:ext cx="1270" cy="1256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155917</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7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152090</xdr:rowOff>
    </xdr:from>
    <xdr:to>
      <xdr:col>24</xdr:col>
      <xdr:colOff>152400</xdr:colOff>
      <xdr:row>97</xdr:row>
      <xdr:rowOff>152090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78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42212</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95535</xdr:rowOff>
    </xdr:from>
    <xdr:to>
      <xdr:col>24</xdr:col>
      <xdr:colOff>152400</xdr:colOff>
      <xdr:row>90</xdr:row>
      <xdr:rowOff>95535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52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30567</xdr:rowOff>
    </xdr:from>
    <xdr:to>
      <xdr:col>24</xdr:col>
      <xdr:colOff>63500</xdr:colOff>
      <xdr:row>96</xdr:row>
      <xdr:rowOff>132180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489767"/>
          <a:ext cx="838200" cy="101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12084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299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160657</xdr:rowOff>
    </xdr:from>
    <xdr:to>
      <xdr:col>24</xdr:col>
      <xdr:colOff>114300</xdr:colOff>
      <xdr:row>96</xdr:row>
      <xdr:rowOff>90807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448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45083</xdr:rowOff>
    </xdr:from>
    <xdr:to>
      <xdr:col>19</xdr:col>
      <xdr:colOff>177800</xdr:colOff>
      <xdr:row>96</xdr:row>
      <xdr:rowOff>30567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332833"/>
          <a:ext cx="889000" cy="15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103987</xdr:rowOff>
    </xdr:from>
    <xdr:to>
      <xdr:col>20</xdr:col>
      <xdr:colOff>38100</xdr:colOff>
      <xdr:row>96</xdr:row>
      <xdr:rowOff>34137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39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50664</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6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45083</xdr:rowOff>
    </xdr:from>
    <xdr:to>
      <xdr:col>15</xdr:col>
      <xdr:colOff>50800</xdr:colOff>
      <xdr:row>95</xdr:row>
      <xdr:rowOff>116977</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332833"/>
          <a:ext cx="889000" cy="71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119190</xdr:rowOff>
    </xdr:from>
    <xdr:to>
      <xdr:col>15</xdr:col>
      <xdr:colOff>101600</xdr:colOff>
      <xdr:row>95</xdr:row>
      <xdr:rowOff>49340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65867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0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116977</xdr:rowOff>
    </xdr:from>
    <xdr:to>
      <xdr:col>10</xdr:col>
      <xdr:colOff>114300</xdr:colOff>
      <xdr:row>97</xdr:row>
      <xdr:rowOff>59781</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404727"/>
          <a:ext cx="889000" cy="28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166326</xdr:rowOff>
    </xdr:from>
    <xdr:to>
      <xdr:col>10</xdr:col>
      <xdr:colOff>165100</xdr:colOff>
      <xdr:row>95</xdr:row>
      <xdr:rowOff>96476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113003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05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73995</xdr:rowOff>
    </xdr:from>
    <xdr:to>
      <xdr:col>6</xdr:col>
      <xdr:colOff>38100</xdr:colOff>
      <xdr:row>97</xdr:row>
      <xdr:rowOff>4145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20672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3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81380</xdr:rowOff>
    </xdr:from>
    <xdr:to>
      <xdr:col>24</xdr:col>
      <xdr:colOff>114300</xdr:colOff>
      <xdr:row>97</xdr:row>
      <xdr:rowOff>11530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54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59807</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519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151217</xdr:rowOff>
    </xdr:from>
    <xdr:to>
      <xdr:col>20</xdr:col>
      <xdr:colOff>38100</xdr:colOff>
      <xdr:row>96</xdr:row>
      <xdr:rowOff>81367</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438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72494</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531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165733</xdr:rowOff>
    </xdr:from>
    <xdr:to>
      <xdr:col>15</xdr:col>
      <xdr:colOff>101600</xdr:colOff>
      <xdr:row>95</xdr:row>
      <xdr:rowOff>95883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28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87010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374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66177</xdr:rowOff>
    </xdr:from>
    <xdr:to>
      <xdr:col>10</xdr:col>
      <xdr:colOff>165100</xdr:colOff>
      <xdr:row>95</xdr:row>
      <xdr:rowOff>167777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353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158904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44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8981</xdr:rowOff>
    </xdr:from>
    <xdr:to>
      <xdr:col>6</xdr:col>
      <xdr:colOff>38100</xdr:colOff>
      <xdr:row>97</xdr:row>
      <xdr:rowOff>110581</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63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101708</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732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42316</xdr:rowOff>
    </xdr:from>
    <xdr:to>
      <xdr:col>54</xdr:col>
      <xdr:colOff>189865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16"/>
          <a:ext cx="1270" cy="146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160443</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42316</xdr:rowOff>
    </xdr:from>
    <xdr:to>
      <xdr:col>55</xdr:col>
      <xdr:colOff>88900</xdr:colOff>
      <xdr:row>30</xdr:row>
      <xdr:rowOff>42316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102210</xdr:rowOff>
    </xdr:from>
    <xdr:to>
      <xdr:col>55</xdr:col>
      <xdr:colOff>0</xdr:colOff>
      <xdr:row>37</xdr:row>
      <xdr:rowOff>114554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445860"/>
          <a:ext cx="8382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124579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1253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101702</xdr:rowOff>
    </xdr:from>
    <xdr:to>
      <xdr:col>55</xdr:col>
      <xdr:colOff>50800</xdr:colOff>
      <xdr:row>37</xdr:row>
      <xdr:rowOff>31852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27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114554</xdr:rowOff>
    </xdr:from>
    <xdr:to>
      <xdr:col>50</xdr:col>
      <xdr:colOff>114300</xdr:colOff>
      <xdr:row>37</xdr:row>
      <xdr:rowOff>127356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458204"/>
          <a:ext cx="8890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127356</xdr:rowOff>
    </xdr:from>
    <xdr:to>
      <xdr:col>45</xdr:col>
      <xdr:colOff>177800</xdr:colOff>
      <xdr:row>37</xdr:row>
      <xdr:rowOff>133299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471006"/>
          <a:ext cx="889000" cy="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114960</xdr:rowOff>
    </xdr:from>
    <xdr:to>
      <xdr:col>46</xdr:col>
      <xdr:colOff>38100</xdr:colOff>
      <xdr:row>37</xdr:row>
      <xdr:rowOff>45110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61637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062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21285</xdr:rowOff>
    </xdr:from>
    <xdr:to>
      <xdr:col>41</xdr:col>
      <xdr:colOff>50800</xdr:colOff>
      <xdr:row>37</xdr:row>
      <xdr:rowOff>133299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364935"/>
          <a:ext cx="889000" cy="11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99873</xdr:rowOff>
    </xdr:from>
    <xdr:to>
      <xdr:col>41</xdr:col>
      <xdr:colOff>101600</xdr:colOff>
      <xdr:row>37</xdr:row>
      <xdr:rowOff>30023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46550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047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96672</xdr:rowOff>
    </xdr:from>
    <xdr:to>
      <xdr:col>36</xdr:col>
      <xdr:colOff>165100</xdr:colOff>
      <xdr:row>37</xdr:row>
      <xdr:rowOff>26822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43349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044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51410</xdr:rowOff>
    </xdr:from>
    <xdr:to>
      <xdr:col>55</xdr:col>
      <xdr:colOff>50800</xdr:colOff>
      <xdr:row>37</xdr:row>
      <xdr:rowOff>153010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3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29837</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63754</xdr:rowOff>
    </xdr:from>
    <xdr:to>
      <xdr:col>50</xdr:col>
      <xdr:colOff>165100</xdr:colOff>
      <xdr:row>37</xdr:row>
      <xdr:rowOff>165354</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40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156481</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5001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76556</xdr:rowOff>
    </xdr:from>
    <xdr:to>
      <xdr:col>46</xdr:col>
      <xdr:colOff>38100</xdr:colOff>
      <xdr:row>38</xdr:row>
      <xdr:rowOff>6706</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42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169283</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512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82499</xdr:rowOff>
    </xdr:from>
    <xdr:to>
      <xdr:col>41</xdr:col>
      <xdr:colOff>101600</xdr:colOff>
      <xdr:row>38</xdr:row>
      <xdr:rowOff>12649</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426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3776</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518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141935</xdr:rowOff>
    </xdr:from>
    <xdr:to>
      <xdr:col>36</xdr:col>
      <xdr:colOff>165100</xdr:colOff>
      <xdr:row>37</xdr:row>
      <xdr:rowOff>72085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31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63212</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4068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61900</xdr:rowOff>
    </xdr:from>
    <xdr:to>
      <xdr:col>54</xdr:col>
      <xdr:colOff>189865</xdr:colOff>
      <xdr:row>59</xdr:row>
      <xdr:rowOff>34925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34400"/>
          <a:ext cx="1270" cy="151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38752</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8577</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0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61900</xdr:rowOff>
    </xdr:from>
    <xdr:to>
      <xdr:col>55</xdr:col>
      <xdr:colOff>88900</xdr:colOff>
      <xdr:row>50</xdr:row>
      <xdr:rowOff>61900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2540</xdr:rowOff>
    </xdr:from>
    <xdr:to>
      <xdr:col>55</xdr:col>
      <xdr:colOff>0</xdr:colOff>
      <xdr:row>59</xdr:row>
      <xdr:rowOff>10389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10118090"/>
          <a:ext cx="838200" cy="7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116349</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46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93472</xdr:rowOff>
    </xdr:from>
    <xdr:to>
      <xdr:col>55</xdr:col>
      <xdr:colOff>50800</xdr:colOff>
      <xdr:row>57</xdr:row>
      <xdr:rowOff>23622</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9779</xdr:rowOff>
    </xdr:from>
    <xdr:to>
      <xdr:col>50</xdr:col>
      <xdr:colOff>114300</xdr:colOff>
      <xdr:row>59</xdr:row>
      <xdr:rowOff>10389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125329"/>
          <a:ext cx="8890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75641</xdr:rowOff>
    </xdr:from>
    <xdr:to>
      <xdr:col>50</xdr:col>
      <xdr:colOff>165100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22318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45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8103</xdr:rowOff>
    </xdr:from>
    <xdr:to>
      <xdr:col>45</xdr:col>
      <xdr:colOff>177800</xdr:colOff>
      <xdr:row>59</xdr:row>
      <xdr:rowOff>9779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10123653"/>
          <a:ext cx="889000" cy="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100406</xdr:rowOff>
    </xdr:from>
    <xdr:to>
      <xdr:col>46</xdr:col>
      <xdr:colOff>38100</xdr:colOff>
      <xdr:row>57</xdr:row>
      <xdr:rowOff>30556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47083</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8103</xdr:rowOff>
    </xdr:from>
    <xdr:to>
      <xdr:col>41</xdr:col>
      <xdr:colOff>50800</xdr:colOff>
      <xdr:row>59</xdr:row>
      <xdr:rowOff>10160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10123653"/>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54627</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76632</xdr:rowOff>
    </xdr:from>
    <xdr:to>
      <xdr:col>36</xdr:col>
      <xdr:colOff>165100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123190</xdr:rowOff>
    </xdr:from>
    <xdr:to>
      <xdr:col>55</xdr:col>
      <xdr:colOff>50800</xdr:colOff>
      <xdr:row>59</xdr:row>
      <xdr:rowOff>53340</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6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38117</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822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131039</xdr:rowOff>
    </xdr:from>
    <xdr:to>
      <xdr:col>50</xdr:col>
      <xdr:colOff>165100</xdr:colOff>
      <xdr:row>59</xdr:row>
      <xdr:rowOff>61189</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7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52316</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50017" y="10167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130429</xdr:rowOff>
    </xdr:from>
    <xdr:to>
      <xdr:col>46</xdr:col>
      <xdr:colOff>38100</xdr:colOff>
      <xdr:row>59</xdr:row>
      <xdr:rowOff>60579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7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51706</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672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128753</xdr:rowOff>
    </xdr:from>
    <xdr:to>
      <xdr:col>41</xdr:col>
      <xdr:colOff>101600</xdr:colOff>
      <xdr:row>59</xdr:row>
      <xdr:rowOff>58903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7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50030</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655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130810</xdr:rowOff>
    </xdr:from>
    <xdr:to>
      <xdr:col>36</xdr:col>
      <xdr:colOff>165100</xdr:colOff>
      <xdr:row>59</xdr:row>
      <xdr:rowOff>60960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7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52087</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1676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55061</xdr:rowOff>
    </xdr:from>
    <xdr:to>
      <xdr:col>54</xdr:col>
      <xdr:colOff>189865</xdr:colOff>
      <xdr:row>79</xdr:row>
      <xdr:rowOff>30314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56561"/>
          <a:ext cx="1270" cy="1518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34141</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7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30314</xdr:rowOff>
    </xdr:from>
    <xdr:to>
      <xdr:col>55</xdr:col>
      <xdr:colOff>88900</xdr:colOff>
      <xdr:row>79</xdr:row>
      <xdr:rowOff>30314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7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1738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55061</xdr:rowOff>
    </xdr:from>
    <xdr:to>
      <xdr:col>55</xdr:col>
      <xdr:colOff>88900</xdr:colOff>
      <xdr:row>70</xdr:row>
      <xdr:rowOff>55061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157283</xdr:rowOff>
    </xdr:from>
    <xdr:to>
      <xdr:col>55</xdr:col>
      <xdr:colOff>0</xdr:colOff>
      <xdr:row>79</xdr:row>
      <xdr:rowOff>30314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530383"/>
          <a:ext cx="838200" cy="44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119226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49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96349</xdr:rowOff>
    </xdr:from>
    <xdr:to>
      <xdr:col>55</xdr:col>
      <xdr:colOff>50800</xdr:colOff>
      <xdr:row>78</xdr:row>
      <xdr:rowOff>26499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157283</xdr:rowOff>
    </xdr:from>
    <xdr:to>
      <xdr:col>50</xdr:col>
      <xdr:colOff>114300</xdr:colOff>
      <xdr:row>79</xdr:row>
      <xdr:rowOff>25381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530383"/>
          <a:ext cx="889000" cy="3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75927</xdr:rowOff>
    </xdr:from>
    <xdr:to>
      <xdr:col>50</xdr:col>
      <xdr:colOff>165100</xdr:colOff>
      <xdr:row>78</xdr:row>
      <xdr:rowOff>6077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7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22604</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0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169456</xdr:rowOff>
    </xdr:from>
    <xdr:to>
      <xdr:col>45</xdr:col>
      <xdr:colOff>177800</xdr:colOff>
      <xdr:row>79</xdr:row>
      <xdr:rowOff>25381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542556"/>
          <a:ext cx="889000" cy="27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23330</xdr:rowOff>
    </xdr:from>
    <xdr:to>
      <xdr:col>46</xdr:col>
      <xdr:colOff>38100</xdr:colOff>
      <xdr:row>77</xdr:row>
      <xdr:rowOff>124930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2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141457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00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120422</xdr:rowOff>
    </xdr:from>
    <xdr:to>
      <xdr:col>41</xdr:col>
      <xdr:colOff>50800</xdr:colOff>
      <xdr:row>78</xdr:row>
      <xdr:rowOff>169456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493522"/>
          <a:ext cx="889000" cy="49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109872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2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132257</xdr:rowOff>
    </xdr:from>
    <xdr:to>
      <xdr:col>36</xdr:col>
      <xdr:colOff>165100</xdr:colOff>
      <xdr:row>77</xdr:row>
      <xdr:rowOff>62407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78935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93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150964</xdr:rowOff>
    </xdr:from>
    <xdr:to>
      <xdr:col>55</xdr:col>
      <xdr:colOff>50800</xdr:colOff>
      <xdr:row>79</xdr:row>
      <xdr:rowOff>81114</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52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65891</xdr:rowOff>
    </xdr:from>
    <xdr:ext cx="378565"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38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106483</xdr:rowOff>
    </xdr:from>
    <xdr:to>
      <xdr:col>50</xdr:col>
      <xdr:colOff>165100</xdr:colOff>
      <xdr:row>79</xdr:row>
      <xdr:rowOff>36633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79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27760</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72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146031</xdr:rowOff>
    </xdr:from>
    <xdr:to>
      <xdr:col>46</xdr:col>
      <xdr:colOff>38100</xdr:colOff>
      <xdr:row>79</xdr:row>
      <xdr:rowOff>76181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519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67308</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611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118656</xdr:rowOff>
    </xdr:from>
    <xdr:to>
      <xdr:col>41</xdr:col>
      <xdr:colOff>101600</xdr:colOff>
      <xdr:row>79</xdr:row>
      <xdr:rowOff>48806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91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39933</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584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69622</xdr:rowOff>
    </xdr:from>
    <xdr:to>
      <xdr:col>36</xdr:col>
      <xdr:colOff>165100</xdr:colOff>
      <xdr:row>78</xdr:row>
      <xdr:rowOff>171222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44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162349</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535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66587</xdr:rowOff>
    </xdr:from>
    <xdr:to>
      <xdr:col>54</xdr:col>
      <xdr:colOff>189865</xdr:colOff>
      <xdr:row>98</xdr:row>
      <xdr:rowOff>127260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68537"/>
          <a:ext cx="1270" cy="126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131087</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127260</xdr:rowOff>
    </xdr:from>
    <xdr:to>
      <xdr:col>55</xdr:col>
      <xdr:colOff>88900</xdr:colOff>
      <xdr:row>98</xdr:row>
      <xdr:rowOff>127260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13264</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90,838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66587</xdr:rowOff>
    </xdr:from>
    <xdr:to>
      <xdr:col>55</xdr:col>
      <xdr:colOff>88900</xdr:colOff>
      <xdr:row>91</xdr:row>
      <xdr:rowOff>66587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68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107848</xdr:rowOff>
    </xdr:from>
    <xdr:to>
      <xdr:col>55</xdr:col>
      <xdr:colOff>0</xdr:colOff>
      <xdr:row>97</xdr:row>
      <xdr:rowOff>95141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395598"/>
          <a:ext cx="838200" cy="33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63467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51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40590</xdr:rowOff>
    </xdr:from>
    <xdr:to>
      <xdr:col>55</xdr:col>
      <xdr:colOff>50800</xdr:colOff>
      <xdr:row>96</xdr:row>
      <xdr:rowOff>142190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107848</xdr:rowOff>
    </xdr:from>
    <xdr:to>
      <xdr:col>50</xdr:col>
      <xdr:colOff>114300</xdr:colOff>
      <xdr:row>96</xdr:row>
      <xdr:rowOff>36849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395598"/>
          <a:ext cx="889000" cy="100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59086</xdr:rowOff>
    </xdr:from>
    <xdr:to>
      <xdr:col>50</xdr:col>
      <xdr:colOff>165100</xdr:colOff>
      <xdr:row>96</xdr:row>
      <xdr:rowOff>160686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151813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11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36849</xdr:rowOff>
    </xdr:from>
    <xdr:to>
      <xdr:col>45</xdr:col>
      <xdr:colOff>177800</xdr:colOff>
      <xdr:row>97</xdr:row>
      <xdr:rowOff>80397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496049"/>
          <a:ext cx="889000" cy="214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44341</xdr:rowOff>
    </xdr:from>
    <xdr:to>
      <xdr:col>46</xdr:col>
      <xdr:colOff>38100</xdr:colOff>
      <xdr:row>96</xdr:row>
      <xdr:rowOff>145941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0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137068</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596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80397</xdr:rowOff>
    </xdr:from>
    <xdr:to>
      <xdr:col>41</xdr:col>
      <xdr:colOff>50800</xdr:colOff>
      <xdr:row>97</xdr:row>
      <xdr:rowOff>96971</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711047"/>
          <a:ext cx="8890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69335</xdr:rowOff>
    </xdr:from>
    <xdr:to>
      <xdr:col>41</xdr:col>
      <xdr:colOff>101600</xdr:colOff>
      <xdr:row>96</xdr:row>
      <xdr:rowOff>170935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0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31711</xdr:rowOff>
    </xdr:from>
    <xdr:to>
      <xdr:col>36</xdr:col>
      <xdr:colOff>165100</xdr:colOff>
      <xdr:row>96</xdr:row>
      <xdr:rowOff>133311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149838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44341</xdr:rowOff>
    </xdr:from>
    <xdr:to>
      <xdr:col>55</xdr:col>
      <xdr:colOff>50800</xdr:colOff>
      <xdr:row>97</xdr:row>
      <xdr:rowOff>145941</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674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22768</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5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57048</xdr:rowOff>
    </xdr:from>
    <xdr:to>
      <xdr:col>50</xdr:col>
      <xdr:colOff>165100</xdr:colOff>
      <xdr:row>95</xdr:row>
      <xdr:rowOff>158648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34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3725</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120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157499</xdr:rowOff>
    </xdr:from>
    <xdr:to>
      <xdr:col>46</xdr:col>
      <xdr:colOff>38100</xdr:colOff>
      <xdr:row>96</xdr:row>
      <xdr:rowOff>87649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44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104176</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220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29597</xdr:rowOff>
    </xdr:from>
    <xdr:to>
      <xdr:col>41</xdr:col>
      <xdr:colOff>101600</xdr:colOff>
      <xdr:row>97</xdr:row>
      <xdr:rowOff>131197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60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122324</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52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46171</xdr:rowOff>
    </xdr:from>
    <xdr:to>
      <xdr:col>36</xdr:col>
      <xdr:colOff>165100</xdr:colOff>
      <xdr:row>97</xdr:row>
      <xdr:rowOff>147771</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76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138898</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76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89408</xdr:rowOff>
    </xdr:from>
    <xdr:to>
      <xdr:col>85</xdr:col>
      <xdr:colOff>126364</xdr:colOff>
      <xdr:row>38</xdr:row>
      <xdr:rowOff>132407</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32908"/>
          <a:ext cx="1269" cy="1414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136234</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132407</xdr:rowOff>
    </xdr:from>
    <xdr:to>
      <xdr:col>86</xdr:col>
      <xdr:colOff>25400</xdr:colOff>
      <xdr:row>38</xdr:row>
      <xdr:rowOff>132407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4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36085</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89408</xdr:rowOff>
    </xdr:from>
    <xdr:to>
      <xdr:col>86</xdr:col>
      <xdr:colOff>25400</xdr:colOff>
      <xdr:row>30</xdr:row>
      <xdr:rowOff>89408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32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90932</xdr:rowOff>
    </xdr:from>
    <xdr:to>
      <xdr:col>85</xdr:col>
      <xdr:colOff>127000</xdr:colOff>
      <xdr:row>37</xdr:row>
      <xdr:rowOff>110962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5481300" y="6434582"/>
          <a:ext cx="838200" cy="2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42217</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04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19340</xdr:rowOff>
    </xdr:from>
    <xdr:to>
      <xdr:col>85</xdr:col>
      <xdr:colOff>177800</xdr:colOff>
      <xdr:row>36</xdr:row>
      <xdr:rowOff>120940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9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54138</xdr:rowOff>
    </xdr:from>
    <xdr:to>
      <xdr:col>81</xdr:col>
      <xdr:colOff>50800</xdr:colOff>
      <xdr:row>37</xdr:row>
      <xdr:rowOff>90932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4592300" y="6397788"/>
          <a:ext cx="889000" cy="3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123734</xdr:rowOff>
    </xdr:from>
    <xdr:to>
      <xdr:col>81</xdr:col>
      <xdr:colOff>101600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70411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07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54138</xdr:rowOff>
    </xdr:from>
    <xdr:to>
      <xdr:col>76</xdr:col>
      <xdr:colOff>114300</xdr:colOff>
      <xdr:row>37</xdr:row>
      <xdr:rowOff>158206</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397788"/>
          <a:ext cx="889000" cy="104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25328</xdr:rowOff>
    </xdr:from>
    <xdr:to>
      <xdr:col>76</xdr:col>
      <xdr:colOff>165100</xdr:colOff>
      <xdr:row>37</xdr:row>
      <xdr:rowOff>126928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118055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46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103995</xdr:rowOff>
    </xdr:from>
    <xdr:to>
      <xdr:col>71</xdr:col>
      <xdr:colOff>177800</xdr:colOff>
      <xdr:row>37</xdr:row>
      <xdr:rowOff>158206</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2814300" y="6447645"/>
          <a:ext cx="889000" cy="54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61577</xdr:rowOff>
    </xdr:from>
    <xdr:to>
      <xdr:col>72</xdr:col>
      <xdr:colOff>38100</xdr:colOff>
      <xdr:row>37</xdr:row>
      <xdr:rowOff>163177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8254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16401</xdr:rowOff>
    </xdr:from>
    <xdr:to>
      <xdr:col>67</xdr:col>
      <xdr:colOff>101600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134528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60162</xdr:rowOff>
    </xdr:from>
    <xdr:to>
      <xdr:col>85</xdr:col>
      <xdr:colOff>177800</xdr:colOff>
      <xdr:row>37</xdr:row>
      <xdr:rowOff>161762</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403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38589</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382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40132</xdr:rowOff>
    </xdr:from>
    <xdr:to>
      <xdr:col>81</xdr:col>
      <xdr:colOff>101600</xdr:colOff>
      <xdr:row>37</xdr:row>
      <xdr:rowOff>141732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38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132859</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476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3338</xdr:rowOff>
    </xdr:from>
    <xdr:to>
      <xdr:col>76</xdr:col>
      <xdr:colOff>165100</xdr:colOff>
      <xdr:row>37</xdr:row>
      <xdr:rowOff>104938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34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121465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12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107406</xdr:rowOff>
    </xdr:from>
    <xdr:to>
      <xdr:col>72</xdr:col>
      <xdr:colOff>38100</xdr:colOff>
      <xdr:row>38</xdr:row>
      <xdr:rowOff>37556</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45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28683</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54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53195</xdr:rowOff>
    </xdr:from>
    <xdr:to>
      <xdr:col>67</xdr:col>
      <xdr:colOff>101600</xdr:colOff>
      <xdr:row>37</xdr:row>
      <xdr:rowOff>154795</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39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145922</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48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50</xdr:row>
      <xdr:rowOff>111777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101438</xdr:rowOff>
    </xdr:from>
    <xdr:to>
      <xdr:col>85</xdr:col>
      <xdr:colOff>126364</xdr:colOff>
      <xdr:row>58</xdr:row>
      <xdr:rowOff>124041</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673938"/>
          <a:ext cx="1269" cy="139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127868</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124041</xdr:rowOff>
    </xdr:from>
    <xdr:to>
      <xdr:col>86</xdr:col>
      <xdr:colOff>25400</xdr:colOff>
      <xdr:row>58</xdr:row>
      <xdr:rowOff>124041</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68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48115</xdr:rowOff>
    </xdr:from>
    <xdr:ext cx="534377"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4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101438</xdr:rowOff>
    </xdr:from>
    <xdr:to>
      <xdr:col>86</xdr:col>
      <xdr:colOff>25400</xdr:colOff>
      <xdr:row>50</xdr:row>
      <xdr:rowOff>101438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673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3397</xdr:rowOff>
    </xdr:from>
    <xdr:to>
      <xdr:col>85</xdr:col>
      <xdr:colOff>127000</xdr:colOff>
      <xdr:row>57</xdr:row>
      <xdr:rowOff>158417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776047"/>
          <a:ext cx="838200" cy="155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130694</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38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107817</xdr:rowOff>
    </xdr:from>
    <xdr:to>
      <xdr:col>85</xdr:col>
      <xdr:colOff>177800</xdr:colOff>
      <xdr:row>56</xdr:row>
      <xdr:rowOff>37967</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53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158417</xdr:rowOff>
    </xdr:from>
    <xdr:to>
      <xdr:col>81</xdr:col>
      <xdr:colOff>50800</xdr:colOff>
      <xdr:row>58</xdr:row>
      <xdr:rowOff>112554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931067"/>
          <a:ext cx="889000" cy="125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47266</xdr:rowOff>
    </xdr:from>
    <xdr:to>
      <xdr:col>81</xdr:col>
      <xdr:colOff>101600</xdr:colOff>
      <xdr:row>56</xdr:row>
      <xdr:rowOff>148866</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64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165393</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42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112554</xdr:rowOff>
    </xdr:from>
    <xdr:to>
      <xdr:col>76</xdr:col>
      <xdr:colOff>114300</xdr:colOff>
      <xdr:row>58</xdr:row>
      <xdr:rowOff>160245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10056654"/>
          <a:ext cx="889000" cy="47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88357</xdr:rowOff>
    </xdr:from>
    <xdr:to>
      <xdr:col>76</xdr:col>
      <xdr:colOff>165100</xdr:colOff>
      <xdr:row>57</xdr:row>
      <xdr:rowOff>18507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68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35034</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46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82436</xdr:rowOff>
    </xdr:from>
    <xdr:to>
      <xdr:col>71</xdr:col>
      <xdr:colOff>177800</xdr:colOff>
      <xdr:row>58</xdr:row>
      <xdr:rowOff>160245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10026536"/>
          <a:ext cx="889000" cy="77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132648</xdr:rowOff>
    </xdr:from>
    <xdr:to>
      <xdr:col>72</xdr:col>
      <xdr:colOff>38100</xdr:colOff>
      <xdr:row>57</xdr:row>
      <xdr:rowOff>62798</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73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79325</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50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77613</xdr:rowOff>
    </xdr:from>
    <xdr:to>
      <xdr:col>67</xdr:col>
      <xdr:colOff>101600</xdr:colOff>
      <xdr:row>57</xdr:row>
      <xdr:rowOff>7763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678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24290</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454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124047</xdr:rowOff>
    </xdr:from>
    <xdr:to>
      <xdr:col>85</xdr:col>
      <xdr:colOff>177800</xdr:colOff>
      <xdr:row>57</xdr:row>
      <xdr:rowOff>54197</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72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102474</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703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107617</xdr:rowOff>
    </xdr:from>
    <xdr:to>
      <xdr:col>81</xdr:col>
      <xdr:colOff>101600</xdr:colOff>
      <xdr:row>58</xdr:row>
      <xdr:rowOff>37767</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8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28894</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972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61754</xdr:rowOff>
    </xdr:from>
    <xdr:to>
      <xdr:col>76</xdr:col>
      <xdr:colOff>165100</xdr:colOff>
      <xdr:row>58</xdr:row>
      <xdr:rowOff>163354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1000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154481</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1009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109445</xdr:rowOff>
    </xdr:from>
    <xdr:to>
      <xdr:col>72</xdr:col>
      <xdr:colOff>38100</xdr:colOff>
      <xdr:row>59</xdr:row>
      <xdr:rowOff>39595</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1005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30722</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1014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31636</xdr:rowOff>
    </xdr:from>
    <xdr:to>
      <xdr:col>67</xdr:col>
      <xdr:colOff>101600</xdr:colOff>
      <xdr:row>58</xdr:row>
      <xdr:rowOff>133236</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97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124363</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10068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5588</xdr:rowOff>
    </xdr:from>
    <xdr:to>
      <xdr:col>85</xdr:col>
      <xdr:colOff>126364</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178538"/>
          <a:ext cx="1269" cy="146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123715</xdr:rowOff>
    </xdr:from>
    <xdr:ext cx="534377"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5588</xdr:rowOff>
    </xdr:from>
    <xdr:to>
      <xdr:col>86</xdr:col>
      <xdr:colOff>25400</xdr:colOff>
      <xdr:row>71</xdr:row>
      <xdr:rowOff>5588</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17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98552</xdr:rowOff>
    </xdr:from>
    <xdr:to>
      <xdr:col>85</xdr:col>
      <xdr:colOff>127000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643102"/>
          <a:ext cx="8382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127888</xdr:rowOff>
    </xdr:from>
    <xdr:ext cx="469744"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329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105011</xdr:rowOff>
    </xdr:from>
    <xdr:to>
      <xdr:col>85</xdr:col>
      <xdr:colOff>177800</xdr:colOff>
      <xdr:row>79</xdr:row>
      <xdr:rowOff>35161</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47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96265</xdr:rowOff>
    </xdr:from>
    <xdr:to>
      <xdr:col>81</xdr:col>
      <xdr:colOff>50800</xdr:colOff>
      <xdr:row>79</xdr:row>
      <xdr:rowOff>98552</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640815"/>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99132</xdr:rowOff>
    </xdr:from>
    <xdr:to>
      <xdr:col>81</xdr:col>
      <xdr:colOff>101600</xdr:colOff>
      <xdr:row>79</xdr:row>
      <xdr:rowOff>29282</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47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45809</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46428" y="1324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93545</xdr:rowOff>
    </xdr:from>
    <xdr:to>
      <xdr:col>76</xdr:col>
      <xdr:colOff>114300</xdr:colOff>
      <xdr:row>79</xdr:row>
      <xdr:rowOff>96265</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638095"/>
          <a:ext cx="889000" cy="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135491</xdr:rowOff>
    </xdr:from>
    <xdr:to>
      <xdr:col>76</xdr:col>
      <xdr:colOff>165100</xdr:colOff>
      <xdr:row>79</xdr:row>
      <xdr:rowOff>65641</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50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82168</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3017" y="1328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90497</xdr:rowOff>
    </xdr:from>
    <xdr:to>
      <xdr:col>71</xdr:col>
      <xdr:colOff>177800</xdr:colOff>
      <xdr:row>79</xdr:row>
      <xdr:rowOff>93545</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635047"/>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73006</xdr:rowOff>
    </xdr:from>
    <xdr:to>
      <xdr:col>72</xdr:col>
      <xdr:colOff>38100</xdr:colOff>
      <xdr:row>79</xdr:row>
      <xdr:rowOff>3156</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44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19683</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68428" y="132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64626</xdr:rowOff>
    </xdr:from>
    <xdr:to>
      <xdr:col>67</xdr:col>
      <xdr:colOff>101600</xdr:colOff>
      <xdr:row>77</xdr:row>
      <xdr:rowOff>166226</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26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11303</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79428" y="1304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47752</xdr:rowOff>
    </xdr:from>
    <xdr:to>
      <xdr:col>81</xdr:col>
      <xdr:colOff>101600</xdr:colOff>
      <xdr:row>79</xdr:row>
      <xdr:rowOff>149352</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92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140479</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356650" y="136850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45465</xdr:rowOff>
    </xdr:from>
    <xdr:to>
      <xdr:col>76</xdr:col>
      <xdr:colOff>165100</xdr:colOff>
      <xdr:row>79</xdr:row>
      <xdr:rowOff>147065</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59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138192</xdr:rowOff>
    </xdr:from>
    <xdr:ext cx="313932"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35333" y="136827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42745</xdr:rowOff>
    </xdr:from>
    <xdr:to>
      <xdr:col>72</xdr:col>
      <xdr:colOff>38100</xdr:colOff>
      <xdr:row>79</xdr:row>
      <xdr:rowOff>144345</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58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135472</xdr:rowOff>
    </xdr:from>
    <xdr:ext cx="313932"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46333" y="136800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39697</xdr:rowOff>
    </xdr:from>
    <xdr:to>
      <xdr:col>67</xdr:col>
      <xdr:colOff>101600</xdr:colOff>
      <xdr:row>79</xdr:row>
      <xdr:rowOff>141297</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84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132424</xdr:rowOff>
    </xdr:from>
    <xdr:ext cx="313932"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57333" y="13676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41287</xdr:rowOff>
    </xdr:from>
    <xdr:to>
      <xdr:col>85</xdr:col>
      <xdr:colOff>126364</xdr:colOff>
      <xdr:row>99</xdr:row>
      <xdr:rowOff>39230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814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43057</xdr:rowOff>
    </xdr:from>
    <xdr:ext cx="534377"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70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39230</xdr:rowOff>
    </xdr:from>
    <xdr:to>
      <xdr:col>86</xdr:col>
      <xdr:colOff>25400</xdr:colOff>
      <xdr:row>99</xdr:row>
      <xdr:rowOff>39230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70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159414</xdr:rowOff>
    </xdr:from>
    <xdr:ext cx="534377"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41287</xdr:rowOff>
    </xdr:from>
    <xdr:to>
      <xdr:col>86</xdr:col>
      <xdr:colOff>25400</xdr:colOff>
      <xdr:row>92</xdr:row>
      <xdr:rowOff>41287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81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75417</xdr:rowOff>
    </xdr:from>
    <xdr:to>
      <xdr:col>85</xdr:col>
      <xdr:colOff>127000</xdr:colOff>
      <xdr:row>97</xdr:row>
      <xdr:rowOff>94323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5481300" y="16706067"/>
          <a:ext cx="838200" cy="18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61073</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348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38196</xdr:rowOff>
    </xdr:from>
    <xdr:to>
      <xdr:col>85</xdr:col>
      <xdr:colOff>177800</xdr:colOff>
      <xdr:row>96</xdr:row>
      <xdr:rowOff>139796</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4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75417</xdr:rowOff>
    </xdr:from>
    <xdr:to>
      <xdr:col>81</xdr:col>
      <xdr:colOff>50800</xdr:colOff>
      <xdr:row>97</xdr:row>
      <xdr:rowOff>107947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706067"/>
          <a:ext cx="889000" cy="32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31635</xdr:rowOff>
    </xdr:from>
    <xdr:to>
      <xdr:col>81</xdr:col>
      <xdr:colOff>101600</xdr:colOff>
      <xdr:row>96</xdr:row>
      <xdr:rowOff>133235</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149762</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26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107947</xdr:rowOff>
    </xdr:from>
    <xdr:to>
      <xdr:col>76</xdr:col>
      <xdr:colOff>114300</xdr:colOff>
      <xdr:row>97</xdr:row>
      <xdr:rowOff>139836</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738597"/>
          <a:ext cx="889000" cy="31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29280</xdr:rowOff>
    </xdr:from>
    <xdr:to>
      <xdr:col>76</xdr:col>
      <xdr:colOff>165100</xdr:colOff>
      <xdr:row>96</xdr:row>
      <xdr:rowOff>130880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48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147407</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263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139836</xdr:rowOff>
    </xdr:from>
    <xdr:to>
      <xdr:col>71</xdr:col>
      <xdr:colOff>177800</xdr:colOff>
      <xdr:row>98</xdr:row>
      <xdr:rowOff>19365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6770486"/>
          <a:ext cx="889000" cy="50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32779</xdr:rowOff>
    </xdr:from>
    <xdr:to>
      <xdr:col>72</xdr:col>
      <xdr:colOff>38100</xdr:colOff>
      <xdr:row>96</xdr:row>
      <xdr:rowOff>134379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49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150906</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26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49307</xdr:rowOff>
    </xdr:from>
    <xdr:to>
      <xdr:col>67</xdr:col>
      <xdr:colOff>101600</xdr:colOff>
      <xdr:row>96</xdr:row>
      <xdr:rowOff>150907</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50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167434</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28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43523</xdr:rowOff>
    </xdr:from>
    <xdr:to>
      <xdr:col>85</xdr:col>
      <xdr:colOff>177800</xdr:colOff>
      <xdr:row>97</xdr:row>
      <xdr:rowOff>145123</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674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21950</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652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24617</xdr:rowOff>
    </xdr:from>
    <xdr:to>
      <xdr:col>81</xdr:col>
      <xdr:colOff>101600</xdr:colOff>
      <xdr:row>97</xdr:row>
      <xdr:rowOff>126217</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65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117344</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747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57147</xdr:rowOff>
    </xdr:from>
    <xdr:to>
      <xdr:col>76</xdr:col>
      <xdr:colOff>165100</xdr:colOff>
      <xdr:row>97</xdr:row>
      <xdr:rowOff>158747</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68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149874</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78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89036</xdr:rowOff>
    </xdr:from>
    <xdr:to>
      <xdr:col>72</xdr:col>
      <xdr:colOff>38100</xdr:colOff>
      <xdr:row>98</xdr:row>
      <xdr:rowOff>19186</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719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10313</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812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140015</xdr:rowOff>
    </xdr:from>
    <xdr:to>
      <xdr:col>67</xdr:col>
      <xdr:colOff>101600</xdr:colOff>
      <xdr:row>98</xdr:row>
      <xdr:rowOff>70165</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770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61292</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863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111586</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552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88709</xdr:rowOff>
    </xdr:from>
    <xdr:to>
      <xdr:col>116</xdr:col>
      <xdr:colOff>114300</xdr:colOff>
      <xdr:row>39</xdr:row>
      <xdr:rowOff>18859</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116713</xdr:rowOff>
    </xdr:from>
    <xdr:to>
      <xdr:col>112</xdr:col>
      <xdr:colOff>38100</xdr:colOff>
      <xdr:row>39</xdr:row>
      <xdr:rowOff>46863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63390</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4017" y="6407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143573</xdr:rowOff>
    </xdr:from>
    <xdr:to>
      <xdr:col>107</xdr:col>
      <xdr:colOff>101600</xdr:colOff>
      <xdr:row>38</xdr:row>
      <xdr:rowOff>73723</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48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90250</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199428" y="626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110045</xdr:rowOff>
    </xdr:from>
    <xdr:to>
      <xdr:col>102</xdr:col>
      <xdr:colOff>165100</xdr:colOff>
      <xdr:row>39</xdr:row>
      <xdr:rowOff>40195</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6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56723</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400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111379</xdr:rowOff>
    </xdr:from>
    <xdr:to>
      <xdr:col>98</xdr:col>
      <xdr:colOff>38100</xdr:colOff>
      <xdr:row>39</xdr:row>
      <xdr:rowOff>41529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62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58056</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40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民生費の住民一人当たりのコストは、類似団体内平均値と比較して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7,057</a:t>
          </a:r>
          <a:r>
            <a:rPr kumimoji="1" lang="ja-JP" altLang="en-US" sz="1300">
              <a:solidFill>
                <a:schemeClr val="tx1"/>
              </a:solidFill>
              <a:latin typeface="ＭＳ Ｐゴシック" panose="020B0600070205080204" pitchFamily="50" charset="-128"/>
              <a:ea typeface="ＭＳ Ｐゴシック" panose="020B0600070205080204" pitchFamily="50" charset="-128"/>
            </a:rPr>
            <a:t>円高くなっており、前年度コストと比較すると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9,272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円の増である。主な要因としては障害者自立支援費の増などによるものである。衛生費の住民一人当たりのコストは、類似団体内平均値と同様に減少傾向にあり、前年度と比較して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4,445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減となっている。これは、保健所に係る新型コロナウイルス感染症対策や新型コロナワクチン接種事業などにおいて、新型コロナウイルス感染症が５類相当に引き下げられたことに伴う減などによるものである。土木費の住民一人当たりのコストは、類似団体内平均値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9,197</a:t>
          </a:r>
          <a:r>
            <a:rPr kumimoji="1" lang="ja-JP" altLang="en-US" sz="1300">
              <a:solidFill>
                <a:schemeClr val="tx1"/>
              </a:solidFill>
              <a:latin typeface="ＭＳ Ｐゴシック" panose="020B0600070205080204" pitchFamily="50" charset="-128"/>
              <a:ea typeface="ＭＳ Ｐゴシック" panose="020B0600070205080204" pitchFamily="50" charset="-128"/>
            </a:rPr>
            <a:t>円低くなっており、前年度コストと比較すると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17,333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円の減少である。これは、枚方市駅周辺再整備ビジョン推進事業費の減少などによるものである。教育費の住民一人当たりのコストは、類似団体内平均値と比較して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6,568</a:t>
          </a:r>
          <a:r>
            <a:rPr kumimoji="1" lang="ja-JP" altLang="en-US" sz="1300">
              <a:solidFill>
                <a:schemeClr val="tx1"/>
              </a:solidFill>
              <a:latin typeface="ＭＳ Ｐゴシック" panose="020B0600070205080204" pitchFamily="50" charset="-128"/>
              <a:ea typeface="ＭＳ Ｐゴシック" panose="020B0600070205080204" pitchFamily="50" charset="-128"/>
            </a:rPr>
            <a:t>円低くなっており、前年度コストと比較すると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5,425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円の増である。これは、学校空調設備整備事業経費や禁野小学校整備事業経費の増などによるものである。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大阪府枚方市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令和６年度においても実質収支の黒字を維持することができた。また、標準財政規模に対する財政調整基金残高の減少の要因は、財政調整基金から他の基金への積み替えを行ったためである。標準財政規模に対する実質単年度収支が対前年度比較で減少した要因は、歳入の減が歳出の減を上回ったためである。今後においても、経済情勢の急激な悪化による一般財源の落ち込みなど不測の事態に対応できるよう財政調整基金を一定額確保するとともに、限られた財源の中で収支均衡を基本とした健全な財政運営を進め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大阪府枚方市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a:t>
          </a:r>
          <a:r>
            <a:rPr kumimoji="1" lang="ja-JP" altLang="en-US" sz="1400">
              <a:solidFill>
                <a:schemeClr val="tx1"/>
              </a:solidFill>
              <a:latin typeface="ＭＳ Ｐゴシック" panose="020B0600070205080204" pitchFamily="50" charset="-128"/>
              <a:ea typeface="ＭＳ Ｐゴシック" panose="020B0600070205080204" pitchFamily="50" charset="-128"/>
            </a:rPr>
            <a:t>　自動車駐車場特別会計が黒字となったことにより、全ての会計において、実質収支額は黒字を確保したが、分子となる実質収支の増より、分母となる標準財政規模の増加が大きく、連結実質赤字比率は上昇した。</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なお、健全化判断比率の算定上は、連結実質赤字比率については、前年度に引き続き黒字のため、なしとなっている。</a:t>
          </a: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166943520</v>
      </c>
      <c r="BO4" s="449"/>
      <c r="BP4" s="449"/>
      <c r="BQ4" s="449"/>
      <c r="BR4" s="449"/>
      <c r="BS4" s="449"/>
      <c r="BT4" s="449"/>
      <c r="BU4" s="450"/>
      <c r="BV4" s="448">
        <v>170832656</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2.2999999999999998</v>
      </c>
      <c r="CU4" s="589"/>
      <c r="CV4" s="589"/>
      <c r="CW4" s="589"/>
      <c r="CX4" s="589"/>
      <c r="CY4" s="589"/>
      <c r="CZ4" s="589"/>
      <c r="DA4" s="590"/>
      <c r="DB4" s="588">
        <v>2.9</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164457194</v>
      </c>
      <c r="BO5" s="420"/>
      <c r="BP5" s="420"/>
      <c r="BQ5" s="420"/>
      <c r="BR5" s="420"/>
      <c r="BS5" s="420"/>
      <c r="BT5" s="420"/>
      <c r="BU5" s="421"/>
      <c r="BV5" s="419">
        <v>167930483</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98.9</v>
      </c>
      <c r="CU5" s="417"/>
      <c r="CV5" s="417"/>
      <c r="CW5" s="417"/>
      <c r="CX5" s="417"/>
      <c r="CY5" s="417"/>
      <c r="CZ5" s="417"/>
      <c r="DA5" s="418"/>
      <c r="DB5" s="416">
        <v>97.6</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2486326</v>
      </c>
      <c r="BO6" s="420"/>
      <c r="BP6" s="420"/>
      <c r="BQ6" s="420"/>
      <c r="BR6" s="420"/>
      <c r="BS6" s="420"/>
      <c r="BT6" s="420"/>
      <c r="BU6" s="421"/>
      <c r="BV6" s="419">
        <v>2902173</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99.8</v>
      </c>
      <c r="CU6" s="563"/>
      <c r="CV6" s="563"/>
      <c r="CW6" s="563"/>
      <c r="CX6" s="563"/>
      <c r="CY6" s="563"/>
      <c r="CZ6" s="563"/>
      <c r="DA6" s="564"/>
      <c r="DB6" s="562">
        <v>99.8</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507750</v>
      </c>
      <c r="BO7" s="420"/>
      <c r="BP7" s="420"/>
      <c r="BQ7" s="420"/>
      <c r="BR7" s="420"/>
      <c r="BS7" s="420"/>
      <c r="BT7" s="420"/>
      <c r="BU7" s="421"/>
      <c r="BV7" s="419">
        <v>549749</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84671319</v>
      </c>
      <c r="CU7" s="420"/>
      <c r="CV7" s="420"/>
      <c r="CW7" s="420"/>
      <c r="CX7" s="420"/>
      <c r="CY7" s="420"/>
      <c r="CZ7" s="420"/>
      <c r="DA7" s="421"/>
      <c r="DB7" s="419">
        <v>82494461</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1978576</v>
      </c>
      <c r="BO8" s="420"/>
      <c r="BP8" s="420"/>
      <c r="BQ8" s="420"/>
      <c r="BR8" s="420"/>
      <c r="BS8" s="420"/>
      <c r="BT8" s="420"/>
      <c r="BU8" s="421"/>
      <c r="BV8" s="419">
        <v>2352424</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0.75</v>
      </c>
      <c r="CU8" s="523"/>
      <c r="CV8" s="523"/>
      <c r="CW8" s="523"/>
      <c r="CX8" s="523"/>
      <c r="CY8" s="523"/>
      <c r="CZ8" s="523"/>
      <c r="DA8" s="524"/>
      <c r="DB8" s="522">
        <v>0.76</v>
      </c>
      <c r="DC8" s="523"/>
      <c r="DD8" s="523"/>
      <c r="DE8" s="523"/>
      <c r="DF8" s="523"/>
      <c r="DG8" s="523"/>
      <c r="DH8" s="523"/>
      <c r="DI8" s="524"/>
    </row>
    <row r="9" spans="1:119" ht="18.75" customHeight="1" thickBot="1" x14ac:dyDescent="0.25">
      <c r="A9" s="169"/>
      <c r="B9" s="551" t="s">
        <v>107</v>
      </c>
      <c r="C9" s="552"/>
      <c r="D9" s="552"/>
      <c r="E9" s="552"/>
      <c r="F9" s="552"/>
      <c r="G9" s="552"/>
      <c r="H9" s="552"/>
      <c r="I9" s="552"/>
      <c r="J9" s="552"/>
      <c r="K9" s="470"/>
      <c r="L9" s="553" t="s">
        <v>108</v>
      </c>
      <c r="M9" s="554"/>
      <c r="N9" s="554"/>
      <c r="O9" s="554"/>
      <c r="P9" s="554"/>
      <c r="Q9" s="555"/>
      <c r="R9" s="556">
        <v>397289</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-373848</v>
      </c>
      <c r="BO9" s="420"/>
      <c r="BP9" s="420"/>
      <c r="BQ9" s="420"/>
      <c r="BR9" s="420"/>
      <c r="BS9" s="420"/>
      <c r="BT9" s="420"/>
      <c r="BU9" s="421"/>
      <c r="BV9" s="419">
        <v>-138526</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10.9</v>
      </c>
      <c r="CU9" s="417"/>
      <c r="CV9" s="417"/>
      <c r="CW9" s="417"/>
      <c r="CX9" s="417"/>
      <c r="CY9" s="417"/>
      <c r="CZ9" s="417"/>
      <c r="DA9" s="418"/>
      <c r="DB9" s="416">
        <v>11.2</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113</v>
      </c>
      <c r="M10" s="376"/>
      <c r="N10" s="376"/>
      <c r="O10" s="376"/>
      <c r="P10" s="376"/>
      <c r="Q10" s="377"/>
      <c r="R10" s="372">
        <v>404152</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1349858</v>
      </c>
      <c r="BO10" s="420"/>
      <c r="BP10" s="420"/>
      <c r="BQ10" s="420"/>
      <c r="BR10" s="420"/>
      <c r="BS10" s="420"/>
      <c r="BT10" s="420"/>
      <c r="BU10" s="421"/>
      <c r="BV10" s="419">
        <v>1330521</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234866</v>
      </c>
      <c r="BO11" s="420"/>
      <c r="BP11" s="420"/>
      <c r="BQ11" s="420"/>
      <c r="BR11" s="420"/>
      <c r="BS11" s="420"/>
      <c r="BT11" s="420"/>
      <c r="BU11" s="421"/>
      <c r="BV11" s="419">
        <v>735557</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392328</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1500000</v>
      </c>
      <c r="BO12" s="420"/>
      <c r="BP12" s="420"/>
      <c r="BQ12" s="420"/>
      <c r="BR12" s="420"/>
      <c r="BS12" s="420"/>
      <c r="BT12" s="420"/>
      <c r="BU12" s="421"/>
      <c r="BV12" s="419">
        <v>2295228</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385941</v>
      </c>
      <c r="S13" s="507"/>
      <c r="T13" s="507"/>
      <c r="U13" s="507"/>
      <c r="V13" s="508"/>
      <c r="W13" s="509" t="s">
        <v>131</v>
      </c>
      <c r="X13" s="405"/>
      <c r="Y13" s="405"/>
      <c r="Z13" s="405"/>
      <c r="AA13" s="405"/>
      <c r="AB13" s="406"/>
      <c r="AC13" s="372">
        <v>807</v>
      </c>
      <c r="AD13" s="373"/>
      <c r="AE13" s="373"/>
      <c r="AF13" s="373"/>
      <c r="AG13" s="374"/>
      <c r="AH13" s="372">
        <v>854</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-289124</v>
      </c>
      <c r="BO13" s="420"/>
      <c r="BP13" s="420"/>
      <c r="BQ13" s="420"/>
      <c r="BR13" s="420"/>
      <c r="BS13" s="420"/>
      <c r="BT13" s="420"/>
      <c r="BU13" s="421"/>
      <c r="BV13" s="419">
        <v>-367676</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1.9</v>
      </c>
      <c r="CU13" s="417"/>
      <c r="CV13" s="417"/>
      <c r="CW13" s="417"/>
      <c r="CX13" s="417"/>
      <c r="CY13" s="417"/>
      <c r="CZ13" s="417"/>
      <c r="DA13" s="418"/>
      <c r="DB13" s="416">
        <v>1.5</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394221</v>
      </c>
      <c r="S14" s="507"/>
      <c r="T14" s="507"/>
      <c r="U14" s="507"/>
      <c r="V14" s="508"/>
      <c r="W14" s="510"/>
      <c r="X14" s="408"/>
      <c r="Y14" s="408"/>
      <c r="Z14" s="408"/>
      <c r="AA14" s="408"/>
      <c r="AB14" s="409"/>
      <c r="AC14" s="499">
        <v>0.5</v>
      </c>
      <c r="AD14" s="500"/>
      <c r="AE14" s="500"/>
      <c r="AF14" s="500"/>
      <c r="AG14" s="501"/>
      <c r="AH14" s="499">
        <v>0.5</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388380</v>
      </c>
      <c r="S15" s="507"/>
      <c r="T15" s="507"/>
      <c r="U15" s="507"/>
      <c r="V15" s="508"/>
      <c r="W15" s="509" t="s">
        <v>137</v>
      </c>
      <c r="X15" s="405"/>
      <c r="Y15" s="405"/>
      <c r="Z15" s="405"/>
      <c r="AA15" s="405"/>
      <c r="AB15" s="406"/>
      <c r="AC15" s="372">
        <v>34393</v>
      </c>
      <c r="AD15" s="373"/>
      <c r="AE15" s="373"/>
      <c r="AF15" s="373"/>
      <c r="AG15" s="374"/>
      <c r="AH15" s="372">
        <v>38102</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51178381</v>
      </c>
      <c r="BO15" s="449"/>
      <c r="BP15" s="449"/>
      <c r="BQ15" s="449"/>
      <c r="BR15" s="449"/>
      <c r="BS15" s="449"/>
      <c r="BT15" s="449"/>
      <c r="BU15" s="450"/>
      <c r="BV15" s="448">
        <v>50794240</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22.2</v>
      </c>
      <c r="AD16" s="500"/>
      <c r="AE16" s="500"/>
      <c r="AF16" s="500"/>
      <c r="AG16" s="501"/>
      <c r="AH16" s="499">
        <v>24.2</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69679521</v>
      </c>
      <c r="BO16" s="420"/>
      <c r="BP16" s="420"/>
      <c r="BQ16" s="420"/>
      <c r="BR16" s="420"/>
      <c r="BS16" s="420"/>
      <c r="BT16" s="420"/>
      <c r="BU16" s="421"/>
      <c r="BV16" s="419">
        <v>66771289</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119617</v>
      </c>
      <c r="AD17" s="373"/>
      <c r="AE17" s="373"/>
      <c r="AF17" s="373"/>
      <c r="AG17" s="374"/>
      <c r="AH17" s="372">
        <v>118203</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65194408</v>
      </c>
      <c r="BO17" s="420"/>
      <c r="BP17" s="420"/>
      <c r="BQ17" s="420"/>
      <c r="BR17" s="420"/>
      <c r="BS17" s="420"/>
      <c r="BT17" s="420"/>
      <c r="BU17" s="421"/>
      <c r="BV17" s="419">
        <v>64653329</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65.12</v>
      </c>
      <c r="M18" s="472"/>
      <c r="N18" s="472"/>
      <c r="O18" s="472"/>
      <c r="P18" s="472"/>
      <c r="Q18" s="472"/>
      <c r="R18" s="473"/>
      <c r="S18" s="473"/>
      <c r="T18" s="473"/>
      <c r="U18" s="473"/>
      <c r="V18" s="474"/>
      <c r="W18" s="490"/>
      <c r="X18" s="491"/>
      <c r="Y18" s="491"/>
      <c r="Z18" s="491"/>
      <c r="AA18" s="491"/>
      <c r="AB18" s="515"/>
      <c r="AC18" s="389">
        <v>77.3</v>
      </c>
      <c r="AD18" s="390"/>
      <c r="AE18" s="390"/>
      <c r="AF18" s="390"/>
      <c r="AG18" s="475"/>
      <c r="AH18" s="389">
        <v>75.2</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86890202</v>
      </c>
      <c r="BO18" s="420"/>
      <c r="BP18" s="420"/>
      <c r="BQ18" s="420"/>
      <c r="BR18" s="420"/>
      <c r="BS18" s="420"/>
      <c r="BT18" s="420"/>
      <c r="BU18" s="421"/>
      <c r="BV18" s="419">
        <v>81850803</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6101</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104131739</v>
      </c>
      <c r="BO19" s="420"/>
      <c r="BP19" s="420"/>
      <c r="BQ19" s="420"/>
      <c r="BR19" s="420"/>
      <c r="BS19" s="420"/>
      <c r="BT19" s="420"/>
      <c r="BU19" s="421"/>
      <c r="BV19" s="419">
        <v>104549400</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172253</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111800564</v>
      </c>
      <c r="BO22" s="449"/>
      <c r="BP22" s="449"/>
      <c r="BQ22" s="449"/>
      <c r="BR22" s="449"/>
      <c r="BS22" s="449"/>
      <c r="BT22" s="449"/>
      <c r="BU22" s="450"/>
      <c r="BV22" s="448">
        <v>113794141</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90061368</v>
      </c>
      <c r="BO23" s="420"/>
      <c r="BP23" s="420"/>
      <c r="BQ23" s="420"/>
      <c r="BR23" s="420"/>
      <c r="BS23" s="420"/>
      <c r="BT23" s="420"/>
      <c r="BU23" s="421"/>
      <c r="BV23" s="419">
        <v>91090097</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7161</v>
      </c>
      <c r="R24" s="373"/>
      <c r="S24" s="373"/>
      <c r="T24" s="373"/>
      <c r="U24" s="373"/>
      <c r="V24" s="374"/>
      <c r="W24" s="462"/>
      <c r="X24" s="399"/>
      <c r="Y24" s="400"/>
      <c r="Z24" s="375" t="s">
        <v>162</v>
      </c>
      <c r="AA24" s="376"/>
      <c r="AB24" s="376"/>
      <c r="AC24" s="376"/>
      <c r="AD24" s="376"/>
      <c r="AE24" s="376"/>
      <c r="AF24" s="376"/>
      <c r="AG24" s="377"/>
      <c r="AH24" s="372">
        <v>1907</v>
      </c>
      <c r="AI24" s="373"/>
      <c r="AJ24" s="373"/>
      <c r="AK24" s="373"/>
      <c r="AL24" s="374"/>
      <c r="AM24" s="372">
        <v>5886909</v>
      </c>
      <c r="AN24" s="373"/>
      <c r="AO24" s="373"/>
      <c r="AP24" s="373"/>
      <c r="AQ24" s="373"/>
      <c r="AR24" s="374"/>
      <c r="AS24" s="372">
        <v>3087</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55134585</v>
      </c>
      <c r="BO24" s="420"/>
      <c r="BP24" s="420"/>
      <c r="BQ24" s="420"/>
      <c r="BR24" s="420"/>
      <c r="BS24" s="420"/>
      <c r="BT24" s="420"/>
      <c r="BU24" s="421"/>
      <c r="BV24" s="419">
        <v>52361208</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3</v>
      </c>
      <c r="M25" s="373"/>
      <c r="N25" s="373"/>
      <c r="O25" s="373"/>
      <c r="P25" s="374"/>
      <c r="Q25" s="372">
        <v>8010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60170448</v>
      </c>
      <c r="BO25" s="449"/>
      <c r="BP25" s="449"/>
      <c r="BQ25" s="449"/>
      <c r="BR25" s="449"/>
      <c r="BS25" s="449"/>
      <c r="BT25" s="449"/>
      <c r="BU25" s="450"/>
      <c r="BV25" s="448">
        <v>42205058</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7403</v>
      </c>
      <c r="R26" s="373"/>
      <c r="S26" s="373"/>
      <c r="T26" s="373"/>
      <c r="U26" s="373"/>
      <c r="V26" s="374"/>
      <c r="W26" s="462"/>
      <c r="X26" s="399"/>
      <c r="Y26" s="400"/>
      <c r="Z26" s="375" t="s">
        <v>168</v>
      </c>
      <c r="AA26" s="430"/>
      <c r="AB26" s="430"/>
      <c r="AC26" s="430"/>
      <c r="AD26" s="430"/>
      <c r="AE26" s="430"/>
      <c r="AF26" s="430"/>
      <c r="AG26" s="431"/>
      <c r="AH26" s="372">
        <v>246</v>
      </c>
      <c r="AI26" s="373"/>
      <c r="AJ26" s="373"/>
      <c r="AK26" s="373"/>
      <c r="AL26" s="374"/>
      <c r="AM26" s="372">
        <v>772440</v>
      </c>
      <c r="AN26" s="373"/>
      <c r="AO26" s="373"/>
      <c r="AP26" s="373"/>
      <c r="AQ26" s="373"/>
      <c r="AR26" s="374"/>
      <c r="AS26" s="372">
        <v>3140</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v>436408</v>
      </c>
      <c r="BO26" s="420"/>
      <c r="BP26" s="420"/>
      <c r="BQ26" s="420"/>
      <c r="BR26" s="420"/>
      <c r="BS26" s="420"/>
      <c r="BT26" s="420"/>
      <c r="BU26" s="421"/>
      <c r="BV26" s="419">
        <v>568227</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170</v>
      </c>
      <c r="F27" s="376"/>
      <c r="G27" s="376"/>
      <c r="H27" s="376"/>
      <c r="I27" s="376"/>
      <c r="J27" s="376"/>
      <c r="K27" s="377"/>
      <c r="L27" s="372">
        <v>1</v>
      </c>
      <c r="M27" s="373"/>
      <c r="N27" s="373"/>
      <c r="O27" s="373"/>
      <c r="P27" s="374"/>
      <c r="Q27" s="372">
        <v>7660</v>
      </c>
      <c r="R27" s="373"/>
      <c r="S27" s="373"/>
      <c r="T27" s="373"/>
      <c r="U27" s="373"/>
      <c r="V27" s="374"/>
      <c r="W27" s="462"/>
      <c r="X27" s="399"/>
      <c r="Y27" s="400"/>
      <c r="Z27" s="375" t="s">
        <v>171</v>
      </c>
      <c r="AA27" s="376"/>
      <c r="AB27" s="376"/>
      <c r="AC27" s="376"/>
      <c r="AD27" s="376"/>
      <c r="AE27" s="376"/>
      <c r="AF27" s="376"/>
      <c r="AG27" s="377"/>
      <c r="AH27" s="372">
        <v>153</v>
      </c>
      <c r="AI27" s="373"/>
      <c r="AJ27" s="373"/>
      <c r="AK27" s="373"/>
      <c r="AL27" s="374"/>
      <c r="AM27" s="372">
        <v>492633</v>
      </c>
      <c r="AN27" s="373"/>
      <c r="AO27" s="373"/>
      <c r="AP27" s="373"/>
      <c r="AQ27" s="373"/>
      <c r="AR27" s="374"/>
      <c r="AS27" s="372">
        <v>3220</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715450</v>
      </c>
      <c r="BO27" s="454"/>
      <c r="BP27" s="454"/>
      <c r="BQ27" s="454"/>
      <c r="BR27" s="454"/>
      <c r="BS27" s="454"/>
      <c r="BT27" s="454"/>
      <c r="BU27" s="455"/>
      <c r="BV27" s="453">
        <v>715450</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173</v>
      </c>
      <c r="F28" s="376"/>
      <c r="G28" s="376"/>
      <c r="H28" s="376"/>
      <c r="I28" s="376"/>
      <c r="J28" s="376"/>
      <c r="K28" s="377"/>
      <c r="L28" s="372">
        <v>1</v>
      </c>
      <c r="M28" s="373"/>
      <c r="N28" s="373"/>
      <c r="O28" s="373"/>
      <c r="P28" s="374"/>
      <c r="Q28" s="372">
        <v>7270</v>
      </c>
      <c r="R28" s="373"/>
      <c r="S28" s="373"/>
      <c r="T28" s="373"/>
      <c r="U28" s="373"/>
      <c r="V28" s="374"/>
      <c r="W28" s="462"/>
      <c r="X28" s="399"/>
      <c r="Y28" s="400"/>
      <c r="Z28" s="375" t="s">
        <v>174</v>
      </c>
      <c r="AA28" s="376"/>
      <c r="AB28" s="376"/>
      <c r="AC28" s="376"/>
      <c r="AD28" s="376"/>
      <c r="AE28" s="376"/>
      <c r="AF28" s="376"/>
      <c r="AG28" s="377"/>
      <c r="AH28" s="372">
        <v>2</v>
      </c>
      <c r="AI28" s="373"/>
      <c r="AJ28" s="373"/>
      <c r="AK28" s="373"/>
      <c r="AL28" s="374"/>
      <c r="AM28" s="372" t="s">
        <v>175</v>
      </c>
      <c r="AN28" s="373"/>
      <c r="AO28" s="373"/>
      <c r="AP28" s="373"/>
      <c r="AQ28" s="373"/>
      <c r="AR28" s="374"/>
      <c r="AS28" s="372" t="s">
        <v>175</v>
      </c>
      <c r="AT28" s="373"/>
      <c r="AU28" s="373"/>
      <c r="AV28" s="373"/>
      <c r="AW28" s="373"/>
      <c r="AX28" s="432"/>
      <c r="AY28" s="436" t="s">
        <v>176</v>
      </c>
      <c r="AZ28" s="437"/>
      <c r="BA28" s="437"/>
      <c r="BB28" s="438"/>
      <c r="BC28" s="445" t="s">
        <v>46</v>
      </c>
      <c r="BD28" s="446"/>
      <c r="BE28" s="446"/>
      <c r="BF28" s="446"/>
      <c r="BG28" s="446"/>
      <c r="BH28" s="446"/>
      <c r="BI28" s="446"/>
      <c r="BJ28" s="446"/>
      <c r="BK28" s="446"/>
      <c r="BL28" s="446"/>
      <c r="BM28" s="447"/>
      <c r="BN28" s="448">
        <v>14384556</v>
      </c>
      <c r="BO28" s="449"/>
      <c r="BP28" s="449"/>
      <c r="BQ28" s="449"/>
      <c r="BR28" s="449"/>
      <c r="BS28" s="449"/>
      <c r="BT28" s="449"/>
      <c r="BU28" s="450"/>
      <c r="BV28" s="448">
        <v>14534698</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177</v>
      </c>
      <c r="F29" s="376"/>
      <c r="G29" s="376"/>
      <c r="H29" s="376"/>
      <c r="I29" s="376"/>
      <c r="J29" s="376"/>
      <c r="K29" s="377"/>
      <c r="L29" s="372">
        <v>30</v>
      </c>
      <c r="M29" s="373"/>
      <c r="N29" s="373"/>
      <c r="O29" s="373"/>
      <c r="P29" s="374"/>
      <c r="Q29" s="372">
        <v>6690</v>
      </c>
      <c r="R29" s="373"/>
      <c r="S29" s="373"/>
      <c r="T29" s="373"/>
      <c r="U29" s="373"/>
      <c r="V29" s="374"/>
      <c r="W29" s="463"/>
      <c r="X29" s="464"/>
      <c r="Y29" s="465"/>
      <c r="Z29" s="375" t="s">
        <v>178</v>
      </c>
      <c r="AA29" s="376"/>
      <c r="AB29" s="376"/>
      <c r="AC29" s="376"/>
      <c r="AD29" s="376"/>
      <c r="AE29" s="376"/>
      <c r="AF29" s="376"/>
      <c r="AG29" s="377"/>
      <c r="AH29" s="372">
        <v>2062</v>
      </c>
      <c r="AI29" s="373"/>
      <c r="AJ29" s="373"/>
      <c r="AK29" s="373"/>
      <c r="AL29" s="374"/>
      <c r="AM29" s="372">
        <v>6384486</v>
      </c>
      <c r="AN29" s="373"/>
      <c r="AO29" s="373"/>
      <c r="AP29" s="373"/>
      <c r="AQ29" s="373"/>
      <c r="AR29" s="374"/>
      <c r="AS29" s="372">
        <v>3096</v>
      </c>
      <c r="AT29" s="373"/>
      <c r="AU29" s="373"/>
      <c r="AV29" s="373"/>
      <c r="AW29" s="373"/>
      <c r="AX29" s="432"/>
      <c r="AY29" s="439"/>
      <c r="AZ29" s="440"/>
      <c r="BA29" s="440"/>
      <c r="BB29" s="441"/>
      <c r="BC29" s="433" t="s">
        <v>179</v>
      </c>
      <c r="BD29" s="434"/>
      <c r="BE29" s="434"/>
      <c r="BF29" s="434"/>
      <c r="BG29" s="434"/>
      <c r="BH29" s="434"/>
      <c r="BI29" s="434"/>
      <c r="BJ29" s="434"/>
      <c r="BK29" s="434"/>
      <c r="BL29" s="434"/>
      <c r="BM29" s="435"/>
      <c r="BN29" s="419">
        <v>6763823</v>
      </c>
      <c r="BO29" s="420"/>
      <c r="BP29" s="420"/>
      <c r="BQ29" s="420"/>
      <c r="BR29" s="420"/>
      <c r="BS29" s="420"/>
      <c r="BT29" s="420"/>
      <c r="BU29" s="421"/>
      <c r="BV29" s="419">
        <v>6113998</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180</v>
      </c>
      <c r="X30" s="387"/>
      <c r="Y30" s="387"/>
      <c r="Z30" s="387"/>
      <c r="AA30" s="387"/>
      <c r="AB30" s="387"/>
      <c r="AC30" s="387"/>
      <c r="AD30" s="387"/>
      <c r="AE30" s="387"/>
      <c r="AF30" s="387"/>
      <c r="AG30" s="388"/>
      <c r="AH30" s="389">
        <v>98.1</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15858077</v>
      </c>
      <c r="BO30" s="454"/>
      <c r="BP30" s="454"/>
      <c r="BQ30" s="454"/>
      <c r="BR30" s="454"/>
      <c r="BS30" s="454"/>
      <c r="BT30" s="454"/>
      <c r="BU30" s="455"/>
      <c r="BV30" s="453">
        <v>16263102</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181</v>
      </c>
      <c r="D32" s="378"/>
      <c r="E32" s="378"/>
      <c r="F32" s="378"/>
      <c r="G32" s="378"/>
      <c r="H32" s="378"/>
      <c r="I32" s="378"/>
      <c r="J32" s="378"/>
      <c r="K32" s="378"/>
      <c r="L32" s="378"/>
      <c r="M32" s="378"/>
      <c r="N32" s="378"/>
      <c r="O32" s="378"/>
      <c r="P32" s="378"/>
      <c r="Q32" s="378"/>
      <c r="R32" s="378"/>
      <c r="S32" s="378"/>
      <c r="U32" s="379" t="s">
        <v>182</v>
      </c>
      <c r="V32" s="379"/>
      <c r="W32" s="379"/>
      <c r="X32" s="379"/>
      <c r="Y32" s="379"/>
      <c r="Z32" s="379"/>
      <c r="AA32" s="379"/>
      <c r="AB32" s="379"/>
      <c r="AC32" s="379"/>
      <c r="AD32" s="379"/>
      <c r="AE32" s="379"/>
      <c r="AF32" s="379"/>
      <c r="AG32" s="379"/>
      <c r="AH32" s="379"/>
      <c r="AI32" s="379"/>
      <c r="AJ32" s="379"/>
      <c r="AK32" s="379"/>
      <c r="AM32" s="379" t="s">
        <v>183</v>
      </c>
      <c r="AN32" s="379"/>
      <c r="AO32" s="379"/>
      <c r="AP32" s="379"/>
      <c r="AQ32" s="379"/>
      <c r="AR32" s="379"/>
      <c r="AS32" s="379"/>
      <c r="AT32" s="379"/>
      <c r="AU32" s="379"/>
      <c r="AV32" s="379"/>
      <c r="AW32" s="379"/>
      <c r="AX32" s="379"/>
      <c r="AY32" s="379"/>
      <c r="AZ32" s="379"/>
      <c r="BA32" s="379"/>
      <c r="BB32" s="379"/>
      <c r="BC32" s="379"/>
      <c r="BE32" s="379" t="s">
        <v>184</v>
      </c>
      <c r="BF32" s="379"/>
      <c r="BG32" s="379"/>
      <c r="BH32" s="379"/>
      <c r="BI32" s="379"/>
      <c r="BJ32" s="379"/>
      <c r="BK32" s="379"/>
      <c r="BL32" s="379"/>
      <c r="BM32" s="379"/>
      <c r="BN32" s="379"/>
      <c r="BO32" s="379"/>
      <c r="BP32" s="379"/>
      <c r="BQ32" s="379"/>
      <c r="BR32" s="379"/>
      <c r="BS32" s="379"/>
      <c r="BT32" s="379"/>
      <c r="BU32" s="379"/>
      <c r="BW32" s="379" t="s">
        <v>185</v>
      </c>
      <c r="BX32" s="379"/>
      <c r="BY32" s="379"/>
      <c r="BZ32" s="379"/>
      <c r="CA32" s="379"/>
      <c r="CB32" s="379"/>
      <c r="CC32" s="379"/>
      <c r="CD32" s="379"/>
      <c r="CE32" s="379"/>
      <c r="CF32" s="379"/>
      <c r="CG32" s="379"/>
      <c r="CH32" s="379"/>
      <c r="CI32" s="379"/>
      <c r="CJ32" s="379"/>
      <c r="CK32" s="379"/>
      <c r="CL32" s="379"/>
      <c r="CM32" s="379"/>
      <c r="CO32" s="379" t="s">
        <v>186</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187</v>
      </c>
      <c r="D33" s="371"/>
      <c r="E33" s="370" t="s">
        <v>188</v>
      </c>
      <c r="F33" s="370"/>
      <c r="G33" s="370"/>
      <c r="H33" s="370"/>
      <c r="I33" s="370"/>
      <c r="J33" s="370"/>
      <c r="K33" s="370"/>
      <c r="L33" s="370"/>
      <c r="M33" s="370"/>
      <c r="N33" s="370"/>
      <c r="O33" s="370"/>
      <c r="P33" s="370"/>
      <c r="Q33" s="370"/>
      <c r="R33" s="370"/>
      <c r="S33" s="370"/>
      <c r="T33" s="194"/>
      <c r="U33" s="371" t="s">
        <v>187</v>
      </c>
      <c r="V33" s="371"/>
      <c r="W33" s="370" t="s">
        <v>188</v>
      </c>
      <c r="X33" s="370"/>
      <c r="Y33" s="370"/>
      <c r="Z33" s="370"/>
      <c r="AA33" s="370"/>
      <c r="AB33" s="370"/>
      <c r="AC33" s="370"/>
      <c r="AD33" s="370"/>
      <c r="AE33" s="370"/>
      <c r="AF33" s="370"/>
      <c r="AG33" s="370"/>
      <c r="AH33" s="370"/>
      <c r="AI33" s="370"/>
      <c r="AJ33" s="370"/>
      <c r="AK33" s="370"/>
      <c r="AL33" s="194"/>
      <c r="AM33" s="371" t="s">
        <v>187</v>
      </c>
      <c r="AN33" s="371"/>
      <c r="AO33" s="370" t="s">
        <v>188</v>
      </c>
      <c r="AP33" s="370"/>
      <c r="AQ33" s="370"/>
      <c r="AR33" s="370"/>
      <c r="AS33" s="370"/>
      <c r="AT33" s="370"/>
      <c r="AU33" s="370"/>
      <c r="AV33" s="370"/>
      <c r="AW33" s="370"/>
      <c r="AX33" s="370"/>
      <c r="AY33" s="370"/>
      <c r="AZ33" s="370"/>
      <c r="BA33" s="370"/>
      <c r="BB33" s="370"/>
      <c r="BC33" s="370"/>
      <c r="BD33" s="195"/>
      <c r="BE33" s="370" t="s">
        <v>189</v>
      </c>
      <c r="BF33" s="370"/>
      <c r="BG33" s="370" t="s">
        <v>190</v>
      </c>
      <c r="BH33" s="370"/>
      <c r="BI33" s="370"/>
      <c r="BJ33" s="370"/>
      <c r="BK33" s="370"/>
      <c r="BL33" s="370"/>
      <c r="BM33" s="370"/>
      <c r="BN33" s="370"/>
      <c r="BO33" s="370"/>
      <c r="BP33" s="370"/>
      <c r="BQ33" s="370"/>
      <c r="BR33" s="370"/>
      <c r="BS33" s="370"/>
      <c r="BT33" s="370"/>
      <c r="BU33" s="370"/>
      <c r="BV33" s="195"/>
      <c r="BW33" s="371" t="s">
        <v>189</v>
      </c>
      <c r="BX33" s="371"/>
      <c r="BY33" s="370" t="s">
        <v>191</v>
      </c>
      <c r="BZ33" s="370"/>
      <c r="CA33" s="370"/>
      <c r="CB33" s="370"/>
      <c r="CC33" s="370"/>
      <c r="CD33" s="370"/>
      <c r="CE33" s="370"/>
      <c r="CF33" s="370"/>
      <c r="CG33" s="370"/>
      <c r="CH33" s="370"/>
      <c r="CI33" s="370"/>
      <c r="CJ33" s="370"/>
      <c r="CK33" s="370"/>
      <c r="CL33" s="370"/>
      <c r="CM33" s="370"/>
      <c r="CN33" s="194"/>
      <c r="CO33" s="371" t="s">
        <v>187</v>
      </c>
      <c r="CP33" s="371"/>
      <c r="CQ33" s="370" t="s">
        <v>192</v>
      </c>
      <c r="CR33" s="370"/>
      <c r="CS33" s="370"/>
      <c r="CT33" s="370"/>
      <c r="CU33" s="370"/>
      <c r="CV33" s="370"/>
      <c r="CW33" s="370"/>
      <c r="CX33" s="370"/>
      <c r="CY33" s="370"/>
      <c r="CZ33" s="370"/>
      <c r="DA33" s="370"/>
      <c r="DB33" s="370"/>
      <c r="DC33" s="370"/>
      <c r="DD33" s="370"/>
      <c r="DE33" s="370"/>
      <c r="DF33" s="194"/>
      <c r="DG33" s="369" t="s">
        <v>193</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4</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8</v>
      </c>
      <c r="AN34" s="367"/>
      <c r="AO34" s="368" t="str">
        <f>IF('各会計、関係団体の財政状況及び健全化判断比率'!B32="","",'各会計、関係団体の財政状況及び健全化判断比率'!B32)</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11</v>
      </c>
      <c r="BX34" s="367"/>
      <c r="BY34" s="368" t="str">
        <f>IF('各会計、関係団体の財政状況及び健全化判断比率'!B68="","",'各会計、関係団体の財政状況及び健全化判断比率'!B68)</f>
        <v>枚方寝屋川消防組合</v>
      </c>
      <c r="BZ34" s="368"/>
      <c r="CA34" s="368"/>
      <c r="CB34" s="368"/>
      <c r="CC34" s="368"/>
      <c r="CD34" s="368"/>
      <c r="CE34" s="368"/>
      <c r="CF34" s="368"/>
      <c r="CG34" s="368"/>
      <c r="CH34" s="368"/>
      <c r="CI34" s="368"/>
      <c r="CJ34" s="368"/>
      <c r="CK34" s="368"/>
      <c r="CL34" s="368"/>
      <c r="CM34" s="368"/>
      <c r="CN34" s="169"/>
      <c r="CO34" s="367">
        <f>IF(CQ34="","",MAX(C34:D43,U34:V43,AM34:AN43,BE34:BF43,BW34:BX43)+1)</f>
        <v>20</v>
      </c>
      <c r="CP34" s="367"/>
      <c r="CQ34" s="368" t="str">
        <f>IF('各会計、関係団体の財政状況及び健全化判断比率'!BS7="","",'各会計、関係団体の財政状況及び健全化判断比率'!BS7)</f>
        <v>枚方市スポーツ協会</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f>IF(E35="","",C34+1)</f>
        <v>2</v>
      </c>
      <c r="D35" s="367"/>
      <c r="E35" s="368" t="str">
        <f>IF('各会計、関係団体の財政状況及び健全化判断比率'!B8="","",'各会計、関係団体の財政状況及び健全化判断比率'!B8)</f>
        <v>土地取得特別会計</v>
      </c>
      <c r="F35" s="368"/>
      <c r="G35" s="368"/>
      <c r="H35" s="368"/>
      <c r="I35" s="368"/>
      <c r="J35" s="368"/>
      <c r="K35" s="368"/>
      <c r="L35" s="368"/>
      <c r="M35" s="368"/>
      <c r="N35" s="368"/>
      <c r="O35" s="368"/>
      <c r="P35" s="368"/>
      <c r="Q35" s="368"/>
      <c r="R35" s="368"/>
      <c r="S35" s="368"/>
      <c r="T35" s="169"/>
      <c r="U35" s="367">
        <f>IF(W35="","",U34+1)</f>
        <v>5</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69"/>
      <c r="AM35" s="367">
        <f t="shared" ref="AM35:AM43" si="0">IF(AO35="","",AM34+1)</f>
        <v>9</v>
      </c>
      <c r="AN35" s="367"/>
      <c r="AO35" s="368" t="str">
        <f>IF('各会計、関係団体の財政状況及び健全化判断比率'!B33="","",'各会計、関係団体の財政状況及び健全化判断比率'!B33)</f>
        <v>病院事業会計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12</v>
      </c>
      <c r="BX35" s="367"/>
      <c r="BY35" s="368" t="str">
        <f>IF('各会計、関係団体の財政状況及び健全化判断比率'!B69="","",'各会計、関係団体の財政状況及び健全化判断比率'!B69)</f>
        <v>北河内４市リサイクル施設組合</v>
      </c>
      <c r="BZ35" s="368"/>
      <c r="CA35" s="368"/>
      <c r="CB35" s="368"/>
      <c r="CC35" s="368"/>
      <c r="CD35" s="368"/>
      <c r="CE35" s="368"/>
      <c r="CF35" s="368"/>
      <c r="CG35" s="368"/>
      <c r="CH35" s="368"/>
      <c r="CI35" s="368"/>
      <c r="CJ35" s="368"/>
      <c r="CK35" s="368"/>
      <c r="CL35" s="368"/>
      <c r="CM35" s="368"/>
      <c r="CN35" s="169"/>
      <c r="CO35" s="367">
        <f t="shared" ref="CO35:CO43" si="3">IF(CQ35="","",CO34+1)</f>
        <v>21</v>
      </c>
      <c r="CP35" s="367"/>
      <c r="CQ35" s="368" t="str">
        <f>IF('各会計、関係団体の財政状況及び健全化判断比率'!BS8="","",'各会計、関係団体の財政状況及び健全化判断比率'!BS8)</f>
        <v>枚方市土地開発公社</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f>IF(E36="","",C35+1)</f>
        <v>3</v>
      </c>
      <c r="D36" s="367"/>
      <c r="E36" s="368" t="str">
        <f>IF('各会計、関係団体の財政状況及び健全化判断比率'!B9="","",'各会計、関係団体の財政状況及び健全化判断比率'!B9)</f>
        <v>母子父子寡婦福祉資金貸付金特別会計</v>
      </c>
      <c r="F36" s="368"/>
      <c r="G36" s="368"/>
      <c r="H36" s="368"/>
      <c r="I36" s="368"/>
      <c r="J36" s="368"/>
      <c r="K36" s="368"/>
      <c r="L36" s="368"/>
      <c r="M36" s="368"/>
      <c r="N36" s="368"/>
      <c r="O36" s="368"/>
      <c r="P36" s="368"/>
      <c r="Q36" s="368"/>
      <c r="R36" s="368"/>
      <c r="S36" s="368"/>
      <c r="T36" s="169"/>
      <c r="U36" s="367">
        <f t="shared" ref="U36:U43" si="4">IF(W36="","",U35+1)</f>
        <v>6</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69"/>
      <c r="AM36" s="367">
        <f t="shared" si="0"/>
        <v>10</v>
      </c>
      <c r="AN36" s="367"/>
      <c r="AO36" s="368" t="str">
        <f>IF('各会計、関係団体の財政状況及び健全化判断比率'!B34="","",'各会計、関係団体の財政状況及び健全化判断比率'!B34)</f>
        <v>下水道事業会計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13</v>
      </c>
      <c r="BX36" s="367"/>
      <c r="BY36" s="368" t="str">
        <f>IF('各会計、関係団体の財政状況及び健全化判断比率'!B70="","",'各会計、関係団体の財政状況及び健全化判断比率'!B70)</f>
        <v>淀川左岸水防事務組合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f t="shared" si="4"/>
        <v>7</v>
      </c>
      <c r="V37" s="367"/>
      <c r="W37" s="368" t="str">
        <f>IF('各会計、関係団体の財政状況及び健全化判断比率'!B31="","",'各会計、関係団体の財政状況及び健全化判断比率'!B31)</f>
        <v>自動車駐車場特別会計</v>
      </c>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14</v>
      </c>
      <c r="BX37" s="367"/>
      <c r="BY37" s="368" t="str">
        <f>IF('各会計、関係団体の財政状況及び健全化判断比率'!B71="","",'各会計、関係団体の財政状況及び健全化判断比率'!B71)</f>
        <v>大阪府都市ボートレース企業団</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15</v>
      </c>
      <c r="BX38" s="367"/>
      <c r="BY38" s="368" t="str">
        <f>IF('各会計、関係団体の財政状況及び健全化判断比率'!B72="","",'各会計、関係団体の財政状況及び健全化判断比率'!B72)</f>
        <v>大阪府後期高齢者医療広域連合（一般会計）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16</v>
      </c>
      <c r="BX39" s="367"/>
      <c r="BY39" s="368" t="str">
        <f>IF('各会計、関係団体の財政状況及び健全化判断比率'!B73="","",'各会計、関係団体の財政状況及び健全化判断比率'!B73)</f>
        <v>大阪府後期高齢者医療広域連合（後期高齢者医療特別会計）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17</v>
      </c>
      <c r="BX40" s="367"/>
      <c r="BY40" s="368" t="str">
        <f>IF('各会計、関係団体の財政状況及び健全化判断比率'!B74="","",'各会計、関係団体の財政状況及び健全化判断比率'!B74)</f>
        <v>大阪広域水道企業団（水道事業会計）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18</v>
      </c>
      <c r="BX41" s="367"/>
      <c r="BY41" s="368" t="str">
        <f>IF('各会計、関係団体の財政状況及び健全化判断比率'!B75="","",'各会計、関係団体の財政状況及び健全化判断比率'!B75)</f>
        <v>大阪広域水道企業団（工業用水道事業会計）</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f t="shared" si="2"/>
        <v>19</v>
      </c>
      <c r="BX42" s="367"/>
      <c r="BY42" s="368" t="str">
        <f>IF('各会計、関係団体の財政状況及び健全化判断比率'!B76="","",'各会計、関係団体の財政状況及び健全化判断比率'!B76)</f>
        <v>枚方京田辺環境施設組合</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194</v>
      </c>
      <c r="E46" s="364" t="s">
        <v>195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200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qww3ATlw22zD1lD+c2uQFWucjO4k9YGdRZqEhig+7lGG60WZGLTD+YYNg1Dr/Ina/DQSz5Ww1rmxeHqNF3v7xg==" saltValue="PEtby21Ob/61UQQ4YJblX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77"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2">
      <c r="A34" s="22"/>
      <c r="B34" s="31"/>
      <c r="C34" s="1151" t="s">
        <v>536</v>
      </c>
      <c r="D34" s="1151"/>
      <c r="E34" s="1152"/>
      <c r="F34" s="32">
        <v>8.89</v>
      </c>
      <c r="G34" s="33">
        <v>9.73</v>
      </c>
      <c r="H34" s="33">
        <v>10.99</v>
      </c>
      <c r="I34" s="33">
        <v>10.89</v>
      </c>
      <c r="J34" s="34">
        <v>10.56</v>
      </c>
      <c r="K34" s="22"/>
      <c r="L34" s="22"/>
      <c r="M34" s="22"/>
      <c r="N34" s="22"/>
      <c r="O34" s="22"/>
      <c r="P34" s="22"/>
    </row>
    <row r="35" spans="1:16" ht="39" customHeight="1" x14ac:dyDescent="0.2">
      <c r="A35" s="22"/>
      <c r="B35" s="35"/>
      <c r="C35" s="1145" t="s">
        <v>537</v>
      </c>
      <c r="D35" s="1146"/>
      <c r="E35" s="1147"/>
      <c r="F35" s="36">
        <v>2.13</v>
      </c>
      <c r="G35" s="37">
        <v>2.8</v>
      </c>
      <c r="H35" s="37">
        <v>3.36</v>
      </c>
      <c r="I35" s="37">
        <v>4.28</v>
      </c>
      <c r="J35" s="38">
        <v>5.66</v>
      </c>
      <c r="K35" s="22"/>
      <c r="L35" s="22"/>
      <c r="M35" s="22"/>
      <c r="N35" s="22"/>
      <c r="O35" s="22"/>
      <c r="P35" s="22"/>
    </row>
    <row r="36" spans="1:16" ht="39" customHeight="1" x14ac:dyDescent="0.2">
      <c r="A36" s="22"/>
      <c r="B36" s="35"/>
      <c r="C36" s="1145" t="s">
        <v>538</v>
      </c>
      <c r="D36" s="1146"/>
      <c r="E36" s="1147"/>
      <c r="F36" s="36">
        <v>3.67</v>
      </c>
      <c r="G36" s="37">
        <v>5.77</v>
      </c>
      <c r="H36" s="37">
        <v>7.61</v>
      </c>
      <c r="I36" s="37">
        <v>6.63</v>
      </c>
      <c r="J36" s="38">
        <v>5.65</v>
      </c>
      <c r="K36" s="22"/>
      <c r="L36" s="22"/>
      <c r="M36" s="22"/>
      <c r="N36" s="22"/>
      <c r="O36" s="22"/>
      <c r="P36" s="22"/>
    </row>
    <row r="37" spans="1:16" ht="39" customHeight="1" x14ac:dyDescent="0.2">
      <c r="A37" s="22"/>
      <c r="B37" s="35"/>
      <c r="C37" s="1145" t="s">
        <v>539</v>
      </c>
      <c r="D37" s="1146"/>
      <c r="E37" s="1147"/>
      <c r="F37" s="36">
        <v>2.11</v>
      </c>
      <c r="G37" s="37">
        <v>2.95</v>
      </c>
      <c r="H37" s="37">
        <v>3.02</v>
      </c>
      <c r="I37" s="37">
        <v>2.8</v>
      </c>
      <c r="J37" s="38">
        <v>2.2799999999999998</v>
      </c>
      <c r="K37" s="22"/>
      <c r="L37" s="22"/>
      <c r="M37" s="22"/>
      <c r="N37" s="22"/>
      <c r="O37" s="22"/>
      <c r="P37" s="22"/>
    </row>
    <row r="38" spans="1:16" ht="39" customHeight="1" x14ac:dyDescent="0.2">
      <c r="A38" s="22"/>
      <c r="B38" s="35"/>
      <c r="C38" s="1145" t="s">
        <v>540</v>
      </c>
      <c r="D38" s="1146"/>
      <c r="E38" s="1147"/>
      <c r="F38" s="36">
        <v>1.38</v>
      </c>
      <c r="G38" s="37">
        <v>1.1499999999999999</v>
      </c>
      <c r="H38" s="37">
        <v>1.2</v>
      </c>
      <c r="I38" s="37">
        <v>1.08</v>
      </c>
      <c r="J38" s="38">
        <v>1.02</v>
      </c>
      <c r="K38" s="22"/>
      <c r="L38" s="22"/>
      <c r="M38" s="22"/>
      <c r="N38" s="22"/>
      <c r="O38" s="22"/>
      <c r="P38" s="22"/>
    </row>
    <row r="39" spans="1:16" ht="39" customHeight="1" x14ac:dyDescent="0.2">
      <c r="A39" s="22"/>
      <c r="B39" s="35"/>
      <c r="C39" s="1145" t="s">
        <v>541</v>
      </c>
      <c r="D39" s="1146"/>
      <c r="E39" s="1147"/>
      <c r="F39" s="36">
        <v>0.93</v>
      </c>
      <c r="G39" s="37">
        <v>0.56999999999999995</v>
      </c>
      <c r="H39" s="37">
        <v>0.5</v>
      </c>
      <c r="I39" s="37" t="s">
        <v>542</v>
      </c>
      <c r="J39" s="38">
        <v>0.14000000000000001</v>
      </c>
      <c r="K39" s="22"/>
      <c r="L39" s="22"/>
      <c r="M39" s="22"/>
      <c r="N39" s="22"/>
      <c r="O39" s="22"/>
      <c r="P39" s="22"/>
    </row>
    <row r="40" spans="1:16" ht="39" customHeight="1" x14ac:dyDescent="0.2">
      <c r="A40" s="22"/>
      <c r="B40" s="35"/>
      <c r="C40" s="1145" t="s">
        <v>543</v>
      </c>
      <c r="D40" s="1146"/>
      <c r="E40" s="1147"/>
      <c r="F40" s="36">
        <v>7.0000000000000007E-2</v>
      </c>
      <c r="G40" s="37">
        <v>0.08</v>
      </c>
      <c r="H40" s="37">
        <v>0.09</v>
      </c>
      <c r="I40" s="37">
        <v>0.47</v>
      </c>
      <c r="J40" s="38">
        <v>0.11</v>
      </c>
      <c r="K40" s="22"/>
      <c r="L40" s="22"/>
      <c r="M40" s="22"/>
      <c r="N40" s="22"/>
      <c r="O40" s="22"/>
      <c r="P40" s="22"/>
    </row>
    <row r="41" spans="1:16" ht="39" customHeight="1" x14ac:dyDescent="0.2">
      <c r="A41" s="22"/>
      <c r="B41" s="35"/>
      <c r="C41" s="1145" t="s">
        <v>544</v>
      </c>
      <c r="D41" s="1146"/>
      <c r="E41" s="1147"/>
      <c r="F41" s="36">
        <v>0.01</v>
      </c>
      <c r="G41" s="37">
        <v>0.02</v>
      </c>
      <c r="H41" s="37">
        <v>0.04</v>
      </c>
      <c r="I41" s="37">
        <v>0.04</v>
      </c>
      <c r="J41" s="38">
        <v>0.04</v>
      </c>
      <c r="K41" s="22"/>
      <c r="L41" s="22"/>
      <c r="M41" s="22"/>
      <c r="N41" s="22"/>
      <c r="O41" s="22"/>
      <c r="P41" s="22"/>
    </row>
    <row r="42" spans="1:16" ht="39" customHeight="1" x14ac:dyDescent="0.2">
      <c r="A42" s="22"/>
      <c r="B42" s="39"/>
      <c r="C42" s="1145" t="s">
        <v>545</v>
      </c>
      <c r="D42" s="1146"/>
      <c r="E42" s="1147"/>
      <c r="F42" s="36" t="s">
        <v>546</v>
      </c>
      <c r="G42" s="37" t="s">
        <v>547</v>
      </c>
      <c r="H42" s="37" t="s">
        <v>548</v>
      </c>
      <c r="I42" s="37" t="s">
        <v>549</v>
      </c>
      <c r="J42" s="38" t="s">
        <v>491</v>
      </c>
      <c r="K42" s="22"/>
      <c r="L42" s="22"/>
      <c r="M42" s="22"/>
      <c r="N42" s="22"/>
      <c r="O42" s="22"/>
      <c r="P42" s="22"/>
    </row>
    <row r="43" spans="1:16" ht="39" customHeight="1" thickBot="1" x14ac:dyDescent="0.25">
      <c r="A43" s="22"/>
      <c r="B43" s="40"/>
      <c r="C43" s="1148" t="s">
        <v>550</v>
      </c>
      <c r="D43" s="1149"/>
      <c r="E43" s="1150"/>
      <c r="F43" s="41">
        <v>0</v>
      </c>
      <c r="G43" s="42">
        <v>0</v>
      </c>
      <c r="H43" s="42">
        <v>0</v>
      </c>
      <c r="I43" s="42">
        <v>0</v>
      </c>
      <c r="J43" s="43">
        <v>0.04</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Wd/yAhbqz/+eSd0BojKLjPHfBBo2cIUWIIkQWAa6YEQ3tyo8/6+z5kZonL8TKfeLYUBhC6OIMzuHfqaisu6OIQ==" saltValue="b/pMner+kUH0y4GWKjaAJ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4"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10090</v>
      </c>
      <c r="L45" s="60">
        <v>10644</v>
      </c>
      <c r="M45" s="60">
        <v>11051</v>
      </c>
      <c r="N45" s="60">
        <v>11946</v>
      </c>
      <c r="O45" s="61">
        <v>11515</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491</v>
      </c>
      <c r="L46" s="64" t="s">
        <v>491</v>
      </c>
      <c r="M46" s="64" t="s">
        <v>491</v>
      </c>
      <c r="N46" s="64" t="s">
        <v>491</v>
      </c>
      <c r="O46" s="65" t="s">
        <v>491</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491</v>
      </c>
      <c r="L47" s="64" t="s">
        <v>491</v>
      </c>
      <c r="M47" s="64" t="s">
        <v>491</v>
      </c>
      <c r="N47" s="64" t="s">
        <v>491</v>
      </c>
      <c r="O47" s="65" t="s">
        <v>491</v>
      </c>
      <c r="P47" s="48"/>
      <c r="Q47" s="48"/>
      <c r="R47" s="48"/>
      <c r="S47" s="48"/>
      <c r="T47" s="48"/>
      <c r="U47" s="48"/>
    </row>
    <row r="48" spans="1:21" ht="30.75" customHeight="1" x14ac:dyDescent="0.2">
      <c r="A48" s="48"/>
      <c r="B48" s="1178"/>
      <c r="C48" s="1179"/>
      <c r="D48" s="62"/>
      <c r="E48" s="1155" t="s">
        <v>13</v>
      </c>
      <c r="F48" s="1155"/>
      <c r="G48" s="1155"/>
      <c r="H48" s="1155"/>
      <c r="I48" s="1155"/>
      <c r="J48" s="1156"/>
      <c r="K48" s="63">
        <v>2857</v>
      </c>
      <c r="L48" s="64">
        <v>2879</v>
      </c>
      <c r="M48" s="64">
        <v>2709</v>
      </c>
      <c r="N48" s="64">
        <v>2989</v>
      </c>
      <c r="O48" s="65">
        <v>2970</v>
      </c>
      <c r="P48" s="48"/>
      <c r="Q48" s="48"/>
      <c r="R48" s="48"/>
      <c r="S48" s="48"/>
      <c r="T48" s="48"/>
      <c r="U48" s="48"/>
    </row>
    <row r="49" spans="1:21" ht="30.75" customHeight="1" x14ac:dyDescent="0.2">
      <c r="A49" s="48"/>
      <c r="B49" s="1178"/>
      <c r="C49" s="1179"/>
      <c r="D49" s="62"/>
      <c r="E49" s="1155" t="s">
        <v>14</v>
      </c>
      <c r="F49" s="1155"/>
      <c r="G49" s="1155"/>
      <c r="H49" s="1155"/>
      <c r="I49" s="1155"/>
      <c r="J49" s="1156"/>
      <c r="K49" s="63">
        <v>377</v>
      </c>
      <c r="L49" s="64">
        <v>382</v>
      </c>
      <c r="M49" s="64">
        <v>391</v>
      </c>
      <c r="N49" s="64">
        <v>321</v>
      </c>
      <c r="O49" s="65">
        <v>353</v>
      </c>
      <c r="P49" s="48"/>
      <c r="Q49" s="48"/>
      <c r="R49" s="48"/>
      <c r="S49" s="48"/>
      <c r="T49" s="48"/>
      <c r="U49" s="48"/>
    </row>
    <row r="50" spans="1:21" ht="30.75" customHeight="1" x14ac:dyDescent="0.2">
      <c r="A50" s="48"/>
      <c r="B50" s="1178"/>
      <c r="C50" s="1179"/>
      <c r="D50" s="62"/>
      <c r="E50" s="1155" t="s">
        <v>15</v>
      </c>
      <c r="F50" s="1155"/>
      <c r="G50" s="1155"/>
      <c r="H50" s="1155"/>
      <c r="I50" s="1155"/>
      <c r="J50" s="1156"/>
      <c r="K50" s="63">
        <v>11</v>
      </c>
      <c r="L50" s="64">
        <v>11</v>
      </c>
      <c r="M50" s="64">
        <v>11</v>
      </c>
      <c r="N50" s="64">
        <v>11</v>
      </c>
      <c r="O50" s="65">
        <v>11</v>
      </c>
      <c r="P50" s="48"/>
      <c r="Q50" s="48"/>
      <c r="R50" s="48"/>
      <c r="S50" s="48"/>
      <c r="T50" s="48"/>
      <c r="U50" s="48"/>
    </row>
    <row r="51" spans="1:21" ht="30.75" customHeight="1" x14ac:dyDescent="0.2">
      <c r="A51" s="48"/>
      <c r="B51" s="1180"/>
      <c r="C51" s="1181"/>
      <c r="D51" s="66"/>
      <c r="E51" s="1155" t="s">
        <v>16</v>
      </c>
      <c r="F51" s="1155"/>
      <c r="G51" s="1155"/>
      <c r="H51" s="1155"/>
      <c r="I51" s="1155"/>
      <c r="J51" s="1156"/>
      <c r="K51" s="63">
        <v>0</v>
      </c>
      <c r="L51" s="64">
        <v>0</v>
      </c>
      <c r="M51" s="64">
        <v>1</v>
      </c>
      <c r="N51" s="64">
        <v>4</v>
      </c>
      <c r="O51" s="65" t="s">
        <v>491</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13295</v>
      </c>
      <c r="L52" s="64">
        <v>13358</v>
      </c>
      <c r="M52" s="64">
        <v>13455</v>
      </c>
      <c r="N52" s="64">
        <v>13123</v>
      </c>
      <c r="O52" s="65">
        <v>13514</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40</v>
      </c>
      <c r="L53" s="69">
        <v>558</v>
      </c>
      <c r="M53" s="69">
        <v>708</v>
      </c>
      <c r="N53" s="69">
        <v>2148</v>
      </c>
      <c r="O53" s="70">
        <v>1335</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551</v>
      </c>
      <c r="L57" s="81" t="s">
        <v>552</v>
      </c>
      <c r="M57" s="81" t="s">
        <v>553</v>
      </c>
      <c r="N57" s="81" t="s">
        <v>554</v>
      </c>
      <c r="O57" s="82" t="s">
        <v>555</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wxAgsDfvFgP2T4sdaOaHm1UFdSi0zlW/U19pWYw3z4+W8ovilqUCcUi68IEBj7lldYDvN9VoQyh0csG0HzeZiA==" saltValue="ALXvpMFB3SFpp1wzVKU3G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529</v>
      </c>
      <c r="J40" s="103" t="s">
        <v>530</v>
      </c>
      <c r="K40" s="103" t="s">
        <v>531</v>
      </c>
      <c r="L40" s="103" t="s">
        <v>532</v>
      </c>
      <c r="M40" s="104" t="s">
        <v>533</v>
      </c>
    </row>
    <row r="41" spans="2:13" ht="27.75" customHeight="1" x14ac:dyDescent="0.2">
      <c r="B41" s="1196" t="s">
        <v>30</v>
      </c>
      <c r="C41" s="1197"/>
      <c r="D41" s="105"/>
      <c r="E41" s="1198" t="s">
        <v>31</v>
      </c>
      <c r="F41" s="1198"/>
      <c r="G41" s="1198"/>
      <c r="H41" s="1199"/>
      <c r="I41" s="343">
        <v>111037</v>
      </c>
      <c r="J41" s="344">
        <v>113685</v>
      </c>
      <c r="K41" s="344">
        <v>112893</v>
      </c>
      <c r="L41" s="344">
        <v>113794</v>
      </c>
      <c r="M41" s="345">
        <v>111801</v>
      </c>
    </row>
    <row r="42" spans="2:13" ht="27.75" customHeight="1" x14ac:dyDescent="0.2">
      <c r="B42" s="1186"/>
      <c r="C42" s="1187"/>
      <c r="D42" s="106"/>
      <c r="E42" s="1190" t="s">
        <v>32</v>
      </c>
      <c r="F42" s="1190"/>
      <c r="G42" s="1190"/>
      <c r="H42" s="1191"/>
      <c r="I42" s="346">
        <v>4646</v>
      </c>
      <c r="J42" s="347">
        <v>4425</v>
      </c>
      <c r="K42" s="347">
        <v>3917</v>
      </c>
      <c r="L42" s="347">
        <v>3245</v>
      </c>
      <c r="M42" s="348">
        <v>2829</v>
      </c>
    </row>
    <row r="43" spans="2:13" ht="27.75" customHeight="1" x14ac:dyDescent="0.2">
      <c r="B43" s="1186"/>
      <c r="C43" s="1187"/>
      <c r="D43" s="106"/>
      <c r="E43" s="1190" t="s">
        <v>33</v>
      </c>
      <c r="F43" s="1190"/>
      <c r="G43" s="1190"/>
      <c r="H43" s="1191"/>
      <c r="I43" s="346">
        <v>29334</v>
      </c>
      <c r="J43" s="347">
        <v>27461</v>
      </c>
      <c r="K43" s="347">
        <v>25207</v>
      </c>
      <c r="L43" s="347">
        <v>24862</v>
      </c>
      <c r="M43" s="348">
        <v>24679</v>
      </c>
    </row>
    <row r="44" spans="2:13" ht="27.75" customHeight="1" x14ac:dyDescent="0.2">
      <c r="B44" s="1186"/>
      <c r="C44" s="1187"/>
      <c r="D44" s="106"/>
      <c r="E44" s="1190" t="s">
        <v>34</v>
      </c>
      <c r="F44" s="1190"/>
      <c r="G44" s="1190"/>
      <c r="H44" s="1191"/>
      <c r="I44" s="346">
        <v>1823</v>
      </c>
      <c r="J44" s="347">
        <v>1482</v>
      </c>
      <c r="K44" s="347">
        <v>1223</v>
      </c>
      <c r="L44" s="347">
        <v>1474</v>
      </c>
      <c r="M44" s="348">
        <v>3911</v>
      </c>
    </row>
    <row r="45" spans="2:13" ht="27.75" customHeight="1" x14ac:dyDescent="0.2">
      <c r="B45" s="1186"/>
      <c r="C45" s="1187"/>
      <c r="D45" s="106"/>
      <c r="E45" s="1190" t="s">
        <v>35</v>
      </c>
      <c r="F45" s="1190"/>
      <c r="G45" s="1190"/>
      <c r="H45" s="1191"/>
      <c r="I45" s="346">
        <v>13416</v>
      </c>
      <c r="J45" s="347">
        <v>13041</v>
      </c>
      <c r="K45" s="347">
        <v>13077</v>
      </c>
      <c r="L45" s="347">
        <v>13360</v>
      </c>
      <c r="M45" s="348">
        <v>12944</v>
      </c>
    </row>
    <row r="46" spans="2:13" ht="27.75" customHeight="1" x14ac:dyDescent="0.2">
      <c r="B46" s="1186"/>
      <c r="C46" s="1187"/>
      <c r="D46" s="107"/>
      <c r="E46" s="1190" t="s">
        <v>36</v>
      </c>
      <c r="F46" s="1190"/>
      <c r="G46" s="1190"/>
      <c r="H46" s="1191"/>
      <c r="I46" s="346">
        <v>1080</v>
      </c>
      <c r="J46" s="347">
        <v>1075</v>
      </c>
      <c r="K46" s="347">
        <v>906</v>
      </c>
      <c r="L46" s="347">
        <v>740</v>
      </c>
      <c r="M46" s="348">
        <v>772</v>
      </c>
    </row>
    <row r="47" spans="2:13" ht="27.75" customHeight="1" x14ac:dyDescent="0.2">
      <c r="B47" s="1186"/>
      <c r="C47" s="1187"/>
      <c r="D47" s="108"/>
      <c r="E47" s="1200" t="s">
        <v>37</v>
      </c>
      <c r="F47" s="1201"/>
      <c r="G47" s="1201"/>
      <c r="H47" s="1202"/>
      <c r="I47" s="346" t="s">
        <v>491</v>
      </c>
      <c r="J47" s="347" t="s">
        <v>491</v>
      </c>
      <c r="K47" s="347" t="s">
        <v>491</v>
      </c>
      <c r="L47" s="347" t="s">
        <v>491</v>
      </c>
      <c r="M47" s="348" t="s">
        <v>491</v>
      </c>
    </row>
    <row r="48" spans="2:13" ht="27.75" customHeight="1" x14ac:dyDescent="0.2">
      <c r="B48" s="1186"/>
      <c r="C48" s="1187"/>
      <c r="D48" s="106"/>
      <c r="E48" s="1190" t="s">
        <v>38</v>
      </c>
      <c r="F48" s="1190"/>
      <c r="G48" s="1190"/>
      <c r="H48" s="1191"/>
      <c r="I48" s="346" t="s">
        <v>491</v>
      </c>
      <c r="J48" s="347" t="s">
        <v>491</v>
      </c>
      <c r="K48" s="347" t="s">
        <v>491</v>
      </c>
      <c r="L48" s="347" t="s">
        <v>491</v>
      </c>
      <c r="M48" s="348" t="s">
        <v>491</v>
      </c>
    </row>
    <row r="49" spans="2:13" ht="27.75" customHeight="1" x14ac:dyDescent="0.2">
      <c r="B49" s="1188"/>
      <c r="C49" s="1189"/>
      <c r="D49" s="106"/>
      <c r="E49" s="1190" t="s">
        <v>39</v>
      </c>
      <c r="F49" s="1190"/>
      <c r="G49" s="1190"/>
      <c r="H49" s="1191"/>
      <c r="I49" s="346" t="s">
        <v>491</v>
      </c>
      <c r="J49" s="347" t="s">
        <v>491</v>
      </c>
      <c r="K49" s="347" t="s">
        <v>491</v>
      </c>
      <c r="L49" s="347" t="s">
        <v>491</v>
      </c>
      <c r="M49" s="348" t="s">
        <v>491</v>
      </c>
    </row>
    <row r="50" spans="2:13" ht="27.75" customHeight="1" x14ac:dyDescent="0.2">
      <c r="B50" s="1184" t="s">
        <v>40</v>
      </c>
      <c r="C50" s="1185"/>
      <c r="D50" s="109"/>
      <c r="E50" s="1190" t="s">
        <v>41</v>
      </c>
      <c r="F50" s="1190"/>
      <c r="G50" s="1190"/>
      <c r="H50" s="1191"/>
      <c r="I50" s="346">
        <v>33335</v>
      </c>
      <c r="J50" s="347">
        <v>36881</v>
      </c>
      <c r="K50" s="347">
        <v>40626</v>
      </c>
      <c r="L50" s="347">
        <v>40302</v>
      </c>
      <c r="M50" s="348">
        <v>40131</v>
      </c>
    </row>
    <row r="51" spans="2:13" ht="27.75" customHeight="1" x14ac:dyDescent="0.2">
      <c r="B51" s="1186"/>
      <c r="C51" s="1187"/>
      <c r="D51" s="106"/>
      <c r="E51" s="1190" t="s">
        <v>42</v>
      </c>
      <c r="F51" s="1190"/>
      <c r="G51" s="1190"/>
      <c r="H51" s="1191"/>
      <c r="I51" s="346">
        <v>26448</v>
      </c>
      <c r="J51" s="347">
        <v>26294</v>
      </c>
      <c r="K51" s="347">
        <v>26706</v>
      </c>
      <c r="L51" s="347">
        <v>26723</v>
      </c>
      <c r="M51" s="348">
        <v>26219</v>
      </c>
    </row>
    <row r="52" spans="2:13" ht="27.75" customHeight="1" x14ac:dyDescent="0.2">
      <c r="B52" s="1188"/>
      <c r="C52" s="1189"/>
      <c r="D52" s="106"/>
      <c r="E52" s="1190" t="s">
        <v>43</v>
      </c>
      <c r="F52" s="1190"/>
      <c r="G52" s="1190"/>
      <c r="H52" s="1191"/>
      <c r="I52" s="346">
        <v>119111</v>
      </c>
      <c r="J52" s="347">
        <v>116840</v>
      </c>
      <c r="K52" s="347">
        <v>113778</v>
      </c>
      <c r="L52" s="347">
        <v>109393</v>
      </c>
      <c r="M52" s="348">
        <v>105297</v>
      </c>
    </row>
    <row r="53" spans="2:13" ht="27.75" customHeight="1" thickBot="1" x14ac:dyDescent="0.25">
      <c r="B53" s="1192" t="s">
        <v>19</v>
      </c>
      <c r="C53" s="1193"/>
      <c r="D53" s="110"/>
      <c r="E53" s="1194" t="s">
        <v>44</v>
      </c>
      <c r="F53" s="1194"/>
      <c r="G53" s="1194"/>
      <c r="H53" s="1195"/>
      <c r="I53" s="349">
        <v>-17557</v>
      </c>
      <c r="J53" s="350">
        <v>-18847</v>
      </c>
      <c r="K53" s="350">
        <v>-23887</v>
      </c>
      <c r="L53" s="350">
        <v>-18943</v>
      </c>
      <c r="M53" s="351">
        <v>-14710</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wXr81wmOTCEMpCFiFqnTmlZQMAd+L2A3dhzFafzf5OTG45FJi4Btb8R/2Ylqlvli3Dz8g2Z7cafFLmEF9136Q==" saltValue="pfsP3yGUIfhIjVjpqPnBm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3"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3"/>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531</v>
      </c>
      <c r="G54" s="119" t="s">
        <v>532</v>
      </c>
      <c r="H54" s="120" t="s">
        <v>533</v>
      </c>
    </row>
    <row r="55" spans="2:8" ht="52.5" customHeight="1" x14ac:dyDescent="0.2">
      <c r="B55" s="121"/>
      <c r="C55" s="1211" t="s">
        <v>46</v>
      </c>
      <c r="D55" s="1211"/>
      <c r="E55" s="1212"/>
      <c r="F55" s="352">
        <v>15499</v>
      </c>
      <c r="G55" s="352">
        <v>14535</v>
      </c>
      <c r="H55" s="353">
        <v>14385</v>
      </c>
    </row>
    <row r="56" spans="2:8" ht="52.5" customHeight="1" x14ac:dyDescent="0.2">
      <c r="B56" s="122"/>
      <c r="C56" s="1213" t="s">
        <v>47</v>
      </c>
      <c r="D56" s="1213"/>
      <c r="E56" s="1214"/>
      <c r="F56" s="354">
        <v>5897</v>
      </c>
      <c r="G56" s="354">
        <v>6114</v>
      </c>
      <c r="H56" s="355">
        <v>6764</v>
      </c>
    </row>
    <row r="57" spans="2:8" ht="53.25" customHeight="1" x14ac:dyDescent="0.2">
      <c r="B57" s="122"/>
      <c r="C57" s="1215" t="s">
        <v>48</v>
      </c>
      <c r="D57" s="1215"/>
      <c r="E57" s="1216"/>
      <c r="F57" s="356">
        <v>15541</v>
      </c>
      <c r="G57" s="356">
        <v>16263</v>
      </c>
      <c r="H57" s="357">
        <v>15858</v>
      </c>
    </row>
    <row r="58" spans="2:8" ht="45.75" customHeight="1" x14ac:dyDescent="0.2">
      <c r="B58" s="123"/>
      <c r="C58" s="1203" t="s">
        <v>566</v>
      </c>
      <c r="D58" s="1204"/>
      <c r="E58" s="1205"/>
      <c r="F58" s="358">
        <v>6628</v>
      </c>
      <c r="G58" s="358">
        <v>6832</v>
      </c>
      <c r="H58" s="359">
        <v>7042</v>
      </c>
    </row>
    <row r="59" spans="2:8" ht="45.75" customHeight="1" x14ac:dyDescent="0.2">
      <c r="B59" s="123"/>
      <c r="C59" s="1203" t="s">
        <v>567</v>
      </c>
      <c r="D59" s="1204"/>
      <c r="E59" s="1205"/>
      <c r="F59" s="358">
        <v>5224</v>
      </c>
      <c r="G59" s="358">
        <v>5230</v>
      </c>
      <c r="H59" s="359">
        <v>4734</v>
      </c>
    </row>
    <row r="60" spans="2:8" ht="45.75" customHeight="1" x14ac:dyDescent="0.2">
      <c r="B60" s="123"/>
      <c r="C60" s="1203" t="s">
        <v>568</v>
      </c>
      <c r="D60" s="1204"/>
      <c r="E60" s="1205"/>
      <c r="F60" s="358">
        <v>838</v>
      </c>
      <c r="G60" s="358">
        <v>1127</v>
      </c>
      <c r="H60" s="359">
        <v>1062</v>
      </c>
    </row>
    <row r="61" spans="2:8" ht="45.75" customHeight="1" x14ac:dyDescent="0.2">
      <c r="B61" s="123"/>
      <c r="C61" s="1203" t="s">
        <v>569</v>
      </c>
      <c r="D61" s="1204"/>
      <c r="E61" s="1205"/>
      <c r="F61" s="358">
        <v>969</v>
      </c>
      <c r="G61" s="358">
        <v>969</v>
      </c>
      <c r="H61" s="359">
        <v>969</v>
      </c>
    </row>
    <row r="62" spans="2:8" ht="45.75" customHeight="1" thickBot="1" x14ac:dyDescent="0.25">
      <c r="B62" s="124"/>
      <c r="C62" s="1206" t="s">
        <v>570</v>
      </c>
      <c r="D62" s="1207"/>
      <c r="E62" s="1208"/>
      <c r="F62" s="360">
        <v>398</v>
      </c>
      <c r="G62" s="360">
        <v>423</v>
      </c>
      <c r="H62" s="361">
        <v>430</v>
      </c>
    </row>
    <row r="63" spans="2:8" ht="52.5" customHeight="1" thickBot="1" x14ac:dyDescent="0.25">
      <c r="B63" s="125"/>
      <c r="C63" s="1209" t="s">
        <v>49</v>
      </c>
      <c r="D63" s="1209"/>
      <c r="E63" s="1210"/>
      <c r="F63" s="362">
        <v>36937</v>
      </c>
      <c r="G63" s="362">
        <v>36912</v>
      </c>
      <c r="H63" s="363">
        <v>37006</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row r="71" s="1" customFormat="1" ht="13.5" hidden="1" customHeight="1" x14ac:dyDescent="0.2"/>
    <row r="72" s="1" customFormat="1" ht="13.5" hidden="1" customHeight="1" x14ac:dyDescent="0.2"/>
    <row r="73" s="1" customFormat="1" ht="13.5" hidden="1" customHeight="1" x14ac:dyDescent="0.2"/>
  </sheetData>
  <sheetProtection algorithmName="SHA-512" hashValue="r+/UMnD29rU4nQ4Je+LtNCf6+G6l2sFURzwK555zwNl3tBO6b5chWdtLrycfvJQD8kPNKVAtkQgpEAwK/ISygQ==" saltValue="3lU4AJYZkq2C3v0nZh9P/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0"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528</v>
      </c>
      <c r="G2" s="139"/>
      <c r="H2" s="140"/>
    </row>
    <row r="3" spans="1:8" x14ac:dyDescent="0.2">
      <c r="A3" s="136" t="s">
        <v>521</v>
      </c>
      <c r="B3" s="141"/>
      <c r="C3" s="142"/>
      <c r="D3" s="143">
        <v>47723</v>
      </c>
      <c r="E3" s="144"/>
      <c r="F3" s="145">
        <v>52191</v>
      </c>
      <c r="G3" s="146"/>
      <c r="H3" s="147"/>
    </row>
    <row r="4" spans="1:8" x14ac:dyDescent="0.2">
      <c r="A4" s="148"/>
      <c r="B4" s="149"/>
      <c r="C4" s="150"/>
      <c r="D4" s="151">
        <v>19511</v>
      </c>
      <c r="E4" s="152"/>
      <c r="F4" s="153">
        <v>26807</v>
      </c>
      <c r="G4" s="154"/>
      <c r="H4" s="155"/>
    </row>
    <row r="5" spans="1:8" x14ac:dyDescent="0.2">
      <c r="A5" s="136" t="s">
        <v>523</v>
      </c>
      <c r="B5" s="141"/>
      <c r="C5" s="142"/>
      <c r="D5" s="143">
        <v>40462</v>
      </c>
      <c r="E5" s="144"/>
      <c r="F5" s="145">
        <v>48105</v>
      </c>
      <c r="G5" s="146"/>
      <c r="H5" s="147"/>
    </row>
    <row r="6" spans="1:8" x14ac:dyDescent="0.2">
      <c r="A6" s="148"/>
      <c r="B6" s="149"/>
      <c r="C6" s="150"/>
      <c r="D6" s="151">
        <v>18915</v>
      </c>
      <c r="E6" s="152"/>
      <c r="F6" s="153">
        <v>24072</v>
      </c>
      <c r="G6" s="154"/>
      <c r="H6" s="155"/>
    </row>
    <row r="7" spans="1:8" x14ac:dyDescent="0.2">
      <c r="A7" s="136" t="s">
        <v>524</v>
      </c>
      <c r="B7" s="141"/>
      <c r="C7" s="142"/>
      <c r="D7" s="143">
        <v>42323</v>
      </c>
      <c r="E7" s="144"/>
      <c r="F7" s="145">
        <v>47446</v>
      </c>
      <c r="G7" s="146"/>
      <c r="H7" s="147"/>
    </row>
    <row r="8" spans="1:8" x14ac:dyDescent="0.2">
      <c r="A8" s="148"/>
      <c r="B8" s="149"/>
      <c r="C8" s="150"/>
      <c r="D8" s="151">
        <v>11549</v>
      </c>
      <c r="E8" s="152"/>
      <c r="F8" s="153">
        <v>24371</v>
      </c>
      <c r="G8" s="154"/>
      <c r="H8" s="155"/>
    </row>
    <row r="9" spans="1:8" x14ac:dyDescent="0.2">
      <c r="A9" s="136" t="s">
        <v>525</v>
      </c>
      <c r="B9" s="141"/>
      <c r="C9" s="142"/>
      <c r="D9" s="143">
        <v>52214</v>
      </c>
      <c r="E9" s="144"/>
      <c r="F9" s="145">
        <v>48387</v>
      </c>
      <c r="G9" s="146"/>
      <c r="H9" s="147"/>
    </row>
    <row r="10" spans="1:8" x14ac:dyDescent="0.2">
      <c r="A10" s="148"/>
      <c r="B10" s="149"/>
      <c r="C10" s="150"/>
      <c r="D10" s="151">
        <v>18266</v>
      </c>
      <c r="E10" s="152"/>
      <c r="F10" s="153">
        <v>25592</v>
      </c>
      <c r="G10" s="154"/>
      <c r="H10" s="155"/>
    </row>
    <row r="11" spans="1:8" x14ac:dyDescent="0.2">
      <c r="A11" s="136" t="s">
        <v>526</v>
      </c>
      <c r="B11" s="141"/>
      <c r="C11" s="142"/>
      <c r="D11" s="143">
        <v>34811</v>
      </c>
      <c r="E11" s="144"/>
      <c r="F11" s="145">
        <v>49684</v>
      </c>
      <c r="G11" s="146"/>
      <c r="H11" s="147"/>
    </row>
    <row r="12" spans="1:8" x14ac:dyDescent="0.2">
      <c r="A12" s="148"/>
      <c r="B12" s="149"/>
      <c r="C12" s="156"/>
      <c r="D12" s="151">
        <v>12922</v>
      </c>
      <c r="E12" s="152"/>
      <c r="F12" s="153">
        <v>28303</v>
      </c>
      <c r="G12" s="154"/>
      <c r="H12" s="155"/>
    </row>
    <row r="13" spans="1:8" x14ac:dyDescent="0.2">
      <c r="A13" s="136"/>
      <c r="B13" s="141"/>
      <c r="C13" s="157"/>
      <c r="D13" s="158">
        <v>43507</v>
      </c>
      <c r="E13" s="159"/>
      <c r="F13" s="160">
        <v>49163</v>
      </c>
      <c r="G13" s="161"/>
      <c r="H13" s="147"/>
    </row>
    <row r="14" spans="1:8" x14ac:dyDescent="0.2">
      <c r="A14" s="148"/>
      <c r="B14" s="149"/>
      <c r="C14" s="150"/>
      <c r="D14" s="151">
        <v>16233</v>
      </c>
      <c r="E14" s="152"/>
      <c r="F14" s="153">
        <v>25829</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2.13</v>
      </c>
      <c r="C19" s="162">
        <f>ROUND(VALUE(SUBSTITUTE(実質収支比率等に係る経年分析!G$48,"▲","-")),2)</f>
        <v>2.98</v>
      </c>
      <c r="D19" s="162">
        <f>ROUND(VALUE(SUBSTITUTE(実質収支比率等に係る経年分析!H$48,"▲","-")),2)</f>
        <v>3.07</v>
      </c>
      <c r="E19" s="162">
        <f>ROUND(VALUE(SUBSTITUTE(実質収支比率等に係る経年分析!I$48,"▲","-")),2)</f>
        <v>2.85</v>
      </c>
      <c r="F19" s="162">
        <f>ROUND(VALUE(SUBSTITUTE(実質収支比率等に係る経年分析!J$48,"▲","-")),2)</f>
        <v>2.34</v>
      </c>
    </row>
    <row r="20" spans="1:11" x14ac:dyDescent="0.2">
      <c r="A20" s="162" t="s">
        <v>53</v>
      </c>
      <c r="B20" s="162">
        <f>ROUND(VALUE(SUBSTITUTE(実質収支比率等に係る経年分析!F$47,"▲","-")),2)</f>
        <v>15.93</v>
      </c>
      <c r="C20" s="162">
        <f>ROUND(VALUE(SUBSTITUTE(実質収支比率等に係る経年分析!G$47,"▲","-")),2)</f>
        <v>16.489999999999998</v>
      </c>
      <c r="D20" s="162">
        <f>ROUND(VALUE(SUBSTITUTE(実質収支比率等に係る経年分析!H$47,"▲","-")),2)</f>
        <v>19.12</v>
      </c>
      <c r="E20" s="162">
        <f>ROUND(VALUE(SUBSTITUTE(実質収支比率等に係る経年分析!I$47,"▲","-")),2)</f>
        <v>17.62</v>
      </c>
      <c r="F20" s="162">
        <f>ROUND(VALUE(SUBSTITUTE(実質収支比率等に係る経年分析!J$47,"▲","-")),2)</f>
        <v>16.989999999999998</v>
      </c>
    </row>
    <row r="21" spans="1:11" x14ac:dyDescent="0.2">
      <c r="A21" s="162" t="s">
        <v>54</v>
      </c>
      <c r="B21" s="162">
        <f>IF(ISNUMBER(VALUE(SUBSTITUTE(実質収支比率等に係る経年分析!F$49,"▲","-"))),ROUND(VALUE(SUBSTITUTE(実質収支比率等に係る経年分析!F$49,"▲","-")),2),NA())</f>
        <v>1.7</v>
      </c>
      <c r="C21" s="162">
        <f>IF(ISNUMBER(VALUE(SUBSTITUTE(実質収支比率等に係る経年分析!G$49,"▲","-"))),ROUND(VALUE(SUBSTITUTE(実質収支比率等に係る経年分析!G$49,"▲","-")),2),NA())</f>
        <v>2.41</v>
      </c>
      <c r="D21" s="162">
        <f>IF(ISNUMBER(VALUE(SUBSTITUTE(実質収支比率等に係る経年分析!H$49,"▲","-"))),ROUND(VALUE(SUBSTITUTE(実質収支比率等に係る経年分析!H$49,"▲","-")),2),NA())</f>
        <v>2.86</v>
      </c>
      <c r="E21" s="162">
        <f>IF(ISNUMBER(VALUE(SUBSTITUTE(実質収支比率等に係る経年分析!I$49,"▲","-"))),ROUND(VALUE(SUBSTITUTE(実質収支比率等に係る経年分析!I$49,"▲","-")),2),NA())</f>
        <v>-0.45</v>
      </c>
      <c r="F21" s="162">
        <f>IF(ISNUMBER(VALUE(SUBSTITUTE(実質収支比率等に係る経年分析!J$49,"▲","-"))),ROUND(VALUE(SUBSTITUTE(実質収支比率等に係る経年分析!J$49,"▲","-")),2),NA())</f>
        <v>-0.34</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0.04</v>
      </c>
    </row>
    <row r="28" spans="1:11" x14ac:dyDescent="0.2">
      <c r="A28" s="163" t="str">
        <f>IF(連結実質赤字比率に係る赤字・黒字の構成分析!C$42="",NA(),連結実質赤字比率に係る赤字・黒字の構成分析!C$42)</f>
        <v>その他会計（赤字）</v>
      </c>
      <c r="B28" s="163">
        <f>IF(ROUND(VALUE(SUBSTITUTE(連結実質赤字比率に係る赤字・黒字の構成分析!F$42,"▲", "-")), 2) &lt; 0, ABS(ROUND(VALUE(SUBSTITUTE(連結実質赤字比率に係る赤字・黒字の構成分析!F$42,"▲", "-")), 2)), NA())</f>
        <v>0.18</v>
      </c>
      <c r="C28" s="163" t="e">
        <f>IF(ROUND(VALUE(SUBSTITUTE(連結実質赤字比率に係る赤字・黒字の構成分析!F$42,"▲", "-")), 2) &gt;= 0, ABS(ROUND(VALUE(SUBSTITUTE(連結実質赤字比率に係る赤字・黒字の構成分析!F$42,"▲", "-")), 2)), NA())</f>
        <v>#N/A</v>
      </c>
      <c r="D28" s="163">
        <f>IF(ROUND(VALUE(SUBSTITUTE(連結実質赤字比率に係る赤字・黒字の構成分析!G$42,"▲", "-")), 2) &lt; 0, ABS(ROUND(VALUE(SUBSTITUTE(連結実質赤字比率に係る赤字・黒字の構成分析!G$42,"▲", "-")), 2)), NA())</f>
        <v>0.13</v>
      </c>
      <c r="E28" s="163" t="e">
        <f>IF(ROUND(VALUE(SUBSTITUTE(連結実質赤字比率に係る赤字・黒字の構成分析!G$42,"▲", "-")), 2) &gt;= 0, ABS(ROUND(VALUE(SUBSTITUTE(連結実質赤字比率に係る赤字・黒字の構成分析!G$42,"▲", "-")), 2)), NA())</f>
        <v>#N/A</v>
      </c>
      <c r="F28" s="163">
        <f>IF(ROUND(VALUE(SUBSTITUTE(連結実質赤字比率に係る赤字・黒字の構成分析!H$42,"▲", "-")), 2) &lt; 0, ABS(ROUND(VALUE(SUBSTITUTE(連結実質赤字比率に係る赤字・黒字の構成分析!H$42,"▲", "-")), 2)), NA())</f>
        <v>7.0000000000000007E-2</v>
      </c>
      <c r="G28" s="163" t="e">
        <f>IF(ROUND(VALUE(SUBSTITUTE(連結実質赤字比率に係る赤字・黒字の構成分析!H$42,"▲", "-")), 2) &gt;= 0, ABS(ROUND(VALUE(SUBSTITUTE(連結実質赤字比率に係る赤字・黒字の構成分析!H$42,"▲", "-")), 2)), NA())</f>
        <v>#N/A</v>
      </c>
      <c r="H28" s="163">
        <f>IF(ROUND(VALUE(SUBSTITUTE(連結実質赤字比率に係る赤字・黒字の構成分析!I$42,"▲", "-")), 2) &lt; 0, ABS(ROUND(VALUE(SUBSTITUTE(連結実質赤字比率に係る赤字・黒字の構成分析!I$42,"▲", "-")), 2)), NA())</f>
        <v>0.01</v>
      </c>
      <c r="I28" s="163" t="e">
        <f>IF(ROUND(VALUE(SUBSTITUTE(連結実質赤字比率に係る赤字・黒字の構成分析!I$42,"▲", "-")), 2) &gt;= 0, ABS(ROUND(VALUE(SUBSTITUTE(連結実質赤字比率に係る赤字・黒字の構成分析!I$42,"▲", "-")), 2)), NA())</f>
        <v>#N/A</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母子父子寡婦福祉資金貸付金特別会計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0.01</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0.02</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0.04</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0.04</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0.04</v>
      </c>
    </row>
    <row r="30" spans="1:11" x14ac:dyDescent="0.2">
      <c r="A30" s="163" t="str">
        <f>IF(連結実質赤字比率に係る赤字・黒字の構成分析!C$40="",NA(),連結実質赤字比率に係る赤字・黒字の構成分析!C$40)</f>
        <v>後期高齢者医療特別会計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7.0000000000000007E-2</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0.08</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0.09</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0.47</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0.11</v>
      </c>
    </row>
    <row r="31" spans="1:11" x14ac:dyDescent="0.2">
      <c r="A31" s="163" t="str">
        <f>IF(連結実質赤字比率に係る赤字・黒字の構成分析!C$39="",NA(),連結実質赤字比率に係る赤字・黒字の構成分析!C$39)</f>
        <v>国民健康保険特別会計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0.93</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0.56999999999999995</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0.5</v>
      </c>
      <c r="H31" s="163">
        <f>IF(ROUND(VALUE(SUBSTITUTE(連結実質赤字比率に係る赤字・黒字の構成分析!I$39,"▲", "-")), 2) &lt; 0, ABS(ROUND(VALUE(SUBSTITUTE(連結実質赤字比率に係る赤字・黒字の構成分析!I$39,"▲", "-")), 2)), NA())</f>
        <v>0.08</v>
      </c>
      <c r="I31" s="163" t="e">
        <f>IF(ROUND(VALUE(SUBSTITUTE(連結実質赤字比率に係る赤字・黒字の構成分析!I$39,"▲", "-")), 2) &gt;= 0, ABS(ROUND(VALUE(SUBSTITUTE(連結実質赤字比率に係る赤字・黒字の構成分析!I$39,"▲", "-")), 2)), NA())</f>
        <v>#N/A</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0.14000000000000001</v>
      </c>
    </row>
    <row r="32" spans="1:11" x14ac:dyDescent="0.2">
      <c r="A32" s="163" t="str">
        <f>IF(連結実質赤字比率に係る赤字・黒字の構成分析!C$38="",NA(),連結実質赤字比率に係る赤字・黒字の構成分析!C$38)</f>
        <v>介護保険特別会計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1.38</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1.1499999999999999</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1.08</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1.02</v>
      </c>
    </row>
    <row r="33" spans="1:16" x14ac:dyDescent="0.2">
      <c r="A33" s="163" t="str">
        <f>IF(連結実質赤字比率に係る赤字・黒字の構成分析!C$37="",NA(),連結実質赤字比率に係る赤字・黒字の構成分析!C$37)</f>
        <v>一般会計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2.11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2.95</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3.02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2.8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2.2799999999999998</v>
      </c>
    </row>
    <row r="34" spans="1:16" x14ac:dyDescent="0.2">
      <c r="A34" s="163" t="str">
        <f>IF(連結実質赤字比率に係る赤字・黒字の構成分析!C$36="",NA(),連結実質赤字比率に係る赤字・黒字の構成分析!C$36)</f>
        <v>病院事業会計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3.67</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5.77</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7.61</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6.63</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5.65</v>
      </c>
    </row>
    <row r="35" spans="1:16" x14ac:dyDescent="0.2">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2.13</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2.8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3.36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4.28</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5.66</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8.89</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9.73</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10.99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10.89</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10.56</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13295</v>
      </c>
      <c r="E42" s="164"/>
      <c r="F42" s="164"/>
      <c r="G42" s="164">
        <f>'実質公債費比率（分子）の構造'!L$52</f>
        <v>13358</v>
      </c>
      <c r="H42" s="164"/>
      <c r="I42" s="164"/>
      <c r="J42" s="164">
        <f>'実質公債費比率（分子）の構造'!M$52</f>
        <v>13455</v>
      </c>
      <c r="K42" s="164"/>
      <c r="L42" s="164"/>
      <c r="M42" s="164">
        <f>'実質公債費比率（分子）の構造'!N$52</f>
        <v>13123</v>
      </c>
      <c r="N42" s="164"/>
      <c r="O42" s="164"/>
      <c r="P42" s="164">
        <f>'実質公債費比率（分子）の構造'!O$52</f>
        <v>13514</v>
      </c>
    </row>
    <row r="43" spans="1:16" x14ac:dyDescent="0.2">
      <c r="A43" s="164" t="s">
        <v>16</v>
      </c>
      <c r="B43" s="164">
        <f>'実質公債費比率（分子）の構造'!K$51</f>
        <v>0</v>
      </c>
      <c r="C43" s="164"/>
      <c r="D43" s="164"/>
      <c r="E43" s="164">
        <f>'実質公債費比率（分子）の構造'!L$51</f>
        <v>0</v>
      </c>
      <c r="F43" s="164"/>
      <c r="G43" s="164"/>
      <c r="H43" s="164">
        <f>'実質公債費比率（分子）の構造'!M$51</f>
        <v>1</v>
      </c>
      <c r="I43" s="164"/>
      <c r="J43" s="164"/>
      <c r="K43" s="164">
        <f>'実質公債費比率（分子）の構造'!N$51</f>
        <v>4</v>
      </c>
      <c r="L43" s="164"/>
      <c r="M43" s="164"/>
      <c r="N43" s="164" t="str">
        <f>'実質公債費比率（分子）の構造'!O$51</f>
        <v>-</v>
      </c>
      <c r="O43" s="164"/>
      <c r="P43" s="164"/>
    </row>
    <row r="44" spans="1:16" x14ac:dyDescent="0.2">
      <c r="A44" s="164" t="s">
        <v>62</v>
      </c>
      <c r="B44" s="164">
        <f>'実質公債費比率（分子）の構造'!K$50</f>
        <v>11</v>
      </c>
      <c r="C44" s="164"/>
      <c r="D44" s="164"/>
      <c r="E44" s="164">
        <f>'実質公債費比率（分子）の構造'!L$50</f>
        <v>11</v>
      </c>
      <c r="F44" s="164"/>
      <c r="G44" s="164"/>
      <c r="H44" s="164">
        <f>'実質公債費比率（分子）の構造'!M$50</f>
        <v>11</v>
      </c>
      <c r="I44" s="164"/>
      <c r="J44" s="164"/>
      <c r="K44" s="164">
        <f>'実質公債費比率（分子）の構造'!N$50</f>
        <v>11</v>
      </c>
      <c r="L44" s="164"/>
      <c r="M44" s="164"/>
      <c r="N44" s="164">
        <f>'実質公債費比率（分子）の構造'!O$50</f>
        <v>11</v>
      </c>
      <c r="O44" s="164"/>
      <c r="P44" s="164"/>
    </row>
    <row r="45" spans="1:16" x14ac:dyDescent="0.2">
      <c r="A45" s="164" t="s">
        <v>63</v>
      </c>
      <c r="B45" s="164">
        <f>'実質公債費比率（分子）の構造'!K$49</f>
        <v>377</v>
      </c>
      <c r="C45" s="164"/>
      <c r="D45" s="164"/>
      <c r="E45" s="164">
        <f>'実質公債費比率（分子）の構造'!L$49</f>
        <v>382</v>
      </c>
      <c r="F45" s="164"/>
      <c r="G45" s="164"/>
      <c r="H45" s="164">
        <f>'実質公債費比率（分子）の構造'!M$49</f>
        <v>391</v>
      </c>
      <c r="I45" s="164"/>
      <c r="J45" s="164"/>
      <c r="K45" s="164">
        <f>'実質公債費比率（分子）の構造'!N$49</f>
        <v>321</v>
      </c>
      <c r="L45" s="164"/>
      <c r="M45" s="164"/>
      <c r="N45" s="164">
        <f>'実質公債費比率（分子）の構造'!O$49</f>
        <v>353</v>
      </c>
      <c r="O45" s="164"/>
      <c r="P45" s="164"/>
    </row>
    <row r="46" spans="1:16" x14ac:dyDescent="0.2">
      <c r="A46" s="164" t="s">
        <v>64</v>
      </c>
      <c r="B46" s="164">
        <f>'実質公債費比率（分子）の構造'!K$48</f>
        <v>2857</v>
      </c>
      <c r="C46" s="164"/>
      <c r="D46" s="164"/>
      <c r="E46" s="164">
        <f>'実質公債費比率（分子）の構造'!L$48</f>
        <v>2879</v>
      </c>
      <c r="F46" s="164"/>
      <c r="G46" s="164"/>
      <c r="H46" s="164">
        <f>'実質公債費比率（分子）の構造'!M$48</f>
        <v>2709</v>
      </c>
      <c r="I46" s="164"/>
      <c r="J46" s="164"/>
      <c r="K46" s="164">
        <f>'実質公債費比率（分子）の構造'!N$48</f>
        <v>2989</v>
      </c>
      <c r="L46" s="164"/>
      <c r="M46" s="164"/>
      <c r="N46" s="164">
        <f>'実質公債費比率（分子）の構造'!O$48</f>
        <v>2970</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10090</v>
      </c>
      <c r="C49" s="164"/>
      <c r="D49" s="164"/>
      <c r="E49" s="164">
        <f>'実質公債費比率（分子）の構造'!L$45</f>
        <v>10644</v>
      </c>
      <c r="F49" s="164"/>
      <c r="G49" s="164"/>
      <c r="H49" s="164">
        <f>'実質公債費比率（分子）の構造'!M$45</f>
        <v>11051</v>
      </c>
      <c r="I49" s="164"/>
      <c r="J49" s="164"/>
      <c r="K49" s="164">
        <f>'実質公債費比率（分子）の構造'!N$45</f>
        <v>11946</v>
      </c>
      <c r="L49" s="164"/>
      <c r="M49" s="164"/>
      <c r="N49" s="164">
        <f>'実質公債費比率（分子）の構造'!O$45</f>
        <v>11515</v>
      </c>
      <c r="O49" s="164"/>
      <c r="P49" s="164"/>
    </row>
    <row r="50" spans="1:16" x14ac:dyDescent="0.2">
      <c r="A50" s="164" t="s">
        <v>67</v>
      </c>
      <c r="B50" s="164" t="e">
        <f>NA()</f>
        <v>#N/A</v>
      </c>
      <c r="C50" s="164">
        <f>IF(ISNUMBER('実質公債費比率（分子）の構造'!K$53),'実質公債費比率（分子）の構造'!K$53,NA())</f>
        <v>40</v>
      </c>
      <c r="D50" s="164" t="e">
        <f>NA()</f>
        <v>#N/A</v>
      </c>
      <c r="E50" s="164" t="e">
        <f>NA()</f>
        <v>#N/A</v>
      </c>
      <c r="F50" s="164">
        <f>IF(ISNUMBER('実質公債費比率（分子）の構造'!L$53),'実質公債費比率（分子）の構造'!L$53,NA())</f>
        <v>558</v>
      </c>
      <c r="G50" s="164" t="e">
        <f>NA()</f>
        <v>#N/A</v>
      </c>
      <c r="H50" s="164" t="e">
        <f>NA()</f>
        <v>#N/A</v>
      </c>
      <c r="I50" s="164">
        <f>IF(ISNUMBER('実質公債費比率（分子）の構造'!M$53),'実質公債費比率（分子）の構造'!M$53,NA())</f>
        <v>708</v>
      </c>
      <c r="J50" s="164" t="e">
        <f>NA()</f>
        <v>#N/A</v>
      </c>
      <c r="K50" s="164" t="e">
        <f>NA()</f>
        <v>#N/A</v>
      </c>
      <c r="L50" s="164">
        <f>IF(ISNUMBER('実質公債費比率（分子）の構造'!N$53),'実質公債費比率（分子）の構造'!N$53,NA())</f>
        <v>2148</v>
      </c>
      <c r="M50" s="164" t="e">
        <f>NA()</f>
        <v>#N/A</v>
      </c>
      <c r="N50" s="164" t="e">
        <f>NA()</f>
        <v>#N/A</v>
      </c>
      <c r="O50" s="164">
        <f>IF(ISNUMBER('実質公債費比率（分子）の構造'!O$53),'実質公債費比率（分子）の構造'!O$53,NA())</f>
        <v>1335</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119111</v>
      </c>
      <c r="E56" s="163"/>
      <c r="F56" s="163"/>
      <c r="G56" s="163">
        <f>'将来負担比率（分子）の構造'!J$52</f>
        <v>116840</v>
      </c>
      <c r="H56" s="163"/>
      <c r="I56" s="163"/>
      <c r="J56" s="163">
        <f>'将来負担比率（分子）の構造'!K$52</f>
        <v>113778</v>
      </c>
      <c r="K56" s="163"/>
      <c r="L56" s="163"/>
      <c r="M56" s="163">
        <f>'将来負担比率（分子）の構造'!L$52</f>
        <v>109393</v>
      </c>
      <c r="N56" s="163"/>
      <c r="O56" s="163"/>
      <c r="P56" s="163">
        <f>'将来負担比率（分子）の構造'!M$52</f>
        <v>105297</v>
      </c>
    </row>
    <row r="57" spans="1:16" x14ac:dyDescent="0.2">
      <c r="A57" s="163" t="s">
        <v>42</v>
      </c>
      <c r="B57" s="163"/>
      <c r="C57" s="163"/>
      <c r="D57" s="163">
        <f>'将来負担比率（分子）の構造'!I$51</f>
        <v>26448</v>
      </c>
      <c r="E57" s="163"/>
      <c r="F57" s="163"/>
      <c r="G57" s="163">
        <f>'将来負担比率（分子）の構造'!J$51</f>
        <v>26294</v>
      </c>
      <c r="H57" s="163"/>
      <c r="I57" s="163"/>
      <c r="J57" s="163">
        <f>'将来負担比率（分子）の構造'!K$51</f>
        <v>26706</v>
      </c>
      <c r="K57" s="163"/>
      <c r="L57" s="163"/>
      <c r="M57" s="163">
        <f>'将来負担比率（分子）の構造'!L$51</f>
        <v>26723</v>
      </c>
      <c r="N57" s="163"/>
      <c r="O57" s="163"/>
      <c r="P57" s="163">
        <f>'将来負担比率（分子）の構造'!M$51</f>
        <v>26219</v>
      </c>
    </row>
    <row r="58" spans="1:16" x14ac:dyDescent="0.2">
      <c r="A58" s="163" t="s">
        <v>41</v>
      </c>
      <c r="B58" s="163"/>
      <c r="C58" s="163"/>
      <c r="D58" s="163">
        <f>'将来負担比率（分子）の構造'!I$50</f>
        <v>33335</v>
      </c>
      <c r="E58" s="163"/>
      <c r="F58" s="163"/>
      <c r="G58" s="163">
        <f>'将来負担比率（分子）の構造'!J$50</f>
        <v>36881</v>
      </c>
      <c r="H58" s="163"/>
      <c r="I58" s="163"/>
      <c r="J58" s="163">
        <f>'将来負担比率（分子）の構造'!K$50</f>
        <v>40626</v>
      </c>
      <c r="K58" s="163"/>
      <c r="L58" s="163"/>
      <c r="M58" s="163">
        <f>'将来負担比率（分子）の構造'!L$50</f>
        <v>40302</v>
      </c>
      <c r="N58" s="163"/>
      <c r="O58" s="163"/>
      <c r="P58" s="163">
        <f>'将来負担比率（分子）の構造'!M$50</f>
        <v>40131</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1080</v>
      </c>
      <c r="C61" s="163"/>
      <c r="D61" s="163"/>
      <c r="E61" s="163">
        <f>'将来負担比率（分子）の構造'!J$46</f>
        <v>1075</v>
      </c>
      <c r="F61" s="163"/>
      <c r="G61" s="163"/>
      <c r="H61" s="163">
        <f>'将来負担比率（分子）の構造'!K$46</f>
        <v>906</v>
      </c>
      <c r="I61" s="163"/>
      <c r="J61" s="163"/>
      <c r="K61" s="163">
        <f>'将来負担比率（分子）の構造'!L$46</f>
        <v>740</v>
      </c>
      <c r="L61" s="163"/>
      <c r="M61" s="163"/>
      <c r="N61" s="163">
        <f>'将来負担比率（分子）の構造'!M$46</f>
        <v>772</v>
      </c>
      <c r="O61" s="163"/>
      <c r="P61" s="163"/>
    </row>
    <row r="62" spans="1:16" x14ac:dyDescent="0.2">
      <c r="A62" s="163" t="s">
        <v>35</v>
      </c>
      <c r="B62" s="163">
        <f>'将来負担比率（分子）の構造'!I$45</f>
        <v>13416</v>
      </c>
      <c r="C62" s="163"/>
      <c r="D62" s="163"/>
      <c r="E62" s="163">
        <f>'将来負担比率（分子）の構造'!J$45</f>
        <v>13041</v>
      </c>
      <c r="F62" s="163"/>
      <c r="G62" s="163"/>
      <c r="H62" s="163">
        <f>'将来負担比率（分子）の構造'!K$45</f>
        <v>13077</v>
      </c>
      <c r="I62" s="163"/>
      <c r="J62" s="163"/>
      <c r="K62" s="163">
        <f>'将来負担比率（分子）の構造'!L$45</f>
        <v>13360</v>
      </c>
      <c r="L62" s="163"/>
      <c r="M62" s="163"/>
      <c r="N62" s="163">
        <f>'将来負担比率（分子）の構造'!M$45</f>
        <v>12944</v>
      </c>
      <c r="O62" s="163"/>
      <c r="P62" s="163"/>
    </row>
    <row r="63" spans="1:16" x14ac:dyDescent="0.2">
      <c r="A63" s="163" t="s">
        <v>34</v>
      </c>
      <c r="B63" s="163">
        <f>'将来負担比率（分子）の構造'!I$44</f>
        <v>1823</v>
      </c>
      <c r="C63" s="163"/>
      <c r="D63" s="163"/>
      <c r="E63" s="163">
        <f>'将来負担比率（分子）の構造'!J$44</f>
        <v>1482</v>
      </c>
      <c r="F63" s="163"/>
      <c r="G63" s="163"/>
      <c r="H63" s="163">
        <f>'将来負担比率（分子）の構造'!K$44</f>
        <v>1223</v>
      </c>
      <c r="I63" s="163"/>
      <c r="J63" s="163"/>
      <c r="K63" s="163">
        <f>'将来負担比率（分子）の構造'!L$44</f>
        <v>1474</v>
      </c>
      <c r="L63" s="163"/>
      <c r="M63" s="163"/>
      <c r="N63" s="163">
        <f>'将来負担比率（分子）の構造'!M$44</f>
        <v>3911</v>
      </c>
      <c r="O63" s="163"/>
      <c r="P63" s="163"/>
    </row>
    <row r="64" spans="1:16" x14ac:dyDescent="0.2">
      <c r="A64" s="163" t="s">
        <v>33</v>
      </c>
      <c r="B64" s="163">
        <f>'将来負担比率（分子）の構造'!I$43</f>
        <v>29334</v>
      </c>
      <c r="C64" s="163"/>
      <c r="D64" s="163"/>
      <c r="E64" s="163">
        <f>'将来負担比率（分子）の構造'!J$43</f>
        <v>27461</v>
      </c>
      <c r="F64" s="163"/>
      <c r="G64" s="163"/>
      <c r="H64" s="163">
        <f>'将来負担比率（分子）の構造'!K$43</f>
        <v>25207</v>
      </c>
      <c r="I64" s="163"/>
      <c r="J64" s="163"/>
      <c r="K64" s="163">
        <f>'将来負担比率（分子）の構造'!L$43</f>
        <v>24862</v>
      </c>
      <c r="L64" s="163"/>
      <c r="M64" s="163"/>
      <c r="N64" s="163">
        <f>'将来負担比率（分子）の構造'!M$43</f>
        <v>24679</v>
      </c>
      <c r="O64" s="163"/>
      <c r="P64" s="163"/>
    </row>
    <row r="65" spans="1:16" x14ac:dyDescent="0.2">
      <c r="A65" s="163" t="s">
        <v>32</v>
      </c>
      <c r="B65" s="163">
        <f>'将来負担比率（分子）の構造'!I$42</f>
        <v>4646</v>
      </c>
      <c r="C65" s="163"/>
      <c r="D65" s="163"/>
      <c r="E65" s="163">
        <f>'将来負担比率（分子）の構造'!J$42</f>
        <v>4425</v>
      </c>
      <c r="F65" s="163"/>
      <c r="G65" s="163"/>
      <c r="H65" s="163">
        <f>'将来負担比率（分子）の構造'!K$42</f>
        <v>3917</v>
      </c>
      <c r="I65" s="163"/>
      <c r="J65" s="163"/>
      <c r="K65" s="163">
        <f>'将来負担比率（分子）の構造'!L$42</f>
        <v>3245</v>
      </c>
      <c r="L65" s="163"/>
      <c r="M65" s="163"/>
      <c r="N65" s="163">
        <f>'将来負担比率（分子）の構造'!M$42</f>
        <v>2829</v>
      </c>
      <c r="O65" s="163"/>
      <c r="P65" s="163"/>
    </row>
    <row r="66" spans="1:16" x14ac:dyDescent="0.2">
      <c r="A66" s="163" t="s">
        <v>31</v>
      </c>
      <c r="B66" s="163">
        <f>'将来負担比率（分子）の構造'!I$41</f>
        <v>111037</v>
      </c>
      <c r="C66" s="163"/>
      <c r="D66" s="163"/>
      <c r="E66" s="163">
        <f>'将来負担比率（分子）の構造'!J$41</f>
        <v>113685</v>
      </c>
      <c r="F66" s="163"/>
      <c r="G66" s="163"/>
      <c r="H66" s="163">
        <f>'将来負担比率（分子）の構造'!K$41</f>
        <v>112893</v>
      </c>
      <c r="I66" s="163"/>
      <c r="J66" s="163"/>
      <c r="K66" s="163">
        <f>'将来負担比率（分子）の構造'!L$41</f>
        <v>113794</v>
      </c>
      <c r="L66" s="163"/>
      <c r="M66" s="163"/>
      <c r="N66" s="163">
        <f>'将来負担比率（分子）の構造'!M$41</f>
        <v>111801</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15499</v>
      </c>
      <c r="C72" s="167">
        <f>基金残高に係る経年分析!G55</f>
        <v>14535</v>
      </c>
      <c r="D72" s="167">
        <f>基金残高に係る経年分析!H55</f>
        <v>14385</v>
      </c>
    </row>
    <row r="73" spans="1:16" x14ac:dyDescent="0.2">
      <c r="A73" s="166" t="s">
        <v>74</v>
      </c>
      <c r="B73" s="167">
        <f>基金残高に係る経年分析!F56</f>
        <v>5897</v>
      </c>
      <c r="C73" s="167">
        <f>基金残高に係る経年分析!G56</f>
        <v>6114</v>
      </c>
      <c r="D73" s="167">
        <f>基金残高に係る経年分析!H56</f>
        <v>6764</v>
      </c>
    </row>
    <row r="74" spans="1:16" x14ac:dyDescent="0.2">
      <c r="A74" s="166" t="s">
        <v>75</v>
      </c>
      <c r="B74" s="167">
        <f>基金残高に係る経年分析!F57</f>
        <v>15541</v>
      </c>
      <c r="C74" s="167">
        <f>基金残高に係る経年分析!G57</f>
        <v>16263</v>
      </c>
      <c r="D74" s="167">
        <f>基金残高に係る経年分析!H57</f>
        <v>15858</v>
      </c>
    </row>
  </sheetData>
  <sheetProtection algorithmName="SHA-512" hashValue="YKk2Cq+5TXLh9VVlYfbJbuwaiBRhhI0kp+eaFKPfLwdsp/x+qMUT/9c0suiW7rlEms22FJbspTxQTDT56ZdIjg==" saltValue="j+v77L02FrsNJHcHmLnD+g=="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203</v>
      </c>
      <c r="DI1" s="718"/>
      <c r="DJ1" s="718"/>
      <c r="DK1" s="718"/>
      <c r="DL1" s="718"/>
      <c r="DM1" s="718"/>
      <c r="DN1" s="719"/>
      <c r="DO1" s="202"/>
      <c r="DP1" s="717" t="s">
        <v>204</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3" t="s">
        <v>206</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207</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208</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209</v>
      </c>
      <c r="S4" s="674"/>
      <c r="T4" s="674"/>
      <c r="U4" s="674"/>
      <c r="V4" s="674"/>
      <c r="W4" s="674"/>
      <c r="X4" s="674"/>
      <c r="Y4" s="675"/>
      <c r="Z4" s="673" t="s">
        <v>210</v>
      </c>
      <c r="AA4" s="674"/>
      <c r="AB4" s="674"/>
      <c r="AC4" s="675"/>
      <c r="AD4" s="673" t="s">
        <v>211</v>
      </c>
      <c r="AE4" s="674"/>
      <c r="AF4" s="674"/>
      <c r="AG4" s="674"/>
      <c r="AH4" s="674"/>
      <c r="AI4" s="674"/>
      <c r="AJ4" s="674"/>
      <c r="AK4" s="675"/>
      <c r="AL4" s="673" t="s">
        <v>210</v>
      </c>
      <c r="AM4" s="674"/>
      <c r="AN4" s="674"/>
      <c r="AO4" s="675"/>
      <c r="AP4" s="720" t="s">
        <v>212</v>
      </c>
      <c r="AQ4" s="720"/>
      <c r="AR4" s="720"/>
      <c r="AS4" s="720"/>
      <c r="AT4" s="720"/>
      <c r="AU4" s="720"/>
      <c r="AV4" s="720"/>
      <c r="AW4" s="720"/>
      <c r="AX4" s="720"/>
      <c r="AY4" s="720"/>
      <c r="AZ4" s="720"/>
      <c r="BA4" s="720"/>
      <c r="BB4" s="720"/>
      <c r="BC4" s="720"/>
      <c r="BD4" s="720"/>
      <c r="BE4" s="720"/>
      <c r="BF4" s="720"/>
      <c r="BG4" s="720" t="s">
        <v>213</v>
      </c>
      <c r="BH4" s="720"/>
      <c r="BI4" s="720"/>
      <c r="BJ4" s="720"/>
      <c r="BK4" s="720"/>
      <c r="BL4" s="720"/>
      <c r="BM4" s="720"/>
      <c r="BN4" s="720"/>
      <c r="BO4" s="720" t="s">
        <v>210</v>
      </c>
      <c r="BP4" s="720"/>
      <c r="BQ4" s="720"/>
      <c r="BR4" s="720"/>
      <c r="BS4" s="720" t="s">
        <v>214</v>
      </c>
      <c r="BT4" s="720"/>
      <c r="BU4" s="720"/>
      <c r="BV4" s="720"/>
      <c r="BW4" s="720"/>
      <c r="BX4" s="720"/>
      <c r="BY4" s="720"/>
      <c r="BZ4" s="720"/>
      <c r="CA4" s="720"/>
      <c r="CB4" s="720"/>
      <c r="CD4" s="673" t="s">
        <v>215</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216</v>
      </c>
      <c r="C5" s="680"/>
      <c r="D5" s="680"/>
      <c r="E5" s="680"/>
      <c r="F5" s="680"/>
      <c r="G5" s="680"/>
      <c r="H5" s="680"/>
      <c r="I5" s="680"/>
      <c r="J5" s="680"/>
      <c r="K5" s="680"/>
      <c r="L5" s="680"/>
      <c r="M5" s="680"/>
      <c r="N5" s="680"/>
      <c r="O5" s="680"/>
      <c r="P5" s="680"/>
      <c r="Q5" s="681"/>
      <c r="R5" s="676">
        <v>57739787</v>
      </c>
      <c r="S5" s="677"/>
      <c r="T5" s="677"/>
      <c r="U5" s="677"/>
      <c r="V5" s="677"/>
      <c r="W5" s="677"/>
      <c r="X5" s="677"/>
      <c r="Y5" s="702"/>
      <c r="Z5" s="715">
        <v>34.6</v>
      </c>
      <c r="AA5" s="715"/>
      <c r="AB5" s="715"/>
      <c r="AC5" s="715"/>
      <c r="AD5" s="716">
        <v>52855130</v>
      </c>
      <c r="AE5" s="716"/>
      <c r="AF5" s="716"/>
      <c r="AG5" s="716"/>
      <c r="AH5" s="716"/>
      <c r="AI5" s="716"/>
      <c r="AJ5" s="716"/>
      <c r="AK5" s="716"/>
      <c r="AL5" s="703">
        <v>60.7</v>
      </c>
      <c r="AM5" s="685"/>
      <c r="AN5" s="685"/>
      <c r="AO5" s="704"/>
      <c r="AP5" s="679" t="s">
        <v>217</v>
      </c>
      <c r="AQ5" s="680"/>
      <c r="AR5" s="680"/>
      <c r="AS5" s="680"/>
      <c r="AT5" s="680"/>
      <c r="AU5" s="680"/>
      <c r="AV5" s="680"/>
      <c r="AW5" s="680"/>
      <c r="AX5" s="680"/>
      <c r="AY5" s="680"/>
      <c r="AZ5" s="680"/>
      <c r="BA5" s="680"/>
      <c r="BB5" s="680"/>
      <c r="BC5" s="680"/>
      <c r="BD5" s="680"/>
      <c r="BE5" s="680"/>
      <c r="BF5" s="681"/>
      <c r="BG5" s="621">
        <v>51346890</v>
      </c>
      <c r="BH5" s="622"/>
      <c r="BI5" s="622"/>
      <c r="BJ5" s="622"/>
      <c r="BK5" s="622"/>
      <c r="BL5" s="622"/>
      <c r="BM5" s="622"/>
      <c r="BN5" s="623"/>
      <c r="BO5" s="659">
        <v>88.9</v>
      </c>
      <c r="BP5" s="659"/>
      <c r="BQ5" s="659"/>
      <c r="BR5" s="659"/>
      <c r="BS5" s="660">
        <v>859195</v>
      </c>
      <c r="BT5" s="660"/>
      <c r="BU5" s="660"/>
      <c r="BV5" s="660"/>
      <c r="BW5" s="660"/>
      <c r="BX5" s="660"/>
      <c r="BY5" s="660"/>
      <c r="BZ5" s="660"/>
      <c r="CA5" s="660"/>
      <c r="CB5" s="700"/>
      <c r="CD5" s="673" t="s">
        <v>212</v>
      </c>
      <c r="CE5" s="674"/>
      <c r="CF5" s="674"/>
      <c r="CG5" s="674"/>
      <c r="CH5" s="674"/>
      <c r="CI5" s="674"/>
      <c r="CJ5" s="674"/>
      <c r="CK5" s="674"/>
      <c r="CL5" s="674"/>
      <c r="CM5" s="674"/>
      <c r="CN5" s="674"/>
      <c r="CO5" s="674"/>
      <c r="CP5" s="674"/>
      <c r="CQ5" s="675"/>
      <c r="CR5" s="673" t="s">
        <v>218</v>
      </c>
      <c r="CS5" s="674"/>
      <c r="CT5" s="674"/>
      <c r="CU5" s="674"/>
      <c r="CV5" s="674"/>
      <c r="CW5" s="674"/>
      <c r="CX5" s="674"/>
      <c r="CY5" s="675"/>
      <c r="CZ5" s="673" t="s">
        <v>210</v>
      </c>
      <c r="DA5" s="674"/>
      <c r="DB5" s="674"/>
      <c r="DC5" s="675"/>
      <c r="DD5" s="673" t="s">
        <v>219</v>
      </c>
      <c r="DE5" s="674"/>
      <c r="DF5" s="674"/>
      <c r="DG5" s="674"/>
      <c r="DH5" s="674"/>
      <c r="DI5" s="674"/>
      <c r="DJ5" s="674"/>
      <c r="DK5" s="674"/>
      <c r="DL5" s="674"/>
      <c r="DM5" s="674"/>
      <c r="DN5" s="674"/>
      <c r="DO5" s="674"/>
      <c r="DP5" s="675"/>
      <c r="DQ5" s="673" t="s">
        <v>220</v>
      </c>
      <c r="DR5" s="674"/>
      <c r="DS5" s="674"/>
      <c r="DT5" s="674"/>
      <c r="DU5" s="674"/>
      <c r="DV5" s="674"/>
      <c r="DW5" s="674"/>
      <c r="DX5" s="674"/>
      <c r="DY5" s="674"/>
      <c r="DZ5" s="674"/>
      <c r="EA5" s="674"/>
      <c r="EB5" s="674"/>
      <c r="EC5" s="675"/>
    </row>
    <row r="6" spans="2:143" ht="11.25" customHeight="1" x14ac:dyDescent="0.2">
      <c r="B6" s="618" t="s">
        <v>221</v>
      </c>
      <c r="C6" s="619"/>
      <c r="D6" s="619"/>
      <c r="E6" s="619"/>
      <c r="F6" s="619"/>
      <c r="G6" s="619"/>
      <c r="H6" s="619"/>
      <c r="I6" s="619"/>
      <c r="J6" s="619"/>
      <c r="K6" s="619"/>
      <c r="L6" s="619"/>
      <c r="M6" s="619"/>
      <c r="N6" s="619"/>
      <c r="O6" s="619"/>
      <c r="P6" s="619"/>
      <c r="Q6" s="620"/>
      <c r="R6" s="621">
        <v>652092</v>
      </c>
      <c r="S6" s="622"/>
      <c r="T6" s="622"/>
      <c r="U6" s="622"/>
      <c r="V6" s="622"/>
      <c r="W6" s="622"/>
      <c r="X6" s="622"/>
      <c r="Y6" s="623"/>
      <c r="Z6" s="659">
        <v>0.4</v>
      </c>
      <c r="AA6" s="659"/>
      <c r="AB6" s="659"/>
      <c r="AC6" s="659"/>
      <c r="AD6" s="660">
        <v>652092</v>
      </c>
      <c r="AE6" s="660"/>
      <c r="AF6" s="660"/>
      <c r="AG6" s="660"/>
      <c r="AH6" s="660"/>
      <c r="AI6" s="660"/>
      <c r="AJ6" s="660"/>
      <c r="AK6" s="660"/>
      <c r="AL6" s="624">
        <v>0.7</v>
      </c>
      <c r="AM6" s="625"/>
      <c r="AN6" s="625"/>
      <c r="AO6" s="661"/>
      <c r="AP6" s="618" t="s">
        <v>222</v>
      </c>
      <c r="AQ6" s="619"/>
      <c r="AR6" s="619"/>
      <c r="AS6" s="619"/>
      <c r="AT6" s="619"/>
      <c r="AU6" s="619"/>
      <c r="AV6" s="619"/>
      <c r="AW6" s="619"/>
      <c r="AX6" s="619"/>
      <c r="AY6" s="619"/>
      <c r="AZ6" s="619"/>
      <c r="BA6" s="619"/>
      <c r="BB6" s="619"/>
      <c r="BC6" s="619"/>
      <c r="BD6" s="619"/>
      <c r="BE6" s="619"/>
      <c r="BF6" s="620"/>
      <c r="BG6" s="621">
        <v>51346890</v>
      </c>
      <c r="BH6" s="622"/>
      <c r="BI6" s="622"/>
      <c r="BJ6" s="622"/>
      <c r="BK6" s="622"/>
      <c r="BL6" s="622"/>
      <c r="BM6" s="622"/>
      <c r="BN6" s="623"/>
      <c r="BO6" s="659">
        <v>88.9</v>
      </c>
      <c r="BP6" s="659"/>
      <c r="BQ6" s="659"/>
      <c r="BR6" s="659"/>
      <c r="BS6" s="660">
        <v>859195</v>
      </c>
      <c r="BT6" s="660"/>
      <c r="BU6" s="660"/>
      <c r="BV6" s="660"/>
      <c r="BW6" s="660"/>
      <c r="BX6" s="660"/>
      <c r="BY6" s="660"/>
      <c r="BZ6" s="660"/>
      <c r="CA6" s="660"/>
      <c r="CB6" s="700"/>
      <c r="CD6" s="679" t="s">
        <v>223</v>
      </c>
      <c r="CE6" s="680"/>
      <c r="CF6" s="680"/>
      <c r="CG6" s="680"/>
      <c r="CH6" s="680"/>
      <c r="CI6" s="680"/>
      <c r="CJ6" s="680"/>
      <c r="CK6" s="680"/>
      <c r="CL6" s="680"/>
      <c r="CM6" s="680"/>
      <c r="CN6" s="680"/>
      <c r="CO6" s="680"/>
      <c r="CP6" s="680"/>
      <c r="CQ6" s="681"/>
      <c r="CR6" s="621">
        <v>652309</v>
      </c>
      <c r="CS6" s="622"/>
      <c r="CT6" s="622"/>
      <c r="CU6" s="622"/>
      <c r="CV6" s="622"/>
      <c r="CW6" s="622"/>
      <c r="CX6" s="622"/>
      <c r="CY6" s="623"/>
      <c r="CZ6" s="703">
        <v>0.4</v>
      </c>
      <c r="DA6" s="685"/>
      <c r="DB6" s="685"/>
      <c r="DC6" s="705"/>
      <c r="DD6" s="627" t="s">
        <v>122</v>
      </c>
      <c r="DE6" s="622"/>
      <c r="DF6" s="622"/>
      <c r="DG6" s="622"/>
      <c r="DH6" s="622"/>
      <c r="DI6" s="622"/>
      <c r="DJ6" s="622"/>
      <c r="DK6" s="622"/>
      <c r="DL6" s="622"/>
      <c r="DM6" s="622"/>
      <c r="DN6" s="622"/>
      <c r="DO6" s="622"/>
      <c r="DP6" s="623"/>
      <c r="DQ6" s="627">
        <v>652309</v>
      </c>
      <c r="DR6" s="622"/>
      <c r="DS6" s="622"/>
      <c r="DT6" s="622"/>
      <c r="DU6" s="622"/>
      <c r="DV6" s="622"/>
      <c r="DW6" s="622"/>
      <c r="DX6" s="622"/>
      <c r="DY6" s="622"/>
      <c r="DZ6" s="622"/>
      <c r="EA6" s="622"/>
      <c r="EB6" s="622"/>
      <c r="EC6" s="658"/>
    </row>
    <row r="7" spans="2:143" ht="11.25" customHeight="1" x14ac:dyDescent="0.2">
      <c r="B7" s="618" t="s">
        <v>224</v>
      </c>
      <c r="C7" s="619"/>
      <c r="D7" s="619"/>
      <c r="E7" s="619"/>
      <c r="F7" s="619"/>
      <c r="G7" s="619"/>
      <c r="H7" s="619"/>
      <c r="I7" s="619"/>
      <c r="J7" s="619"/>
      <c r="K7" s="619"/>
      <c r="L7" s="619"/>
      <c r="M7" s="619"/>
      <c r="N7" s="619"/>
      <c r="O7" s="619"/>
      <c r="P7" s="619"/>
      <c r="Q7" s="620"/>
      <c r="R7" s="621">
        <v>65704</v>
      </c>
      <c r="S7" s="622"/>
      <c r="T7" s="622"/>
      <c r="U7" s="622"/>
      <c r="V7" s="622"/>
      <c r="W7" s="622"/>
      <c r="X7" s="622"/>
      <c r="Y7" s="623"/>
      <c r="Z7" s="659">
        <v>0</v>
      </c>
      <c r="AA7" s="659"/>
      <c r="AB7" s="659"/>
      <c r="AC7" s="659"/>
      <c r="AD7" s="660">
        <v>65704</v>
      </c>
      <c r="AE7" s="660"/>
      <c r="AF7" s="660"/>
      <c r="AG7" s="660"/>
      <c r="AH7" s="660"/>
      <c r="AI7" s="660"/>
      <c r="AJ7" s="660"/>
      <c r="AK7" s="660"/>
      <c r="AL7" s="624">
        <v>0.1</v>
      </c>
      <c r="AM7" s="625"/>
      <c r="AN7" s="625"/>
      <c r="AO7" s="661"/>
      <c r="AP7" s="618" t="s">
        <v>225</v>
      </c>
      <c r="AQ7" s="619"/>
      <c r="AR7" s="619"/>
      <c r="AS7" s="619"/>
      <c r="AT7" s="619"/>
      <c r="AU7" s="619"/>
      <c r="AV7" s="619"/>
      <c r="AW7" s="619"/>
      <c r="AX7" s="619"/>
      <c r="AY7" s="619"/>
      <c r="AZ7" s="619"/>
      <c r="BA7" s="619"/>
      <c r="BB7" s="619"/>
      <c r="BC7" s="619"/>
      <c r="BD7" s="619"/>
      <c r="BE7" s="619"/>
      <c r="BF7" s="620"/>
      <c r="BG7" s="621">
        <v>25821610</v>
      </c>
      <c r="BH7" s="622"/>
      <c r="BI7" s="622"/>
      <c r="BJ7" s="622"/>
      <c r="BK7" s="622"/>
      <c r="BL7" s="622"/>
      <c r="BM7" s="622"/>
      <c r="BN7" s="623"/>
      <c r="BO7" s="659">
        <v>44.7</v>
      </c>
      <c r="BP7" s="659"/>
      <c r="BQ7" s="659"/>
      <c r="BR7" s="659"/>
      <c r="BS7" s="660">
        <v>859195</v>
      </c>
      <c r="BT7" s="660"/>
      <c r="BU7" s="660"/>
      <c r="BV7" s="660"/>
      <c r="BW7" s="660"/>
      <c r="BX7" s="660"/>
      <c r="BY7" s="660"/>
      <c r="BZ7" s="660"/>
      <c r="CA7" s="660"/>
      <c r="CB7" s="700"/>
      <c r="CD7" s="618" t="s">
        <v>226</v>
      </c>
      <c r="CE7" s="619"/>
      <c r="CF7" s="619"/>
      <c r="CG7" s="619"/>
      <c r="CH7" s="619"/>
      <c r="CI7" s="619"/>
      <c r="CJ7" s="619"/>
      <c r="CK7" s="619"/>
      <c r="CL7" s="619"/>
      <c r="CM7" s="619"/>
      <c r="CN7" s="619"/>
      <c r="CO7" s="619"/>
      <c r="CP7" s="619"/>
      <c r="CQ7" s="620"/>
      <c r="CR7" s="621">
        <v>14375994</v>
      </c>
      <c r="CS7" s="622"/>
      <c r="CT7" s="622"/>
      <c r="CU7" s="622"/>
      <c r="CV7" s="622"/>
      <c r="CW7" s="622"/>
      <c r="CX7" s="622"/>
      <c r="CY7" s="623"/>
      <c r="CZ7" s="659">
        <v>8.6999999999999993</v>
      </c>
      <c r="DA7" s="659"/>
      <c r="DB7" s="659"/>
      <c r="DC7" s="659"/>
      <c r="DD7" s="627">
        <v>280008</v>
      </c>
      <c r="DE7" s="622"/>
      <c r="DF7" s="622"/>
      <c r="DG7" s="622"/>
      <c r="DH7" s="622"/>
      <c r="DI7" s="622"/>
      <c r="DJ7" s="622"/>
      <c r="DK7" s="622"/>
      <c r="DL7" s="622"/>
      <c r="DM7" s="622"/>
      <c r="DN7" s="622"/>
      <c r="DO7" s="622"/>
      <c r="DP7" s="623"/>
      <c r="DQ7" s="627">
        <v>11754068</v>
      </c>
      <c r="DR7" s="622"/>
      <c r="DS7" s="622"/>
      <c r="DT7" s="622"/>
      <c r="DU7" s="622"/>
      <c r="DV7" s="622"/>
      <c r="DW7" s="622"/>
      <c r="DX7" s="622"/>
      <c r="DY7" s="622"/>
      <c r="DZ7" s="622"/>
      <c r="EA7" s="622"/>
      <c r="EB7" s="622"/>
      <c r="EC7" s="658"/>
    </row>
    <row r="8" spans="2:143" ht="11.25" customHeight="1" x14ac:dyDescent="0.2">
      <c r="B8" s="618" t="s">
        <v>227</v>
      </c>
      <c r="C8" s="619"/>
      <c r="D8" s="619"/>
      <c r="E8" s="619"/>
      <c r="F8" s="619"/>
      <c r="G8" s="619"/>
      <c r="H8" s="619"/>
      <c r="I8" s="619"/>
      <c r="J8" s="619"/>
      <c r="K8" s="619"/>
      <c r="L8" s="619"/>
      <c r="M8" s="619"/>
      <c r="N8" s="619"/>
      <c r="O8" s="619"/>
      <c r="P8" s="619"/>
      <c r="Q8" s="620"/>
      <c r="R8" s="621">
        <v>727885</v>
      </c>
      <c r="S8" s="622"/>
      <c r="T8" s="622"/>
      <c r="U8" s="622"/>
      <c r="V8" s="622"/>
      <c r="W8" s="622"/>
      <c r="X8" s="622"/>
      <c r="Y8" s="623"/>
      <c r="Z8" s="659">
        <v>0.4</v>
      </c>
      <c r="AA8" s="659"/>
      <c r="AB8" s="659"/>
      <c r="AC8" s="659"/>
      <c r="AD8" s="660">
        <v>727885</v>
      </c>
      <c r="AE8" s="660"/>
      <c r="AF8" s="660"/>
      <c r="AG8" s="660"/>
      <c r="AH8" s="660"/>
      <c r="AI8" s="660"/>
      <c r="AJ8" s="660"/>
      <c r="AK8" s="660"/>
      <c r="AL8" s="624">
        <v>0.8</v>
      </c>
      <c r="AM8" s="625"/>
      <c r="AN8" s="625"/>
      <c r="AO8" s="661"/>
      <c r="AP8" s="618" t="s">
        <v>228</v>
      </c>
      <c r="AQ8" s="619"/>
      <c r="AR8" s="619"/>
      <c r="AS8" s="619"/>
      <c r="AT8" s="619"/>
      <c r="AU8" s="619"/>
      <c r="AV8" s="619"/>
      <c r="AW8" s="619"/>
      <c r="AX8" s="619"/>
      <c r="AY8" s="619"/>
      <c r="AZ8" s="619"/>
      <c r="BA8" s="619"/>
      <c r="BB8" s="619"/>
      <c r="BC8" s="619"/>
      <c r="BD8" s="619"/>
      <c r="BE8" s="619"/>
      <c r="BF8" s="620"/>
      <c r="BG8" s="621">
        <v>582864</v>
      </c>
      <c r="BH8" s="622"/>
      <c r="BI8" s="622"/>
      <c r="BJ8" s="622"/>
      <c r="BK8" s="622"/>
      <c r="BL8" s="622"/>
      <c r="BM8" s="622"/>
      <c r="BN8" s="623"/>
      <c r="BO8" s="659">
        <v>1</v>
      </c>
      <c r="BP8" s="659"/>
      <c r="BQ8" s="659"/>
      <c r="BR8" s="659"/>
      <c r="BS8" s="660" t="s">
        <v>122</v>
      </c>
      <c r="BT8" s="660"/>
      <c r="BU8" s="660"/>
      <c r="BV8" s="660"/>
      <c r="BW8" s="660"/>
      <c r="BX8" s="660"/>
      <c r="BY8" s="660"/>
      <c r="BZ8" s="660"/>
      <c r="CA8" s="660"/>
      <c r="CB8" s="700"/>
      <c r="CD8" s="618" t="s">
        <v>229</v>
      </c>
      <c r="CE8" s="619"/>
      <c r="CF8" s="619"/>
      <c r="CG8" s="619"/>
      <c r="CH8" s="619"/>
      <c r="CI8" s="619"/>
      <c r="CJ8" s="619"/>
      <c r="CK8" s="619"/>
      <c r="CL8" s="619"/>
      <c r="CM8" s="619"/>
      <c r="CN8" s="619"/>
      <c r="CO8" s="619"/>
      <c r="CP8" s="619"/>
      <c r="CQ8" s="620"/>
      <c r="CR8" s="621">
        <v>86377287</v>
      </c>
      <c r="CS8" s="622"/>
      <c r="CT8" s="622"/>
      <c r="CU8" s="622"/>
      <c r="CV8" s="622"/>
      <c r="CW8" s="622"/>
      <c r="CX8" s="622"/>
      <c r="CY8" s="623"/>
      <c r="CZ8" s="659">
        <v>52.5</v>
      </c>
      <c r="DA8" s="659"/>
      <c r="DB8" s="659"/>
      <c r="DC8" s="659"/>
      <c r="DD8" s="627">
        <v>902083</v>
      </c>
      <c r="DE8" s="622"/>
      <c r="DF8" s="622"/>
      <c r="DG8" s="622"/>
      <c r="DH8" s="622"/>
      <c r="DI8" s="622"/>
      <c r="DJ8" s="622"/>
      <c r="DK8" s="622"/>
      <c r="DL8" s="622"/>
      <c r="DM8" s="622"/>
      <c r="DN8" s="622"/>
      <c r="DO8" s="622"/>
      <c r="DP8" s="623"/>
      <c r="DQ8" s="627">
        <v>42840259</v>
      </c>
      <c r="DR8" s="622"/>
      <c r="DS8" s="622"/>
      <c r="DT8" s="622"/>
      <c r="DU8" s="622"/>
      <c r="DV8" s="622"/>
      <c r="DW8" s="622"/>
      <c r="DX8" s="622"/>
      <c r="DY8" s="622"/>
      <c r="DZ8" s="622"/>
      <c r="EA8" s="622"/>
      <c r="EB8" s="622"/>
      <c r="EC8" s="658"/>
    </row>
    <row r="9" spans="2:143" ht="11.25" customHeight="1" x14ac:dyDescent="0.2">
      <c r="B9" s="618" t="s">
        <v>230</v>
      </c>
      <c r="C9" s="619"/>
      <c r="D9" s="619"/>
      <c r="E9" s="619"/>
      <c r="F9" s="619"/>
      <c r="G9" s="619"/>
      <c r="H9" s="619"/>
      <c r="I9" s="619"/>
      <c r="J9" s="619"/>
      <c r="K9" s="619"/>
      <c r="L9" s="619"/>
      <c r="M9" s="619"/>
      <c r="N9" s="619"/>
      <c r="O9" s="619"/>
      <c r="P9" s="619"/>
      <c r="Q9" s="620"/>
      <c r="R9" s="621">
        <v>956812</v>
      </c>
      <c r="S9" s="622"/>
      <c r="T9" s="622"/>
      <c r="U9" s="622"/>
      <c r="V9" s="622"/>
      <c r="W9" s="622"/>
      <c r="X9" s="622"/>
      <c r="Y9" s="623"/>
      <c r="Z9" s="659">
        <v>0.6</v>
      </c>
      <c r="AA9" s="659"/>
      <c r="AB9" s="659"/>
      <c r="AC9" s="659"/>
      <c r="AD9" s="660">
        <v>956812</v>
      </c>
      <c r="AE9" s="660"/>
      <c r="AF9" s="660"/>
      <c r="AG9" s="660"/>
      <c r="AH9" s="660"/>
      <c r="AI9" s="660"/>
      <c r="AJ9" s="660"/>
      <c r="AK9" s="660"/>
      <c r="AL9" s="624">
        <v>1.1000000000000001</v>
      </c>
      <c r="AM9" s="625"/>
      <c r="AN9" s="625"/>
      <c r="AO9" s="661"/>
      <c r="AP9" s="618" t="s">
        <v>231</v>
      </c>
      <c r="AQ9" s="619"/>
      <c r="AR9" s="619"/>
      <c r="AS9" s="619"/>
      <c r="AT9" s="619"/>
      <c r="AU9" s="619"/>
      <c r="AV9" s="619"/>
      <c r="AW9" s="619"/>
      <c r="AX9" s="619"/>
      <c r="AY9" s="619"/>
      <c r="AZ9" s="619"/>
      <c r="BA9" s="619"/>
      <c r="BB9" s="619"/>
      <c r="BC9" s="619"/>
      <c r="BD9" s="619"/>
      <c r="BE9" s="619"/>
      <c r="BF9" s="620"/>
      <c r="BG9" s="621">
        <v>21424906</v>
      </c>
      <c r="BH9" s="622"/>
      <c r="BI9" s="622"/>
      <c r="BJ9" s="622"/>
      <c r="BK9" s="622"/>
      <c r="BL9" s="622"/>
      <c r="BM9" s="622"/>
      <c r="BN9" s="623"/>
      <c r="BO9" s="659">
        <v>37.1</v>
      </c>
      <c r="BP9" s="659"/>
      <c r="BQ9" s="659"/>
      <c r="BR9" s="659"/>
      <c r="BS9" s="660" t="s">
        <v>122</v>
      </c>
      <c r="BT9" s="660"/>
      <c r="BU9" s="660"/>
      <c r="BV9" s="660"/>
      <c r="BW9" s="660"/>
      <c r="BX9" s="660"/>
      <c r="BY9" s="660"/>
      <c r="BZ9" s="660"/>
      <c r="CA9" s="660"/>
      <c r="CB9" s="700"/>
      <c r="CD9" s="618" t="s">
        <v>232</v>
      </c>
      <c r="CE9" s="619"/>
      <c r="CF9" s="619"/>
      <c r="CG9" s="619"/>
      <c r="CH9" s="619"/>
      <c r="CI9" s="619"/>
      <c r="CJ9" s="619"/>
      <c r="CK9" s="619"/>
      <c r="CL9" s="619"/>
      <c r="CM9" s="619"/>
      <c r="CN9" s="619"/>
      <c r="CO9" s="619"/>
      <c r="CP9" s="619"/>
      <c r="CQ9" s="620"/>
      <c r="CR9" s="621">
        <v>13860523</v>
      </c>
      <c r="CS9" s="622"/>
      <c r="CT9" s="622"/>
      <c r="CU9" s="622"/>
      <c r="CV9" s="622"/>
      <c r="CW9" s="622"/>
      <c r="CX9" s="622"/>
      <c r="CY9" s="623"/>
      <c r="CZ9" s="659">
        <v>8.4</v>
      </c>
      <c r="DA9" s="659"/>
      <c r="DB9" s="659"/>
      <c r="DC9" s="659"/>
      <c r="DD9" s="627">
        <v>1093426</v>
      </c>
      <c r="DE9" s="622"/>
      <c r="DF9" s="622"/>
      <c r="DG9" s="622"/>
      <c r="DH9" s="622"/>
      <c r="DI9" s="622"/>
      <c r="DJ9" s="622"/>
      <c r="DK9" s="622"/>
      <c r="DL9" s="622"/>
      <c r="DM9" s="622"/>
      <c r="DN9" s="622"/>
      <c r="DO9" s="622"/>
      <c r="DP9" s="623"/>
      <c r="DQ9" s="627">
        <v>10165469</v>
      </c>
      <c r="DR9" s="622"/>
      <c r="DS9" s="622"/>
      <c r="DT9" s="622"/>
      <c r="DU9" s="622"/>
      <c r="DV9" s="622"/>
      <c r="DW9" s="622"/>
      <c r="DX9" s="622"/>
      <c r="DY9" s="622"/>
      <c r="DZ9" s="622"/>
      <c r="EA9" s="622"/>
      <c r="EB9" s="622"/>
      <c r="EC9" s="658"/>
    </row>
    <row r="10" spans="2:143" ht="11.25" customHeight="1" x14ac:dyDescent="0.2">
      <c r="B10" s="618" t="s">
        <v>233</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234</v>
      </c>
      <c r="AQ10" s="619"/>
      <c r="AR10" s="619"/>
      <c r="AS10" s="619"/>
      <c r="AT10" s="619"/>
      <c r="AU10" s="619"/>
      <c r="AV10" s="619"/>
      <c r="AW10" s="619"/>
      <c r="AX10" s="619"/>
      <c r="AY10" s="619"/>
      <c r="AZ10" s="619"/>
      <c r="BA10" s="619"/>
      <c r="BB10" s="619"/>
      <c r="BC10" s="619"/>
      <c r="BD10" s="619"/>
      <c r="BE10" s="619"/>
      <c r="BF10" s="620"/>
      <c r="BG10" s="621">
        <v>806834</v>
      </c>
      <c r="BH10" s="622"/>
      <c r="BI10" s="622"/>
      <c r="BJ10" s="622"/>
      <c r="BK10" s="622"/>
      <c r="BL10" s="622"/>
      <c r="BM10" s="622"/>
      <c r="BN10" s="623"/>
      <c r="BO10" s="659">
        <v>1.4</v>
      </c>
      <c r="BP10" s="659"/>
      <c r="BQ10" s="659"/>
      <c r="BR10" s="659"/>
      <c r="BS10" s="660" t="s">
        <v>122</v>
      </c>
      <c r="BT10" s="660"/>
      <c r="BU10" s="660"/>
      <c r="BV10" s="660"/>
      <c r="BW10" s="660"/>
      <c r="BX10" s="660"/>
      <c r="BY10" s="660"/>
      <c r="BZ10" s="660"/>
      <c r="CA10" s="660"/>
      <c r="CB10" s="700"/>
      <c r="CD10" s="618" t="s">
        <v>235</v>
      </c>
      <c r="CE10" s="619"/>
      <c r="CF10" s="619"/>
      <c r="CG10" s="619"/>
      <c r="CH10" s="619"/>
      <c r="CI10" s="619"/>
      <c r="CJ10" s="619"/>
      <c r="CK10" s="619"/>
      <c r="CL10" s="619"/>
      <c r="CM10" s="619"/>
      <c r="CN10" s="619"/>
      <c r="CO10" s="619"/>
      <c r="CP10" s="619"/>
      <c r="CQ10" s="620"/>
      <c r="CR10" s="621">
        <v>179354</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168689</v>
      </c>
      <c r="DR10" s="622"/>
      <c r="DS10" s="622"/>
      <c r="DT10" s="622"/>
      <c r="DU10" s="622"/>
      <c r="DV10" s="622"/>
      <c r="DW10" s="622"/>
      <c r="DX10" s="622"/>
      <c r="DY10" s="622"/>
      <c r="DZ10" s="622"/>
      <c r="EA10" s="622"/>
      <c r="EB10" s="622"/>
      <c r="EC10" s="658"/>
    </row>
    <row r="11" spans="2:143" ht="11.25" customHeight="1" x14ac:dyDescent="0.2">
      <c r="B11" s="618" t="s">
        <v>236</v>
      </c>
      <c r="C11" s="619"/>
      <c r="D11" s="619"/>
      <c r="E11" s="619"/>
      <c r="F11" s="619"/>
      <c r="G11" s="619"/>
      <c r="H11" s="619"/>
      <c r="I11" s="619"/>
      <c r="J11" s="619"/>
      <c r="K11" s="619"/>
      <c r="L11" s="619"/>
      <c r="M11" s="619"/>
      <c r="N11" s="619"/>
      <c r="O11" s="619"/>
      <c r="P11" s="619"/>
      <c r="Q11" s="620"/>
      <c r="R11" s="621">
        <v>9280014</v>
      </c>
      <c r="S11" s="622"/>
      <c r="T11" s="622"/>
      <c r="U11" s="622"/>
      <c r="V11" s="622"/>
      <c r="W11" s="622"/>
      <c r="X11" s="622"/>
      <c r="Y11" s="623"/>
      <c r="Z11" s="624">
        <v>5.6</v>
      </c>
      <c r="AA11" s="625"/>
      <c r="AB11" s="625"/>
      <c r="AC11" s="626"/>
      <c r="AD11" s="627">
        <v>9280014</v>
      </c>
      <c r="AE11" s="622"/>
      <c r="AF11" s="622"/>
      <c r="AG11" s="622"/>
      <c r="AH11" s="622"/>
      <c r="AI11" s="622"/>
      <c r="AJ11" s="622"/>
      <c r="AK11" s="623"/>
      <c r="AL11" s="624">
        <v>10.7</v>
      </c>
      <c r="AM11" s="625"/>
      <c r="AN11" s="625"/>
      <c r="AO11" s="661"/>
      <c r="AP11" s="618" t="s">
        <v>237</v>
      </c>
      <c r="AQ11" s="619"/>
      <c r="AR11" s="619"/>
      <c r="AS11" s="619"/>
      <c r="AT11" s="619"/>
      <c r="AU11" s="619"/>
      <c r="AV11" s="619"/>
      <c r="AW11" s="619"/>
      <c r="AX11" s="619"/>
      <c r="AY11" s="619"/>
      <c r="AZ11" s="619"/>
      <c r="BA11" s="619"/>
      <c r="BB11" s="619"/>
      <c r="BC11" s="619"/>
      <c r="BD11" s="619"/>
      <c r="BE11" s="619"/>
      <c r="BF11" s="620"/>
      <c r="BG11" s="621">
        <v>3007006</v>
      </c>
      <c r="BH11" s="622"/>
      <c r="BI11" s="622"/>
      <c r="BJ11" s="622"/>
      <c r="BK11" s="622"/>
      <c r="BL11" s="622"/>
      <c r="BM11" s="622"/>
      <c r="BN11" s="623"/>
      <c r="BO11" s="659">
        <v>5.2</v>
      </c>
      <c r="BP11" s="659"/>
      <c r="BQ11" s="659"/>
      <c r="BR11" s="659"/>
      <c r="BS11" s="660">
        <v>859195</v>
      </c>
      <c r="BT11" s="660"/>
      <c r="BU11" s="660"/>
      <c r="BV11" s="660"/>
      <c r="BW11" s="660"/>
      <c r="BX11" s="660"/>
      <c r="BY11" s="660"/>
      <c r="BZ11" s="660"/>
      <c r="CA11" s="660"/>
      <c r="CB11" s="700"/>
      <c r="CD11" s="618" t="s">
        <v>238</v>
      </c>
      <c r="CE11" s="619"/>
      <c r="CF11" s="619"/>
      <c r="CG11" s="619"/>
      <c r="CH11" s="619"/>
      <c r="CI11" s="619"/>
      <c r="CJ11" s="619"/>
      <c r="CK11" s="619"/>
      <c r="CL11" s="619"/>
      <c r="CM11" s="619"/>
      <c r="CN11" s="619"/>
      <c r="CO11" s="619"/>
      <c r="CP11" s="619"/>
      <c r="CQ11" s="620"/>
      <c r="CR11" s="621">
        <v>215831</v>
      </c>
      <c r="CS11" s="622"/>
      <c r="CT11" s="622"/>
      <c r="CU11" s="622"/>
      <c r="CV11" s="622"/>
      <c r="CW11" s="622"/>
      <c r="CX11" s="622"/>
      <c r="CY11" s="623"/>
      <c r="CZ11" s="659">
        <v>0.1</v>
      </c>
      <c r="DA11" s="659"/>
      <c r="DB11" s="659"/>
      <c r="DC11" s="659"/>
      <c r="DD11" s="627">
        <v>44586</v>
      </c>
      <c r="DE11" s="622"/>
      <c r="DF11" s="622"/>
      <c r="DG11" s="622"/>
      <c r="DH11" s="622"/>
      <c r="DI11" s="622"/>
      <c r="DJ11" s="622"/>
      <c r="DK11" s="622"/>
      <c r="DL11" s="622"/>
      <c r="DM11" s="622"/>
      <c r="DN11" s="622"/>
      <c r="DO11" s="622"/>
      <c r="DP11" s="623"/>
      <c r="DQ11" s="627">
        <v>152263</v>
      </c>
      <c r="DR11" s="622"/>
      <c r="DS11" s="622"/>
      <c r="DT11" s="622"/>
      <c r="DU11" s="622"/>
      <c r="DV11" s="622"/>
      <c r="DW11" s="622"/>
      <c r="DX11" s="622"/>
      <c r="DY11" s="622"/>
      <c r="DZ11" s="622"/>
      <c r="EA11" s="622"/>
      <c r="EB11" s="622"/>
      <c r="EC11" s="658"/>
    </row>
    <row r="12" spans="2:143" ht="11.25" customHeight="1" x14ac:dyDescent="0.2">
      <c r="B12" s="618" t="s">
        <v>239</v>
      </c>
      <c r="C12" s="619"/>
      <c r="D12" s="619"/>
      <c r="E12" s="619"/>
      <c r="F12" s="619"/>
      <c r="G12" s="619"/>
      <c r="H12" s="619"/>
      <c r="I12" s="619"/>
      <c r="J12" s="619"/>
      <c r="K12" s="619"/>
      <c r="L12" s="619"/>
      <c r="M12" s="619"/>
      <c r="N12" s="619"/>
      <c r="O12" s="619"/>
      <c r="P12" s="619"/>
      <c r="Q12" s="620"/>
      <c r="R12" s="621">
        <v>78466</v>
      </c>
      <c r="S12" s="622"/>
      <c r="T12" s="622"/>
      <c r="U12" s="622"/>
      <c r="V12" s="622"/>
      <c r="W12" s="622"/>
      <c r="X12" s="622"/>
      <c r="Y12" s="623"/>
      <c r="Z12" s="659">
        <v>0</v>
      </c>
      <c r="AA12" s="659"/>
      <c r="AB12" s="659"/>
      <c r="AC12" s="659"/>
      <c r="AD12" s="660">
        <v>78466</v>
      </c>
      <c r="AE12" s="660"/>
      <c r="AF12" s="660"/>
      <c r="AG12" s="660"/>
      <c r="AH12" s="660"/>
      <c r="AI12" s="660"/>
      <c r="AJ12" s="660"/>
      <c r="AK12" s="660"/>
      <c r="AL12" s="624">
        <v>0.1</v>
      </c>
      <c r="AM12" s="625"/>
      <c r="AN12" s="625"/>
      <c r="AO12" s="661"/>
      <c r="AP12" s="618" t="s">
        <v>240</v>
      </c>
      <c r="AQ12" s="619"/>
      <c r="AR12" s="619"/>
      <c r="AS12" s="619"/>
      <c r="AT12" s="619"/>
      <c r="AU12" s="619"/>
      <c r="AV12" s="619"/>
      <c r="AW12" s="619"/>
      <c r="AX12" s="619"/>
      <c r="AY12" s="619"/>
      <c r="AZ12" s="619"/>
      <c r="BA12" s="619"/>
      <c r="BB12" s="619"/>
      <c r="BC12" s="619"/>
      <c r="BD12" s="619"/>
      <c r="BE12" s="619"/>
      <c r="BF12" s="620"/>
      <c r="BG12" s="621">
        <v>22782425</v>
      </c>
      <c r="BH12" s="622"/>
      <c r="BI12" s="622"/>
      <c r="BJ12" s="622"/>
      <c r="BK12" s="622"/>
      <c r="BL12" s="622"/>
      <c r="BM12" s="622"/>
      <c r="BN12" s="623"/>
      <c r="BO12" s="659">
        <v>39.5</v>
      </c>
      <c r="BP12" s="659"/>
      <c r="BQ12" s="659"/>
      <c r="BR12" s="659"/>
      <c r="BS12" s="660" t="s">
        <v>122</v>
      </c>
      <c r="BT12" s="660"/>
      <c r="BU12" s="660"/>
      <c r="BV12" s="660"/>
      <c r="BW12" s="660"/>
      <c r="BX12" s="660"/>
      <c r="BY12" s="660"/>
      <c r="BZ12" s="660"/>
      <c r="CA12" s="660"/>
      <c r="CB12" s="700"/>
      <c r="CD12" s="618" t="s">
        <v>241</v>
      </c>
      <c r="CE12" s="619"/>
      <c r="CF12" s="619"/>
      <c r="CG12" s="619"/>
      <c r="CH12" s="619"/>
      <c r="CI12" s="619"/>
      <c r="CJ12" s="619"/>
      <c r="CK12" s="619"/>
      <c r="CL12" s="619"/>
      <c r="CM12" s="619"/>
      <c r="CN12" s="619"/>
      <c r="CO12" s="619"/>
      <c r="CP12" s="619"/>
      <c r="CQ12" s="620"/>
      <c r="CR12" s="621">
        <v>291239</v>
      </c>
      <c r="CS12" s="622"/>
      <c r="CT12" s="622"/>
      <c r="CU12" s="622"/>
      <c r="CV12" s="622"/>
      <c r="CW12" s="622"/>
      <c r="CX12" s="622"/>
      <c r="CY12" s="623"/>
      <c r="CZ12" s="659">
        <v>0.2</v>
      </c>
      <c r="DA12" s="659"/>
      <c r="DB12" s="659"/>
      <c r="DC12" s="659"/>
      <c r="DD12" s="627">
        <v>15800</v>
      </c>
      <c r="DE12" s="622"/>
      <c r="DF12" s="622"/>
      <c r="DG12" s="622"/>
      <c r="DH12" s="622"/>
      <c r="DI12" s="622"/>
      <c r="DJ12" s="622"/>
      <c r="DK12" s="622"/>
      <c r="DL12" s="622"/>
      <c r="DM12" s="622"/>
      <c r="DN12" s="622"/>
      <c r="DO12" s="622"/>
      <c r="DP12" s="623"/>
      <c r="DQ12" s="627">
        <v>260714</v>
      </c>
      <c r="DR12" s="622"/>
      <c r="DS12" s="622"/>
      <c r="DT12" s="622"/>
      <c r="DU12" s="622"/>
      <c r="DV12" s="622"/>
      <c r="DW12" s="622"/>
      <c r="DX12" s="622"/>
      <c r="DY12" s="622"/>
      <c r="DZ12" s="622"/>
      <c r="EA12" s="622"/>
      <c r="EB12" s="622"/>
      <c r="EC12" s="658"/>
    </row>
    <row r="13" spans="2:143" ht="11.25" customHeight="1" x14ac:dyDescent="0.2">
      <c r="B13" s="618" t="s">
        <v>242</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243</v>
      </c>
      <c r="AQ13" s="619"/>
      <c r="AR13" s="619"/>
      <c r="AS13" s="619"/>
      <c r="AT13" s="619"/>
      <c r="AU13" s="619"/>
      <c r="AV13" s="619"/>
      <c r="AW13" s="619"/>
      <c r="AX13" s="619"/>
      <c r="AY13" s="619"/>
      <c r="AZ13" s="619"/>
      <c r="BA13" s="619"/>
      <c r="BB13" s="619"/>
      <c r="BC13" s="619"/>
      <c r="BD13" s="619"/>
      <c r="BE13" s="619"/>
      <c r="BF13" s="620"/>
      <c r="BG13" s="621">
        <v>22451282</v>
      </c>
      <c r="BH13" s="622"/>
      <c r="BI13" s="622"/>
      <c r="BJ13" s="622"/>
      <c r="BK13" s="622"/>
      <c r="BL13" s="622"/>
      <c r="BM13" s="622"/>
      <c r="BN13" s="623"/>
      <c r="BO13" s="659">
        <v>38.9</v>
      </c>
      <c r="BP13" s="659"/>
      <c r="BQ13" s="659"/>
      <c r="BR13" s="659"/>
      <c r="BS13" s="660" t="s">
        <v>122</v>
      </c>
      <c r="BT13" s="660"/>
      <c r="BU13" s="660"/>
      <c r="BV13" s="660"/>
      <c r="BW13" s="660"/>
      <c r="BX13" s="660"/>
      <c r="BY13" s="660"/>
      <c r="BZ13" s="660"/>
      <c r="CA13" s="660"/>
      <c r="CB13" s="700"/>
      <c r="CD13" s="618" t="s">
        <v>244</v>
      </c>
      <c r="CE13" s="619"/>
      <c r="CF13" s="619"/>
      <c r="CG13" s="619"/>
      <c r="CH13" s="619"/>
      <c r="CI13" s="619"/>
      <c r="CJ13" s="619"/>
      <c r="CK13" s="619"/>
      <c r="CL13" s="619"/>
      <c r="CM13" s="619"/>
      <c r="CN13" s="619"/>
      <c r="CO13" s="619"/>
      <c r="CP13" s="619"/>
      <c r="CQ13" s="620"/>
      <c r="CR13" s="621">
        <v>13864314</v>
      </c>
      <c r="CS13" s="622"/>
      <c r="CT13" s="622"/>
      <c r="CU13" s="622"/>
      <c r="CV13" s="622"/>
      <c r="CW13" s="622"/>
      <c r="CX13" s="622"/>
      <c r="CY13" s="623"/>
      <c r="CZ13" s="659">
        <v>8.4</v>
      </c>
      <c r="DA13" s="659"/>
      <c r="DB13" s="659"/>
      <c r="DC13" s="659"/>
      <c r="DD13" s="627">
        <v>5839148</v>
      </c>
      <c r="DE13" s="622"/>
      <c r="DF13" s="622"/>
      <c r="DG13" s="622"/>
      <c r="DH13" s="622"/>
      <c r="DI13" s="622"/>
      <c r="DJ13" s="622"/>
      <c r="DK13" s="622"/>
      <c r="DL13" s="622"/>
      <c r="DM13" s="622"/>
      <c r="DN13" s="622"/>
      <c r="DO13" s="622"/>
      <c r="DP13" s="623"/>
      <c r="DQ13" s="627">
        <v>7575384</v>
      </c>
      <c r="DR13" s="622"/>
      <c r="DS13" s="622"/>
      <c r="DT13" s="622"/>
      <c r="DU13" s="622"/>
      <c r="DV13" s="622"/>
      <c r="DW13" s="622"/>
      <c r="DX13" s="622"/>
      <c r="DY13" s="622"/>
      <c r="DZ13" s="622"/>
      <c r="EA13" s="622"/>
      <c r="EB13" s="622"/>
      <c r="EC13" s="658"/>
    </row>
    <row r="14" spans="2:143" ht="11.25" customHeight="1" x14ac:dyDescent="0.2">
      <c r="B14" s="618" t="s">
        <v>245</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246</v>
      </c>
      <c r="AQ14" s="619"/>
      <c r="AR14" s="619"/>
      <c r="AS14" s="619"/>
      <c r="AT14" s="619"/>
      <c r="AU14" s="619"/>
      <c r="AV14" s="619"/>
      <c r="AW14" s="619"/>
      <c r="AX14" s="619"/>
      <c r="AY14" s="619"/>
      <c r="AZ14" s="619"/>
      <c r="BA14" s="619"/>
      <c r="BB14" s="619"/>
      <c r="BC14" s="619"/>
      <c r="BD14" s="619"/>
      <c r="BE14" s="619"/>
      <c r="BF14" s="620"/>
      <c r="BG14" s="621">
        <v>671681</v>
      </c>
      <c r="BH14" s="622"/>
      <c r="BI14" s="622"/>
      <c r="BJ14" s="622"/>
      <c r="BK14" s="622"/>
      <c r="BL14" s="622"/>
      <c r="BM14" s="622"/>
      <c r="BN14" s="623"/>
      <c r="BO14" s="659">
        <v>1.2</v>
      </c>
      <c r="BP14" s="659"/>
      <c r="BQ14" s="659"/>
      <c r="BR14" s="659"/>
      <c r="BS14" s="660" t="s">
        <v>122</v>
      </c>
      <c r="BT14" s="660"/>
      <c r="BU14" s="660"/>
      <c r="BV14" s="660"/>
      <c r="BW14" s="660"/>
      <c r="BX14" s="660"/>
      <c r="BY14" s="660"/>
      <c r="BZ14" s="660"/>
      <c r="CA14" s="660"/>
      <c r="CB14" s="700"/>
      <c r="CD14" s="618" t="s">
        <v>247</v>
      </c>
      <c r="CE14" s="619"/>
      <c r="CF14" s="619"/>
      <c r="CG14" s="619"/>
      <c r="CH14" s="619"/>
      <c r="CI14" s="619"/>
      <c r="CJ14" s="619"/>
      <c r="CK14" s="619"/>
      <c r="CL14" s="619"/>
      <c r="CM14" s="619"/>
      <c r="CN14" s="619"/>
      <c r="CO14" s="619"/>
      <c r="CP14" s="619"/>
      <c r="CQ14" s="620"/>
      <c r="CR14" s="621">
        <v>4723311</v>
      </c>
      <c r="CS14" s="622"/>
      <c r="CT14" s="622"/>
      <c r="CU14" s="622"/>
      <c r="CV14" s="622"/>
      <c r="CW14" s="622"/>
      <c r="CX14" s="622"/>
      <c r="CY14" s="623"/>
      <c r="CZ14" s="659">
        <v>2.9</v>
      </c>
      <c r="DA14" s="659"/>
      <c r="DB14" s="659"/>
      <c r="DC14" s="659"/>
      <c r="DD14" s="627">
        <v>25575</v>
      </c>
      <c r="DE14" s="622"/>
      <c r="DF14" s="622"/>
      <c r="DG14" s="622"/>
      <c r="DH14" s="622"/>
      <c r="DI14" s="622"/>
      <c r="DJ14" s="622"/>
      <c r="DK14" s="622"/>
      <c r="DL14" s="622"/>
      <c r="DM14" s="622"/>
      <c r="DN14" s="622"/>
      <c r="DO14" s="622"/>
      <c r="DP14" s="623"/>
      <c r="DQ14" s="627">
        <v>4674035</v>
      </c>
      <c r="DR14" s="622"/>
      <c r="DS14" s="622"/>
      <c r="DT14" s="622"/>
      <c r="DU14" s="622"/>
      <c r="DV14" s="622"/>
      <c r="DW14" s="622"/>
      <c r="DX14" s="622"/>
      <c r="DY14" s="622"/>
      <c r="DZ14" s="622"/>
      <c r="EA14" s="622"/>
      <c r="EB14" s="622"/>
      <c r="EC14" s="658"/>
    </row>
    <row r="15" spans="2:143" ht="11.25" customHeight="1" x14ac:dyDescent="0.2">
      <c r="B15" s="618" t="s">
        <v>248</v>
      </c>
      <c r="C15" s="619"/>
      <c r="D15" s="619"/>
      <c r="E15" s="619"/>
      <c r="F15" s="619"/>
      <c r="G15" s="619"/>
      <c r="H15" s="619"/>
      <c r="I15" s="619"/>
      <c r="J15" s="619"/>
      <c r="K15" s="619"/>
      <c r="L15" s="619"/>
      <c r="M15" s="619"/>
      <c r="N15" s="619"/>
      <c r="O15" s="619"/>
      <c r="P15" s="619"/>
      <c r="Q15" s="620"/>
      <c r="R15" s="621">
        <v>176955</v>
      </c>
      <c r="S15" s="622"/>
      <c r="T15" s="622"/>
      <c r="U15" s="622"/>
      <c r="V15" s="622"/>
      <c r="W15" s="622"/>
      <c r="X15" s="622"/>
      <c r="Y15" s="623"/>
      <c r="Z15" s="659">
        <v>0.1</v>
      </c>
      <c r="AA15" s="659"/>
      <c r="AB15" s="659"/>
      <c r="AC15" s="659"/>
      <c r="AD15" s="660">
        <v>176955</v>
      </c>
      <c r="AE15" s="660"/>
      <c r="AF15" s="660"/>
      <c r="AG15" s="660"/>
      <c r="AH15" s="660"/>
      <c r="AI15" s="660"/>
      <c r="AJ15" s="660"/>
      <c r="AK15" s="660"/>
      <c r="AL15" s="624">
        <v>0.2</v>
      </c>
      <c r="AM15" s="625"/>
      <c r="AN15" s="625"/>
      <c r="AO15" s="661"/>
      <c r="AP15" s="618" t="s">
        <v>249</v>
      </c>
      <c r="AQ15" s="619"/>
      <c r="AR15" s="619"/>
      <c r="AS15" s="619"/>
      <c r="AT15" s="619"/>
      <c r="AU15" s="619"/>
      <c r="AV15" s="619"/>
      <c r="AW15" s="619"/>
      <c r="AX15" s="619"/>
      <c r="AY15" s="619"/>
      <c r="AZ15" s="619"/>
      <c r="BA15" s="619"/>
      <c r="BB15" s="619"/>
      <c r="BC15" s="619"/>
      <c r="BD15" s="619"/>
      <c r="BE15" s="619"/>
      <c r="BF15" s="620"/>
      <c r="BG15" s="621">
        <v>2071174</v>
      </c>
      <c r="BH15" s="622"/>
      <c r="BI15" s="622"/>
      <c r="BJ15" s="622"/>
      <c r="BK15" s="622"/>
      <c r="BL15" s="622"/>
      <c r="BM15" s="622"/>
      <c r="BN15" s="623"/>
      <c r="BO15" s="659">
        <v>3.6</v>
      </c>
      <c r="BP15" s="659"/>
      <c r="BQ15" s="659"/>
      <c r="BR15" s="659"/>
      <c r="BS15" s="660" t="s">
        <v>122</v>
      </c>
      <c r="BT15" s="660"/>
      <c r="BU15" s="660"/>
      <c r="BV15" s="660"/>
      <c r="BW15" s="660"/>
      <c r="BX15" s="660"/>
      <c r="BY15" s="660"/>
      <c r="BZ15" s="660"/>
      <c r="CA15" s="660"/>
      <c r="CB15" s="700"/>
      <c r="CD15" s="618" t="s">
        <v>250</v>
      </c>
      <c r="CE15" s="619"/>
      <c r="CF15" s="619"/>
      <c r="CG15" s="619"/>
      <c r="CH15" s="619"/>
      <c r="CI15" s="619"/>
      <c r="CJ15" s="619"/>
      <c r="CK15" s="619"/>
      <c r="CL15" s="619"/>
      <c r="CM15" s="619"/>
      <c r="CN15" s="619"/>
      <c r="CO15" s="619"/>
      <c r="CP15" s="619"/>
      <c r="CQ15" s="620"/>
      <c r="CR15" s="621">
        <v>18349219</v>
      </c>
      <c r="CS15" s="622"/>
      <c r="CT15" s="622"/>
      <c r="CU15" s="622"/>
      <c r="CV15" s="622"/>
      <c r="CW15" s="622"/>
      <c r="CX15" s="622"/>
      <c r="CY15" s="623"/>
      <c r="CZ15" s="659">
        <v>11.2</v>
      </c>
      <c r="DA15" s="659"/>
      <c r="DB15" s="659"/>
      <c r="DC15" s="659"/>
      <c r="DD15" s="627">
        <v>5456664</v>
      </c>
      <c r="DE15" s="622"/>
      <c r="DF15" s="622"/>
      <c r="DG15" s="622"/>
      <c r="DH15" s="622"/>
      <c r="DI15" s="622"/>
      <c r="DJ15" s="622"/>
      <c r="DK15" s="622"/>
      <c r="DL15" s="622"/>
      <c r="DM15" s="622"/>
      <c r="DN15" s="622"/>
      <c r="DO15" s="622"/>
      <c r="DP15" s="623"/>
      <c r="DQ15" s="627">
        <v>12076748</v>
      </c>
      <c r="DR15" s="622"/>
      <c r="DS15" s="622"/>
      <c r="DT15" s="622"/>
      <c r="DU15" s="622"/>
      <c r="DV15" s="622"/>
      <c r="DW15" s="622"/>
      <c r="DX15" s="622"/>
      <c r="DY15" s="622"/>
      <c r="DZ15" s="622"/>
      <c r="EA15" s="622"/>
      <c r="EB15" s="622"/>
      <c r="EC15" s="658"/>
    </row>
    <row r="16" spans="2:143" ht="11.25" customHeight="1" x14ac:dyDescent="0.2">
      <c r="B16" s="618" t="s">
        <v>251</v>
      </c>
      <c r="C16" s="619"/>
      <c r="D16" s="619"/>
      <c r="E16" s="619"/>
      <c r="F16" s="619"/>
      <c r="G16" s="619"/>
      <c r="H16" s="619"/>
      <c r="I16" s="619"/>
      <c r="J16" s="619"/>
      <c r="K16" s="619"/>
      <c r="L16" s="619"/>
      <c r="M16" s="619"/>
      <c r="N16" s="619"/>
      <c r="O16" s="619"/>
      <c r="P16" s="619"/>
      <c r="Q16" s="620"/>
      <c r="R16" s="621">
        <v>947019</v>
      </c>
      <c r="S16" s="622"/>
      <c r="T16" s="622"/>
      <c r="U16" s="622"/>
      <c r="V16" s="622"/>
      <c r="W16" s="622"/>
      <c r="X16" s="622"/>
      <c r="Y16" s="623"/>
      <c r="Z16" s="659">
        <v>0.6</v>
      </c>
      <c r="AA16" s="659"/>
      <c r="AB16" s="659"/>
      <c r="AC16" s="659"/>
      <c r="AD16" s="660">
        <v>947019</v>
      </c>
      <c r="AE16" s="660"/>
      <c r="AF16" s="660"/>
      <c r="AG16" s="660"/>
      <c r="AH16" s="660"/>
      <c r="AI16" s="660"/>
      <c r="AJ16" s="660"/>
      <c r="AK16" s="660"/>
      <c r="AL16" s="624">
        <v>1.1000000000000001</v>
      </c>
      <c r="AM16" s="625"/>
      <c r="AN16" s="625"/>
      <c r="AO16" s="661"/>
      <c r="AP16" s="618" t="s">
        <v>252</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253</v>
      </c>
      <c r="CE16" s="619"/>
      <c r="CF16" s="619"/>
      <c r="CG16" s="619"/>
      <c r="CH16" s="619"/>
      <c r="CI16" s="619"/>
      <c r="CJ16" s="619"/>
      <c r="CK16" s="619"/>
      <c r="CL16" s="619"/>
      <c r="CM16" s="619"/>
      <c r="CN16" s="619"/>
      <c r="CO16" s="619"/>
      <c r="CP16" s="619"/>
      <c r="CQ16" s="620"/>
      <c r="CR16" s="621">
        <v>150</v>
      </c>
      <c r="CS16" s="622"/>
      <c r="CT16" s="622"/>
      <c r="CU16" s="622"/>
      <c r="CV16" s="622"/>
      <c r="CW16" s="622"/>
      <c r="CX16" s="622"/>
      <c r="CY16" s="623"/>
      <c r="CZ16" s="659">
        <v>0</v>
      </c>
      <c r="DA16" s="659"/>
      <c r="DB16" s="659"/>
      <c r="DC16" s="659"/>
      <c r="DD16" s="627" t="s">
        <v>122</v>
      </c>
      <c r="DE16" s="622"/>
      <c r="DF16" s="622"/>
      <c r="DG16" s="622"/>
      <c r="DH16" s="622"/>
      <c r="DI16" s="622"/>
      <c r="DJ16" s="622"/>
      <c r="DK16" s="622"/>
      <c r="DL16" s="622"/>
      <c r="DM16" s="622"/>
      <c r="DN16" s="622"/>
      <c r="DO16" s="622"/>
      <c r="DP16" s="623"/>
      <c r="DQ16" s="627">
        <v>150</v>
      </c>
      <c r="DR16" s="622"/>
      <c r="DS16" s="622"/>
      <c r="DT16" s="622"/>
      <c r="DU16" s="622"/>
      <c r="DV16" s="622"/>
      <c r="DW16" s="622"/>
      <c r="DX16" s="622"/>
      <c r="DY16" s="622"/>
      <c r="DZ16" s="622"/>
      <c r="EA16" s="622"/>
      <c r="EB16" s="622"/>
      <c r="EC16" s="658"/>
    </row>
    <row r="17" spans="2:133" ht="11.25" customHeight="1" x14ac:dyDescent="0.2">
      <c r="B17" s="618" t="s">
        <v>254</v>
      </c>
      <c r="C17" s="619"/>
      <c r="D17" s="619"/>
      <c r="E17" s="619"/>
      <c r="F17" s="619"/>
      <c r="G17" s="619"/>
      <c r="H17" s="619"/>
      <c r="I17" s="619"/>
      <c r="J17" s="619"/>
      <c r="K17" s="619"/>
      <c r="L17" s="619"/>
      <c r="M17" s="619"/>
      <c r="N17" s="619"/>
      <c r="O17" s="619"/>
      <c r="P17" s="619"/>
      <c r="Q17" s="620"/>
      <c r="R17" s="621">
        <v>2153916</v>
      </c>
      <c r="S17" s="622"/>
      <c r="T17" s="622"/>
      <c r="U17" s="622"/>
      <c r="V17" s="622"/>
      <c r="W17" s="622"/>
      <c r="X17" s="622"/>
      <c r="Y17" s="623"/>
      <c r="Z17" s="659">
        <v>1.3</v>
      </c>
      <c r="AA17" s="659"/>
      <c r="AB17" s="659"/>
      <c r="AC17" s="659"/>
      <c r="AD17" s="660">
        <v>2153916</v>
      </c>
      <c r="AE17" s="660"/>
      <c r="AF17" s="660"/>
      <c r="AG17" s="660"/>
      <c r="AH17" s="660"/>
      <c r="AI17" s="660"/>
      <c r="AJ17" s="660"/>
      <c r="AK17" s="660"/>
      <c r="AL17" s="624">
        <v>2.5</v>
      </c>
      <c r="AM17" s="625"/>
      <c r="AN17" s="625"/>
      <c r="AO17" s="661"/>
      <c r="AP17" s="618" t="s">
        <v>255</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256</v>
      </c>
      <c r="CE17" s="619"/>
      <c r="CF17" s="619"/>
      <c r="CG17" s="619"/>
      <c r="CH17" s="619"/>
      <c r="CI17" s="619"/>
      <c r="CJ17" s="619"/>
      <c r="CK17" s="619"/>
      <c r="CL17" s="619"/>
      <c r="CM17" s="619"/>
      <c r="CN17" s="619"/>
      <c r="CO17" s="619"/>
      <c r="CP17" s="619"/>
      <c r="CQ17" s="620"/>
      <c r="CR17" s="621">
        <v>11567663</v>
      </c>
      <c r="CS17" s="622"/>
      <c r="CT17" s="622"/>
      <c r="CU17" s="622"/>
      <c r="CV17" s="622"/>
      <c r="CW17" s="622"/>
      <c r="CX17" s="622"/>
      <c r="CY17" s="623"/>
      <c r="CZ17" s="659">
        <v>7</v>
      </c>
      <c r="DA17" s="659"/>
      <c r="DB17" s="659"/>
      <c r="DC17" s="659"/>
      <c r="DD17" s="627" t="s">
        <v>122</v>
      </c>
      <c r="DE17" s="622"/>
      <c r="DF17" s="622"/>
      <c r="DG17" s="622"/>
      <c r="DH17" s="622"/>
      <c r="DI17" s="622"/>
      <c r="DJ17" s="622"/>
      <c r="DK17" s="622"/>
      <c r="DL17" s="622"/>
      <c r="DM17" s="622"/>
      <c r="DN17" s="622"/>
      <c r="DO17" s="622"/>
      <c r="DP17" s="623"/>
      <c r="DQ17" s="627">
        <v>11325325</v>
      </c>
      <c r="DR17" s="622"/>
      <c r="DS17" s="622"/>
      <c r="DT17" s="622"/>
      <c r="DU17" s="622"/>
      <c r="DV17" s="622"/>
      <c r="DW17" s="622"/>
      <c r="DX17" s="622"/>
      <c r="DY17" s="622"/>
      <c r="DZ17" s="622"/>
      <c r="EA17" s="622"/>
      <c r="EB17" s="622"/>
      <c r="EC17" s="658"/>
    </row>
    <row r="18" spans="2:133" ht="11.25" customHeight="1" x14ac:dyDescent="0.2">
      <c r="B18" s="618" t="s">
        <v>257</v>
      </c>
      <c r="C18" s="619"/>
      <c r="D18" s="619"/>
      <c r="E18" s="619"/>
      <c r="F18" s="619"/>
      <c r="G18" s="619"/>
      <c r="H18" s="619"/>
      <c r="I18" s="619"/>
      <c r="J18" s="619"/>
      <c r="K18" s="619"/>
      <c r="L18" s="619"/>
      <c r="M18" s="619"/>
      <c r="N18" s="619"/>
      <c r="O18" s="619"/>
      <c r="P18" s="619"/>
      <c r="Q18" s="620"/>
      <c r="R18" s="621">
        <v>381932</v>
      </c>
      <c r="S18" s="622"/>
      <c r="T18" s="622"/>
      <c r="U18" s="622"/>
      <c r="V18" s="622"/>
      <c r="W18" s="622"/>
      <c r="X18" s="622"/>
      <c r="Y18" s="623"/>
      <c r="Z18" s="659">
        <v>0.2</v>
      </c>
      <c r="AA18" s="659"/>
      <c r="AB18" s="659"/>
      <c r="AC18" s="659"/>
      <c r="AD18" s="660">
        <v>381932</v>
      </c>
      <c r="AE18" s="660"/>
      <c r="AF18" s="660"/>
      <c r="AG18" s="660"/>
      <c r="AH18" s="660"/>
      <c r="AI18" s="660"/>
      <c r="AJ18" s="660"/>
      <c r="AK18" s="660"/>
      <c r="AL18" s="624">
        <v>0.4</v>
      </c>
      <c r="AM18" s="625"/>
      <c r="AN18" s="625"/>
      <c r="AO18" s="661"/>
      <c r="AP18" s="618" t="s">
        <v>258</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259</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260</v>
      </c>
      <c r="C19" s="619"/>
      <c r="D19" s="619"/>
      <c r="E19" s="619"/>
      <c r="F19" s="619"/>
      <c r="G19" s="619"/>
      <c r="H19" s="619"/>
      <c r="I19" s="619"/>
      <c r="J19" s="619"/>
      <c r="K19" s="619"/>
      <c r="L19" s="619"/>
      <c r="M19" s="619"/>
      <c r="N19" s="619"/>
      <c r="O19" s="619"/>
      <c r="P19" s="619"/>
      <c r="Q19" s="620"/>
      <c r="R19" s="621">
        <v>1751487</v>
      </c>
      <c r="S19" s="622"/>
      <c r="T19" s="622"/>
      <c r="U19" s="622"/>
      <c r="V19" s="622"/>
      <c r="W19" s="622"/>
      <c r="X19" s="622"/>
      <c r="Y19" s="623"/>
      <c r="Z19" s="659">
        <v>1</v>
      </c>
      <c r="AA19" s="659"/>
      <c r="AB19" s="659"/>
      <c r="AC19" s="659"/>
      <c r="AD19" s="660">
        <v>1751487</v>
      </c>
      <c r="AE19" s="660"/>
      <c r="AF19" s="660"/>
      <c r="AG19" s="660"/>
      <c r="AH19" s="660"/>
      <c r="AI19" s="660"/>
      <c r="AJ19" s="660"/>
      <c r="AK19" s="660"/>
      <c r="AL19" s="624">
        <v>2</v>
      </c>
      <c r="AM19" s="625"/>
      <c r="AN19" s="625"/>
      <c r="AO19" s="661"/>
      <c r="AP19" s="618" t="s">
        <v>261</v>
      </c>
      <c r="AQ19" s="619"/>
      <c r="AR19" s="619"/>
      <c r="AS19" s="619"/>
      <c r="AT19" s="619"/>
      <c r="AU19" s="619"/>
      <c r="AV19" s="619"/>
      <c r="AW19" s="619"/>
      <c r="AX19" s="619"/>
      <c r="AY19" s="619"/>
      <c r="AZ19" s="619"/>
      <c r="BA19" s="619"/>
      <c r="BB19" s="619"/>
      <c r="BC19" s="619"/>
      <c r="BD19" s="619"/>
      <c r="BE19" s="619"/>
      <c r="BF19" s="620"/>
      <c r="BG19" s="621">
        <v>6392897</v>
      </c>
      <c r="BH19" s="622"/>
      <c r="BI19" s="622"/>
      <c r="BJ19" s="622"/>
      <c r="BK19" s="622"/>
      <c r="BL19" s="622"/>
      <c r="BM19" s="622"/>
      <c r="BN19" s="623"/>
      <c r="BO19" s="659">
        <v>11.1</v>
      </c>
      <c r="BP19" s="659"/>
      <c r="BQ19" s="659"/>
      <c r="BR19" s="659"/>
      <c r="BS19" s="660" t="s">
        <v>122</v>
      </c>
      <c r="BT19" s="660"/>
      <c r="BU19" s="660"/>
      <c r="BV19" s="660"/>
      <c r="BW19" s="660"/>
      <c r="BX19" s="660"/>
      <c r="BY19" s="660"/>
      <c r="BZ19" s="660"/>
      <c r="CA19" s="660"/>
      <c r="CB19" s="700"/>
      <c r="CD19" s="618" t="s">
        <v>262</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263</v>
      </c>
      <c r="C20" s="689"/>
      <c r="D20" s="689"/>
      <c r="E20" s="689"/>
      <c r="F20" s="689"/>
      <c r="G20" s="689"/>
      <c r="H20" s="689"/>
      <c r="I20" s="689"/>
      <c r="J20" s="689"/>
      <c r="K20" s="689"/>
      <c r="L20" s="689"/>
      <c r="M20" s="689"/>
      <c r="N20" s="689"/>
      <c r="O20" s="689"/>
      <c r="P20" s="689"/>
      <c r="Q20" s="690"/>
      <c r="R20" s="621">
        <v>20497</v>
      </c>
      <c r="S20" s="622"/>
      <c r="T20" s="622"/>
      <c r="U20" s="622"/>
      <c r="V20" s="622"/>
      <c r="W20" s="622"/>
      <c r="X20" s="622"/>
      <c r="Y20" s="623"/>
      <c r="Z20" s="659">
        <v>0</v>
      </c>
      <c r="AA20" s="659"/>
      <c r="AB20" s="659"/>
      <c r="AC20" s="659"/>
      <c r="AD20" s="660">
        <v>20497</v>
      </c>
      <c r="AE20" s="660"/>
      <c r="AF20" s="660"/>
      <c r="AG20" s="660"/>
      <c r="AH20" s="660"/>
      <c r="AI20" s="660"/>
      <c r="AJ20" s="660"/>
      <c r="AK20" s="660"/>
      <c r="AL20" s="624">
        <v>0</v>
      </c>
      <c r="AM20" s="625"/>
      <c r="AN20" s="625"/>
      <c r="AO20" s="661"/>
      <c r="AP20" s="618" t="s">
        <v>264</v>
      </c>
      <c r="AQ20" s="619"/>
      <c r="AR20" s="619"/>
      <c r="AS20" s="619"/>
      <c r="AT20" s="619"/>
      <c r="AU20" s="619"/>
      <c r="AV20" s="619"/>
      <c r="AW20" s="619"/>
      <c r="AX20" s="619"/>
      <c r="AY20" s="619"/>
      <c r="AZ20" s="619"/>
      <c r="BA20" s="619"/>
      <c r="BB20" s="619"/>
      <c r="BC20" s="619"/>
      <c r="BD20" s="619"/>
      <c r="BE20" s="619"/>
      <c r="BF20" s="620"/>
      <c r="BG20" s="621">
        <v>6392897</v>
      </c>
      <c r="BH20" s="622"/>
      <c r="BI20" s="622"/>
      <c r="BJ20" s="622"/>
      <c r="BK20" s="622"/>
      <c r="BL20" s="622"/>
      <c r="BM20" s="622"/>
      <c r="BN20" s="623"/>
      <c r="BO20" s="659">
        <v>11.1</v>
      </c>
      <c r="BP20" s="659"/>
      <c r="BQ20" s="659"/>
      <c r="BR20" s="659"/>
      <c r="BS20" s="660" t="s">
        <v>122</v>
      </c>
      <c r="BT20" s="660"/>
      <c r="BU20" s="660"/>
      <c r="BV20" s="660"/>
      <c r="BW20" s="660"/>
      <c r="BX20" s="660"/>
      <c r="BY20" s="660"/>
      <c r="BZ20" s="660"/>
      <c r="CA20" s="660"/>
      <c r="CB20" s="700"/>
      <c r="CD20" s="618" t="s">
        <v>265</v>
      </c>
      <c r="CE20" s="619"/>
      <c r="CF20" s="619"/>
      <c r="CG20" s="619"/>
      <c r="CH20" s="619"/>
      <c r="CI20" s="619"/>
      <c r="CJ20" s="619"/>
      <c r="CK20" s="619"/>
      <c r="CL20" s="619"/>
      <c r="CM20" s="619"/>
      <c r="CN20" s="619"/>
      <c r="CO20" s="619"/>
      <c r="CP20" s="619"/>
      <c r="CQ20" s="620"/>
      <c r="CR20" s="621">
        <v>164457194</v>
      </c>
      <c r="CS20" s="622"/>
      <c r="CT20" s="622"/>
      <c r="CU20" s="622"/>
      <c r="CV20" s="622"/>
      <c r="CW20" s="622"/>
      <c r="CX20" s="622"/>
      <c r="CY20" s="623"/>
      <c r="CZ20" s="659">
        <v>100</v>
      </c>
      <c r="DA20" s="659"/>
      <c r="DB20" s="659"/>
      <c r="DC20" s="659"/>
      <c r="DD20" s="627">
        <v>13657290</v>
      </c>
      <c r="DE20" s="622"/>
      <c r="DF20" s="622"/>
      <c r="DG20" s="622"/>
      <c r="DH20" s="622"/>
      <c r="DI20" s="622"/>
      <c r="DJ20" s="622"/>
      <c r="DK20" s="622"/>
      <c r="DL20" s="622"/>
      <c r="DM20" s="622"/>
      <c r="DN20" s="622"/>
      <c r="DO20" s="622"/>
      <c r="DP20" s="623"/>
      <c r="DQ20" s="627">
        <v>101645413</v>
      </c>
      <c r="DR20" s="622"/>
      <c r="DS20" s="622"/>
      <c r="DT20" s="622"/>
      <c r="DU20" s="622"/>
      <c r="DV20" s="622"/>
      <c r="DW20" s="622"/>
      <c r="DX20" s="622"/>
      <c r="DY20" s="622"/>
      <c r="DZ20" s="622"/>
      <c r="EA20" s="622"/>
      <c r="EB20" s="622"/>
      <c r="EC20" s="658"/>
    </row>
    <row r="21" spans="2:133" ht="11.25" customHeight="1" x14ac:dyDescent="0.2">
      <c r="B21" s="618" t="s">
        <v>266</v>
      </c>
      <c r="C21" s="619"/>
      <c r="D21" s="619"/>
      <c r="E21" s="619"/>
      <c r="F21" s="619"/>
      <c r="G21" s="619"/>
      <c r="H21" s="619"/>
      <c r="I21" s="619"/>
      <c r="J21" s="619"/>
      <c r="K21" s="619"/>
      <c r="L21" s="619"/>
      <c r="M21" s="619"/>
      <c r="N21" s="619"/>
      <c r="O21" s="619"/>
      <c r="P21" s="619"/>
      <c r="Q21" s="620"/>
      <c r="R21" s="621">
        <v>18998027</v>
      </c>
      <c r="S21" s="622"/>
      <c r="T21" s="622"/>
      <c r="U21" s="622"/>
      <c r="V21" s="622"/>
      <c r="W21" s="622"/>
      <c r="X21" s="622"/>
      <c r="Y21" s="623"/>
      <c r="Z21" s="659">
        <v>11.4</v>
      </c>
      <c r="AA21" s="659"/>
      <c r="AB21" s="659"/>
      <c r="AC21" s="659"/>
      <c r="AD21" s="660">
        <v>18507490</v>
      </c>
      <c r="AE21" s="660"/>
      <c r="AF21" s="660"/>
      <c r="AG21" s="660"/>
      <c r="AH21" s="660"/>
      <c r="AI21" s="660"/>
      <c r="AJ21" s="660"/>
      <c r="AK21" s="660"/>
      <c r="AL21" s="624">
        <v>21.3</v>
      </c>
      <c r="AM21" s="625"/>
      <c r="AN21" s="625"/>
      <c r="AO21" s="661"/>
      <c r="AP21" s="618" t="s">
        <v>267</v>
      </c>
      <c r="AQ21" s="698"/>
      <c r="AR21" s="698"/>
      <c r="AS21" s="698"/>
      <c r="AT21" s="698"/>
      <c r="AU21" s="698"/>
      <c r="AV21" s="698"/>
      <c r="AW21" s="698"/>
      <c r="AX21" s="698"/>
      <c r="AY21" s="698"/>
      <c r="AZ21" s="698"/>
      <c r="BA21" s="698"/>
      <c r="BB21" s="698"/>
      <c r="BC21" s="698"/>
      <c r="BD21" s="698"/>
      <c r="BE21" s="698"/>
      <c r="BF21" s="699"/>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268</v>
      </c>
      <c r="C22" s="619"/>
      <c r="D22" s="619"/>
      <c r="E22" s="619"/>
      <c r="F22" s="619"/>
      <c r="G22" s="619"/>
      <c r="H22" s="619"/>
      <c r="I22" s="619"/>
      <c r="J22" s="619"/>
      <c r="K22" s="619"/>
      <c r="L22" s="619"/>
      <c r="M22" s="619"/>
      <c r="N22" s="619"/>
      <c r="O22" s="619"/>
      <c r="P22" s="619"/>
      <c r="Q22" s="620"/>
      <c r="R22" s="621">
        <v>18507490</v>
      </c>
      <c r="S22" s="622"/>
      <c r="T22" s="622"/>
      <c r="U22" s="622"/>
      <c r="V22" s="622"/>
      <c r="W22" s="622"/>
      <c r="X22" s="622"/>
      <c r="Y22" s="623"/>
      <c r="Z22" s="659">
        <v>11.1</v>
      </c>
      <c r="AA22" s="659"/>
      <c r="AB22" s="659"/>
      <c r="AC22" s="659"/>
      <c r="AD22" s="660">
        <v>18507490</v>
      </c>
      <c r="AE22" s="660"/>
      <c r="AF22" s="660"/>
      <c r="AG22" s="660"/>
      <c r="AH22" s="660"/>
      <c r="AI22" s="660"/>
      <c r="AJ22" s="660"/>
      <c r="AK22" s="660"/>
      <c r="AL22" s="624">
        <v>21.3</v>
      </c>
      <c r="AM22" s="625"/>
      <c r="AN22" s="625"/>
      <c r="AO22" s="661"/>
      <c r="AP22" s="618" t="s">
        <v>269</v>
      </c>
      <c r="AQ22" s="698"/>
      <c r="AR22" s="698"/>
      <c r="AS22" s="698"/>
      <c r="AT22" s="698"/>
      <c r="AU22" s="698"/>
      <c r="AV22" s="698"/>
      <c r="AW22" s="698"/>
      <c r="AX22" s="698"/>
      <c r="AY22" s="698"/>
      <c r="AZ22" s="698"/>
      <c r="BA22" s="698"/>
      <c r="BB22" s="698"/>
      <c r="BC22" s="698"/>
      <c r="BD22" s="698"/>
      <c r="BE22" s="698"/>
      <c r="BF22" s="699"/>
      <c r="BG22" s="621">
        <v>1508240</v>
      </c>
      <c r="BH22" s="622"/>
      <c r="BI22" s="622"/>
      <c r="BJ22" s="622"/>
      <c r="BK22" s="622"/>
      <c r="BL22" s="622"/>
      <c r="BM22" s="622"/>
      <c r="BN22" s="623"/>
      <c r="BO22" s="659">
        <v>2.6</v>
      </c>
      <c r="BP22" s="659"/>
      <c r="BQ22" s="659"/>
      <c r="BR22" s="659"/>
      <c r="BS22" s="660" t="s">
        <v>122</v>
      </c>
      <c r="BT22" s="660"/>
      <c r="BU22" s="660"/>
      <c r="BV22" s="660"/>
      <c r="BW22" s="660"/>
      <c r="BX22" s="660"/>
      <c r="BY22" s="660"/>
      <c r="BZ22" s="660"/>
      <c r="CA22" s="660"/>
      <c r="CB22" s="700"/>
      <c r="CD22" s="673" t="s">
        <v>270</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271</v>
      </c>
      <c r="C23" s="619"/>
      <c r="D23" s="619"/>
      <c r="E23" s="619"/>
      <c r="F23" s="619"/>
      <c r="G23" s="619"/>
      <c r="H23" s="619"/>
      <c r="I23" s="619"/>
      <c r="J23" s="619"/>
      <c r="K23" s="619"/>
      <c r="L23" s="619"/>
      <c r="M23" s="619"/>
      <c r="N23" s="619"/>
      <c r="O23" s="619"/>
      <c r="P23" s="619"/>
      <c r="Q23" s="620"/>
      <c r="R23" s="621">
        <v>490537</v>
      </c>
      <c r="S23" s="622"/>
      <c r="T23" s="622"/>
      <c r="U23" s="622"/>
      <c r="V23" s="622"/>
      <c r="W23" s="622"/>
      <c r="X23" s="622"/>
      <c r="Y23" s="623"/>
      <c r="Z23" s="659">
        <v>0.3</v>
      </c>
      <c r="AA23" s="659"/>
      <c r="AB23" s="659"/>
      <c r="AC23" s="659"/>
      <c r="AD23" s="660" t="s">
        <v>122</v>
      </c>
      <c r="AE23" s="660"/>
      <c r="AF23" s="660"/>
      <c r="AG23" s="660"/>
      <c r="AH23" s="660"/>
      <c r="AI23" s="660"/>
      <c r="AJ23" s="660"/>
      <c r="AK23" s="660"/>
      <c r="AL23" s="624" t="s">
        <v>122</v>
      </c>
      <c r="AM23" s="625"/>
      <c r="AN23" s="625"/>
      <c r="AO23" s="661"/>
      <c r="AP23" s="618" t="s">
        <v>272</v>
      </c>
      <c r="AQ23" s="698"/>
      <c r="AR23" s="698"/>
      <c r="AS23" s="698"/>
      <c r="AT23" s="698"/>
      <c r="AU23" s="698"/>
      <c r="AV23" s="698"/>
      <c r="AW23" s="698"/>
      <c r="AX23" s="698"/>
      <c r="AY23" s="698"/>
      <c r="AZ23" s="698"/>
      <c r="BA23" s="698"/>
      <c r="BB23" s="698"/>
      <c r="BC23" s="698"/>
      <c r="BD23" s="698"/>
      <c r="BE23" s="698"/>
      <c r="BF23" s="699"/>
      <c r="BG23" s="621">
        <v>4884657</v>
      </c>
      <c r="BH23" s="622"/>
      <c r="BI23" s="622"/>
      <c r="BJ23" s="622"/>
      <c r="BK23" s="622"/>
      <c r="BL23" s="622"/>
      <c r="BM23" s="622"/>
      <c r="BN23" s="623"/>
      <c r="BO23" s="659">
        <v>8.5</v>
      </c>
      <c r="BP23" s="659"/>
      <c r="BQ23" s="659"/>
      <c r="BR23" s="659"/>
      <c r="BS23" s="660" t="s">
        <v>122</v>
      </c>
      <c r="BT23" s="660"/>
      <c r="BU23" s="660"/>
      <c r="BV23" s="660"/>
      <c r="BW23" s="660"/>
      <c r="BX23" s="660"/>
      <c r="BY23" s="660"/>
      <c r="BZ23" s="660"/>
      <c r="CA23" s="660"/>
      <c r="CB23" s="700"/>
      <c r="CD23" s="673" t="s">
        <v>212</v>
      </c>
      <c r="CE23" s="674"/>
      <c r="CF23" s="674"/>
      <c r="CG23" s="674"/>
      <c r="CH23" s="674"/>
      <c r="CI23" s="674"/>
      <c r="CJ23" s="674"/>
      <c r="CK23" s="674"/>
      <c r="CL23" s="674"/>
      <c r="CM23" s="674"/>
      <c r="CN23" s="674"/>
      <c r="CO23" s="674"/>
      <c r="CP23" s="674"/>
      <c r="CQ23" s="675"/>
      <c r="CR23" s="673" t="s">
        <v>273</v>
      </c>
      <c r="CS23" s="674"/>
      <c r="CT23" s="674"/>
      <c r="CU23" s="674"/>
      <c r="CV23" s="674"/>
      <c r="CW23" s="674"/>
      <c r="CX23" s="674"/>
      <c r="CY23" s="675"/>
      <c r="CZ23" s="673" t="s">
        <v>274</v>
      </c>
      <c r="DA23" s="674"/>
      <c r="DB23" s="674"/>
      <c r="DC23" s="675"/>
      <c r="DD23" s="673" t="s">
        <v>275</v>
      </c>
      <c r="DE23" s="674"/>
      <c r="DF23" s="674"/>
      <c r="DG23" s="674"/>
      <c r="DH23" s="674"/>
      <c r="DI23" s="674"/>
      <c r="DJ23" s="674"/>
      <c r="DK23" s="675"/>
      <c r="DL23" s="711" t="s">
        <v>276</v>
      </c>
      <c r="DM23" s="712"/>
      <c r="DN23" s="712"/>
      <c r="DO23" s="712"/>
      <c r="DP23" s="712"/>
      <c r="DQ23" s="712"/>
      <c r="DR23" s="712"/>
      <c r="DS23" s="712"/>
      <c r="DT23" s="712"/>
      <c r="DU23" s="712"/>
      <c r="DV23" s="713"/>
      <c r="DW23" s="673" t="s">
        <v>277</v>
      </c>
      <c r="DX23" s="674"/>
      <c r="DY23" s="674"/>
      <c r="DZ23" s="674"/>
      <c r="EA23" s="674"/>
      <c r="EB23" s="674"/>
      <c r="EC23" s="675"/>
    </row>
    <row r="24" spans="2:133" ht="11.25" customHeight="1" x14ac:dyDescent="0.2">
      <c r="B24" s="618" t="s">
        <v>278</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279</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280</v>
      </c>
      <c r="CE24" s="680"/>
      <c r="CF24" s="680"/>
      <c r="CG24" s="680"/>
      <c r="CH24" s="680"/>
      <c r="CI24" s="680"/>
      <c r="CJ24" s="680"/>
      <c r="CK24" s="680"/>
      <c r="CL24" s="680"/>
      <c r="CM24" s="680"/>
      <c r="CN24" s="680"/>
      <c r="CO24" s="680"/>
      <c r="CP24" s="680"/>
      <c r="CQ24" s="681"/>
      <c r="CR24" s="676">
        <v>92106341</v>
      </c>
      <c r="CS24" s="677"/>
      <c r="CT24" s="677"/>
      <c r="CU24" s="677"/>
      <c r="CV24" s="677"/>
      <c r="CW24" s="677"/>
      <c r="CX24" s="677"/>
      <c r="CY24" s="702"/>
      <c r="CZ24" s="703">
        <v>56</v>
      </c>
      <c r="DA24" s="685"/>
      <c r="DB24" s="685"/>
      <c r="DC24" s="705"/>
      <c r="DD24" s="701">
        <v>53271260</v>
      </c>
      <c r="DE24" s="677"/>
      <c r="DF24" s="677"/>
      <c r="DG24" s="677"/>
      <c r="DH24" s="677"/>
      <c r="DI24" s="677"/>
      <c r="DJ24" s="677"/>
      <c r="DK24" s="702"/>
      <c r="DL24" s="701">
        <v>47939595</v>
      </c>
      <c r="DM24" s="677"/>
      <c r="DN24" s="677"/>
      <c r="DO24" s="677"/>
      <c r="DP24" s="677"/>
      <c r="DQ24" s="677"/>
      <c r="DR24" s="677"/>
      <c r="DS24" s="677"/>
      <c r="DT24" s="677"/>
      <c r="DU24" s="677"/>
      <c r="DV24" s="702"/>
      <c r="DW24" s="703">
        <v>54.6</v>
      </c>
      <c r="DX24" s="685"/>
      <c r="DY24" s="685"/>
      <c r="DZ24" s="685"/>
      <c r="EA24" s="685"/>
      <c r="EB24" s="685"/>
      <c r="EC24" s="704"/>
    </row>
    <row r="25" spans="2:133" ht="11.25" customHeight="1" x14ac:dyDescent="0.2">
      <c r="B25" s="618" t="s">
        <v>281</v>
      </c>
      <c r="C25" s="619"/>
      <c r="D25" s="619"/>
      <c r="E25" s="619"/>
      <c r="F25" s="619"/>
      <c r="G25" s="619"/>
      <c r="H25" s="619"/>
      <c r="I25" s="619"/>
      <c r="J25" s="619"/>
      <c r="K25" s="619"/>
      <c r="L25" s="619"/>
      <c r="M25" s="619"/>
      <c r="N25" s="619"/>
      <c r="O25" s="619"/>
      <c r="P25" s="619"/>
      <c r="Q25" s="620"/>
      <c r="R25" s="621">
        <v>91776677</v>
      </c>
      <c r="S25" s="622"/>
      <c r="T25" s="622"/>
      <c r="U25" s="622"/>
      <c r="V25" s="622"/>
      <c r="W25" s="622"/>
      <c r="X25" s="622"/>
      <c r="Y25" s="623"/>
      <c r="Z25" s="659">
        <v>55</v>
      </c>
      <c r="AA25" s="659"/>
      <c r="AB25" s="659"/>
      <c r="AC25" s="659"/>
      <c r="AD25" s="660">
        <v>86401483</v>
      </c>
      <c r="AE25" s="660"/>
      <c r="AF25" s="660"/>
      <c r="AG25" s="660"/>
      <c r="AH25" s="660"/>
      <c r="AI25" s="660"/>
      <c r="AJ25" s="660"/>
      <c r="AK25" s="660"/>
      <c r="AL25" s="624">
        <v>99.2</v>
      </c>
      <c r="AM25" s="625"/>
      <c r="AN25" s="625"/>
      <c r="AO25" s="661"/>
      <c r="AP25" s="618" t="s">
        <v>282</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283</v>
      </c>
      <c r="CE25" s="619"/>
      <c r="CF25" s="619"/>
      <c r="CG25" s="619"/>
      <c r="CH25" s="619"/>
      <c r="CI25" s="619"/>
      <c r="CJ25" s="619"/>
      <c r="CK25" s="619"/>
      <c r="CL25" s="619"/>
      <c r="CM25" s="619"/>
      <c r="CN25" s="619"/>
      <c r="CO25" s="619"/>
      <c r="CP25" s="619"/>
      <c r="CQ25" s="620"/>
      <c r="CR25" s="621">
        <v>21887871</v>
      </c>
      <c r="CS25" s="634"/>
      <c r="CT25" s="634"/>
      <c r="CU25" s="634"/>
      <c r="CV25" s="634"/>
      <c r="CW25" s="634"/>
      <c r="CX25" s="634"/>
      <c r="CY25" s="635"/>
      <c r="CZ25" s="624">
        <v>13.3</v>
      </c>
      <c r="DA25" s="636"/>
      <c r="DB25" s="636"/>
      <c r="DC25" s="637"/>
      <c r="DD25" s="627">
        <v>20203500</v>
      </c>
      <c r="DE25" s="634"/>
      <c r="DF25" s="634"/>
      <c r="DG25" s="634"/>
      <c r="DH25" s="634"/>
      <c r="DI25" s="634"/>
      <c r="DJ25" s="634"/>
      <c r="DK25" s="635"/>
      <c r="DL25" s="627">
        <v>19823036</v>
      </c>
      <c r="DM25" s="634"/>
      <c r="DN25" s="634"/>
      <c r="DO25" s="634"/>
      <c r="DP25" s="634"/>
      <c r="DQ25" s="634"/>
      <c r="DR25" s="634"/>
      <c r="DS25" s="634"/>
      <c r="DT25" s="634"/>
      <c r="DU25" s="634"/>
      <c r="DV25" s="635"/>
      <c r="DW25" s="624">
        <v>22.6</v>
      </c>
      <c r="DX25" s="636"/>
      <c r="DY25" s="636"/>
      <c r="DZ25" s="636"/>
      <c r="EA25" s="636"/>
      <c r="EB25" s="636"/>
      <c r="EC25" s="648"/>
    </row>
    <row r="26" spans="2:133" ht="11.25" customHeight="1" x14ac:dyDescent="0.2">
      <c r="B26" s="618" t="s">
        <v>284</v>
      </c>
      <c r="C26" s="619"/>
      <c r="D26" s="619"/>
      <c r="E26" s="619"/>
      <c r="F26" s="619"/>
      <c r="G26" s="619"/>
      <c r="H26" s="619"/>
      <c r="I26" s="619"/>
      <c r="J26" s="619"/>
      <c r="K26" s="619"/>
      <c r="L26" s="619"/>
      <c r="M26" s="619"/>
      <c r="N26" s="619"/>
      <c r="O26" s="619"/>
      <c r="P26" s="619"/>
      <c r="Q26" s="620"/>
      <c r="R26" s="621">
        <v>43940</v>
      </c>
      <c r="S26" s="622"/>
      <c r="T26" s="622"/>
      <c r="U26" s="622"/>
      <c r="V26" s="622"/>
      <c r="W26" s="622"/>
      <c r="X26" s="622"/>
      <c r="Y26" s="623"/>
      <c r="Z26" s="659">
        <v>0</v>
      </c>
      <c r="AA26" s="659"/>
      <c r="AB26" s="659"/>
      <c r="AC26" s="659"/>
      <c r="AD26" s="660">
        <v>43940</v>
      </c>
      <c r="AE26" s="660"/>
      <c r="AF26" s="660"/>
      <c r="AG26" s="660"/>
      <c r="AH26" s="660"/>
      <c r="AI26" s="660"/>
      <c r="AJ26" s="660"/>
      <c r="AK26" s="660"/>
      <c r="AL26" s="624">
        <v>0.1</v>
      </c>
      <c r="AM26" s="625"/>
      <c r="AN26" s="625"/>
      <c r="AO26" s="661"/>
      <c r="AP26" s="618" t="s">
        <v>285</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286</v>
      </c>
      <c r="CE26" s="619"/>
      <c r="CF26" s="619"/>
      <c r="CG26" s="619"/>
      <c r="CH26" s="619"/>
      <c r="CI26" s="619"/>
      <c r="CJ26" s="619"/>
      <c r="CK26" s="619"/>
      <c r="CL26" s="619"/>
      <c r="CM26" s="619"/>
      <c r="CN26" s="619"/>
      <c r="CO26" s="619"/>
      <c r="CP26" s="619"/>
      <c r="CQ26" s="620"/>
      <c r="CR26" s="621">
        <v>13514947</v>
      </c>
      <c r="CS26" s="622"/>
      <c r="CT26" s="622"/>
      <c r="CU26" s="622"/>
      <c r="CV26" s="622"/>
      <c r="CW26" s="622"/>
      <c r="CX26" s="622"/>
      <c r="CY26" s="623"/>
      <c r="CZ26" s="624">
        <v>8.1999999999999993</v>
      </c>
      <c r="DA26" s="636"/>
      <c r="DB26" s="636"/>
      <c r="DC26" s="637"/>
      <c r="DD26" s="627">
        <v>12443985</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287</v>
      </c>
      <c r="C27" s="619"/>
      <c r="D27" s="619"/>
      <c r="E27" s="619"/>
      <c r="F27" s="619"/>
      <c r="G27" s="619"/>
      <c r="H27" s="619"/>
      <c r="I27" s="619"/>
      <c r="J27" s="619"/>
      <c r="K27" s="619"/>
      <c r="L27" s="619"/>
      <c r="M27" s="619"/>
      <c r="N27" s="619"/>
      <c r="O27" s="619"/>
      <c r="P27" s="619"/>
      <c r="Q27" s="620"/>
      <c r="R27" s="621">
        <v>486839</v>
      </c>
      <c r="S27" s="622"/>
      <c r="T27" s="622"/>
      <c r="U27" s="622"/>
      <c r="V27" s="622"/>
      <c r="W27" s="622"/>
      <c r="X27" s="622"/>
      <c r="Y27" s="623"/>
      <c r="Z27" s="659">
        <v>0.3</v>
      </c>
      <c r="AA27" s="659"/>
      <c r="AB27" s="659"/>
      <c r="AC27" s="659"/>
      <c r="AD27" s="660" t="s">
        <v>122</v>
      </c>
      <c r="AE27" s="660"/>
      <c r="AF27" s="660"/>
      <c r="AG27" s="660"/>
      <c r="AH27" s="660"/>
      <c r="AI27" s="660"/>
      <c r="AJ27" s="660"/>
      <c r="AK27" s="660"/>
      <c r="AL27" s="624" t="s">
        <v>122</v>
      </c>
      <c r="AM27" s="625"/>
      <c r="AN27" s="625"/>
      <c r="AO27" s="661"/>
      <c r="AP27" s="618" t="s">
        <v>288</v>
      </c>
      <c r="AQ27" s="619"/>
      <c r="AR27" s="619"/>
      <c r="AS27" s="619"/>
      <c r="AT27" s="619"/>
      <c r="AU27" s="619"/>
      <c r="AV27" s="619"/>
      <c r="AW27" s="619"/>
      <c r="AX27" s="619"/>
      <c r="AY27" s="619"/>
      <c r="AZ27" s="619"/>
      <c r="BA27" s="619"/>
      <c r="BB27" s="619"/>
      <c r="BC27" s="619"/>
      <c r="BD27" s="619"/>
      <c r="BE27" s="619"/>
      <c r="BF27" s="620"/>
      <c r="BG27" s="621">
        <v>57739787</v>
      </c>
      <c r="BH27" s="622"/>
      <c r="BI27" s="622"/>
      <c r="BJ27" s="622"/>
      <c r="BK27" s="622"/>
      <c r="BL27" s="622"/>
      <c r="BM27" s="622"/>
      <c r="BN27" s="623"/>
      <c r="BO27" s="659">
        <v>100</v>
      </c>
      <c r="BP27" s="659"/>
      <c r="BQ27" s="659"/>
      <c r="BR27" s="659"/>
      <c r="BS27" s="660">
        <v>859195</v>
      </c>
      <c r="BT27" s="660"/>
      <c r="BU27" s="660"/>
      <c r="BV27" s="660"/>
      <c r="BW27" s="660"/>
      <c r="BX27" s="660"/>
      <c r="BY27" s="660"/>
      <c r="BZ27" s="660"/>
      <c r="CA27" s="660"/>
      <c r="CB27" s="700"/>
      <c r="CD27" s="618" t="s">
        <v>289</v>
      </c>
      <c r="CE27" s="619"/>
      <c r="CF27" s="619"/>
      <c r="CG27" s="619"/>
      <c r="CH27" s="619"/>
      <c r="CI27" s="619"/>
      <c r="CJ27" s="619"/>
      <c r="CK27" s="619"/>
      <c r="CL27" s="619"/>
      <c r="CM27" s="619"/>
      <c r="CN27" s="619"/>
      <c r="CO27" s="619"/>
      <c r="CP27" s="619"/>
      <c r="CQ27" s="620"/>
      <c r="CR27" s="621">
        <v>58651584</v>
      </c>
      <c r="CS27" s="634"/>
      <c r="CT27" s="634"/>
      <c r="CU27" s="634"/>
      <c r="CV27" s="634"/>
      <c r="CW27" s="634"/>
      <c r="CX27" s="634"/>
      <c r="CY27" s="635"/>
      <c r="CZ27" s="624">
        <v>35.700000000000003</v>
      </c>
      <c r="DA27" s="636"/>
      <c r="DB27" s="636"/>
      <c r="DC27" s="637"/>
      <c r="DD27" s="627">
        <v>21743212</v>
      </c>
      <c r="DE27" s="634"/>
      <c r="DF27" s="634"/>
      <c r="DG27" s="634"/>
      <c r="DH27" s="634"/>
      <c r="DI27" s="634"/>
      <c r="DJ27" s="634"/>
      <c r="DK27" s="635"/>
      <c r="DL27" s="627">
        <v>17045210</v>
      </c>
      <c r="DM27" s="634"/>
      <c r="DN27" s="634"/>
      <c r="DO27" s="634"/>
      <c r="DP27" s="634"/>
      <c r="DQ27" s="634"/>
      <c r="DR27" s="634"/>
      <c r="DS27" s="634"/>
      <c r="DT27" s="634"/>
      <c r="DU27" s="634"/>
      <c r="DV27" s="635"/>
      <c r="DW27" s="624">
        <v>19.399999999999999</v>
      </c>
      <c r="DX27" s="636"/>
      <c r="DY27" s="636"/>
      <c r="DZ27" s="636"/>
      <c r="EA27" s="636"/>
      <c r="EB27" s="636"/>
      <c r="EC27" s="648"/>
    </row>
    <row r="28" spans="2:133" ht="11.25" customHeight="1" x14ac:dyDescent="0.2">
      <c r="B28" s="618" t="s">
        <v>290</v>
      </c>
      <c r="C28" s="619"/>
      <c r="D28" s="619"/>
      <c r="E28" s="619"/>
      <c r="F28" s="619"/>
      <c r="G28" s="619"/>
      <c r="H28" s="619"/>
      <c r="I28" s="619"/>
      <c r="J28" s="619"/>
      <c r="K28" s="619"/>
      <c r="L28" s="619"/>
      <c r="M28" s="619"/>
      <c r="N28" s="619"/>
      <c r="O28" s="619"/>
      <c r="P28" s="619"/>
      <c r="Q28" s="620"/>
      <c r="R28" s="621">
        <v>1734005</v>
      </c>
      <c r="S28" s="622"/>
      <c r="T28" s="622"/>
      <c r="U28" s="622"/>
      <c r="V28" s="622"/>
      <c r="W28" s="622"/>
      <c r="X28" s="622"/>
      <c r="Y28" s="623"/>
      <c r="Z28" s="659">
        <v>1</v>
      </c>
      <c r="AA28" s="659"/>
      <c r="AB28" s="659"/>
      <c r="AC28" s="659"/>
      <c r="AD28" s="660">
        <v>548707</v>
      </c>
      <c r="AE28" s="660"/>
      <c r="AF28" s="660"/>
      <c r="AG28" s="660"/>
      <c r="AH28" s="660"/>
      <c r="AI28" s="660"/>
      <c r="AJ28" s="660"/>
      <c r="AK28" s="660"/>
      <c r="AL28" s="624">
        <v>0.6</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291</v>
      </c>
      <c r="CE28" s="619"/>
      <c r="CF28" s="619"/>
      <c r="CG28" s="619"/>
      <c r="CH28" s="619"/>
      <c r="CI28" s="619"/>
      <c r="CJ28" s="619"/>
      <c r="CK28" s="619"/>
      <c r="CL28" s="619"/>
      <c r="CM28" s="619"/>
      <c r="CN28" s="619"/>
      <c r="CO28" s="619"/>
      <c r="CP28" s="619"/>
      <c r="CQ28" s="620"/>
      <c r="CR28" s="621">
        <v>11566886</v>
      </c>
      <c r="CS28" s="622"/>
      <c r="CT28" s="622"/>
      <c r="CU28" s="622"/>
      <c r="CV28" s="622"/>
      <c r="CW28" s="622"/>
      <c r="CX28" s="622"/>
      <c r="CY28" s="623"/>
      <c r="CZ28" s="624">
        <v>7</v>
      </c>
      <c r="DA28" s="636"/>
      <c r="DB28" s="636"/>
      <c r="DC28" s="637"/>
      <c r="DD28" s="627">
        <v>11324548</v>
      </c>
      <c r="DE28" s="622"/>
      <c r="DF28" s="622"/>
      <c r="DG28" s="622"/>
      <c r="DH28" s="622"/>
      <c r="DI28" s="622"/>
      <c r="DJ28" s="622"/>
      <c r="DK28" s="623"/>
      <c r="DL28" s="627">
        <v>11071349</v>
      </c>
      <c r="DM28" s="622"/>
      <c r="DN28" s="622"/>
      <c r="DO28" s="622"/>
      <c r="DP28" s="622"/>
      <c r="DQ28" s="622"/>
      <c r="DR28" s="622"/>
      <c r="DS28" s="622"/>
      <c r="DT28" s="622"/>
      <c r="DU28" s="622"/>
      <c r="DV28" s="623"/>
      <c r="DW28" s="624">
        <v>12.6</v>
      </c>
      <c r="DX28" s="636"/>
      <c r="DY28" s="636"/>
      <c r="DZ28" s="636"/>
      <c r="EA28" s="636"/>
      <c r="EB28" s="636"/>
      <c r="EC28" s="648"/>
    </row>
    <row r="29" spans="2:133" ht="11.25" customHeight="1" x14ac:dyDescent="0.2">
      <c r="B29" s="618" t="s">
        <v>292</v>
      </c>
      <c r="C29" s="619"/>
      <c r="D29" s="619"/>
      <c r="E29" s="619"/>
      <c r="F29" s="619"/>
      <c r="G29" s="619"/>
      <c r="H29" s="619"/>
      <c r="I29" s="619"/>
      <c r="J29" s="619"/>
      <c r="K29" s="619"/>
      <c r="L29" s="619"/>
      <c r="M29" s="619"/>
      <c r="N29" s="619"/>
      <c r="O29" s="619"/>
      <c r="P29" s="619"/>
      <c r="Q29" s="620"/>
      <c r="R29" s="621">
        <v>561371</v>
      </c>
      <c r="S29" s="622"/>
      <c r="T29" s="622"/>
      <c r="U29" s="622"/>
      <c r="V29" s="622"/>
      <c r="W29" s="622"/>
      <c r="X29" s="622"/>
      <c r="Y29" s="623"/>
      <c r="Z29" s="659">
        <v>0.3</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293</v>
      </c>
      <c r="CE29" s="641"/>
      <c r="CF29" s="618" t="s">
        <v>66</v>
      </c>
      <c r="CG29" s="619"/>
      <c r="CH29" s="619"/>
      <c r="CI29" s="619"/>
      <c r="CJ29" s="619"/>
      <c r="CK29" s="619"/>
      <c r="CL29" s="619"/>
      <c r="CM29" s="619"/>
      <c r="CN29" s="619"/>
      <c r="CO29" s="619"/>
      <c r="CP29" s="619"/>
      <c r="CQ29" s="620"/>
      <c r="CR29" s="621">
        <v>11566397</v>
      </c>
      <c r="CS29" s="634"/>
      <c r="CT29" s="634"/>
      <c r="CU29" s="634"/>
      <c r="CV29" s="634"/>
      <c r="CW29" s="634"/>
      <c r="CX29" s="634"/>
      <c r="CY29" s="635"/>
      <c r="CZ29" s="624">
        <v>7</v>
      </c>
      <c r="DA29" s="636"/>
      <c r="DB29" s="636"/>
      <c r="DC29" s="637"/>
      <c r="DD29" s="627">
        <v>11324059</v>
      </c>
      <c r="DE29" s="634"/>
      <c r="DF29" s="634"/>
      <c r="DG29" s="634"/>
      <c r="DH29" s="634"/>
      <c r="DI29" s="634"/>
      <c r="DJ29" s="634"/>
      <c r="DK29" s="635"/>
      <c r="DL29" s="627">
        <v>11070860</v>
      </c>
      <c r="DM29" s="634"/>
      <c r="DN29" s="634"/>
      <c r="DO29" s="634"/>
      <c r="DP29" s="634"/>
      <c r="DQ29" s="634"/>
      <c r="DR29" s="634"/>
      <c r="DS29" s="634"/>
      <c r="DT29" s="634"/>
      <c r="DU29" s="634"/>
      <c r="DV29" s="635"/>
      <c r="DW29" s="624">
        <v>12.6</v>
      </c>
      <c r="DX29" s="636"/>
      <c r="DY29" s="636"/>
      <c r="DZ29" s="636"/>
      <c r="EA29" s="636"/>
      <c r="EB29" s="636"/>
      <c r="EC29" s="648"/>
    </row>
    <row r="30" spans="2:133" ht="11.25" customHeight="1" x14ac:dyDescent="0.2">
      <c r="B30" s="618" t="s">
        <v>294</v>
      </c>
      <c r="C30" s="619"/>
      <c r="D30" s="619"/>
      <c r="E30" s="619"/>
      <c r="F30" s="619"/>
      <c r="G30" s="619"/>
      <c r="H30" s="619"/>
      <c r="I30" s="619"/>
      <c r="J30" s="619"/>
      <c r="K30" s="619"/>
      <c r="L30" s="619"/>
      <c r="M30" s="619"/>
      <c r="N30" s="619"/>
      <c r="O30" s="619"/>
      <c r="P30" s="619"/>
      <c r="Q30" s="620"/>
      <c r="R30" s="621">
        <v>40246231</v>
      </c>
      <c r="S30" s="622"/>
      <c r="T30" s="622"/>
      <c r="U30" s="622"/>
      <c r="V30" s="622"/>
      <c r="W30" s="622"/>
      <c r="X30" s="622"/>
      <c r="Y30" s="623"/>
      <c r="Z30" s="659">
        <v>24.1</v>
      </c>
      <c r="AA30" s="659"/>
      <c r="AB30" s="659"/>
      <c r="AC30" s="659"/>
      <c r="AD30" s="660" t="s">
        <v>122</v>
      </c>
      <c r="AE30" s="660"/>
      <c r="AF30" s="660"/>
      <c r="AG30" s="660"/>
      <c r="AH30" s="660"/>
      <c r="AI30" s="660"/>
      <c r="AJ30" s="660"/>
      <c r="AK30" s="660"/>
      <c r="AL30" s="624" t="s">
        <v>122</v>
      </c>
      <c r="AM30" s="625"/>
      <c r="AN30" s="625"/>
      <c r="AO30" s="661"/>
      <c r="AP30" s="673" t="s">
        <v>212</v>
      </c>
      <c r="AQ30" s="674"/>
      <c r="AR30" s="674"/>
      <c r="AS30" s="674"/>
      <c r="AT30" s="674"/>
      <c r="AU30" s="674"/>
      <c r="AV30" s="674"/>
      <c r="AW30" s="674"/>
      <c r="AX30" s="674"/>
      <c r="AY30" s="674"/>
      <c r="AZ30" s="674"/>
      <c r="BA30" s="674"/>
      <c r="BB30" s="674"/>
      <c r="BC30" s="674"/>
      <c r="BD30" s="674"/>
      <c r="BE30" s="674"/>
      <c r="BF30" s="675"/>
      <c r="BG30" s="673" t="s">
        <v>295</v>
      </c>
      <c r="BH30" s="691"/>
      <c r="BI30" s="691"/>
      <c r="BJ30" s="691"/>
      <c r="BK30" s="691"/>
      <c r="BL30" s="691"/>
      <c r="BM30" s="691"/>
      <c r="BN30" s="691"/>
      <c r="BO30" s="691"/>
      <c r="BP30" s="691"/>
      <c r="BQ30" s="692"/>
      <c r="BR30" s="673" t="s">
        <v>296</v>
      </c>
      <c r="BS30" s="691"/>
      <c r="BT30" s="691"/>
      <c r="BU30" s="691"/>
      <c r="BV30" s="691"/>
      <c r="BW30" s="691"/>
      <c r="BX30" s="691"/>
      <c r="BY30" s="691"/>
      <c r="BZ30" s="691"/>
      <c r="CA30" s="691"/>
      <c r="CB30" s="692"/>
      <c r="CD30" s="642"/>
      <c r="CE30" s="643"/>
      <c r="CF30" s="618" t="s">
        <v>297</v>
      </c>
      <c r="CG30" s="619"/>
      <c r="CH30" s="619"/>
      <c r="CI30" s="619"/>
      <c r="CJ30" s="619"/>
      <c r="CK30" s="619"/>
      <c r="CL30" s="619"/>
      <c r="CM30" s="619"/>
      <c r="CN30" s="619"/>
      <c r="CO30" s="619"/>
      <c r="CP30" s="619"/>
      <c r="CQ30" s="620"/>
      <c r="CR30" s="621">
        <v>11168524</v>
      </c>
      <c r="CS30" s="622"/>
      <c r="CT30" s="622"/>
      <c r="CU30" s="622"/>
      <c r="CV30" s="622"/>
      <c r="CW30" s="622"/>
      <c r="CX30" s="622"/>
      <c r="CY30" s="623"/>
      <c r="CZ30" s="624">
        <v>6.8</v>
      </c>
      <c r="DA30" s="636"/>
      <c r="DB30" s="636"/>
      <c r="DC30" s="637"/>
      <c r="DD30" s="627">
        <v>10926186</v>
      </c>
      <c r="DE30" s="622"/>
      <c r="DF30" s="622"/>
      <c r="DG30" s="622"/>
      <c r="DH30" s="622"/>
      <c r="DI30" s="622"/>
      <c r="DJ30" s="622"/>
      <c r="DK30" s="623"/>
      <c r="DL30" s="627">
        <v>10672987</v>
      </c>
      <c r="DM30" s="622"/>
      <c r="DN30" s="622"/>
      <c r="DO30" s="622"/>
      <c r="DP30" s="622"/>
      <c r="DQ30" s="622"/>
      <c r="DR30" s="622"/>
      <c r="DS30" s="622"/>
      <c r="DT30" s="622"/>
      <c r="DU30" s="622"/>
      <c r="DV30" s="623"/>
      <c r="DW30" s="624">
        <v>12.2</v>
      </c>
      <c r="DX30" s="636"/>
      <c r="DY30" s="636"/>
      <c r="DZ30" s="636"/>
      <c r="EA30" s="636"/>
      <c r="EB30" s="636"/>
      <c r="EC30" s="648"/>
    </row>
    <row r="31" spans="2:133" ht="11.25" customHeight="1" x14ac:dyDescent="0.2">
      <c r="B31" s="688" t="s">
        <v>298</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3" t="s">
        <v>299</v>
      </c>
      <c r="AQ31" s="694"/>
      <c r="AR31" s="694"/>
      <c r="AS31" s="694"/>
      <c r="AT31" s="695" t="s">
        <v>300</v>
      </c>
      <c r="AU31" s="206"/>
      <c r="AV31" s="206"/>
      <c r="AW31" s="206"/>
      <c r="AX31" s="679" t="s">
        <v>178</v>
      </c>
      <c r="AY31" s="680"/>
      <c r="AZ31" s="680"/>
      <c r="BA31" s="680"/>
      <c r="BB31" s="680"/>
      <c r="BC31" s="680"/>
      <c r="BD31" s="680"/>
      <c r="BE31" s="680"/>
      <c r="BF31" s="681"/>
      <c r="BG31" s="683">
        <v>99.8</v>
      </c>
      <c r="BH31" s="684"/>
      <c r="BI31" s="684"/>
      <c r="BJ31" s="684"/>
      <c r="BK31" s="684"/>
      <c r="BL31" s="684"/>
      <c r="BM31" s="685">
        <v>99.4</v>
      </c>
      <c r="BN31" s="684"/>
      <c r="BO31" s="684"/>
      <c r="BP31" s="684"/>
      <c r="BQ31" s="686"/>
      <c r="BR31" s="683">
        <v>99.8</v>
      </c>
      <c r="BS31" s="684"/>
      <c r="BT31" s="684"/>
      <c r="BU31" s="684"/>
      <c r="BV31" s="684"/>
      <c r="BW31" s="684"/>
      <c r="BX31" s="685">
        <v>99.5</v>
      </c>
      <c r="BY31" s="684"/>
      <c r="BZ31" s="684"/>
      <c r="CA31" s="684"/>
      <c r="CB31" s="686"/>
      <c r="CD31" s="642"/>
      <c r="CE31" s="643"/>
      <c r="CF31" s="618" t="s">
        <v>301</v>
      </c>
      <c r="CG31" s="619"/>
      <c r="CH31" s="619"/>
      <c r="CI31" s="619"/>
      <c r="CJ31" s="619"/>
      <c r="CK31" s="619"/>
      <c r="CL31" s="619"/>
      <c r="CM31" s="619"/>
      <c r="CN31" s="619"/>
      <c r="CO31" s="619"/>
      <c r="CP31" s="619"/>
      <c r="CQ31" s="620"/>
      <c r="CR31" s="621">
        <v>397873</v>
      </c>
      <c r="CS31" s="634"/>
      <c r="CT31" s="634"/>
      <c r="CU31" s="634"/>
      <c r="CV31" s="634"/>
      <c r="CW31" s="634"/>
      <c r="CX31" s="634"/>
      <c r="CY31" s="635"/>
      <c r="CZ31" s="624">
        <v>0.2</v>
      </c>
      <c r="DA31" s="636"/>
      <c r="DB31" s="636"/>
      <c r="DC31" s="637"/>
      <c r="DD31" s="627">
        <v>397873</v>
      </c>
      <c r="DE31" s="634"/>
      <c r="DF31" s="634"/>
      <c r="DG31" s="634"/>
      <c r="DH31" s="634"/>
      <c r="DI31" s="634"/>
      <c r="DJ31" s="634"/>
      <c r="DK31" s="635"/>
      <c r="DL31" s="627">
        <v>397873</v>
      </c>
      <c r="DM31" s="634"/>
      <c r="DN31" s="634"/>
      <c r="DO31" s="634"/>
      <c r="DP31" s="634"/>
      <c r="DQ31" s="634"/>
      <c r="DR31" s="634"/>
      <c r="DS31" s="634"/>
      <c r="DT31" s="634"/>
      <c r="DU31" s="634"/>
      <c r="DV31" s="635"/>
      <c r="DW31" s="624">
        <v>0.5</v>
      </c>
      <c r="DX31" s="636"/>
      <c r="DY31" s="636"/>
      <c r="DZ31" s="636"/>
      <c r="EA31" s="636"/>
      <c r="EB31" s="636"/>
      <c r="EC31" s="648"/>
    </row>
    <row r="32" spans="2:133" ht="11.25" customHeight="1" x14ac:dyDescent="0.2">
      <c r="B32" s="618" t="s">
        <v>302</v>
      </c>
      <c r="C32" s="619"/>
      <c r="D32" s="619"/>
      <c r="E32" s="619"/>
      <c r="F32" s="619"/>
      <c r="G32" s="619"/>
      <c r="H32" s="619"/>
      <c r="I32" s="619"/>
      <c r="J32" s="619"/>
      <c r="K32" s="619"/>
      <c r="L32" s="619"/>
      <c r="M32" s="619"/>
      <c r="N32" s="619"/>
      <c r="O32" s="619"/>
      <c r="P32" s="619"/>
      <c r="Q32" s="620"/>
      <c r="R32" s="621">
        <v>14024684</v>
      </c>
      <c r="S32" s="622"/>
      <c r="T32" s="622"/>
      <c r="U32" s="622"/>
      <c r="V32" s="622"/>
      <c r="W32" s="622"/>
      <c r="X32" s="622"/>
      <c r="Y32" s="623"/>
      <c r="Z32" s="659">
        <v>8.4</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202" t="s">
        <v>303</v>
      </c>
      <c r="AX32" s="618" t="s">
        <v>304</v>
      </c>
      <c r="AY32" s="619"/>
      <c r="AZ32" s="619"/>
      <c r="BA32" s="619"/>
      <c r="BB32" s="619"/>
      <c r="BC32" s="619"/>
      <c r="BD32" s="619"/>
      <c r="BE32" s="619"/>
      <c r="BF32" s="620"/>
      <c r="BG32" s="687">
        <v>99.6</v>
      </c>
      <c r="BH32" s="634"/>
      <c r="BI32" s="634"/>
      <c r="BJ32" s="634"/>
      <c r="BK32" s="634"/>
      <c r="BL32" s="634"/>
      <c r="BM32" s="625">
        <v>99.2</v>
      </c>
      <c r="BN32" s="634"/>
      <c r="BO32" s="634"/>
      <c r="BP32" s="634"/>
      <c r="BQ32" s="657"/>
      <c r="BR32" s="687">
        <v>99.6</v>
      </c>
      <c r="BS32" s="634"/>
      <c r="BT32" s="634"/>
      <c r="BU32" s="634"/>
      <c r="BV32" s="634"/>
      <c r="BW32" s="634"/>
      <c r="BX32" s="625">
        <v>99.3</v>
      </c>
      <c r="BY32" s="634"/>
      <c r="BZ32" s="634"/>
      <c r="CA32" s="634"/>
      <c r="CB32" s="657"/>
      <c r="CD32" s="644"/>
      <c r="CE32" s="645"/>
      <c r="CF32" s="618" t="s">
        <v>305</v>
      </c>
      <c r="CG32" s="619"/>
      <c r="CH32" s="619"/>
      <c r="CI32" s="619"/>
      <c r="CJ32" s="619"/>
      <c r="CK32" s="619"/>
      <c r="CL32" s="619"/>
      <c r="CM32" s="619"/>
      <c r="CN32" s="619"/>
      <c r="CO32" s="619"/>
      <c r="CP32" s="619"/>
      <c r="CQ32" s="620"/>
      <c r="CR32" s="621">
        <v>489</v>
      </c>
      <c r="CS32" s="622"/>
      <c r="CT32" s="622"/>
      <c r="CU32" s="622"/>
      <c r="CV32" s="622"/>
      <c r="CW32" s="622"/>
      <c r="CX32" s="622"/>
      <c r="CY32" s="623"/>
      <c r="CZ32" s="624">
        <v>0</v>
      </c>
      <c r="DA32" s="636"/>
      <c r="DB32" s="636"/>
      <c r="DC32" s="637"/>
      <c r="DD32" s="627">
        <v>489</v>
      </c>
      <c r="DE32" s="622"/>
      <c r="DF32" s="622"/>
      <c r="DG32" s="622"/>
      <c r="DH32" s="622"/>
      <c r="DI32" s="622"/>
      <c r="DJ32" s="622"/>
      <c r="DK32" s="623"/>
      <c r="DL32" s="627">
        <v>489</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306</v>
      </c>
      <c r="C33" s="619"/>
      <c r="D33" s="619"/>
      <c r="E33" s="619"/>
      <c r="F33" s="619"/>
      <c r="G33" s="619"/>
      <c r="H33" s="619"/>
      <c r="I33" s="619"/>
      <c r="J33" s="619"/>
      <c r="K33" s="619"/>
      <c r="L33" s="619"/>
      <c r="M33" s="619"/>
      <c r="N33" s="619"/>
      <c r="O33" s="619"/>
      <c r="P33" s="619"/>
      <c r="Q33" s="620"/>
      <c r="R33" s="621">
        <v>115840</v>
      </c>
      <c r="S33" s="622"/>
      <c r="T33" s="622"/>
      <c r="U33" s="622"/>
      <c r="V33" s="622"/>
      <c r="W33" s="622"/>
      <c r="X33" s="622"/>
      <c r="Y33" s="623"/>
      <c r="Z33" s="659">
        <v>0.1</v>
      </c>
      <c r="AA33" s="659"/>
      <c r="AB33" s="659"/>
      <c r="AC33" s="659"/>
      <c r="AD33" s="660">
        <v>53481</v>
      </c>
      <c r="AE33" s="660"/>
      <c r="AF33" s="660"/>
      <c r="AG33" s="660"/>
      <c r="AH33" s="660"/>
      <c r="AI33" s="660"/>
      <c r="AJ33" s="660"/>
      <c r="AK33" s="660"/>
      <c r="AL33" s="624">
        <v>0.1</v>
      </c>
      <c r="AM33" s="625"/>
      <c r="AN33" s="625"/>
      <c r="AO33" s="661"/>
      <c r="AP33" s="664"/>
      <c r="AQ33" s="665"/>
      <c r="AR33" s="665"/>
      <c r="AS33" s="665"/>
      <c r="AT33" s="697"/>
      <c r="AU33" s="207"/>
      <c r="AV33" s="207"/>
      <c r="AW33" s="207"/>
      <c r="AX33" s="602" t="s">
        <v>307</v>
      </c>
      <c r="AY33" s="603"/>
      <c r="AZ33" s="603"/>
      <c r="BA33" s="603"/>
      <c r="BB33" s="603"/>
      <c r="BC33" s="603"/>
      <c r="BD33" s="603"/>
      <c r="BE33" s="603"/>
      <c r="BF33" s="604"/>
      <c r="BG33" s="682">
        <v>99.8</v>
      </c>
      <c r="BH33" s="606"/>
      <c r="BI33" s="606"/>
      <c r="BJ33" s="606"/>
      <c r="BK33" s="606"/>
      <c r="BL33" s="606"/>
      <c r="BM33" s="652">
        <v>99.6</v>
      </c>
      <c r="BN33" s="606"/>
      <c r="BO33" s="606"/>
      <c r="BP33" s="606"/>
      <c r="BQ33" s="669"/>
      <c r="BR33" s="682">
        <v>99.9</v>
      </c>
      <c r="BS33" s="606"/>
      <c r="BT33" s="606"/>
      <c r="BU33" s="606"/>
      <c r="BV33" s="606"/>
      <c r="BW33" s="606"/>
      <c r="BX33" s="652">
        <v>99.6</v>
      </c>
      <c r="BY33" s="606"/>
      <c r="BZ33" s="606"/>
      <c r="CA33" s="606"/>
      <c r="CB33" s="669"/>
      <c r="CD33" s="618" t="s">
        <v>308</v>
      </c>
      <c r="CE33" s="619"/>
      <c r="CF33" s="619"/>
      <c r="CG33" s="619"/>
      <c r="CH33" s="619"/>
      <c r="CI33" s="619"/>
      <c r="CJ33" s="619"/>
      <c r="CK33" s="619"/>
      <c r="CL33" s="619"/>
      <c r="CM33" s="619"/>
      <c r="CN33" s="619"/>
      <c r="CO33" s="619"/>
      <c r="CP33" s="619"/>
      <c r="CQ33" s="620"/>
      <c r="CR33" s="621">
        <v>58693413</v>
      </c>
      <c r="CS33" s="634"/>
      <c r="CT33" s="634"/>
      <c r="CU33" s="634"/>
      <c r="CV33" s="634"/>
      <c r="CW33" s="634"/>
      <c r="CX33" s="634"/>
      <c r="CY33" s="635"/>
      <c r="CZ33" s="624">
        <v>35.700000000000003</v>
      </c>
      <c r="DA33" s="636"/>
      <c r="DB33" s="636"/>
      <c r="DC33" s="637"/>
      <c r="DD33" s="627">
        <v>47419759</v>
      </c>
      <c r="DE33" s="634"/>
      <c r="DF33" s="634"/>
      <c r="DG33" s="634"/>
      <c r="DH33" s="634"/>
      <c r="DI33" s="634"/>
      <c r="DJ33" s="634"/>
      <c r="DK33" s="635"/>
      <c r="DL33" s="627">
        <v>38950607</v>
      </c>
      <c r="DM33" s="634"/>
      <c r="DN33" s="634"/>
      <c r="DO33" s="634"/>
      <c r="DP33" s="634"/>
      <c r="DQ33" s="634"/>
      <c r="DR33" s="634"/>
      <c r="DS33" s="634"/>
      <c r="DT33" s="634"/>
      <c r="DU33" s="634"/>
      <c r="DV33" s="635"/>
      <c r="DW33" s="624">
        <v>44.3</v>
      </c>
      <c r="DX33" s="636"/>
      <c r="DY33" s="636"/>
      <c r="DZ33" s="636"/>
      <c r="EA33" s="636"/>
      <c r="EB33" s="636"/>
      <c r="EC33" s="648"/>
    </row>
    <row r="34" spans="2:133" ht="11.25" customHeight="1" x14ac:dyDescent="0.2">
      <c r="B34" s="618" t="s">
        <v>309</v>
      </c>
      <c r="C34" s="619"/>
      <c r="D34" s="619"/>
      <c r="E34" s="619"/>
      <c r="F34" s="619"/>
      <c r="G34" s="619"/>
      <c r="H34" s="619"/>
      <c r="I34" s="619"/>
      <c r="J34" s="619"/>
      <c r="K34" s="619"/>
      <c r="L34" s="619"/>
      <c r="M34" s="619"/>
      <c r="N34" s="619"/>
      <c r="O34" s="619"/>
      <c r="P34" s="619"/>
      <c r="Q34" s="620"/>
      <c r="R34" s="621">
        <v>309421</v>
      </c>
      <c r="S34" s="622"/>
      <c r="T34" s="622"/>
      <c r="U34" s="622"/>
      <c r="V34" s="622"/>
      <c r="W34" s="622"/>
      <c r="X34" s="622"/>
      <c r="Y34" s="623"/>
      <c r="Z34" s="659">
        <v>0.2</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310</v>
      </c>
      <c r="CE34" s="619"/>
      <c r="CF34" s="619"/>
      <c r="CG34" s="619"/>
      <c r="CH34" s="619"/>
      <c r="CI34" s="619"/>
      <c r="CJ34" s="619"/>
      <c r="CK34" s="619"/>
      <c r="CL34" s="619"/>
      <c r="CM34" s="619"/>
      <c r="CN34" s="619"/>
      <c r="CO34" s="619"/>
      <c r="CP34" s="619"/>
      <c r="CQ34" s="620"/>
      <c r="CR34" s="621">
        <v>20802213</v>
      </c>
      <c r="CS34" s="622"/>
      <c r="CT34" s="622"/>
      <c r="CU34" s="622"/>
      <c r="CV34" s="622"/>
      <c r="CW34" s="622"/>
      <c r="CX34" s="622"/>
      <c r="CY34" s="623"/>
      <c r="CZ34" s="624">
        <v>12.6</v>
      </c>
      <c r="DA34" s="636"/>
      <c r="DB34" s="636"/>
      <c r="DC34" s="637"/>
      <c r="DD34" s="627">
        <v>15953404</v>
      </c>
      <c r="DE34" s="622"/>
      <c r="DF34" s="622"/>
      <c r="DG34" s="622"/>
      <c r="DH34" s="622"/>
      <c r="DI34" s="622"/>
      <c r="DJ34" s="622"/>
      <c r="DK34" s="623"/>
      <c r="DL34" s="627">
        <v>13426855</v>
      </c>
      <c r="DM34" s="622"/>
      <c r="DN34" s="622"/>
      <c r="DO34" s="622"/>
      <c r="DP34" s="622"/>
      <c r="DQ34" s="622"/>
      <c r="DR34" s="622"/>
      <c r="DS34" s="622"/>
      <c r="DT34" s="622"/>
      <c r="DU34" s="622"/>
      <c r="DV34" s="623"/>
      <c r="DW34" s="624">
        <v>15.3</v>
      </c>
      <c r="DX34" s="636"/>
      <c r="DY34" s="636"/>
      <c r="DZ34" s="636"/>
      <c r="EA34" s="636"/>
      <c r="EB34" s="636"/>
      <c r="EC34" s="648"/>
    </row>
    <row r="35" spans="2:133" ht="11.25" customHeight="1" x14ac:dyDescent="0.2">
      <c r="B35" s="618" t="s">
        <v>311</v>
      </c>
      <c r="C35" s="619"/>
      <c r="D35" s="619"/>
      <c r="E35" s="619"/>
      <c r="F35" s="619"/>
      <c r="G35" s="619"/>
      <c r="H35" s="619"/>
      <c r="I35" s="619"/>
      <c r="J35" s="619"/>
      <c r="K35" s="619"/>
      <c r="L35" s="619"/>
      <c r="M35" s="619"/>
      <c r="N35" s="619"/>
      <c r="O35" s="619"/>
      <c r="P35" s="619"/>
      <c r="Q35" s="620"/>
      <c r="R35" s="621">
        <v>3719429</v>
      </c>
      <c r="S35" s="622"/>
      <c r="T35" s="622"/>
      <c r="U35" s="622"/>
      <c r="V35" s="622"/>
      <c r="W35" s="622"/>
      <c r="X35" s="622"/>
      <c r="Y35" s="623"/>
      <c r="Z35" s="659">
        <v>2.2000000000000002</v>
      </c>
      <c r="AA35" s="659"/>
      <c r="AB35" s="659"/>
      <c r="AC35" s="659"/>
      <c r="AD35" s="660" t="s">
        <v>122</v>
      </c>
      <c r="AE35" s="660"/>
      <c r="AF35" s="660"/>
      <c r="AG35" s="660"/>
      <c r="AH35" s="660"/>
      <c r="AI35" s="660"/>
      <c r="AJ35" s="660"/>
      <c r="AK35" s="660"/>
      <c r="AL35" s="624" t="s">
        <v>122</v>
      </c>
      <c r="AM35" s="625"/>
      <c r="AN35" s="625"/>
      <c r="AO35" s="661"/>
      <c r="AP35" s="210"/>
      <c r="AQ35" s="673" t="s">
        <v>312</v>
      </c>
      <c r="AR35" s="674"/>
      <c r="AS35" s="674"/>
      <c r="AT35" s="674"/>
      <c r="AU35" s="674"/>
      <c r="AV35" s="674"/>
      <c r="AW35" s="674"/>
      <c r="AX35" s="674"/>
      <c r="AY35" s="674"/>
      <c r="AZ35" s="674"/>
      <c r="BA35" s="674"/>
      <c r="BB35" s="674"/>
      <c r="BC35" s="674"/>
      <c r="BD35" s="674"/>
      <c r="BE35" s="674"/>
      <c r="BF35" s="675"/>
      <c r="BG35" s="673" t="s">
        <v>313</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314</v>
      </c>
      <c r="CE35" s="619"/>
      <c r="CF35" s="619"/>
      <c r="CG35" s="619"/>
      <c r="CH35" s="619"/>
      <c r="CI35" s="619"/>
      <c r="CJ35" s="619"/>
      <c r="CK35" s="619"/>
      <c r="CL35" s="619"/>
      <c r="CM35" s="619"/>
      <c r="CN35" s="619"/>
      <c r="CO35" s="619"/>
      <c r="CP35" s="619"/>
      <c r="CQ35" s="620"/>
      <c r="CR35" s="621">
        <v>1343331</v>
      </c>
      <c r="CS35" s="634"/>
      <c r="CT35" s="634"/>
      <c r="CU35" s="634"/>
      <c r="CV35" s="634"/>
      <c r="CW35" s="634"/>
      <c r="CX35" s="634"/>
      <c r="CY35" s="635"/>
      <c r="CZ35" s="624">
        <v>0.8</v>
      </c>
      <c r="DA35" s="636"/>
      <c r="DB35" s="636"/>
      <c r="DC35" s="637"/>
      <c r="DD35" s="627">
        <v>504513</v>
      </c>
      <c r="DE35" s="634"/>
      <c r="DF35" s="634"/>
      <c r="DG35" s="634"/>
      <c r="DH35" s="634"/>
      <c r="DI35" s="634"/>
      <c r="DJ35" s="634"/>
      <c r="DK35" s="635"/>
      <c r="DL35" s="627">
        <v>504513</v>
      </c>
      <c r="DM35" s="634"/>
      <c r="DN35" s="634"/>
      <c r="DO35" s="634"/>
      <c r="DP35" s="634"/>
      <c r="DQ35" s="634"/>
      <c r="DR35" s="634"/>
      <c r="DS35" s="634"/>
      <c r="DT35" s="634"/>
      <c r="DU35" s="634"/>
      <c r="DV35" s="635"/>
      <c r="DW35" s="624">
        <v>0.6</v>
      </c>
      <c r="DX35" s="636"/>
      <c r="DY35" s="636"/>
      <c r="DZ35" s="636"/>
      <c r="EA35" s="636"/>
      <c r="EB35" s="636"/>
      <c r="EC35" s="648"/>
    </row>
    <row r="36" spans="2:133" ht="11.25" customHeight="1" x14ac:dyDescent="0.2">
      <c r="B36" s="618" t="s">
        <v>315</v>
      </c>
      <c r="C36" s="619"/>
      <c r="D36" s="619"/>
      <c r="E36" s="619"/>
      <c r="F36" s="619"/>
      <c r="G36" s="619"/>
      <c r="H36" s="619"/>
      <c r="I36" s="619"/>
      <c r="J36" s="619"/>
      <c r="K36" s="619"/>
      <c r="L36" s="619"/>
      <c r="M36" s="619"/>
      <c r="N36" s="619"/>
      <c r="O36" s="619"/>
      <c r="P36" s="619"/>
      <c r="Q36" s="620"/>
      <c r="R36" s="621">
        <v>2902173</v>
      </c>
      <c r="S36" s="622"/>
      <c r="T36" s="622"/>
      <c r="U36" s="622"/>
      <c r="V36" s="622"/>
      <c r="W36" s="622"/>
      <c r="X36" s="622"/>
      <c r="Y36" s="623"/>
      <c r="Z36" s="659">
        <v>1.7</v>
      </c>
      <c r="AA36" s="659"/>
      <c r="AB36" s="659"/>
      <c r="AC36" s="659"/>
      <c r="AD36" s="660" t="s">
        <v>122</v>
      </c>
      <c r="AE36" s="660"/>
      <c r="AF36" s="660"/>
      <c r="AG36" s="660"/>
      <c r="AH36" s="660"/>
      <c r="AI36" s="660"/>
      <c r="AJ36" s="660"/>
      <c r="AK36" s="660"/>
      <c r="AL36" s="624" t="s">
        <v>122</v>
      </c>
      <c r="AM36" s="625"/>
      <c r="AN36" s="625"/>
      <c r="AO36" s="661"/>
      <c r="AP36" s="210"/>
      <c r="AQ36" s="670" t="s">
        <v>316</v>
      </c>
      <c r="AR36" s="671"/>
      <c r="AS36" s="671"/>
      <c r="AT36" s="671"/>
      <c r="AU36" s="671"/>
      <c r="AV36" s="671"/>
      <c r="AW36" s="671"/>
      <c r="AX36" s="671"/>
      <c r="AY36" s="672"/>
      <c r="AZ36" s="676">
        <v>22493264</v>
      </c>
      <c r="BA36" s="677"/>
      <c r="BB36" s="677"/>
      <c r="BC36" s="677"/>
      <c r="BD36" s="677"/>
      <c r="BE36" s="677"/>
      <c r="BF36" s="678"/>
      <c r="BG36" s="679" t="s">
        <v>317</v>
      </c>
      <c r="BH36" s="680"/>
      <c r="BI36" s="680"/>
      <c r="BJ36" s="680"/>
      <c r="BK36" s="680"/>
      <c r="BL36" s="680"/>
      <c r="BM36" s="680"/>
      <c r="BN36" s="680"/>
      <c r="BO36" s="680"/>
      <c r="BP36" s="680"/>
      <c r="BQ36" s="680"/>
      <c r="BR36" s="680"/>
      <c r="BS36" s="680"/>
      <c r="BT36" s="680"/>
      <c r="BU36" s="681"/>
      <c r="BV36" s="676">
        <v>119799</v>
      </c>
      <c r="BW36" s="677"/>
      <c r="BX36" s="677"/>
      <c r="BY36" s="677"/>
      <c r="BZ36" s="677"/>
      <c r="CA36" s="677"/>
      <c r="CB36" s="678"/>
      <c r="CD36" s="618" t="s">
        <v>318</v>
      </c>
      <c r="CE36" s="619"/>
      <c r="CF36" s="619"/>
      <c r="CG36" s="619"/>
      <c r="CH36" s="619"/>
      <c r="CI36" s="619"/>
      <c r="CJ36" s="619"/>
      <c r="CK36" s="619"/>
      <c r="CL36" s="619"/>
      <c r="CM36" s="619"/>
      <c r="CN36" s="619"/>
      <c r="CO36" s="619"/>
      <c r="CP36" s="619"/>
      <c r="CQ36" s="620"/>
      <c r="CR36" s="621">
        <v>15455387</v>
      </c>
      <c r="CS36" s="622"/>
      <c r="CT36" s="622"/>
      <c r="CU36" s="622"/>
      <c r="CV36" s="622"/>
      <c r="CW36" s="622"/>
      <c r="CX36" s="622"/>
      <c r="CY36" s="623"/>
      <c r="CZ36" s="624">
        <v>9.4</v>
      </c>
      <c r="DA36" s="636"/>
      <c r="DB36" s="636"/>
      <c r="DC36" s="637"/>
      <c r="DD36" s="627">
        <v>14167385</v>
      </c>
      <c r="DE36" s="622"/>
      <c r="DF36" s="622"/>
      <c r="DG36" s="622"/>
      <c r="DH36" s="622"/>
      <c r="DI36" s="622"/>
      <c r="DJ36" s="622"/>
      <c r="DK36" s="623"/>
      <c r="DL36" s="627">
        <v>12411476</v>
      </c>
      <c r="DM36" s="622"/>
      <c r="DN36" s="622"/>
      <c r="DO36" s="622"/>
      <c r="DP36" s="622"/>
      <c r="DQ36" s="622"/>
      <c r="DR36" s="622"/>
      <c r="DS36" s="622"/>
      <c r="DT36" s="622"/>
      <c r="DU36" s="622"/>
      <c r="DV36" s="623"/>
      <c r="DW36" s="624">
        <v>14.1</v>
      </c>
      <c r="DX36" s="636"/>
      <c r="DY36" s="636"/>
      <c r="DZ36" s="636"/>
      <c r="EA36" s="636"/>
      <c r="EB36" s="636"/>
      <c r="EC36" s="648"/>
    </row>
    <row r="37" spans="2:133" ht="11.25" customHeight="1" x14ac:dyDescent="0.2">
      <c r="B37" s="618" t="s">
        <v>319</v>
      </c>
      <c r="C37" s="619"/>
      <c r="D37" s="619"/>
      <c r="E37" s="619"/>
      <c r="F37" s="619"/>
      <c r="G37" s="619"/>
      <c r="H37" s="619"/>
      <c r="I37" s="619"/>
      <c r="J37" s="619"/>
      <c r="K37" s="619"/>
      <c r="L37" s="619"/>
      <c r="M37" s="619"/>
      <c r="N37" s="619"/>
      <c r="O37" s="619"/>
      <c r="P37" s="619"/>
      <c r="Q37" s="620"/>
      <c r="R37" s="621">
        <v>1847963</v>
      </c>
      <c r="S37" s="622"/>
      <c r="T37" s="622"/>
      <c r="U37" s="622"/>
      <c r="V37" s="622"/>
      <c r="W37" s="622"/>
      <c r="X37" s="622"/>
      <c r="Y37" s="623"/>
      <c r="Z37" s="659">
        <v>1.1000000000000001</v>
      </c>
      <c r="AA37" s="659"/>
      <c r="AB37" s="659"/>
      <c r="AC37" s="659"/>
      <c r="AD37" s="660">
        <v>43464</v>
      </c>
      <c r="AE37" s="660"/>
      <c r="AF37" s="660"/>
      <c r="AG37" s="660"/>
      <c r="AH37" s="660"/>
      <c r="AI37" s="660"/>
      <c r="AJ37" s="660"/>
      <c r="AK37" s="660"/>
      <c r="AL37" s="624">
        <v>0</v>
      </c>
      <c r="AM37" s="625"/>
      <c r="AN37" s="625"/>
      <c r="AO37" s="661"/>
      <c r="AQ37" s="654" t="s">
        <v>320</v>
      </c>
      <c r="AR37" s="655"/>
      <c r="AS37" s="655"/>
      <c r="AT37" s="655"/>
      <c r="AU37" s="655"/>
      <c r="AV37" s="655"/>
      <c r="AW37" s="655"/>
      <c r="AX37" s="655"/>
      <c r="AY37" s="656"/>
      <c r="AZ37" s="621">
        <v>4032530</v>
      </c>
      <c r="BA37" s="622"/>
      <c r="BB37" s="622"/>
      <c r="BC37" s="622"/>
      <c r="BD37" s="634"/>
      <c r="BE37" s="634"/>
      <c r="BF37" s="657"/>
      <c r="BG37" s="618" t="s">
        <v>321</v>
      </c>
      <c r="BH37" s="619"/>
      <c r="BI37" s="619"/>
      <c r="BJ37" s="619"/>
      <c r="BK37" s="619"/>
      <c r="BL37" s="619"/>
      <c r="BM37" s="619"/>
      <c r="BN37" s="619"/>
      <c r="BO37" s="619"/>
      <c r="BP37" s="619"/>
      <c r="BQ37" s="619"/>
      <c r="BR37" s="619"/>
      <c r="BS37" s="619"/>
      <c r="BT37" s="619"/>
      <c r="BU37" s="620"/>
      <c r="BV37" s="621">
        <v>-626812</v>
      </c>
      <c r="BW37" s="622"/>
      <c r="BX37" s="622"/>
      <c r="BY37" s="622"/>
      <c r="BZ37" s="622"/>
      <c r="CA37" s="622"/>
      <c r="CB37" s="658"/>
      <c r="CD37" s="618" t="s">
        <v>322</v>
      </c>
      <c r="CE37" s="619"/>
      <c r="CF37" s="619"/>
      <c r="CG37" s="619"/>
      <c r="CH37" s="619"/>
      <c r="CI37" s="619"/>
      <c r="CJ37" s="619"/>
      <c r="CK37" s="619"/>
      <c r="CL37" s="619"/>
      <c r="CM37" s="619"/>
      <c r="CN37" s="619"/>
      <c r="CO37" s="619"/>
      <c r="CP37" s="619"/>
      <c r="CQ37" s="620"/>
      <c r="CR37" s="621">
        <v>4978544</v>
      </c>
      <c r="CS37" s="634"/>
      <c r="CT37" s="634"/>
      <c r="CU37" s="634"/>
      <c r="CV37" s="634"/>
      <c r="CW37" s="634"/>
      <c r="CX37" s="634"/>
      <c r="CY37" s="635"/>
      <c r="CZ37" s="624">
        <v>3</v>
      </c>
      <c r="DA37" s="636"/>
      <c r="DB37" s="636"/>
      <c r="DC37" s="637"/>
      <c r="DD37" s="627">
        <v>4974371</v>
      </c>
      <c r="DE37" s="634"/>
      <c r="DF37" s="634"/>
      <c r="DG37" s="634"/>
      <c r="DH37" s="634"/>
      <c r="DI37" s="634"/>
      <c r="DJ37" s="634"/>
      <c r="DK37" s="635"/>
      <c r="DL37" s="627">
        <v>4512183</v>
      </c>
      <c r="DM37" s="634"/>
      <c r="DN37" s="634"/>
      <c r="DO37" s="634"/>
      <c r="DP37" s="634"/>
      <c r="DQ37" s="634"/>
      <c r="DR37" s="634"/>
      <c r="DS37" s="634"/>
      <c r="DT37" s="634"/>
      <c r="DU37" s="634"/>
      <c r="DV37" s="635"/>
      <c r="DW37" s="624">
        <v>5.0999999999999996</v>
      </c>
      <c r="DX37" s="636"/>
      <c r="DY37" s="636"/>
      <c r="DZ37" s="636"/>
      <c r="EA37" s="636"/>
      <c r="EB37" s="636"/>
      <c r="EC37" s="648"/>
    </row>
    <row r="38" spans="2:133" ht="11.25" customHeight="1" x14ac:dyDescent="0.2">
      <c r="B38" s="618" t="s">
        <v>323</v>
      </c>
      <c r="C38" s="619"/>
      <c r="D38" s="619"/>
      <c r="E38" s="619"/>
      <c r="F38" s="619"/>
      <c r="G38" s="619"/>
      <c r="H38" s="619"/>
      <c r="I38" s="619"/>
      <c r="J38" s="619"/>
      <c r="K38" s="619"/>
      <c r="L38" s="619"/>
      <c r="M38" s="619"/>
      <c r="N38" s="619"/>
      <c r="O38" s="619"/>
      <c r="P38" s="619"/>
      <c r="Q38" s="620"/>
      <c r="R38" s="621">
        <v>9174947</v>
      </c>
      <c r="S38" s="622"/>
      <c r="T38" s="622"/>
      <c r="U38" s="622"/>
      <c r="V38" s="622"/>
      <c r="W38" s="622"/>
      <c r="X38" s="622"/>
      <c r="Y38" s="623"/>
      <c r="Z38" s="659">
        <v>5.5</v>
      </c>
      <c r="AA38" s="659"/>
      <c r="AB38" s="659"/>
      <c r="AC38" s="659"/>
      <c r="AD38" s="660" t="s">
        <v>122</v>
      </c>
      <c r="AE38" s="660"/>
      <c r="AF38" s="660"/>
      <c r="AG38" s="660"/>
      <c r="AH38" s="660"/>
      <c r="AI38" s="660"/>
      <c r="AJ38" s="660"/>
      <c r="AK38" s="660"/>
      <c r="AL38" s="624" t="s">
        <v>122</v>
      </c>
      <c r="AM38" s="625"/>
      <c r="AN38" s="625"/>
      <c r="AO38" s="661"/>
      <c r="AQ38" s="654" t="s">
        <v>324</v>
      </c>
      <c r="AR38" s="655"/>
      <c r="AS38" s="655"/>
      <c r="AT38" s="655"/>
      <c r="AU38" s="655"/>
      <c r="AV38" s="655"/>
      <c r="AW38" s="655"/>
      <c r="AX38" s="655"/>
      <c r="AY38" s="656"/>
      <c r="AZ38" s="621">
        <v>1571693</v>
      </c>
      <c r="BA38" s="622"/>
      <c r="BB38" s="622"/>
      <c r="BC38" s="622"/>
      <c r="BD38" s="634"/>
      <c r="BE38" s="634"/>
      <c r="BF38" s="657"/>
      <c r="BG38" s="618" t="s">
        <v>325</v>
      </c>
      <c r="BH38" s="619"/>
      <c r="BI38" s="619"/>
      <c r="BJ38" s="619"/>
      <c r="BK38" s="619"/>
      <c r="BL38" s="619"/>
      <c r="BM38" s="619"/>
      <c r="BN38" s="619"/>
      <c r="BO38" s="619"/>
      <c r="BP38" s="619"/>
      <c r="BQ38" s="619"/>
      <c r="BR38" s="619"/>
      <c r="BS38" s="619"/>
      <c r="BT38" s="619"/>
      <c r="BU38" s="620"/>
      <c r="BV38" s="621">
        <v>44657</v>
      </c>
      <c r="BW38" s="622"/>
      <c r="BX38" s="622"/>
      <c r="BY38" s="622"/>
      <c r="BZ38" s="622"/>
      <c r="CA38" s="622"/>
      <c r="CB38" s="658"/>
      <c r="CD38" s="618" t="s">
        <v>326</v>
      </c>
      <c r="CE38" s="619"/>
      <c r="CF38" s="619"/>
      <c r="CG38" s="619"/>
      <c r="CH38" s="619"/>
      <c r="CI38" s="619"/>
      <c r="CJ38" s="619"/>
      <c r="CK38" s="619"/>
      <c r="CL38" s="619"/>
      <c r="CM38" s="619"/>
      <c r="CN38" s="619"/>
      <c r="CO38" s="619"/>
      <c r="CP38" s="619"/>
      <c r="CQ38" s="620"/>
      <c r="CR38" s="621">
        <v>16487953</v>
      </c>
      <c r="CS38" s="622"/>
      <c r="CT38" s="622"/>
      <c r="CU38" s="622"/>
      <c r="CV38" s="622"/>
      <c r="CW38" s="622"/>
      <c r="CX38" s="622"/>
      <c r="CY38" s="623"/>
      <c r="CZ38" s="624">
        <v>10</v>
      </c>
      <c r="DA38" s="636"/>
      <c r="DB38" s="636"/>
      <c r="DC38" s="637"/>
      <c r="DD38" s="627">
        <v>12835542</v>
      </c>
      <c r="DE38" s="622"/>
      <c r="DF38" s="622"/>
      <c r="DG38" s="622"/>
      <c r="DH38" s="622"/>
      <c r="DI38" s="622"/>
      <c r="DJ38" s="622"/>
      <c r="DK38" s="623"/>
      <c r="DL38" s="627">
        <v>11996160</v>
      </c>
      <c r="DM38" s="622"/>
      <c r="DN38" s="622"/>
      <c r="DO38" s="622"/>
      <c r="DP38" s="622"/>
      <c r="DQ38" s="622"/>
      <c r="DR38" s="622"/>
      <c r="DS38" s="622"/>
      <c r="DT38" s="622"/>
      <c r="DU38" s="622"/>
      <c r="DV38" s="623"/>
      <c r="DW38" s="624">
        <v>13.7</v>
      </c>
      <c r="DX38" s="636"/>
      <c r="DY38" s="636"/>
      <c r="DZ38" s="636"/>
      <c r="EA38" s="636"/>
      <c r="EB38" s="636"/>
      <c r="EC38" s="648"/>
    </row>
    <row r="39" spans="2:133" ht="11.25" customHeight="1" x14ac:dyDescent="0.2">
      <c r="B39" s="618" t="s">
        <v>327</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328</v>
      </c>
      <c r="AR39" s="655"/>
      <c r="AS39" s="655"/>
      <c r="AT39" s="655"/>
      <c r="AU39" s="655"/>
      <c r="AV39" s="655"/>
      <c r="AW39" s="655"/>
      <c r="AX39" s="655"/>
      <c r="AY39" s="656"/>
      <c r="AZ39" s="621">
        <v>401088</v>
      </c>
      <c r="BA39" s="622"/>
      <c r="BB39" s="622"/>
      <c r="BC39" s="622"/>
      <c r="BD39" s="634"/>
      <c r="BE39" s="634"/>
      <c r="BF39" s="657"/>
      <c r="BG39" s="618" t="s">
        <v>329</v>
      </c>
      <c r="BH39" s="619"/>
      <c r="BI39" s="619"/>
      <c r="BJ39" s="619"/>
      <c r="BK39" s="619"/>
      <c r="BL39" s="619"/>
      <c r="BM39" s="619"/>
      <c r="BN39" s="619"/>
      <c r="BO39" s="619"/>
      <c r="BP39" s="619"/>
      <c r="BQ39" s="619"/>
      <c r="BR39" s="619"/>
      <c r="BS39" s="619"/>
      <c r="BT39" s="619"/>
      <c r="BU39" s="620"/>
      <c r="BV39" s="621">
        <v>64237</v>
      </c>
      <c r="BW39" s="622"/>
      <c r="BX39" s="622"/>
      <c r="BY39" s="622"/>
      <c r="BZ39" s="622"/>
      <c r="CA39" s="622"/>
      <c r="CB39" s="658"/>
      <c r="CD39" s="618" t="s">
        <v>330</v>
      </c>
      <c r="CE39" s="619"/>
      <c r="CF39" s="619"/>
      <c r="CG39" s="619"/>
      <c r="CH39" s="619"/>
      <c r="CI39" s="619"/>
      <c r="CJ39" s="619"/>
      <c r="CK39" s="619"/>
      <c r="CL39" s="619"/>
      <c r="CM39" s="619"/>
      <c r="CN39" s="619"/>
      <c r="CO39" s="619"/>
      <c r="CP39" s="619"/>
      <c r="CQ39" s="620"/>
      <c r="CR39" s="621">
        <v>3699895</v>
      </c>
      <c r="CS39" s="634"/>
      <c r="CT39" s="634"/>
      <c r="CU39" s="634"/>
      <c r="CV39" s="634"/>
      <c r="CW39" s="634"/>
      <c r="CX39" s="634"/>
      <c r="CY39" s="635"/>
      <c r="CZ39" s="624">
        <v>2.2000000000000002</v>
      </c>
      <c r="DA39" s="636"/>
      <c r="DB39" s="636"/>
      <c r="DC39" s="637"/>
      <c r="DD39" s="627">
        <v>3334194</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331</v>
      </c>
      <c r="C40" s="619"/>
      <c r="D40" s="619"/>
      <c r="E40" s="619"/>
      <c r="F40" s="619"/>
      <c r="G40" s="619"/>
      <c r="H40" s="619"/>
      <c r="I40" s="619"/>
      <c r="J40" s="619"/>
      <c r="K40" s="619"/>
      <c r="L40" s="619"/>
      <c r="M40" s="619"/>
      <c r="N40" s="619"/>
      <c r="O40" s="619"/>
      <c r="P40" s="619"/>
      <c r="Q40" s="620"/>
      <c r="R40" s="621">
        <v>743147</v>
      </c>
      <c r="S40" s="622"/>
      <c r="T40" s="622"/>
      <c r="U40" s="622"/>
      <c r="V40" s="622"/>
      <c r="W40" s="622"/>
      <c r="X40" s="622"/>
      <c r="Y40" s="623"/>
      <c r="Z40" s="659">
        <v>0.4</v>
      </c>
      <c r="AA40" s="659"/>
      <c r="AB40" s="659"/>
      <c r="AC40" s="659"/>
      <c r="AD40" s="660" t="s">
        <v>122</v>
      </c>
      <c r="AE40" s="660"/>
      <c r="AF40" s="660"/>
      <c r="AG40" s="660"/>
      <c r="AH40" s="660"/>
      <c r="AI40" s="660"/>
      <c r="AJ40" s="660"/>
      <c r="AK40" s="660"/>
      <c r="AL40" s="624" t="s">
        <v>122</v>
      </c>
      <c r="AM40" s="625"/>
      <c r="AN40" s="625"/>
      <c r="AO40" s="661"/>
      <c r="AQ40" s="654" t="s">
        <v>332</v>
      </c>
      <c r="AR40" s="655"/>
      <c r="AS40" s="655"/>
      <c r="AT40" s="655"/>
      <c r="AU40" s="655"/>
      <c r="AV40" s="655"/>
      <c r="AW40" s="655"/>
      <c r="AX40" s="655"/>
      <c r="AY40" s="656"/>
      <c r="AZ40" s="621" t="s">
        <v>122</v>
      </c>
      <c r="BA40" s="622"/>
      <c r="BB40" s="622"/>
      <c r="BC40" s="622"/>
      <c r="BD40" s="634"/>
      <c r="BE40" s="634"/>
      <c r="BF40" s="657"/>
      <c r="BG40" s="662" t="s">
        <v>333</v>
      </c>
      <c r="BH40" s="663"/>
      <c r="BI40" s="663"/>
      <c r="BJ40" s="663"/>
      <c r="BK40" s="663"/>
      <c r="BL40" s="211"/>
      <c r="BM40" s="619" t="s">
        <v>334</v>
      </c>
      <c r="BN40" s="619"/>
      <c r="BO40" s="619"/>
      <c r="BP40" s="619"/>
      <c r="BQ40" s="619"/>
      <c r="BR40" s="619"/>
      <c r="BS40" s="619"/>
      <c r="BT40" s="619"/>
      <c r="BU40" s="620"/>
      <c r="BV40" s="621">
        <v>119</v>
      </c>
      <c r="BW40" s="622"/>
      <c r="BX40" s="622"/>
      <c r="BY40" s="622"/>
      <c r="BZ40" s="622"/>
      <c r="CA40" s="622"/>
      <c r="CB40" s="658"/>
      <c r="CD40" s="618" t="s">
        <v>335</v>
      </c>
      <c r="CE40" s="619"/>
      <c r="CF40" s="619"/>
      <c r="CG40" s="619"/>
      <c r="CH40" s="619"/>
      <c r="CI40" s="619"/>
      <c r="CJ40" s="619"/>
      <c r="CK40" s="619"/>
      <c r="CL40" s="619"/>
      <c r="CM40" s="619"/>
      <c r="CN40" s="619"/>
      <c r="CO40" s="619"/>
      <c r="CP40" s="619"/>
      <c r="CQ40" s="620"/>
      <c r="CR40" s="621">
        <v>904634</v>
      </c>
      <c r="CS40" s="622"/>
      <c r="CT40" s="622"/>
      <c r="CU40" s="622"/>
      <c r="CV40" s="622"/>
      <c r="CW40" s="622"/>
      <c r="CX40" s="622"/>
      <c r="CY40" s="623"/>
      <c r="CZ40" s="624">
        <v>0.6</v>
      </c>
      <c r="DA40" s="636"/>
      <c r="DB40" s="636"/>
      <c r="DC40" s="637"/>
      <c r="DD40" s="627">
        <v>624721</v>
      </c>
      <c r="DE40" s="622"/>
      <c r="DF40" s="622"/>
      <c r="DG40" s="622"/>
      <c r="DH40" s="622"/>
      <c r="DI40" s="622"/>
      <c r="DJ40" s="622"/>
      <c r="DK40" s="623"/>
      <c r="DL40" s="627">
        <v>611603</v>
      </c>
      <c r="DM40" s="622"/>
      <c r="DN40" s="622"/>
      <c r="DO40" s="622"/>
      <c r="DP40" s="622"/>
      <c r="DQ40" s="622"/>
      <c r="DR40" s="622"/>
      <c r="DS40" s="622"/>
      <c r="DT40" s="622"/>
      <c r="DU40" s="622"/>
      <c r="DV40" s="623"/>
      <c r="DW40" s="624">
        <v>0.7</v>
      </c>
      <c r="DX40" s="636"/>
      <c r="DY40" s="636"/>
      <c r="DZ40" s="636"/>
      <c r="EA40" s="636"/>
      <c r="EB40" s="636"/>
      <c r="EC40" s="648"/>
    </row>
    <row r="41" spans="2:133" ht="11.25" customHeight="1" x14ac:dyDescent="0.2">
      <c r="B41" s="602" t="s">
        <v>336</v>
      </c>
      <c r="C41" s="603"/>
      <c r="D41" s="603"/>
      <c r="E41" s="603"/>
      <c r="F41" s="603"/>
      <c r="G41" s="603"/>
      <c r="H41" s="603"/>
      <c r="I41" s="603"/>
      <c r="J41" s="603"/>
      <c r="K41" s="603"/>
      <c r="L41" s="603"/>
      <c r="M41" s="603"/>
      <c r="N41" s="603"/>
      <c r="O41" s="603"/>
      <c r="P41" s="603"/>
      <c r="Q41" s="604"/>
      <c r="R41" s="605">
        <v>166943520</v>
      </c>
      <c r="S41" s="646"/>
      <c r="T41" s="646"/>
      <c r="U41" s="646"/>
      <c r="V41" s="646"/>
      <c r="W41" s="646"/>
      <c r="X41" s="646"/>
      <c r="Y41" s="649"/>
      <c r="Z41" s="650">
        <v>100</v>
      </c>
      <c r="AA41" s="650"/>
      <c r="AB41" s="650"/>
      <c r="AC41" s="650"/>
      <c r="AD41" s="651">
        <v>87091075</v>
      </c>
      <c r="AE41" s="651"/>
      <c r="AF41" s="651"/>
      <c r="AG41" s="651"/>
      <c r="AH41" s="651"/>
      <c r="AI41" s="651"/>
      <c r="AJ41" s="651"/>
      <c r="AK41" s="651"/>
      <c r="AL41" s="608">
        <v>100</v>
      </c>
      <c r="AM41" s="652"/>
      <c r="AN41" s="652"/>
      <c r="AO41" s="653"/>
      <c r="AQ41" s="654" t="s">
        <v>337</v>
      </c>
      <c r="AR41" s="655"/>
      <c r="AS41" s="655"/>
      <c r="AT41" s="655"/>
      <c r="AU41" s="655"/>
      <c r="AV41" s="655"/>
      <c r="AW41" s="655"/>
      <c r="AX41" s="655"/>
      <c r="AY41" s="656"/>
      <c r="AZ41" s="621">
        <v>4406889</v>
      </c>
      <c r="BA41" s="622"/>
      <c r="BB41" s="622"/>
      <c r="BC41" s="622"/>
      <c r="BD41" s="634"/>
      <c r="BE41" s="634"/>
      <c r="BF41" s="657"/>
      <c r="BG41" s="662"/>
      <c r="BH41" s="663"/>
      <c r="BI41" s="663"/>
      <c r="BJ41" s="663"/>
      <c r="BK41" s="663"/>
      <c r="BL41" s="211"/>
      <c r="BM41" s="619" t="s">
        <v>338</v>
      </c>
      <c r="BN41" s="619"/>
      <c r="BO41" s="619"/>
      <c r="BP41" s="619"/>
      <c r="BQ41" s="619"/>
      <c r="BR41" s="619"/>
      <c r="BS41" s="619"/>
      <c r="BT41" s="619"/>
      <c r="BU41" s="620"/>
      <c r="BV41" s="621" t="s">
        <v>122</v>
      </c>
      <c r="BW41" s="622"/>
      <c r="BX41" s="622"/>
      <c r="BY41" s="622"/>
      <c r="BZ41" s="622"/>
      <c r="CA41" s="622"/>
      <c r="CB41" s="658"/>
      <c r="CD41" s="618" t="s">
        <v>339</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340</v>
      </c>
      <c r="AR42" s="667"/>
      <c r="AS42" s="667"/>
      <c r="AT42" s="667"/>
      <c r="AU42" s="667"/>
      <c r="AV42" s="667"/>
      <c r="AW42" s="667"/>
      <c r="AX42" s="667"/>
      <c r="AY42" s="668"/>
      <c r="AZ42" s="605">
        <v>12081064</v>
      </c>
      <c r="BA42" s="646"/>
      <c r="BB42" s="646"/>
      <c r="BC42" s="646"/>
      <c r="BD42" s="606"/>
      <c r="BE42" s="606"/>
      <c r="BF42" s="669"/>
      <c r="BG42" s="664"/>
      <c r="BH42" s="665"/>
      <c r="BI42" s="665"/>
      <c r="BJ42" s="665"/>
      <c r="BK42" s="665"/>
      <c r="BL42" s="212"/>
      <c r="BM42" s="603" t="s">
        <v>341</v>
      </c>
      <c r="BN42" s="603"/>
      <c r="BO42" s="603"/>
      <c r="BP42" s="603"/>
      <c r="BQ42" s="603"/>
      <c r="BR42" s="603"/>
      <c r="BS42" s="603"/>
      <c r="BT42" s="603"/>
      <c r="BU42" s="604"/>
      <c r="BV42" s="605">
        <v>392</v>
      </c>
      <c r="BW42" s="646"/>
      <c r="BX42" s="646"/>
      <c r="BY42" s="646"/>
      <c r="BZ42" s="646"/>
      <c r="CA42" s="646"/>
      <c r="CB42" s="647"/>
      <c r="CD42" s="618" t="s">
        <v>342</v>
      </c>
      <c r="CE42" s="619"/>
      <c r="CF42" s="619"/>
      <c r="CG42" s="619"/>
      <c r="CH42" s="619"/>
      <c r="CI42" s="619"/>
      <c r="CJ42" s="619"/>
      <c r="CK42" s="619"/>
      <c r="CL42" s="619"/>
      <c r="CM42" s="619"/>
      <c r="CN42" s="619"/>
      <c r="CO42" s="619"/>
      <c r="CP42" s="619"/>
      <c r="CQ42" s="620"/>
      <c r="CR42" s="621">
        <v>13657440</v>
      </c>
      <c r="CS42" s="634"/>
      <c r="CT42" s="634"/>
      <c r="CU42" s="634"/>
      <c r="CV42" s="634"/>
      <c r="CW42" s="634"/>
      <c r="CX42" s="634"/>
      <c r="CY42" s="635"/>
      <c r="CZ42" s="624">
        <v>8.3000000000000007</v>
      </c>
      <c r="DA42" s="636"/>
      <c r="DB42" s="636"/>
      <c r="DC42" s="637"/>
      <c r="DD42" s="627">
        <v>954394</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343</v>
      </c>
      <c r="CD43" s="618" t="s">
        <v>344</v>
      </c>
      <c r="CE43" s="619"/>
      <c r="CF43" s="619"/>
      <c r="CG43" s="619"/>
      <c r="CH43" s="619"/>
      <c r="CI43" s="619"/>
      <c r="CJ43" s="619"/>
      <c r="CK43" s="619"/>
      <c r="CL43" s="619"/>
      <c r="CM43" s="619"/>
      <c r="CN43" s="619"/>
      <c r="CO43" s="619"/>
      <c r="CP43" s="619"/>
      <c r="CQ43" s="620"/>
      <c r="CR43" s="621">
        <v>395339</v>
      </c>
      <c r="CS43" s="634"/>
      <c r="CT43" s="634"/>
      <c r="CU43" s="634"/>
      <c r="CV43" s="634"/>
      <c r="CW43" s="634"/>
      <c r="CX43" s="634"/>
      <c r="CY43" s="635"/>
      <c r="CZ43" s="624">
        <v>0.2</v>
      </c>
      <c r="DA43" s="636"/>
      <c r="DB43" s="636"/>
      <c r="DC43" s="637"/>
      <c r="DD43" s="627">
        <v>381424</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345</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293</v>
      </c>
      <c r="CE44" s="641"/>
      <c r="CF44" s="618" t="s">
        <v>346</v>
      </c>
      <c r="CG44" s="619"/>
      <c r="CH44" s="619"/>
      <c r="CI44" s="619"/>
      <c r="CJ44" s="619"/>
      <c r="CK44" s="619"/>
      <c r="CL44" s="619"/>
      <c r="CM44" s="619"/>
      <c r="CN44" s="619"/>
      <c r="CO44" s="619"/>
      <c r="CP44" s="619"/>
      <c r="CQ44" s="620"/>
      <c r="CR44" s="621">
        <v>13657290</v>
      </c>
      <c r="CS44" s="622"/>
      <c r="CT44" s="622"/>
      <c r="CU44" s="622"/>
      <c r="CV44" s="622"/>
      <c r="CW44" s="622"/>
      <c r="CX44" s="622"/>
      <c r="CY44" s="623"/>
      <c r="CZ44" s="624">
        <v>8.3000000000000007</v>
      </c>
      <c r="DA44" s="625"/>
      <c r="DB44" s="625"/>
      <c r="DC44" s="626"/>
      <c r="DD44" s="627">
        <v>954244</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347</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348</v>
      </c>
      <c r="CG45" s="619"/>
      <c r="CH45" s="619"/>
      <c r="CI45" s="619"/>
      <c r="CJ45" s="619"/>
      <c r="CK45" s="619"/>
      <c r="CL45" s="619"/>
      <c r="CM45" s="619"/>
      <c r="CN45" s="619"/>
      <c r="CO45" s="619"/>
      <c r="CP45" s="619"/>
      <c r="CQ45" s="620"/>
      <c r="CR45" s="621">
        <v>8587203</v>
      </c>
      <c r="CS45" s="634"/>
      <c r="CT45" s="634"/>
      <c r="CU45" s="634"/>
      <c r="CV45" s="634"/>
      <c r="CW45" s="634"/>
      <c r="CX45" s="634"/>
      <c r="CY45" s="635"/>
      <c r="CZ45" s="624">
        <v>5.2</v>
      </c>
      <c r="DA45" s="636"/>
      <c r="DB45" s="636"/>
      <c r="DC45" s="637"/>
      <c r="DD45" s="627">
        <v>411006</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349</v>
      </c>
      <c r="CG46" s="619"/>
      <c r="CH46" s="619"/>
      <c r="CI46" s="619"/>
      <c r="CJ46" s="619"/>
      <c r="CK46" s="619"/>
      <c r="CL46" s="619"/>
      <c r="CM46" s="619"/>
      <c r="CN46" s="619"/>
      <c r="CO46" s="619"/>
      <c r="CP46" s="619"/>
      <c r="CQ46" s="620"/>
      <c r="CR46" s="621">
        <v>5069739</v>
      </c>
      <c r="CS46" s="622"/>
      <c r="CT46" s="622"/>
      <c r="CU46" s="622"/>
      <c r="CV46" s="622"/>
      <c r="CW46" s="622"/>
      <c r="CX46" s="622"/>
      <c r="CY46" s="623"/>
      <c r="CZ46" s="624">
        <v>3.1</v>
      </c>
      <c r="DA46" s="625"/>
      <c r="DB46" s="625"/>
      <c r="DC46" s="626"/>
      <c r="DD46" s="627">
        <v>542890</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350</v>
      </c>
      <c r="CG47" s="619"/>
      <c r="CH47" s="619"/>
      <c r="CI47" s="619"/>
      <c r="CJ47" s="619"/>
      <c r="CK47" s="619"/>
      <c r="CL47" s="619"/>
      <c r="CM47" s="619"/>
      <c r="CN47" s="619"/>
      <c r="CO47" s="619"/>
      <c r="CP47" s="619"/>
      <c r="CQ47" s="620"/>
      <c r="CR47" s="621">
        <v>150</v>
      </c>
      <c r="CS47" s="634"/>
      <c r="CT47" s="634"/>
      <c r="CU47" s="634"/>
      <c r="CV47" s="634"/>
      <c r="CW47" s="634"/>
      <c r="CX47" s="634"/>
      <c r="CY47" s="635"/>
      <c r="CZ47" s="624">
        <v>0</v>
      </c>
      <c r="DA47" s="636"/>
      <c r="DB47" s="636"/>
      <c r="DC47" s="637"/>
      <c r="DD47" s="627">
        <v>150</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351</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352</v>
      </c>
      <c r="CE49" s="603"/>
      <c r="CF49" s="603"/>
      <c r="CG49" s="603"/>
      <c r="CH49" s="603"/>
      <c r="CI49" s="603"/>
      <c r="CJ49" s="603"/>
      <c r="CK49" s="603"/>
      <c r="CL49" s="603"/>
      <c r="CM49" s="603"/>
      <c r="CN49" s="603"/>
      <c r="CO49" s="603"/>
      <c r="CP49" s="603"/>
      <c r="CQ49" s="604"/>
      <c r="CR49" s="605">
        <v>164457194</v>
      </c>
      <c r="CS49" s="606"/>
      <c r="CT49" s="606"/>
      <c r="CU49" s="606"/>
      <c r="CV49" s="606"/>
      <c r="CW49" s="606"/>
      <c r="CX49" s="606"/>
      <c r="CY49" s="607"/>
      <c r="CZ49" s="608">
        <v>100</v>
      </c>
      <c r="DA49" s="609"/>
      <c r="DB49" s="609"/>
      <c r="DC49" s="610"/>
      <c r="DD49" s="611">
        <v>101645413</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SHxrhvo1naNbb5zEgH9EvqaopZOZxpi1iRDcpQibvwmc1PjMPywKGwsXrA35SkYci2x4s3FYCirsOQuEZWICFw==" saltValue="Ot+Oaa0MwDCGNFKYUrIF+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353</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354</v>
      </c>
      <c r="DK2" s="1092"/>
      <c r="DL2" s="1092"/>
      <c r="DM2" s="1092"/>
      <c r="DN2" s="1092"/>
      <c r="DO2" s="1093"/>
      <c r="DP2" s="216"/>
      <c r="DQ2" s="1091" t="s">
        <v>355</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358</v>
      </c>
      <c r="B5" s="996"/>
      <c r="C5" s="996"/>
      <c r="D5" s="996"/>
      <c r="E5" s="996"/>
      <c r="F5" s="996"/>
      <c r="G5" s="996"/>
      <c r="H5" s="996"/>
      <c r="I5" s="996"/>
      <c r="J5" s="996"/>
      <c r="K5" s="996"/>
      <c r="L5" s="996"/>
      <c r="M5" s="996"/>
      <c r="N5" s="996"/>
      <c r="O5" s="996"/>
      <c r="P5" s="997"/>
      <c r="Q5" s="1001" t="s">
        <v>359</v>
      </c>
      <c r="R5" s="1002"/>
      <c r="S5" s="1002"/>
      <c r="T5" s="1002"/>
      <c r="U5" s="1003"/>
      <c r="V5" s="1001" t="s">
        <v>360</v>
      </c>
      <c r="W5" s="1002"/>
      <c r="X5" s="1002"/>
      <c r="Y5" s="1002"/>
      <c r="Z5" s="1003"/>
      <c r="AA5" s="1001" t="s">
        <v>361</v>
      </c>
      <c r="AB5" s="1002"/>
      <c r="AC5" s="1002"/>
      <c r="AD5" s="1002"/>
      <c r="AE5" s="1002"/>
      <c r="AF5" s="1094" t="s">
        <v>362</v>
      </c>
      <c r="AG5" s="1002"/>
      <c r="AH5" s="1002"/>
      <c r="AI5" s="1002"/>
      <c r="AJ5" s="1015"/>
      <c r="AK5" s="1002" t="s">
        <v>363</v>
      </c>
      <c r="AL5" s="1002"/>
      <c r="AM5" s="1002"/>
      <c r="AN5" s="1002"/>
      <c r="AO5" s="1003"/>
      <c r="AP5" s="1001" t="s">
        <v>364</v>
      </c>
      <c r="AQ5" s="1002"/>
      <c r="AR5" s="1002"/>
      <c r="AS5" s="1002"/>
      <c r="AT5" s="1003"/>
      <c r="AU5" s="1001" t="s">
        <v>365</v>
      </c>
      <c r="AV5" s="1002"/>
      <c r="AW5" s="1002"/>
      <c r="AX5" s="1002"/>
      <c r="AY5" s="1015"/>
      <c r="AZ5" s="220"/>
      <c r="BA5" s="220"/>
      <c r="BB5" s="220"/>
      <c r="BC5" s="220"/>
      <c r="BD5" s="220"/>
      <c r="BE5" s="221"/>
      <c r="BF5" s="221"/>
      <c r="BG5" s="221"/>
      <c r="BH5" s="221"/>
      <c r="BI5" s="221"/>
      <c r="BJ5" s="221"/>
      <c r="BK5" s="221"/>
      <c r="BL5" s="221"/>
      <c r="BM5" s="221"/>
      <c r="BN5" s="221"/>
      <c r="BO5" s="221"/>
      <c r="BP5" s="221"/>
      <c r="BQ5" s="995" t="s">
        <v>366</v>
      </c>
      <c r="BR5" s="996"/>
      <c r="BS5" s="996"/>
      <c r="BT5" s="996"/>
      <c r="BU5" s="996"/>
      <c r="BV5" s="996"/>
      <c r="BW5" s="996"/>
      <c r="BX5" s="996"/>
      <c r="BY5" s="996"/>
      <c r="BZ5" s="996"/>
      <c r="CA5" s="996"/>
      <c r="CB5" s="996"/>
      <c r="CC5" s="996"/>
      <c r="CD5" s="996"/>
      <c r="CE5" s="996"/>
      <c r="CF5" s="996"/>
      <c r="CG5" s="997"/>
      <c r="CH5" s="1001" t="s">
        <v>367</v>
      </c>
      <c r="CI5" s="1002"/>
      <c r="CJ5" s="1002"/>
      <c r="CK5" s="1002"/>
      <c r="CL5" s="1003"/>
      <c r="CM5" s="1001" t="s">
        <v>368</v>
      </c>
      <c r="CN5" s="1002"/>
      <c r="CO5" s="1002"/>
      <c r="CP5" s="1002"/>
      <c r="CQ5" s="1003"/>
      <c r="CR5" s="1001" t="s">
        <v>369</v>
      </c>
      <c r="CS5" s="1002"/>
      <c r="CT5" s="1002"/>
      <c r="CU5" s="1002"/>
      <c r="CV5" s="1003"/>
      <c r="CW5" s="1001" t="s">
        <v>370</v>
      </c>
      <c r="CX5" s="1002"/>
      <c r="CY5" s="1002"/>
      <c r="CZ5" s="1002"/>
      <c r="DA5" s="1003"/>
      <c r="DB5" s="1001" t="s">
        <v>371</v>
      </c>
      <c r="DC5" s="1002"/>
      <c r="DD5" s="1002"/>
      <c r="DE5" s="1002"/>
      <c r="DF5" s="1003"/>
      <c r="DG5" s="1084" t="s">
        <v>372</v>
      </c>
      <c r="DH5" s="1085"/>
      <c r="DI5" s="1085"/>
      <c r="DJ5" s="1085"/>
      <c r="DK5" s="1086"/>
      <c r="DL5" s="1084" t="s">
        <v>373</v>
      </c>
      <c r="DM5" s="1085"/>
      <c r="DN5" s="1085"/>
      <c r="DO5" s="1085"/>
      <c r="DP5" s="1086"/>
      <c r="DQ5" s="1001" t="s">
        <v>374</v>
      </c>
      <c r="DR5" s="1002"/>
      <c r="DS5" s="1002"/>
      <c r="DT5" s="1002"/>
      <c r="DU5" s="1003"/>
      <c r="DV5" s="1001" t="s">
        <v>365</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375</v>
      </c>
      <c r="C7" s="1048"/>
      <c r="D7" s="1048"/>
      <c r="E7" s="1048"/>
      <c r="F7" s="1048"/>
      <c r="G7" s="1048"/>
      <c r="H7" s="1048"/>
      <c r="I7" s="1048"/>
      <c r="J7" s="1048"/>
      <c r="K7" s="1048"/>
      <c r="L7" s="1048"/>
      <c r="M7" s="1048"/>
      <c r="N7" s="1048"/>
      <c r="O7" s="1048"/>
      <c r="P7" s="1049"/>
      <c r="Q7" s="1102">
        <v>167040</v>
      </c>
      <c r="R7" s="1103"/>
      <c r="S7" s="1103"/>
      <c r="T7" s="1103"/>
      <c r="U7" s="1103"/>
      <c r="V7" s="1103">
        <v>164594</v>
      </c>
      <c r="W7" s="1103"/>
      <c r="X7" s="1103"/>
      <c r="Y7" s="1103"/>
      <c r="Z7" s="1103"/>
      <c r="AA7" s="1103">
        <v>2446</v>
      </c>
      <c r="AB7" s="1103"/>
      <c r="AC7" s="1103"/>
      <c r="AD7" s="1103"/>
      <c r="AE7" s="1104"/>
      <c r="AF7" s="1105">
        <v>1939</v>
      </c>
      <c r="AG7" s="1106"/>
      <c r="AH7" s="1106"/>
      <c r="AI7" s="1106"/>
      <c r="AJ7" s="1107"/>
      <c r="AK7" s="1108">
        <v>3716</v>
      </c>
      <c r="AL7" s="1109"/>
      <c r="AM7" s="1109"/>
      <c r="AN7" s="1109"/>
      <c r="AO7" s="1109"/>
      <c r="AP7" s="1109">
        <v>111801</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571</v>
      </c>
      <c r="BT7" s="1100"/>
      <c r="BU7" s="1100"/>
      <c r="BV7" s="1100"/>
      <c r="BW7" s="1100"/>
      <c r="BX7" s="1100"/>
      <c r="BY7" s="1100"/>
      <c r="BZ7" s="1100"/>
      <c r="CA7" s="1100"/>
      <c r="CB7" s="1100"/>
      <c r="CC7" s="1100"/>
      <c r="CD7" s="1100"/>
      <c r="CE7" s="1100"/>
      <c r="CF7" s="1100"/>
      <c r="CG7" s="1112"/>
      <c r="CH7" s="1096">
        <v>5</v>
      </c>
      <c r="CI7" s="1097"/>
      <c r="CJ7" s="1097"/>
      <c r="CK7" s="1097"/>
      <c r="CL7" s="1098"/>
      <c r="CM7" s="1096">
        <v>35</v>
      </c>
      <c r="CN7" s="1097"/>
      <c r="CO7" s="1097"/>
      <c r="CP7" s="1097"/>
      <c r="CQ7" s="1098"/>
      <c r="CR7" s="1096">
        <v>1</v>
      </c>
      <c r="CS7" s="1097"/>
      <c r="CT7" s="1097"/>
      <c r="CU7" s="1097"/>
      <c r="CV7" s="1098"/>
      <c r="CW7" s="1096">
        <v>38</v>
      </c>
      <c r="CX7" s="1097"/>
      <c r="CY7" s="1097"/>
      <c r="CZ7" s="1097"/>
      <c r="DA7" s="1098"/>
      <c r="DB7" s="1096" t="s">
        <v>556</v>
      </c>
      <c r="DC7" s="1097"/>
      <c r="DD7" s="1097"/>
      <c r="DE7" s="1097"/>
      <c r="DF7" s="1098"/>
      <c r="DG7" s="1096" t="s">
        <v>556</v>
      </c>
      <c r="DH7" s="1097"/>
      <c r="DI7" s="1097"/>
      <c r="DJ7" s="1097"/>
      <c r="DK7" s="1098"/>
      <c r="DL7" s="1096" t="s">
        <v>556</v>
      </c>
      <c r="DM7" s="1097"/>
      <c r="DN7" s="1097"/>
      <c r="DO7" s="1097"/>
      <c r="DP7" s="1098"/>
      <c r="DQ7" s="1096" t="s">
        <v>556</v>
      </c>
      <c r="DR7" s="1097"/>
      <c r="DS7" s="1097"/>
      <c r="DT7" s="1097"/>
      <c r="DU7" s="1098"/>
      <c r="DV7" s="1099"/>
      <c r="DW7" s="1100"/>
      <c r="DX7" s="1100"/>
      <c r="DY7" s="1100"/>
      <c r="DZ7" s="1101"/>
      <c r="EA7" s="222"/>
    </row>
    <row r="8" spans="1:131" s="223" customFormat="1" ht="26.25" customHeight="1" x14ac:dyDescent="0.2">
      <c r="A8" s="226">
        <v>2</v>
      </c>
      <c r="B8" s="1030" t="s">
        <v>376</v>
      </c>
      <c r="C8" s="1031"/>
      <c r="D8" s="1031"/>
      <c r="E8" s="1031"/>
      <c r="F8" s="1031"/>
      <c r="G8" s="1031"/>
      <c r="H8" s="1031"/>
      <c r="I8" s="1031"/>
      <c r="J8" s="1031"/>
      <c r="K8" s="1031"/>
      <c r="L8" s="1031"/>
      <c r="M8" s="1031"/>
      <c r="N8" s="1031"/>
      <c r="O8" s="1031"/>
      <c r="P8" s="1032"/>
      <c r="Q8" s="1038" t="s">
        <v>556</v>
      </c>
      <c r="R8" s="1039"/>
      <c r="S8" s="1039"/>
      <c r="T8" s="1039"/>
      <c r="U8" s="1039"/>
      <c r="V8" s="1039" t="s">
        <v>556</v>
      </c>
      <c r="W8" s="1039"/>
      <c r="X8" s="1039"/>
      <c r="Y8" s="1039"/>
      <c r="Z8" s="1039"/>
      <c r="AA8" s="1039" t="s">
        <v>556</v>
      </c>
      <c r="AB8" s="1039"/>
      <c r="AC8" s="1039"/>
      <c r="AD8" s="1039"/>
      <c r="AE8" s="1040"/>
      <c r="AF8" s="1035" t="s">
        <v>122</v>
      </c>
      <c r="AG8" s="1036"/>
      <c r="AH8" s="1036"/>
      <c r="AI8" s="1036"/>
      <c r="AJ8" s="1037"/>
      <c r="AK8" s="1080" t="s">
        <v>556</v>
      </c>
      <c r="AL8" s="1081"/>
      <c r="AM8" s="1081"/>
      <c r="AN8" s="1081"/>
      <c r="AO8" s="1081"/>
      <c r="AP8" s="1081" t="s">
        <v>556</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572</v>
      </c>
      <c r="BT8" s="993"/>
      <c r="BU8" s="993"/>
      <c r="BV8" s="993"/>
      <c r="BW8" s="993"/>
      <c r="BX8" s="993"/>
      <c r="BY8" s="993"/>
      <c r="BZ8" s="993"/>
      <c r="CA8" s="993"/>
      <c r="CB8" s="993"/>
      <c r="CC8" s="993"/>
      <c r="CD8" s="993"/>
      <c r="CE8" s="993"/>
      <c r="CF8" s="993"/>
      <c r="CG8" s="1014"/>
      <c r="CH8" s="989">
        <v>1</v>
      </c>
      <c r="CI8" s="990"/>
      <c r="CJ8" s="990"/>
      <c r="CK8" s="990"/>
      <c r="CL8" s="991"/>
      <c r="CM8" s="989">
        <v>196</v>
      </c>
      <c r="CN8" s="990"/>
      <c r="CO8" s="990"/>
      <c r="CP8" s="990"/>
      <c r="CQ8" s="991"/>
      <c r="CR8" s="989">
        <v>5</v>
      </c>
      <c r="CS8" s="990"/>
      <c r="CT8" s="990"/>
      <c r="CU8" s="990"/>
      <c r="CV8" s="991"/>
      <c r="CW8" s="989" t="s">
        <v>556</v>
      </c>
      <c r="CX8" s="990"/>
      <c r="CY8" s="990"/>
      <c r="CZ8" s="990"/>
      <c r="DA8" s="991"/>
      <c r="DB8" s="989" t="s">
        <v>556</v>
      </c>
      <c r="DC8" s="990"/>
      <c r="DD8" s="990"/>
      <c r="DE8" s="990"/>
      <c r="DF8" s="991"/>
      <c r="DG8" s="989">
        <v>3350</v>
      </c>
      <c r="DH8" s="990"/>
      <c r="DI8" s="990"/>
      <c r="DJ8" s="990"/>
      <c r="DK8" s="991"/>
      <c r="DL8" s="989" t="s">
        <v>556</v>
      </c>
      <c r="DM8" s="990"/>
      <c r="DN8" s="990"/>
      <c r="DO8" s="990"/>
      <c r="DP8" s="991"/>
      <c r="DQ8" s="989">
        <v>772</v>
      </c>
      <c r="DR8" s="990"/>
      <c r="DS8" s="990"/>
      <c r="DT8" s="990"/>
      <c r="DU8" s="991"/>
      <c r="DV8" s="992"/>
      <c r="DW8" s="993"/>
      <c r="DX8" s="993"/>
      <c r="DY8" s="993"/>
      <c r="DZ8" s="994"/>
      <c r="EA8" s="222"/>
    </row>
    <row r="9" spans="1:131" s="223" customFormat="1" ht="26.25" customHeight="1" x14ac:dyDescent="0.2">
      <c r="A9" s="226">
        <v>3</v>
      </c>
      <c r="B9" s="1030" t="s">
        <v>377</v>
      </c>
      <c r="C9" s="1031"/>
      <c r="D9" s="1031"/>
      <c r="E9" s="1031"/>
      <c r="F9" s="1031"/>
      <c r="G9" s="1031"/>
      <c r="H9" s="1031"/>
      <c r="I9" s="1031"/>
      <c r="J9" s="1031"/>
      <c r="K9" s="1031"/>
      <c r="L9" s="1031"/>
      <c r="M9" s="1031"/>
      <c r="N9" s="1031"/>
      <c r="O9" s="1031"/>
      <c r="P9" s="1032"/>
      <c r="Q9" s="1038">
        <v>66</v>
      </c>
      <c r="R9" s="1039"/>
      <c r="S9" s="1039"/>
      <c r="T9" s="1039"/>
      <c r="U9" s="1039"/>
      <c r="V9" s="1039">
        <v>26</v>
      </c>
      <c r="W9" s="1039"/>
      <c r="X9" s="1039"/>
      <c r="Y9" s="1039"/>
      <c r="Z9" s="1039"/>
      <c r="AA9" s="1039">
        <v>40</v>
      </c>
      <c r="AB9" s="1039"/>
      <c r="AC9" s="1039"/>
      <c r="AD9" s="1039"/>
      <c r="AE9" s="1040"/>
      <c r="AF9" s="1035">
        <v>40</v>
      </c>
      <c r="AG9" s="1036"/>
      <c r="AH9" s="1036"/>
      <c r="AI9" s="1036"/>
      <c r="AJ9" s="1037"/>
      <c r="AK9" s="1080">
        <v>2</v>
      </c>
      <c r="AL9" s="1081"/>
      <c r="AM9" s="1081"/>
      <c r="AN9" s="1081"/>
      <c r="AO9" s="1081"/>
      <c r="AP9" s="1081" t="s">
        <v>556</v>
      </c>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378</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379</v>
      </c>
      <c r="B23" s="937" t="s">
        <v>380</v>
      </c>
      <c r="C23" s="938"/>
      <c r="D23" s="938"/>
      <c r="E23" s="938"/>
      <c r="F23" s="938"/>
      <c r="G23" s="938"/>
      <c r="H23" s="938"/>
      <c r="I23" s="938"/>
      <c r="J23" s="938"/>
      <c r="K23" s="938"/>
      <c r="L23" s="938"/>
      <c r="M23" s="938"/>
      <c r="N23" s="938"/>
      <c r="O23" s="938"/>
      <c r="P23" s="948"/>
      <c r="Q23" s="1067">
        <f>Q7+Q9</f>
        <v>167106</v>
      </c>
      <c r="R23" s="1061"/>
      <c r="S23" s="1061"/>
      <c r="T23" s="1061"/>
      <c r="U23" s="1061"/>
      <c r="V23" s="1061">
        <f t="shared" ref="V23" si="0">V7+V9</f>
        <v>164620</v>
      </c>
      <c r="W23" s="1061"/>
      <c r="X23" s="1061"/>
      <c r="Y23" s="1061"/>
      <c r="Z23" s="1061"/>
      <c r="AA23" s="1061">
        <f t="shared" ref="AA23" si="1">AA7+AA9</f>
        <v>2486</v>
      </c>
      <c r="AB23" s="1061"/>
      <c r="AC23" s="1061"/>
      <c r="AD23" s="1061"/>
      <c r="AE23" s="1068"/>
      <c r="AF23" s="1069">
        <v>1979</v>
      </c>
      <c r="AG23" s="1061"/>
      <c r="AH23" s="1061"/>
      <c r="AI23" s="1061"/>
      <c r="AJ23" s="1070"/>
      <c r="AK23" s="1071"/>
      <c r="AL23" s="1072"/>
      <c r="AM23" s="1072"/>
      <c r="AN23" s="1072"/>
      <c r="AO23" s="1072"/>
      <c r="AP23" s="1061">
        <f>AP7</f>
        <v>111801</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381</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382</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358</v>
      </c>
      <c r="B26" s="996"/>
      <c r="C26" s="996"/>
      <c r="D26" s="996"/>
      <c r="E26" s="996"/>
      <c r="F26" s="996"/>
      <c r="G26" s="996"/>
      <c r="H26" s="996"/>
      <c r="I26" s="996"/>
      <c r="J26" s="996"/>
      <c r="K26" s="996"/>
      <c r="L26" s="996"/>
      <c r="M26" s="996"/>
      <c r="N26" s="996"/>
      <c r="O26" s="996"/>
      <c r="P26" s="997"/>
      <c r="Q26" s="1001" t="s">
        <v>383</v>
      </c>
      <c r="R26" s="1002"/>
      <c r="S26" s="1002"/>
      <c r="T26" s="1002"/>
      <c r="U26" s="1003"/>
      <c r="V26" s="1001" t="s">
        <v>384</v>
      </c>
      <c r="W26" s="1002"/>
      <c r="X26" s="1002"/>
      <c r="Y26" s="1002"/>
      <c r="Z26" s="1003"/>
      <c r="AA26" s="1001" t="s">
        <v>385</v>
      </c>
      <c r="AB26" s="1002"/>
      <c r="AC26" s="1002"/>
      <c r="AD26" s="1002"/>
      <c r="AE26" s="1002"/>
      <c r="AF26" s="1055" t="s">
        <v>386</v>
      </c>
      <c r="AG26" s="1008"/>
      <c r="AH26" s="1008"/>
      <c r="AI26" s="1008"/>
      <c r="AJ26" s="1056"/>
      <c r="AK26" s="1002" t="s">
        <v>387</v>
      </c>
      <c r="AL26" s="1002"/>
      <c r="AM26" s="1002"/>
      <c r="AN26" s="1002"/>
      <c r="AO26" s="1003"/>
      <c r="AP26" s="1001" t="s">
        <v>388</v>
      </c>
      <c r="AQ26" s="1002"/>
      <c r="AR26" s="1002"/>
      <c r="AS26" s="1002"/>
      <c r="AT26" s="1003"/>
      <c r="AU26" s="1001" t="s">
        <v>389</v>
      </c>
      <c r="AV26" s="1002"/>
      <c r="AW26" s="1002"/>
      <c r="AX26" s="1002"/>
      <c r="AY26" s="1003"/>
      <c r="AZ26" s="1001" t="s">
        <v>390</v>
      </c>
      <c r="BA26" s="1002"/>
      <c r="BB26" s="1002"/>
      <c r="BC26" s="1002"/>
      <c r="BD26" s="1003"/>
      <c r="BE26" s="1001" t="s">
        <v>365</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391</v>
      </c>
      <c r="C28" s="1048"/>
      <c r="D28" s="1048"/>
      <c r="E28" s="1048"/>
      <c r="F28" s="1048"/>
      <c r="G28" s="1048"/>
      <c r="H28" s="1048"/>
      <c r="I28" s="1048"/>
      <c r="J28" s="1048"/>
      <c r="K28" s="1048"/>
      <c r="L28" s="1048"/>
      <c r="M28" s="1048"/>
      <c r="N28" s="1048"/>
      <c r="O28" s="1048"/>
      <c r="P28" s="1049"/>
      <c r="Q28" s="1050">
        <v>38078</v>
      </c>
      <c r="R28" s="1051"/>
      <c r="S28" s="1051"/>
      <c r="T28" s="1051"/>
      <c r="U28" s="1051"/>
      <c r="V28" s="1051">
        <v>37958</v>
      </c>
      <c r="W28" s="1051"/>
      <c r="X28" s="1051"/>
      <c r="Y28" s="1051"/>
      <c r="Z28" s="1051"/>
      <c r="AA28" s="1051">
        <v>120</v>
      </c>
      <c r="AB28" s="1051"/>
      <c r="AC28" s="1051"/>
      <c r="AD28" s="1051"/>
      <c r="AE28" s="1052"/>
      <c r="AF28" s="1053">
        <v>120</v>
      </c>
      <c r="AG28" s="1051"/>
      <c r="AH28" s="1051"/>
      <c r="AI28" s="1051"/>
      <c r="AJ28" s="1054"/>
      <c r="AK28" s="1042">
        <v>4466</v>
      </c>
      <c r="AL28" s="1043"/>
      <c r="AM28" s="1043"/>
      <c r="AN28" s="1043"/>
      <c r="AO28" s="1043"/>
      <c r="AP28" s="1043" t="s">
        <v>556</v>
      </c>
      <c r="AQ28" s="1043"/>
      <c r="AR28" s="1043"/>
      <c r="AS28" s="1043"/>
      <c r="AT28" s="1043"/>
      <c r="AU28" s="1043" t="s">
        <v>556</v>
      </c>
      <c r="AV28" s="1043"/>
      <c r="AW28" s="1043"/>
      <c r="AX28" s="1043"/>
      <c r="AY28" s="1043"/>
      <c r="AZ28" s="1044" t="s">
        <v>556</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392</v>
      </c>
      <c r="C29" s="1031"/>
      <c r="D29" s="1031"/>
      <c r="E29" s="1031"/>
      <c r="F29" s="1031"/>
      <c r="G29" s="1031"/>
      <c r="H29" s="1031"/>
      <c r="I29" s="1031"/>
      <c r="J29" s="1031"/>
      <c r="K29" s="1031"/>
      <c r="L29" s="1031"/>
      <c r="M29" s="1031"/>
      <c r="N29" s="1031"/>
      <c r="O29" s="1031"/>
      <c r="P29" s="1032"/>
      <c r="Q29" s="1038">
        <v>38722</v>
      </c>
      <c r="R29" s="1039"/>
      <c r="S29" s="1039"/>
      <c r="T29" s="1039"/>
      <c r="U29" s="1039"/>
      <c r="V29" s="1039">
        <v>37851</v>
      </c>
      <c r="W29" s="1039"/>
      <c r="X29" s="1039"/>
      <c r="Y29" s="1039"/>
      <c r="Z29" s="1039"/>
      <c r="AA29" s="1039">
        <v>871</v>
      </c>
      <c r="AB29" s="1039"/>
      <c r="AC29" s="1039"/>
      <c r="AD29" s="1039"/>
      <c r="AE29" s="1040"/>
      <c r="AF29" s="1035">
        <v>871</v>
      </c>
      <c r="AG29" s="1036"/>
      <c r="AH29" s="1036"/>
      <c r="AI29" s="1036"/>
      <c r="AJ29" s="1037"/>
      <c r="AK29" s="980">
        <v>6247</v>
      </c>
      <c r="AL29" s="971"/>
      <c r="AM29" s="971"/>
      <c r="AN29" s="971"/>
      <c r="AO29" s="971"/>
      <c r="AP29" s="971" t="s">
        <v>556</v>
      </c>
      <c r="AQ29" s="971"/>
      <c r="AR29" s="971"/>
      <c r="AS29" s="971"/>
      <c r="AT29" s="971"/>
      <c r="AU29" s="971" t="s">
        <v>556</v>
      </c>
      <c r="AV29" s="971"/>
      <c r="AW29" s="971"/>
      <c r="AX29" s="971"/>
      <c r="AY29" s="971"/>
      <c r="AZ29" s="1041" t="s">
        <v>556</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393</v>
      </c>
      <c r="C30" s="1031"/>
      <c r="D30" s="1031"/>
      <c r="E30" s="1031"/>
      <c r="F30" s="1031"/>
      <c r="G30" s="1031"/>
      <c r="H30" s="1031"/>
      <c r="I30" s="1031"/>
      <c r="J30" s="1031"/>
      <c r="K30" s="1031"/>
      <c r="L30" s="1031"/>
      <c r="M30" s="1031"/>
      <c r="N30" s="1031"/>
      <c r="O30" s="1031"/>
      <c r="P30" s="1032"/>
      <c r="Q30" s="1038">
        <v>8986</v>
      </c>
      <c r="R30" s="1039"/>
      <c r="S30" s="1039"/>
      <c r="T30" s="1039"/>
      <c r="U30" s="1039"/>
      <c r="V30" s="1039">
        <v>8892</v>
      </c>
      <c r="W30" s="1039"/>
      <c r="X30" s="1039"/>
      <c r="Y30" s="1039"/>
      <c r="Z30" s="1039"/>
      <c r="AA30" s="1039">
        <v>94</v>
      </c>
      <c r="AB30" s="1039"/>
      <c r="AC30" s="1039"/>
      <c r="AD30" s="1039"/>
      <c r="AE30" s="1040"/>
      <c r="AF30" s="1035">
        <v>94</v>
      </c>
      <c r="AG30" s="1036"/>
      <c r="AH30" s="1036"/>
      <c r="AI30" s="1036"/>
      <c r="AJ30" s="1037"/>
      <c r="AK30" s="980">
        <v>1492</v>
      </c>
      <c r="AL30" s="971"/>
      <c r="AM30" s="971"/>
      <c r="AN30" s="971"/>
      <c r="AO30" s="971"/>
      <c r="AP30" s="971" t="s">
        <v>556</v>
      </c>
      <c r="AQ30" s="971"/>
      <c r="AR30" s="971"/>
      <c r="AS30" s="971"/>
      <c r="AT30" s="971"/>
      <c r="AU30" s="971" t="s">
        <v>556</v>
      </c>
      <c r="AV30" s="971"/>
      <c r="AW30" s="971"/>
      <c r="AX30" s="971"/>
      <c r="AY30" s="971"/>
      <c r="AZ30" s="1041" t="s">
        <v>556</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394</v>
      </c>
      <c r="C31" s="1031"/>
      <c r="D31" s="1031"/>
      <c r="E31" s="1031"/>
      <c r="F31" s="1031"/>
      <c r="G31" s="1031"/>
      <c r="H31" s="1031"/>
      <c r="I31" s="1031"/>
      <c r="J31" s="1031"/>
      <c r="K31" s="1031"/>
      <c r="L31" s="1031"/>
      <c r="M31" s="1031"/>
      <c r="N31" s="1031"/>
      <c r="O31" s="1031"/>
      <c r="P31" s="1032"/>
      <c r="Q31" s="1038">
        <v>98</v>
      </c>
      <c r="R31" s="1039"/>
      <c r="S31" s="1039"/>
      <c r="T31" s="1039"/>
      <c r="U31" s="1039"/>
      <c r="V31" s="1039">
        <v>46</v>
      </c>
      <c r="W31" s="1039"/>
      <c r="X31" s="1039"/>
      <c r="Y31" s="1039"/>
      <c r="Z31" s="1039"/>
      <c r="AA31" s="1039">
        <v>38</v>
      </c>
      <c r="AB31" s="1039"/>
      <c r="AC31" s="1039"/>
      <c r="AD31" s="1039"/>
      <c r="AE31" s="1040"/>
      <c r="AF31" s="1035">
        <v>38</v>
      </c>
      <c r="AG31" s="1036"/>
      <c r="AH31" s="1036"/>
      <c r="AI31" s="1036"/>
      <c r="AJ31" s="1037"/>
      <c r="AK31" s="980" t="s">
        <v>556</v>
      </c>
      <c r="AL31" s="971"/>
      <c r="AM31" s="971"/>
      <c r="AN31" s="971"/>
      <c r="AO31" s="971"/>
      <c r="AP31" s="971" t="s">
        <v>556</v>
      </c>
      <c r="AQ31" s="971"/>
      <c r="AR31" s="971"/>
      <c r="AS31" s="971"/>
      <c r="AT31" s="971"/>
      <c r="AU31" s="971" t="s">
        <v>556</v>
      </c>
      <c r="AV31" s="971"/>
      <c r="AW31" s="971"/>
      <c r="AX31" s="971"/>
      <c r="AY31" s="971"/>
      <c r="AZ31" s="1041" t="s">
        <v>556</v>
      </c>
      <c r="BA31" s="1041"/>
      <c r="BB31" s="1041"/>
      <c r="BC31" s="1041"/>
      <c r="BD31" s="1041"/>
      <c r="BE31" s="972"/>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395</v>
      </c>
      <c r="C32" s="1031"/>
      <c r="D32" s="1031"/>
      <c r="E32" s="1031"/>
      <c r="F32" s="1031"/>
      <c r="G32" s="1031"/>
      <c r="H32" s="1031"/>
      <c r="I32" s="1031"/>
      <c r="J32" s="1031"/>
      <c r="K32" s="1031"/>
      <c r="L32" s="1031"/>
      <c r="M32" s="1031"/>
      <c r="N32" s="1031"/>
      <c r="O32" s="1031"/>
      <c r="P32" s="1032"/>
      <c r="Q32" s="1038">
        <v>6332</v>
      </c>
      <c r="R32" s="1039"/>
      <c r="S32" s="1039"/>
      <c r="T32" s="1039"/>
      <c r="U32" s="1039"/>
      <c r="V32" s="1039">
        <v>5119</v>
      </c>
      <c r="W32" s="1039"/>
      <c r="X32" s="1039"/>
      <c r="Y32" s="1039"/>
      <c r="Z32" s="1039"/>
      <c r="AA32" s="1039">
        <v>1213</v>
      </c>
      <c r="AB32" s="1039"/>
      <c r="AC32" s="1039"/>
      <c r="AD32" s="1039"/>
      <c r="AE32" s="1040"/>
      <c r="AF32" s="1035">
        <v>8942</v>
      </c>
      <c r="AG32" s="1036"/>
      <c r="AH32" s="1036"/>
      <c r="AI32" s="1036"/>
      <c r="AJ32" s="1037"/>
      <c r="AK32" s="980">
        <v>401</v>
      </c>
      <c r="AL32" s="971"/>
      <c r="AM32" s="971"/>
      <c r="AN32" s="971"/>
      <c r="AO32" s="971"/>
      <c r="AP32" s="971">
        <v>20029</v>
      </c>
      <c r="AQ32" s="971"/>
      <c r="AR32" s="971"/>
      <c r="AS32" s="971"/>
      <c r="AT32" s="971"/>
      <c r="AU32" s="971">
        <v>1362</v>
      </c>
      <c r="AV32" s="971"/>
      <c r="AW32" s="971"/>
      <c r="AX32" s="971"/>
      <c r="AY32" s="971"/>
      <c r="AZ32" s="1041" t="s">
        <v>556</v>
      </c>
      <c r="BA32" s="1041"/>
      <c r="BB32" s="1041"/>
      <c r="BC32" s="1041"/>
      <c r="BD32" s="1041"/>
      <c r="BE32" s="972" t="s">
        <v>396</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t="s">
        <v>397</v>
      </c>
      <c r="C33" s="1031"/>
      <c r="D33" s="1031"/>
      <c r="E33" s="1031"/>
      <c r="F33" s="1031"/>
      <c r="G33" s="1031"/>
      <c r="H33" s="1031"/>
      <c r="I33" s="1031"/>
      <c r="J33" s="1031"/>
      <c r="K33" s="1031"/>
      <c r="L33" s="1031"/>
      <c r="M33" s="1031"/>
      <c r="N33" s="1031"/>
      <c r="O33" s="1031"/>
      <c r="P33" s="1032"/>
      <c r="Q33" s="1038">
        <v>10452</v>
      </c>
      <c r="R33" s="1039"/>
      <c r="S33" s="1039"/>
      <c r="T33" s="1039"/>
      <c r="U33" s="1039"/>
      <c r="V33" s="1039">
        <v>11343</v>
      </c>
      <c r="W33" s="1039"/>
      <c r="X33" s="1039"/>
      <c r="Y33" s="1039"/>
      <c r="Z33" s="1039"/>
      <c r="AA33" s="1039" t="s">
        <v>573</v>
      </c>
      <c r="AB33" s="1039"/>
      <c r="AC33" s="1039"/>
      <c r="AD33" s="1039"/>
      <c r="AE33" s="1040"/>
      <c r="AF33" s="1035">
        <v>4787</v>
      </c>
      <c r="AG33" s="1036"/>
      <c r="AH33" s="1036"/>
      <c r="AI33" s="1036"/>
      <c r="AJ33" s="1037"/>
      <c r="AK33" s="980">
        <v>1572</v>
      </c>
      <c r="AL33" s="971"/>
      <c r="AM33" s="971"/>
      <c r="AN33" s="971"/>
      <c r="AO33" s="971"/>
      <c r="AP33" s="971">
        <v>8478</v>
      </c>
      <c r="AQ33" s="971"/>
      <c r="AR33" s="971"/>
      <c r="AS33" s="971"/>
      <c r="AT33" s="971"/>
      <c r="AU33" s="971">
        <v>4468</v>
      </c>
      <c r="AV33" s="971"/>
      <c r="AW33" s="971"/>
      <c r="AX33" s="971"/>
      <c r="AY33" s="971"/>
      <c r="AZ33" s="1041" t="s">
        <v>556</v>
      </c>
      <c r="BA33" s="1041"/>
      <c r="BB33" s="1041"/>
      <c r="BC33" s="1041"/>
      <c r="BD33" s="1041"/>
      <c r="BE33" s="972" t="s">
        <v>396</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t="s">
        <v>398</v>
      </c>
      <c r="C34" s="1031"/>
      <c r="D34" s="1031"/>
      <c r="E34" s="1031"/>
      <c r="F34" s="1031"/>
      <c r="G34" s="1031"/>
      <c r="H34" s="1031"/>
      <c r="I34" s="1031"/>
      <c r="J34" s="1031"/>
      <c r="K34" s="1031"/>
      <c r="L34" s="1031"/>
      <c r="M34" s="1031"/>
      <c r="N34" s="1031"/>
      <c r="O34" s="1031"/>
      <c r="P34" s="1032"/>
      <c r="Q34" s="1038">
        <v>12159</v>
      </c>
      <c r="R34" s="1039"/>
      <c r="S34" s="1039"/>
      <c r="T34" s="1039"/>
      <c r="U34" s="1039"/>
      <c r="V34" s="1039">
        <v>10660</v>
      </c>
      <c r="W34" s="1039"/>
      <c r="X34" s="1039"/>
      <c r="Y34" s="1039"/>
      <c r="Z34" s="1039"/>
      <c r="AA34" s="1039">
        <v>1499</v>
      </c>
      <c r="AB34" s="1039"/>
      <c r="AC34" s="1039"/>
      <c r="AD34" s="1039"/>
      <c r="AE34" s="1040"/>
      <c r="AF34" s="1035">
        <v>4796</v>
      </c>
      <c r="AG34" s="1036"/>
      <c r="AH34" s="1036"/>
      <c r="AI34" s="1036"/>
      <c r="AJ34" s="1037"/>
      <c r="AK34" s="980">
        <v>4033</v>
      </c>
      <c r="AL34" s="971"/>
      <c r="AM34" s="971"/>
      <c r="AN34" s="971"/>
      <c r="AO34" s="971"/>
      <c r="AP34" s="971">
        <v>43532</v>
      </c>
      <c r="AQ34" s="971"/>
      <c r="AR34" s="971"/>
      <c r="AS34" s="971"/>
      <c r="AT34" s="971"/>
      <c r="AU34" s="971">
        <v>18850</v>
      </c>
      <c r="AV34" s="971"/>
      <c r="AW34" s="971"/>
      <c r="AX34" s="971"/>
      <c r="AY34" s="971"/>
      <c r="AZ34" s="1041" t="s">
        <v>556</v>
      </c>
      <c r="BA34" s="1041"/>
      <c r="BB34" s="1041"/>
      <c r="BC34" s="1041"/>
      <c r="BD34" s="1041"/>
      <c r="BE34" s="972" t="s">
        <v>396</v>
      </c>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399</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379</v>
      </c>
      <c r="B63" s="937" t="s">
        <v>400</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19648</v>
      </c>
      <c r="AG63" s="959"/>
      <c r="AH63" s="959"/>
      <c r="AI63" s="959"/>
      <c r="AJ63" s="1022"/>
      <c r="AK63" s="1023"/>
      <c r="AL63" s="963"/>
      <c r="AM63" s="963"/>
      <c r="AN63" s="963"/>
      <c r="AO63" s="963"/>
      <c r="AP63" s="959">
        <f>AP32+AP33+AP34</f>
        <v>72039</v>
      </c>
      <c r="AQ63" s="959"/>
      <c r="AR63" s="959"/>
      <c r="AS63" s="959"/>
      <c r="AT63" s="959"/>
      <c r="AU63" s="959">
        <f>AU32+AU33+AU34</f>
        <v>24680</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401</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402</v>
      </c>
      <c r="B66" s="996"/>
      <c r="C66" s="996"/>
      <c r="D66" s="996"/>
      <c r="E66" s="996"/>
      <c r="F66" s="996"/>
      <c r="G66" s="996"/>
      <c r="H66" s="996"/>
      <c r="I66" s="996"/>
      <c r="J66" s="996"/>
      <c r="K66" s="996"/>
      <c r="L66" s="996"/>
      <c r="M66" s="996"/>
      <c r="N66" s="996"/>
      <c r="O66" s="996"/>
      <c r="P66" s="997"/>
      <c r="Q66" s="1001" t="s">
        <v>383</v>
      </c>
      <c r="R66" s="1002"/>
      <c r="S66" s="1002"/>
      <c r="T66" s="1002"/>
      <c r="U66" s="1003"/>
      <c r="V66" s="1001" t="s">
        <v>384</v>
      </c>
      <c r="W66" s="1002"/>
      <c r="X66" s="1002"/>
      <c r="Y66" s="1002"/>
      <c r="Z66" s="1003"/>
      <c r="AA66" s="1001" t="s">
        <v>385</v>
      </c>
      <c r="AB66" s="1002"/>
      <c r="AC66" s="1002"/>
      <c r="AD66" s="1002"/>
      <c r="AE66" s="1003"/>
      <c r="AF66" s="1007" t="s">
        <v>386</v>
      </c>
      <c r="AG66" s="1008"/>
      <c r="AH66" s="1008"/>
      <c r="AI66" s="1008"/>
      <c r="AJ66" s="1009"/>
      <c r="AK66" s="1001" t="s">
        <v>387</v>
      </c>
      <c r="AL66" s="996"/>
      <c r="AM66" s="996"/>
      <c r="AN66" s="996"/>
      <c r="AO66" s="997"/>
      <c r="AP66" s="1001" t="s">
        <v>388</v>
      </c>
      <c r="AQ66" s="1002"/>
      <c r="AR66" s="1002"/>
      <c r="AS66" s="1002"/>
      <c r="AT66" s="1003"/>
      <c r="AU66" s="1001" t="s">
        <v>403</v>
      </c>
      <c r="AV66" s="1002"/>
      <c r="AW66" s="1002"/>
      <c r="AX66" s="1002"/>
      <c r="AY66" s="1003"/>
      <c r="AZ66" s="1001" t="s">
        <v>365</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557</v>
      </c>
      <c r="C68" s="986"/>
      <c r="D68" s="986"/>
      <c r="E68" s="986"/>
      <c r="F68" s="986"/>
      <c r="G68" s="986"/>
      <c r="H68" s="986"/>
      <c r="I68" s="986"/>
      <c r="J68" s="986"/>
      <c r="K68" s="986"/>
      <c r="L68" s="986"/>
      <c r="M68" s="986"/>
      <c r="N68" s="986"/>
      <c r="O68" s="986"/>
      <c r="P68" s="987"/>
      <c r="Q68" s="988">
        <v>7665</v>
      </c>
      <c r="R68" s="982"/>
      <c r="S68" s="982"/>
      <c r="T68" s="982"/>
      <c r="U68" s="982"/>
      <c r="V68" s="982">
        <v>7554</v>
      </c>
      <c r="W68" s="982"/>
      <c r="X68" s="982"/>
      <c r="Y68" s="982"/>
      <c r="Z68" s="982"/>
      <c r="AA68" s="982">
        <v>111</v>
      </c>
      <c r="AB68" s="982"/>
      <c r="AC68" s="982"/>
      <c r="AD68" s="982"/>
      <c r="AE68" s="982"/>
      <c r="AF68" s="982">
        <v>66</v>
      </c>
      <c r="AG68" s="982"/>
      <c r="AH68" s="982"/>
      <c r="AI68" s="982"/>
      <c r="AJ68" s="982"/>
      <c r="AK68" s="982" t="s">
        <v>556</v>
      </c>
      <c r="AL68" s="982"/>
      <c r="AM68" s="982"/>
      <c r="AN68" s="982"/>
      <c r="AO68" s="982"/>
      <c r="AP68" s="982">
        <v>1267</v>
      </c>
      <c r="AQ68" s="982"/>
      <c r="AR68" s="982"/>
      <c r="AS68" s="982"/>
      <c r="AT68" s="982"/>
      <c r="AU68" s="982">
        <v>728</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558</v>
      </c>
      <c r="C69" s="975"/>
      <c r="D69" s="975"/>
      <c r="E69" s="975"/>
      <c r="F69" s="975"/>
      <c r="G69" s="975"/>
      <c r="H69" s="975"/>
      <c r="I69" s="975"/>
      <c r="J69" s="975"/>
      <c r="K69" s="975"/>
      <c r="L69" s="975"/>
      <c r="M69" s="975"/>
      <c r="N69" s="975"/>
      <c r="O69" s="975"/>
      <c r="P69" s="976"/>
      <c r="Q69" s="977">
        <v>374</v>
      </c>
      <c r="R69" s="971"/>
      <c r="S69" s="971"/>
      <c r="T69" s="971"/>
      <c r="U69" s="971"/>
      <c r="V69" s="971">
        <v>340</v>
      </c>
      <c r="W69" s="971"/>
      <c r="X69" s="971"/>
      <c r="Y69" s="971"/>
      <c r="Z69" s="971"/>
      <c r="AA69" s="971">
        <v>34</v>
      </c>
      <c r="AB69" s="971"/>
      <c r="AC69" s="971"/>
      <c r="AD69" s="971"/>
      <c r="AE69" s="971"/>
      <c r="AF69" s="971">
        <v>34</v>
      </c>
      <c r="AG69" s="971"/>
      <c r="AH69" s="971"/>
      <c r="AI69" s="971"/>
      <c r="AJ69" s="971"/>
      <c r="AK69" s="971" t="s">
        <v>556</v>
      </c>
      <c r="AL69" s="971"/>
      <c r="AM69" s="971"/>
      <c r="AN69" s="971"/>
      <c r="AO69" s="971"/>
      <c r="AP69" s="971" t="s">
        <v>556</v>
      </c>
      <c r="AQ69" s="971"/>
      <c r="AR69" s="971"/>
      <c r="AS69" s="971"/>
      <c r="AT69" s="971"/>
      <c r="AU69" s="971" t="s">
        <v>556</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559</v>
      </c>
      <c r="C70" s="975"/>
      <c r="D70" s="975"/>
      <c r="E70" s="975"/>
      <c r="F70" s="975"/>
      <c r="G70" s="975"/>
      <c r="H70" s="975"/>
      <c r="I70" s="975"/>
      <c r="J70" s="975"/>
      <c r="K70" s="975"/>
      <c r="L70" s="975"/>
      <c r="M70" s="975"/>
      <c r="N70" s="975"/>
      <c r="O70" s="975"/>
      <c r="P70" s="976"/>
      <c r="Q70" s="977">
        <v>165</v>
      </c>
      <c r="R70" s="971"/>
      <c r="S70" s="971"/>
      <c r="T70" s="971"/>
      <c r="U70" s="971"/>
      <c r="V70" s="971">
        <v>161</v>
      </c>
      <c r="W70" s="971"/>
      <c r="X70" s="971"/>
      <c r="Y70" s="971"/>
      <c r="Z70" s="971"/>
      <c r="AA70" s="971">
        <v>4</v>
      </c>
      <c r="AB70" s="971"/>
      <c r="AC70" s="971"/>
      <c r="AD70" s="971"/>
      <c r="AE70" s="971"/>
      <c r="AF70" s="971">
        <v>4</v>
      </c>
      <c r="AG70" s="971"/>
      <c r="AH70" s="971"/>
      <c r="AI70" s="971"/>
      <c r="AJ70" s="971"/>
      <c r="AK70" s="971" t="s">
        <v>556</v>
      </c>
      <c r="AL70" s="971"/>
      <c r="AM70" s="971"/>
      <c r="AN70" s="971"/>
      <c r="AO70" s="971"/>
      <c r="AP70" s="971" t="s">
        <v>556</v>
      </c>
      <c r="AQ70" s="971"/>
      <c r="AR70" s="971"/>
      <c r="AS70" s="971"/>
      <c r="AT70" s="971"/>
      <c r="AU70" s="971" t="s">
        <v>556</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560</v>
      </c>
      <c r="C71" s="975"/>
      <c r="D71" s="975"/>
      <c r="E71" s="975"/>
      <c r="F71" s="975"/>
      <c r="G71" s="975"/>
      <c r="H71" s="975"/>
      <c r="I71" s="975"/>
      <c r="J71" s="975"/>
      <c r="K71" s="975"/>
      <c r="L71" s="975"/>
      <c r="M71" s="975"/>
      <c r="N71" s="975"/>
      <c r="O71" s="975"/>
      <c r="P71" s="976"/>
      <c r="Q71" s="977">
        <v>116561</v>
      </c>
      <c r="R71" s="971"/>
      <c r="S71" s="971"/>
      <c r="T71" s="971"/>
      <c r="U71" s="971"/>
      <c r="V71" s="971">
        <v>108305</v>
      </c>
      <c r="W71" s="971"/>
      <c r="X71" s="971"/>
      <c r="Y71" s="971"/>
      <c r="Z71" s="971"/>
      <c r="AA71" s="971">
        <v>8256</v>
      </c>
      <c r="AB71" s="971"/>
      <c r="AC71" s="971"/>
      <c r="AD71" s="971"/>
      <c r="AE71" s="971"/>
      <c r="AF71" s="971">
        <v>15120</v>
      </c>
      <c r="AG71" s="971"/>
      <c r="AH71" s="971"/>
      <c r="AI71" s="971"/>
      <c r="AJ71" s="971"/>
      <c r="AK71" s="971"/>
      <c r="AL71" s="971"/>
      <c r="AM71" s="971"/>
      <c r="AN71" s="971"/>
      <c r="AO71" s="971"/>
      <c r="AP71" s="971"/>
      <c r="AQ71" s="971"/>
      <c r="AR71" s="971"/>
      <c r="AS71" s="971"/>
      <c r="AT71" s="971"/>
      <c r="AU71" s="971"/>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561</v>
      </c>
      <c r="C72" s="975"/>
      <c r="D72" s="975"/>
      <c r="E72" s="975"/>
      <c r="F72" s="975"/>
      <c r="G72" s="975"/>
      <c r="H72" s="975"/>
      <c r="I72" s="975"/>
      <c r="J72" s="975"/>
      <c r="K72" s="975"/>
      <c r="L72" s="975"/>
      <c r="M72" s="975"/>
      <c r="N72" s="975"/>
      <c r="O72" s="975"/>
      <c r="P72" s="976"/>
      <c r="Q72" s="977">
        <v>290</v>
      </c>
      <c r="R72" s="971"/>
      <c r="S72" s="971"/>
      <c r="T72" s="971"/>
      <c r="U72" s="971"/>
      <c r="V72" s="971">
        <v>250</v>
      </c>
      <c r="W72" s="971"/>
      <c r="X72" s="971"/>
      <c r="Y72" s="971"/>
      <c r="Z72" s="971"/>
      <c r="AA72" s="971">
        <v>40</v>
      </c>
      <c r="AB72" s="971"/>
      <c r="AC72" s="971"/>
      <c r="AD72" s="971"/>
      <c r="AE72" s="971"/>
      <c r="AF72" s="971">
        <v>40</v>
      </c>
      <c r="AG72" s="971"/>
      <c r="AH72" s="971"/>
      <c r="AI72" s="971"/>
      <c r="AJ72" s="971"/>
      <c r="AK72" s="971" t="s">
        <v>491</v>
      </c>
      <c r="AL72" s="971"/>
      <c r="AM72" s="971"/>
      <c r="AN72" s="971"/>
      <c r="AO72" s="971"/>
      <c r="AP72" s="971" t="s">
        <v>491</v>
      </c>
      <c r="AQ72" s="971"/>
      <c r="AR72" s="971"/>
      <c r="AS72" s="971"/>
      <c r="AT72" s="971"/>
      <c r="AU72" s="971" t="s">
        <v>491</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t="s">
        <v>562</v>
      </c>
      <c r="C73" s="975"/>
      <c r="D73" s="975"/>
      <c r="E73" s="975"/>
      <c r="F73" s="975"/>
      <c r="G73" s="975"/>
      <c r="H73" s="975"/>
      <c r="I73" s="975"/>
      <c r="J73" s="975"/>
      <c r="K73" s="975"/>
      <c r="L73" s="975"/>
      <c r="M73" s="975"/>
      <c r="N73" s="975"/>
      <c r="O73" s="975"/>
      <c r="P73" s="976"/>
      <c r="Q73" s="977">
        <v>1428744</v>
      </c>
      <c r="R73" s="971"/>
      <c r="S73" s="971"/>
      <c r="T73" s="971"/>
      <c r="U73" s="971"/>
      <c r="V73" s="971">
        <v>1401874</v>
      </c>
      <c r="W73" s="971"/>
      <c r="X73" s="971"/>
      <c r="Y73" s="971"/>
      <c r="Z73" s="971"/>
      <c r="AA73" s="971">
        <v>26871</v>
      </c>
      <c r="AB73" s="971"/>
      <c r="AC73" s="971"/>
      <c r="AD73" s="971"/>
      <c r="AE73" s="971"/>
      <c r="AF73" s="971">
        <v>26871</v>
      </c>
      <c r="AG73" s="971"/>
      <c r="AH73" s="971"/>
      <c r="AI73" s="971"/>
      <c r="AJ73" s="971"/>
      <c r="AK73" s="971">
        <v>12578</v>
      </c>
      <c r="AL73" s="971"/>
      <c r="AM73" s="971"/>
      <c r="AN73" s="971"/>
      <c r="AO73" s="971"/>
      <c r="AP73" s="971" t="s">
        <v>491</v>
      </c>
      <c r="AQ73" s="971"/>
      <c r="AR73" s="971"/>
      <c r="AS73" s="971"/>
      <c r="AT73" s="971"/>
      <c r="AU73" s="971" t="s">
        <v>491</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t="s">
        <v>563</v>
      </c>
      <c r="C74" s="975"/>
      <c r="D74" s="975"/>
      <c r="E74" s="975"/>
      <c r="F74" s="975"/>
      <c r="G74" s="975"/>
      <c r="H74" s="975"/>
      <c r="I74" s="975"/>
      <c r="J74" s="975"/>
      <c r="K74" s="975"/>
      <c r="L74" s="975"/>
      <c r="M74" s="975"/>
      <c r="N74" s="975"/>
      <c r="O74" s="975"/>
      <c r="P74" s="976"/>
      <c r="Q74" s="977">
        <v>38877</v>
      </c>
      <c r="R74" s="971"/>
      <c r="S74" s="971"/>
      <c r="T74" s="971"/>
      <c r="U74" s="971"/>
      <c r="V74" s="971">
        <v>35991</v>
      </c>
      <c r="W74" s="971"/>
      <c r="X74" s="971"/>
      <c r="Y74" s="971"/>
      <c r="Z74" s="971"/>
      <c r="AA74" s="971">
        <v>2886</v>
      </c>
      <c r="AB74" s="971"/>
      <c r="AC74" s="971"/>
      <c r="AD74" s="971"/>
      <c r="AE74" s="971"/>
      <c r="AF74" s="971">
        <v>27482</v>
      </c>
      <c r="AG74" s="971"/>
      <c r="AH74" s="971"/>
      <c r="AI74" s="971"/>
      <c r="AJ74" s="971"/>
      <c r="AK74" s="971">
        <v>0</v>
      </c>
      <c r="AL74" s="971"/>
      <c r="AM74" s="971"/>
      <c r="AN74" s="971"/>
      <c r="AO74" s="971"/>
      <c r="AP74" s="971">
        <v>96454</v>
      </c>
      <c r="AQ74" s="971"/>
      <c r="AR74" s="971"/>
      <c r="AS74" s="971"/>
      <c r="AT74" s="971"/>
      <c r="AU74" s="971">
        <v>0</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t="s">
        <v>564</v>
      </c>
      <c r="C75" s="975"/>
      <c r="D75" s="975"/>
      <c r="E75" s="975"/>
      <c r="F75" s="975"/>
      <c r="G75" s="975"/>
      <c r="H75" s="975"/>
      <c r="I75" s="975"/>
      <c r="J75" s="975"/>
      <c r="K75" s="975"/>
      <c r="L75" s="975"/>
      <c r="M75" s="975"/>
      <c r="N75" s="975"/>
      <c r="O75" s="975"/>
      <c r="P75" s="976"/>
      <c r="Q75" s="978">
        <v>6104</v>
      </c>
      <c r="R75" s="979"/>
      <c r="S75" s="979"/>
      <c r="T75" s="979"/>
      <c r="U75" s="980"/>
      <c r="V75" s="981">
        <v>5983</v>
      </c>
      <c r="W75" s="979"/>
      <c r="X75" s="979"/>
      <c r="Y75" s="979"/>
      <c r="Z75" s="980"/>
      <c r="AA75" s="981">
        <v>121</v>
      </c>
      <c r="AB75" s="979"/>
      <c r="AC75" s="979"/>
      <c r="AD75" s="979"/>
      <c r="AE75" s="980"/>
      <c r="AF75" s="981">
        <v>17694</v>
      </c>
      <c r="AG75" s="979"/>
      <c r="AH75" s="979"/>
      <c r="AI75" s="979"/>
      <c r="AJ75" s="980"/>
      <c r="AK75" s="981">
        <v>0</v>
      </c>
      <c r="AL75" s="979"/>
      <c r="AM75" s="979"/>
      <c r="AN75" s="979"/>
      <c r="AO75" s="980"/>
      <c r="AP75" s="981">
        <v>24010</v>
      </c>
      <c r="AQ75" s="979"/>
      <c r="AR75" s="979"/>
      <c r="AS75" s="979"/>
      <c r="AT75" s="980"/>
      <c r="AU75" s="981">
        <v>0</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t="s">
        <v>565</v>
      </c>
      <c r="C76" s="975"/>
      <c r="D76" s="975"/>
      <c r="E76" s="975"/>
      <c r="F76" s="975"/>
      <c r="G76" s="975"/>
      <c r="H76" s="975"/>
      <c r="I76" s="975"/>
      <c r="J76" s="975"/>
      <c r="K76" s="975"/>
      <c r="L76" s="975"/>
      <c r="M76" s="975"/>
      <c r="N76" s="975"/>
      <c r="O76" s="975"/>
      <c r="P76" s="976"/>
      <c r="Q76" s="978">
        <v>7444</v>
      </c>
      <c r="R76" s="979"/>
      <c r="S76" s="979"/>
      <c r="T76" s="979"/>
      <c r="U76" s="980"/>
      <c r="V76" s="981">
        <v>7426</v>
      </c>
      <c r="W76" s="979"/>
      <c r="X76" s="979"/>
      <c r="Y76" s="979"/>
      <c r="Z76" s="980"/>
      <c r="AA76" s="981">
        <v>18</v>
      </c>
      <c r="AB76" s="979"/>
      <c r="AC76" s="979"/>
      <c r="AD76" s="979"/>
      <c r="AE76" s="980"/>
      <c r="AF76" s="981">
        <v>18</v>
      </c>
      <c r="AG76" s="979"/>
      <c r="AH76" s="979"/>
      <c r="AI76" s="979"/>
      <c r="AJ76" s="980"/>
      <c r="AK76" s="981" t="s">
        <v>556</v>
      </c>
      <c r="AL76" s="979"/>
      <c r="AM76" s="979"/>
      <c r="AN76" s="979"/>
      <c r="AO76" s="980"/>
      <c r="AP76" s="981">
        <v>5242</v>
      </c>
      <c r="AQ76" s="979"/>
      <c r="AR76" s="979"/>
      <c r="AS76" s="979"/>
      <c r="AT76" s="980"/>
      <c r="AU76" s="981">
        <v>3183</v>
      </c>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379</v>
      </c>
      <c r="B88" s="937" t="s">
        <v>404</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f>SUM(AF68:AJ76)</f>
        <v>87329</v>
      </c>
      <c r="AG88" s="959"/>
      <c r="AH88" s="959"/>
      <c r="AI88" s="959"/>
      <c r="AJ88" s="959"/>
      <c r="AK88" s="963"/>
      <c r="AL88" s="963"/>
      <c r="AM88" s="963"/>
      <c r="AN88" s="963"/>
      <c r="AO88" s="963"/>
      <c r="AP88" s="959">
        <f t="shared" ref="AP88" si="2">SUM(AP68:AT76)</f>
        <v>126973</v>
      </c>
      <c r="AQ88" s="959"/>
      <c r="AR88" s="959"/>
      <c r="AS88" s="959"/>
      <c r="AT88" s="959"/>
      <c r="AU88" s="959">
        <f t="shared" ref="AU88" si="3">SUM(AU68:AY76)</f>
        <v>3911</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379</v>
      </c>
      <c r="BR102" s="937" t="s">
        <v>405</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f>CR7+CR8</f>
        <v>6</v>
      </c>
      <c r="CS102" s="953"/>
      <c r="CT102" s="953"/>
      <c r="CU102" s="953"/>
      <c r="CV102" s="954"/>
      <c r="CW102" s="952">
        <f>CW7</f>
        <v>38</v>
      </c>
      <c r="CX102" s="953"/>
      <c r="CY102" s="953"/>
      <c r="CZ102" s="953"/>
      <c r="DA102" s="954"/>
      <c r="DB102" s="952"/>
      <c r="DC102" s="953"/>
      <c r="DD102" s="953"/>
      <c r="DE102" s="953"/>
      <c r="DF102" s="954"/>
      <c r="DG102" s="952">
        <f>DG8</f>
        <v>3350</v>
      </c>
      <c r="DH102" s="953"/>
      <c r="DI102" s="953"/>
      <c r="DJ102" s="953"/>
      <c r="DK102" s="954"/>
      <c r="DL102" s="952"/>
      <c r="DM102" s="953"/>
      <c r="DN102" s="953"/>
      <c r="DO102" s="953"/>
      <c r="DP102" s="954"/>
      <c r="DQ102" s="952">
        <f>DQ8</f>
        <v>772</v>
      </c>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406</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407</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408</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409</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410</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411</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412</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413</v>
      </c>
      <c r="AB109" s="896"/>
      <c r="AC109" s="896"/>
      <c r="AD109" s="896"/>
      <c r="AE109" s="897"/>
      <c r="AF109" s="898" t="s">
        <v>414</v>
      </c>
      <c r="AG109" s="896"/>
      <c r="AH109" s="896"/>
      <c r="AI109" s="896"/>
      <c r="AJ109" s="897"/>
      <c r="AK109" s="898" t="s">
        <v>295</v>
      </c>
      <c r="AL109" s="896"/>
      <c r="AM109" s="896"/>
      <c r="AN109" s="896"/>
      <c r="AO109" s="897"/>
      <c r="AP109" s="898" t="s">
        <v>415</v>
      </c>
      <c r="AQ109" s="896"/>
      <c r="AR109" s="896"/>
      <c r="AS109" s="896"/>
      <c r="AT109" s="929"/>
      <c r="AU109" s="895" t="s">
        <v>412</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413</v>
      </c>
      <c r="BR109" s="896"/>
      <c r="BS109" s="896"/>
      <c r="BT109" s="896"/>
      <c r="BU109" s="897"/>
      <c r="BV109" s="898" t="s">
        <v>414</v>
      </c>
      <c r="BW109" s="896"/>
      <c r="BX109" s="896"/>
      <c r="BY109" s="896"/>
      <c r="BZ109" s="897"/>
      <c r="CA109" s="898" t="s">
        <v>295</v>
      </c>
      <c r="CB109" s="896"/>
      <c r="CC109" s="896"/>
      <c r="CD109" s="896"/>
      <c r="CE109" s="897"/>
      <c r="CF109" s="936" t="s">
        <v>415</v>
      </c>
      <c r="CG109" s="936"/>
      <c r="CH109" s="936"/>
      <c r="CI109" s="936"/>
      <c r="CJ109" s="936"/>
      <c r="CK109" s="898" t="s">
        <v>416</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413</v>
      </c>
      <c r="DH109" s="896"/>
      <c r="DI109" s="896"/>
      <c r="DJ109" s="896"/>
      <c r="DK109" s="897"/>
      <c r="DL109" s="898" t="s">
        <v>414</v>
      </c>
      <c r="DM109" s="896"/>
      <c r="DN109" s="896"/>
      <c r="DO109" s="896"/>
      <c r="DP109" s="897"/>
      <c r="DQ109" s="898" t="s">
        <v>295</v>
      </c>
      <c r="DR109" s="896"/>
      <c r="DS109" s="896"/>
      <c r="DT109" s="896"/>
      <c r="DU109" s="897"/>
      <c r="DV109" s="898" t="s">
        <v>415</v>
      </c>
      <c r="DW109" s="896"/>
      <c r="DX109" s="896"/>
      <c r="DY109" s="896"/>
      <c r="DZ109" s="929"/>
    </row>
    <row r="110" spans="1:131" s="218" customFormat="1" ht="26.25" customHeight="1" x14ac:dyDescent="0.2">
      <c r="A110" s="807" t="s">
        <v>417</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11051465</v>
      </c>
      <c r="AB110" s="889"/>
      <c r="AC110" s="889"/>
      <c r="AD110" s="889"/>
      <c r="AE110" s="890"/>
      <c r="AF110" s="891">
        <v>11945797</v>
      </c>
      <c r="AG110" s="889"/>
      <c r="AH110" s="889"/>
      <c r="AI110" s="889"/>
      <c r="AJ110" s="890"/>
      <c r="AK110" s="891">
        <v>11514864</v>
      </c>
      <c r="AL110" s="889"/>
      <c r="AM110" s="889"/>
      <c r="AN110" s="889"/>
      <c r="AO110" s="890"/>
      <c r="AP110" s="892">
        <v>15.3</v>
      </c>
      <c r="AQ110" s="893"/>
      <c r="AR110" s="893"/>
      <c r="AS110" s="893"/>
      <c r="AT110" s="894"/>
      <c r="AU110" s="930" t="s">
        <v>69</v>
      </c>
      <c r="AV110" s="931"/>
      <c r="AW110" s="931"/>
      <c r="AX110" s="931"/>
      <c r="AY110" s="931"/>
      <c r="AZ110" s="860" t="s">
        <v>418</v>
      </c>
      <c r="BA110" s="808"/>
      <c r="BB110" s="808"/>
      <c r="BC110" s="808"/>
      <c r="BD110" s="808"/>
      <c r="BE110" s="808"/>
      <c r="BF110" s="808"/>
      <c r="BG110" s="808"/>
      <c r="BH110" s="808"/>
      <c r="BI110" s="808"/>
      <c r="BJ110" s="808"/>
      <c r="BK110" s="808"/>
      <c r="BL110" s="808"/>
      <c r="BM110" s="808"/>
      <c r="BN110" s="808"/>
      <c r="BO110" s="808"/>
      <c r="BP110" s="809"/>
      <c r="BQ110" s="861">
        <v>112892881</v>
      </c>
      <c r="BR110" s="842"/>
      <c r="BS110" s="842"/>
      <c r="BT110" s="842"/>
      <c r="BU110" s="842"/>
      <c r="BV110" s="842">
        <v>113794141</v>
      </c>
      <c r="BW110" s="842"/>
      <c r="BX110" s="842"/>
      <c r="BY110" s="842"/>
      <c r="BZ110" s="842"/>
      <c r="CA110" s="842">
        <v>111800564</v>
      </c>
      <c r="CB110" s="842"/>
      <c r="CC110" s="842"/>
      <c r="CD110" s="842"/>
      <c r="CE110" s="842"/>
      <c r="CF110" s="866">
        <v>148.4</v>
      </c>
      <c r="CG110" s="867"/>
      <c r="CH110" s="867"/>
      <c r="CI110" s="867"/>
      <c r="CJ110" s="867"/>
      <c r="CK110" s="926" t="s">
        <v>419</v>
      </c>
      <c r="CL110" s="819"/>
      <c r="CM110" s="860" t="s">
        <v>420</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421</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422</v>
      </c>
      <c r="BA111" s="752"/>
      <c r="BB111" s="752"/>
      <c r="BC111" s="752"/>
      <c r="BD111" s="752"/>
      <c r="BE111" s="752"/>
      <c r="BF111" s="752"/>
      <c r="BG111" s="752"/>
      <c r="BH111" s="752"/>
      <c r="BI111" s="752"/>
      <c r="BJ111" s="752"/>
      <c r="BK111" s="752"/>
      <c r="BL111" s="752"/>
      <c r="BM111" s="752"/>
      <c r="BN111" s="752"/>
      <c r="BO111" s="752"/>
      <c r="BP111" s="753"/>
      <c r="BQ111" s="816">
        <v>3916930</v>
      </c>
      <c r="BR111" s="817"/>
      <c r="BS111" s="817"/>
      <c r="BT111" s="817"/>
      <c r="BU111" s="817"/>
      <c r="BV111" s="817">
        <v>3245169</v>
      </c>
      <c r="BW111" s="817"/>
      <c r="BX111" s="817"/>
      <c r="BY111" s="817"/>
      <c r="BZ111" s="817"/>
      <c r="CA111" s="817">
        <v>2829299</v>
      </c>
      <c r="CB111" s="817"/>
      <c r="CC111" s="817"/>
      <c r="CD111" s="817"/>
      <c r="CE111" s="817"/>
      <c r="CF111" s="875">
        <v>3.8</v>
      </c>
      <c r="CG111" s="876"/>
      <c r="CH111" s="876"/>
      <c r="CI111" s="876"/>
      <c r="CJ111" s="876"/>
      <c r="CK111" s="927"/>
      <c r="CL111" s="821"/>
      <c r="CM111" s="815" t="s">
        <v>423</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v>411772</v>
      </c>
      <c r="DH111" s="817"/>
      <c r="DI111" s="817"/>
      <c r="DJ111" s="817"/>
      <c r="DK111" s="817"/>
      <c r="DL111" s="817">
        <v>373811</v>
      </c>
      <c r="DM111" s="817"/>
      <c r="DN111" s="817"/>
      <c r="DO111" s="817"/>
      <c r="DP111" s="817"/>
      <c r="DQ111" s="817">
        <v>335850</v>
      </c>
      <c r="DR111" s="817"/>
      <c r="DS111" s="817"/>
      <c r="DT111" s="817"/>
      <c r="DU111" s="817"/>
      <c r="DV111" s="794">
        <v>0.4</v>
      </c>
      <c r="DW111" s="794"/>
      <c r="DX111" s="794"/>
      <c r="DY111" s="794"/>
      <c r="DZ111" s="795"/>
    </row>
    <row r="112" spans="1:131" s="218" customFormat="1" ht="26.25" customHeight="1" x14ac:dyDescent="0.2">
      <c r="A112" s="912" t="s">
        <v>424</v>
      </c>
      <c r="B112" s="913"/>
      <c r="C112" s="752" t="s">
        <v>425</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426</v>
      </c>
      <c r="BA112" s="752"/>
      <c r="BB112" s="752"/>
      <c r="BC112" s="752"/>
      <c r="BD112" s="752"/>
      <c r="BE112" s="752"/>
      <c r="BF112" s="752"/>
      <c r="BG112" s="752"/>
      <c r="BH112" s="752"/>
      <c r="BI112" s="752"/>
      <c r="BJ112" s="752"/>
      <c r="BK112" s="752"/>
      <c r="BL112" s="752"/>
      <c r="BM112" s="752"/>
      <c r="BN112" s="752"/>
      <c r="BO112" s="752"/>
      <c r="BP112" s="753"/>
      <c r="BQ112" s="816">
        <v>25207451</v>
      </c>
      <c r="BR112" s="817"/>
      <c r="BS112" s="817"/>
      <c r="BT112" s="817"/>
      <c r="BU112" s="817"/>
      <c r="BV112" s="817">
        <v>24861817</v>
      </c>
      <c r="BW112" s="817"/>
      <c r="BX112" s="817"/>
      <c r="BY112" s="817"/>
      <c r="BZ112" s="817"/>
      <c r="CA112" s="817">
        <v>24679191</v>
      </c>
      <c r="CB112" s="817"/>
      <c r="CC112" s="817"/>
      <c r="CD112" s="817"/>
      <c r="CE112" s="817"/>
      <c r="CF112" s="875">
        <v>32.799999999999997</v>
      </c>
      <c r="CG112" s="876"/>
      <c r="CH112" s="876"/>
      <c r="CI112" s="876"/>
      <c r="CJ112" s="876"/>
      <c r="CK112" s="927"/>
      <c r="CL112" s="821"/>
      <c r="CM112" s="815" t="s">
        <v>427</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428</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2708891</v>
      </c>
      <c r="AB113" s="919"/>
      <c r="AC113" s="919"/>
      <c r="AD113" s="919"/>
      <c r="AE113" s="920"/>
      <c r="AF113" s="921">
        <v>2989214</v>
      </c>
      <c r="AG113" s="919"/>
      <c r="AH113" s="919"/>
      <c r="AI113" s="919"/>
      <c r="AJ113" s="920"/>
      <c r="AK113" s="921">
        <v>2970458</v>
      </c>
      <c r="AL113" s="919"/>
      <c r="AM113" s="919"/>
      <c r="AN113" s="919"/>
      <c r="AO113" s="920"/>
      <c r="AP113" s="922">
        <v>3.9</v>
      </c>
      <c r="AQ113" s="923"/>
      <c r="AR113" s="923"/>
      <c r="AS113" s="923"/>
      <c r="AT113" s="924"/>
      <c r="AU113" s="932"/>
      <c r="AV113" s="933"/>
      <c r="AW113" s="933"/>
      <c r="AX113" s="933"/>
      <c r="AY113" s="933"/>
      <c r="AZ113" s="815" t="s">
        <v>429</v>
      </c>
      <c r="BA113" s="752"/>
      <c r="BB113" s="752"/>
      <c r="BC113" s="752"/>
      <c r="BD113" s="752"/>
      <c r="BE113" s="752"/>
      <c r="BF113" s="752"/>
      <c r="BG113" s="752"/>
      <c r="BH113" s="752"/>
      <c r="BI113" s="752"/>
      <c r="BJ113" s="752"/>
      <c r="BK113" s="752"/>
      <c r="BL113" s="752"/>
      <c r="BM113" s="752"/>
      <c r="BN113" s="752"/>
      <c r="BO113" s="752"/>
      <c r="BP113" s="753"/>
      <c r="BQ113" s="816">
        <v>1223224</v>
      </c>
      <c r="BR113" s="817"/>
      <c r="BS113" s="817"/>
      <c r="BT113" s="817"/>
      <c r="BU113" s="817"/>
      <c r="BV113" s="817">
        <v>1473681</v>
      </c>
      <c r="BW113" s="817"/>
      <c r="BX113" s="817"/>
      <c r="BY113" s="817"/>
      <c r="BZ113" s="817"/>
      <c r="CA113" s="817">
        <v>3910670</v>
      </c>
      <c r="CB113" s="817"/>
      <c r="CC113" s="817"/>
      <c r="CD113" s="817"/>
      <c r="CE113" s="817"/>
      <c r="CF113" s="875">
        <v>5.2</v>
      </c>
      <c r="CG113" s="876"/>
      <c r="CH113" s="876"/>
      <c r="CI113" s="876"/>
      <c r="CJ113" s="876"/>
      <c r="CK113" s="927"/>
      <c r="CL113" s="821"/>
      <c r="CM113" s="815" t="s">
        <v>430</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431</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391137</v>
      </c>
      <c r="AB114" s="780"/>
      <c r="AC114" s="780"/>
      <c r="AD114" s="780"/>
      <c r="AE114" s="781"/>
      <c r="AF114" s="782">
        <v>320746</v>
      </c>
      <c r="AG114" s="780"/>
      <c r="AH114" s="780"/>
      <c r="AI114" s="780"/>
      <c r="AJ114" s="781"/>
      <c r="AK114" s="782">
        <v>353094</v>
      </c>
      <c r="AL114" s="780"/>
      <c r="AM114" s="780"/>
      <c r="AN114" s="780"/>
      <c r="AO114" s="781"/>
      <c r="AP114" s="824">
        <v>0.5</v>
      </c>
      <c r="AQ114" s="825"/>
      <c r="AR114" s="825"/>
      <c r="AS114" s="825"/>
      <c r="AT114" s="826"/>
      <c r="AU114" s="932"/>
      <c r="AV114" s="933"/>
      <c r="AW114" s="933"/>
      <c r="AX114" s="933"/>
      <c r="AY114" s="933"/>
      <c r="AZ114" s="815" t="s">
        <v>432</v>
      </c>
      <c r="BA114" s="752"/>
      <c r="BB114" s="752"/>
      <c r="BC114" s="752"/>
      <c r="BD114" s="752"/>
      <c r="BE114" s="752"/>
      <c r="BF114" s="752"/>
      <c r="BG114" s="752"/>
      <c r="BH114" s="752"/>
      <c r="BI114" s="752"/>
      <c r="BJ114" s="752"/>
      <c r="BK114" s="752"/>
      <c r="BL114" s="752"/>
      <c r="BM114" s="752"/>
      <c r="BN114" s="752"/>
      <c r="BO114" s="752"/>
      <c r="BP114" s="753"/>
      <c r="BQ114" s="816">
        <v>13076804</v>
      </c>
      <c r="BR114" s="817"/>
      <c r="BS114" s="817"/>
      <c r="BT114" s="817"/>
      <c r="BU114" s="817"/>
      <c r="BV114" s="817">
        <v>13360282</v>
      </c>
      <c r="BW114" s="817"/>
      <c r="BX114" s="817"/>
      <c r="BY114" s="817"/>
      <c r="BZ114" s="817"/>
      <c r="CA114" s="817">
        <v>12944142</v>
      </c>
      <c r="CB114" s="817"/>
      <c r="CC114" s="817"/>
      <c r="CD114" s="817"/>
      <c r="CE114" s="817"/>
      <c r="CF114" s="875">
        <v>17.2</v>
      </c>
      <c r="CG114" s="876"/>
      <c r="CH114" s="876"/>
      <c r="CI114" s="876"/>
      <c r="CJ114" s="876"/>
      <c r="CK114" s="927"/>
      <c r="CL114" s="821"/>
      <c r="CM114" s="815" t="s">
        <v>433</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434</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10679</v>
      </c>
      <c r="AB115" s="919"/>
      <c r="AC115" s="919"/>
      <c r="AD115" s="919"/>
      <c r="AE115" s="920"/>
      <c r="AF115" s="921">
        <v>10679</v>
      </c>
      <c r="AG115" s="919"/>
      <c r="AH115" s="919"/>
      <c r="AI115" s="919"/>
      <c r="AJ115" s="920"/>
      <c r="AK115" s="921">
        <v>10679</v>
      </c>
      <c r="AL115" s="919"/>
      <c r="AM115" s="919"/>
      <c r="AN115" s="919"/>
      <c r="AO115" s="920"/>
      <c r="AP115" s="922">
        <v>0</v>
      </c>
      <c r="AQ115" s="923"/>
      <c r="AR115" s="923"/>
      <c r="AS115" s="923"/>
      <c r="AT115" s="924"/>
      <c r="AU115" s="932"/>
      <c r="AV115" s="933"/>
      <c r="AW115" s="933"/>
      <c r="AX115" s="933"/>
      <c r="AY115" s="933"/>
      <c r="AZ115" s="815" t="s">
        <v>435</v>
      </c>
      <c r="BA115" s="752"/>
      <c r="BB115" s="752"/>
      <c r="BC115" s="752"/>
      <c r="BD115" s="752"/>
      <c r="BE115" s="752"/>
      <c r="BF115" s="752"/>
      <c r="BG115" s="752"/>
      <c r="BH115" s="752"/>
      <c r="BI115" s="752"/>
      <c r="BJ115" s="752"/>
      <c r="BK115" s="752"/>
      <c r="BL115" s="752"/>
      <c r="BM115" s="752"/>
      <c r="BN115" s="752"/>
      <c r="BO115" s="752"/>
      <c r="BP115" s="753"/>
      <c r="BQ115" s="816">
        <v>906229</v>
      </c>
      <c r="BR115" s="817"/>
      <c r="BS115" s="817"/>
      <c r="BT115" s="817"/>
      <c r="BU115" s="817"/>
      <c r="BV115" s="817">
        <v>740071</v>
      </c>
      <c r="BW115" s="817"/>
      <c r="BX115" s="817"/>
      <c r="BY115" s="817"/>
      <c r="BZ115" s="817"/>
      <c r="CA115" s="817">
        <v>772269</v>
      </c>
      <c r="CB115" s="817"/>
      <c r="CC115" s="817"/>
      <c r="CD115" s="817"/>
      <c r="CE115" s="817"/>
      <c r="CF115" s="875">
        <v>1</v>
      </c>
      <c r="CG115" s="876"/>
      <c r="CH115" s="876"/>
      <c r="CI115" s="876"/>
      <c r="CJ115" s="876"/>
      <c r="CK115" s="927"/>
      <c r="CL115" s="821"/>
      <c r="CM115" s="815" t="s">
        <v>436</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v>3505158</v>
      </c>
      <c r="DH115" s="780"/>
      <c r="DI115" s="780"/>
      <c r="DJ115" s="780"/>
      <c r="DK115" s="781"/>
      <c r="DL115" s="782">
        <v>2871358</v>
      </c>
      <c r="DM115" s="780"/>
      <c r="DN115" s="780"/>
      <c r="DO115" s="780"/>
      <c r="DP115" s="781"/>
      <c r="DQ115" s="782">
        <v>2493449</v>
      </c>
      <c r="DR115" s="780"/>
      <c r="DS115" s="780"/>
      <c r="DT115" s="780"/>
      <c r="DU115" s="781"/>
      <c r="DV115" s="824">
        <v>3.3</v>
      </c>
      <c r="DW115" s="825"/>
      <c r="DX115" s="825"/>
      <c r="DY115" s="825"/>
      <c r="DZ115" s="826"/>
    </row>
    <row r="116" spans="1:130" s="218" customFormat="1" ht="26.25" customHeight="1" x14ac:dyDescent="0.2">
      <c r="A116" s="916"/>
      <c r="B116" s="917"/>
      <c r="C116" s="839" t="s">
        <v>437</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v>1233</v>
      </c>
      <c r="AB116" s="780"/>
      <c r="AC116" s="780"/>
      <c r="AD116" s="780"/>
      <c r="AE116" s="781"/>
      <c r="AF116" s="782">
        <v>3848</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438</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439</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440</v>
      </c>
      <c r="Z117" s="897"/>
      <c r="AA117" s="902">
        <v>14163405</v>
      </c>
      <c r="AB117" s="903"/>
      <c r="AC117" s="903"/>
      <c r="AD117" s="903"/>
      <c r="AE117" s="904"/>
      <c r="AF117" s="905">
        <v>15270284</v>
      </c>
      <c r="AG117" s="903"/>
      <c r="AH117" s="903"/>
      <c r="AI117" s="903"/>
      <c r="AJ117" s="904"/>
      <c r="AK117" s="905">
        <v>14849095</v>
      </c>
      <c r="AL117" s="903"/>
      <c r="AM117" s="903"/>
      <c r="AN117" s="903"/>
      <c r="AO117" s="904"/>
      <c r="AP117" s="906"/>
      <c r="AQ117" s="907"/>
      <c r="AR117" s="907"/>
      <c r="AS117" s="907"/>
      <c r="AT117" s="908"/>
      <c r="AU117" s="932"/>
      <c r="AV117" s="933"/>
      <c r="AW117" s="933"/>
      <c r="AX117" s="933"/>
      <c r="AY117" s="933"/>
      <c r="AZ117" s="863" t="s">
        <v>441</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442</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416</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413</v>
      </c>
      <c r="AB118" s="896"/>
      <c r="AC118" s="896"/>
      <c r="AD118" s="896"/>
      <c r="AE118" s="897"/>
      <c r="AF118" s="898" t="s">
        <v>414</v>
      </c>
      <c r="AG118" s="896"/>
      <c r="AH118" s="896"/>
      <c r="AI118" s="896"/>
      <c r="AJ118" s="897"/>
      <c r="AK118" s="898" t="s">
        <v>295</v>
      </c>
      <c r="AL118" s="896"/>
      <c r="AM118" s="896"/>
      <c r="AN118" s="896"/>
      <c r="AO118" s="897"/>
      <c r="AP118" s="899" t="s">
        <v>415</v>
      </c>
      <c r="AQ118" s="900"/>
      <c r="AR118" s="900"/>
      <c r="AS118" s="900"/>
      <c r="AT118" s="901"/>
      <c r="AU118" s="932"/>
      <c r="AV118" s="933"/>
      <c r="AW118" s="933"/>
      <c r="AX118" s="933"/>
      <c r="AY118" s="933"/>
      <c r="AZ118" s="838" t="s">
        <v>443</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444</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419</v>
      </c>
      <c r="B119" s="819"/>
      <c r="C119" s="860" t="s">
        <v>420</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178</v>
      </c>
      <c r="BA119" s="239"/>
      <c r="BB119" s="239"/>
      <c r="BC119" s="239"/>
      <c r="BD119" s="239"/>
      <c r="BE119" s="239"/>
      <c r="BF119" s="239"/>
      <c r="BG119" s="239"/>
      <c r="BH119" s="239"/>
      <c r="BI119" s="239"/>
      <c r="BJ119" s="239"/>
      <c r="BK119" s="239"/>
      <c r="BL119" s="239"/>
      <c r="BM119" s="239"/>
      <c r="BN119" s="239"/>
      <c r="BO119" s="877" t="s">
        <v>445</v>
      </c>
      <c r="BP119" s="878"/>
      <c r="BQ119" s="879">
        <v>157223519</v>
      </c>
      <c r="BR119" s="845"/>
      <c r="BS119" s="845"/>
      <c r="BT119" s="845"/>
      <c r="BU119" s="845"/>
      <c r="BV119" s="845">
        <v>157475161</v>
      </c>
      <c r="BW119" s="845"/>
      <c r="BX119" s="845"/>
      <c r="BY119" s="845"/>
      <c r="BZ119" s="845"/>
      <c r="CA119" s="845">
        <v>156936135</v>
      </c>
      <c r="CB119" s="845"/>
      <c r="CC119" s="845"/>
      <c r="CD119" s="845"/>
      <c r="CE119" s="845"/>
      <c r="CF119" s="748"/>
      <c r="CG119" s="749"/>
      <c r="CH119" s="749"/>
      <c r="CI119" s="749"/>
      <c r="CJ119" s="834"/>
      <c r="CK119" s="928"/>
      <c r="CL119" s="823"/>
      <c r="CM119" s="838" t="s">
        <v>446</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5" t="s">
        <v>423</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v>10679</v>
      </c>
      <c r="AB120" s="780"/>
      <c r="AC120" s="780"/>
      <c r="AD120" s="780"/>
      <c r="AE120" s="781"/>
      <c r="AF120" s="782">
        <v>10679</v>
      </c>
      <c r="AG120" s="780"/>
      <c r="AH120" s="780"/>
      <c r="AI120" s="780"/>
      <c r="AJ120" s="781"/>
      <c r="AK120" s="782">
        <v>10679</v>
      </c>
      <c r="AL120" s="780"/>
      <c r="AM120" s="780"/>
      <c r="AN120" s="780"/>
      <c r="AO120" s="781"/>
      <c r="AP120" s="824">
        <v>0</v>
      </c>
      <c r="AQ120" s="825"/>
      <c r="AR120" s="825"/>
      <c r="AS120" s="825"/>
      <c r="AT120" s="826"/>
      <c r="AU120" s="880" t="s">
        <v>447</v>
      </c>
      <c r="AV120" s="881"/>
      <c r="AW120" s="881"/>
      <c r="AX120" s="881"/>
      <c r="AY120" s="882"/>
      <c r="AZ120" s="860" t="s">
        <v>448</v>
      </c>
      <c r="BA120" s="808"/>
      <c r="BB120" s="808"/>
      <c r="BC120" s="808"/>
      <c r="BD120" s="808"/>
      <c r="BE120" s="808"/>
      <c r="BF120" s="808"/>
      <c r="BG120" s="808"/>
      <c r="BH120" s="808"/>
      <c r="BI120" s="808"/>
      <c r="BJ120" s="808"/>
      <c r="BK120" s="808"/>
      <c r="BL120" s="808"/>
      <c r="BM120" s="808"/>
      <c r="BN120" s="808"/>
      <c r="BO120" s="808"/>
      <c r="BP120" s="809"/>
      <c r="BQ120" s="861">
        <v>40626165</v>
      </c>
      <c r="BR120" s="842"/>
      <c r="BS120" s="842"/>
      <c r="BT120" s="842"/>
      <c r="BU120" s="842"/>
      <c r="BV120" s="842">
        <v>40302209</v>
      </c>
      <c r="BW120" s="842"/>
      <c r="BX120" s="842"/>
      <c r="BY120" s="842"/>
      <c r="BZ120" s="842"/>
      <c r="CA120" s="842">
        <v>40130629</v>
      </c>
      <c r="CB120" s="842"/>
      <c r="CC120" s="842"/>
      <c r="CD120" s="842"/>
      <c r="CE120" s="842"/>
      <c r="CF120" s="866">
        <v>53.3</v>
      </c>
      <c r="CG120" s="867"/>
      <c r="CH120" s="867"/>
      <c r="CI120" s="867"/>
      <c r="CJ120" s="867"/>
      <c r="CK120" s="868" t="s">
        <v>449</v>
      </c>
      <c r="CL120" s="852"/>
      <c r="CM120" s="852"/>
      <c r="CN120" s="852"/>
      <c r="CO120" s="853"/>
      <c r="CP120" s="872" t="s">
        <v>398</v>
      </c>
      <c r="CQ120" s="873"/>
      <c r="CR120" s="873"/>
      <c r="CS120" s="873"/>
      <c r="CT120" s="873"/>
      <c r="CU120" s="873"/>
      <c r="CV120" s="873"/>
      <c r="CW120" s="873"/>
      <c r="CX120" s="873"/>
      <c r="CY120" s="873"/>
      <c r="CZ120" s="873"/>
      <c r="DA120" s="873"/>
      <c r="DB120" s="873"/>
      <c r="DC120" s="873"/>
      <c r="DD120" s="873"/>
      <c r="DE120" s="873"/>
      <c r="DF120" s="874"/>
      <c r="DG120" s="861">
        <v>19431197</v>
      </c>
      <c r="DH120" s="842"/>
      <c r="DI120" s="842"/>
      <c r="DJ120" s="842"/>
      <c r="DK120" s="842"/>
      <c r="DL120" s="842">
        <v>18822201</v>
      </c>
      <c r="DM120" s="842"/>
      <c r="DN120" s="842"/>
      <c r="DO120" s="842"/>
      <c r="DP120" s="842"/>
      <c r="DQ120" s="842">
        <v>18849504</v>
      </c>
      <c r="DR120" s="842"/>
      <c r="DS120" s="842"/>
      <c r="DT120" s="842"/>
      <c r="DU120" s="842"/>
      <c r="DV120" s="843">
        <v>25</v>
      </c>
      <c r="DW120" s="843"/>
      <c r="DX120" s="843"/>
      <c r="DY120" s="843"/>
      <c r="DZ120" s="844"/>
    </row>
    <row r="121" spans="1:130" s="218" customFormat="1" ht="26.25" customHeight="1" x14ac:dyDescent="0.2">
      <c r="A121" s="820"/>
      <c r="B121" s="821"/>
      <c r="C121" s="863" t="s">
        <v>450</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451</v>
      </c>
      <c r="BA121" s="752"/>
      <c r="BB121" s="752"/>
      <c r="BC121" s="752"/>
      <c r="BD121" s="752"/>
      <c r="BE121" s="752"/>
      <c r="BF121" s="752"/>
      <c r="BG121" s="752"/>
      <c r="BH121" s="752"/>
      <c r="BI121" s="752"/>
      <c r="BJ121" s="752"/>
      <c r="BK121" s="752"/>
      <c r="BL121" s="752"/>
      <c r="BM121" s="752"/>
      <c r="BN121" s="752"/>
      <c r="BO121" s="752"/>
      <c r="BP121" s="753"/>
      <c r="BQ121" s="816">
        <v>26705874</v>
      </c>
      <c r="BR121" s="817"/>
      <c r="BS121" s="817"/>
      <c r="BT121" s="817"/>
      <c r="BU121" s="817"/>
      <c r="BV121" s="817">
        <v>26723290</v>
      </c>
      <c r="BW121" s="817"/>
      <c r="BX121" s="817"/>
      <c r="BY121" s="817"/>
      <c r="BZ121" s="817"/>
      <c r="CA121" s="817">
        <v>26218784</v>
      </c>
      <c r="CB121" s="817"/>
      <c r="CC121" s="817"/>
      <c r="CD121" s="817"/>
      <c r="CE121" s="817"/>
      <c r="CF121" s="875">
        <v>34.799999999999997</v>
      </c>
      <c r="CG121" s="876"/>
      <c r="CH121" s="876"/>
      <c r="CI121" s="876"/>
      <c r="CJ121" s="876"/>
      <c r="CK121" s="869"/>
      <c r="CL121" s="855"/>
      <c r="CM121" s="855"/>
      <c r="CN121" s="855"/>
      <c r="CO121" s="856"/>
      <c r="CP121" s="835" t="s">
        <v>397</v>
      </c>
      <c r="CQ121" s="836"/>
      <c r="CR121" s="836"/>
      <c r="CS121" s="836"/>
      <c r="CT121" s="836"/>
      <c r="CU121" s="836"/>
      <c r="CV121" s="836"/>
      <c r="CW121" s="836"/>
      <c r="CX121" s="836"/>
      <c r="CY121" s="836"/>
      <c r="CZ121" s="836"/>
      <c r="DA121" s="836"/>
      <c r="DB121" s="836"/>
      <c r="DC121" s="836"/>
      <c r="DD121" s="836"/>
      <c r="DE121" s="836"/>
      <c r="DF121" s="837"/>
      <c r="DG121" s="816">
        <v>4955621</v>
      </c>
      <c r="DH121" s="817"/>
      <c r="DI121" s="817"/>
      <c r="DJ121" s="817"/>
      <c r="DK121" s="817"/>
      <c r="DL121" s="817">
        <v>4599308</v>
      </c>
      <c r="DM121" s="817"/>
      <c r="DN121" s="817"/>
      <c r="DO121" s="817"/>
      <c r="DP121" s="817"/>
      <c r="DQ121" s="817">
        <v>4467705</v>
      </c>
      <c r="DR121" s="817"/>
      <c r="DS121" s="817"/>
      <c r="DT121" s="817"/>
      <c r="DU121" s="817"/>
      <c r="DV121" s="794">
        <v>5.9</v>
      </c>
      <c r="DW121" s="794"/>
      <c r="DX121" s="794"/>
      <c r="DY121" s="794"/>
      <c r="DZ121" s="795"/>
    </row>
    <row r="122" spans="1:130" s="218" customFormat="1" ht="26.25" customHeight="1" x14ac:dyDescent="0.2">
      <c r="A122" s="820"/>
      <c r="B122" s="821"/>
      <c r="C122" s="815" t="s">
        <v>433</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452</v>
      </c>
      <c r="BA122" s="839"/>
      <c r="BB122" s="839"/>
      <c r="BC122" s="839"/>
      <c r="BD122" s="839"/>
      <c r="BE122" s="839"/>
      <c r="BF122" s="839"/>
      <c r="BG122" s="839"/>
      <c r="BH122" s="839"/>
      <c r="BI122" s="839"/>
      <c r="BJ122" s="839"/>
      <c r="BK122" s="839"/>
      <c r="BL122" s="839"/>
      <c r="BM122" s="839"/>
      <c r="BN122" s="839"/>
      <c r="BO122" s="839"/>
      <c r="BP122" s="840"/>
      <c r="BQ122" s="879">
        <v>113778383</v>
      </c>
      <c r="BR122" s="845"/>
      <c r="BS122" s="845"/>
      <c r="BT122" s="845"/>
      <c r="BU122" s="845"/>
      <c r="BV122" s="845">
        <v>109393145</v>
      </c>
      <c r="BW122" s="845"/>
      <c r="BX122" s="845"/>
      <c r="BY122" s="845"/>
      <c r="BZ122" s="845"/>
      <c r="CA122" s="845">
        <v>105296534</v>
      </c>
      <c r="CB122" s="845"/>
      <c r="CC122" s="845"/>
      <c r="CD122" s="845"/>
      <c r="CE122" s="845"/>
      <c r="CF122" s="846">
        <v>139.80000000000001</v>
      </c>
      <c r="CG122" s="847"/>
      <c r="CH122" s="847"/>
      <c r="CI122" s="847"/>
      <c r="CJ122" s="847"/>
      <c r="CK122" s="869"/>
      <c r="CL122" s="855"/>
      <c r="CM122" s="855"/>
      <c r="CN122" s="855"/>
      <c r="CO122" s="856"/>
      <c r="CP122" s="835" t="s">
        <v>395</v>
      </c>
      <c r="CQ122" s="836"/>
      <c r="CR122" s="836"/>
      <c r="CS122" s="836"/>
      <c r="CT122" s="836"/>
      <c r="CU122" s="836"/>
      <c r="CV122" s="836"/>
      <c r="CW122" s="836"/>
      <c r="CX122" s="836"/>
      <c r="CY122" s="836"/>
      <c r="CZ122" s="836"/>
      <c r="DA122" s="836"/>
      <c r="DB122" s="836"/>
      <c r="DC122" s="836"/>
      <c r="DD122" s="836"/>
      <c r="DE122" s="836"/>
      <c r="DF122" s="837"/>
      <c r="DG122" s="816">
        <v>820633</v>
      </c>
      <c r="DH122" s="817"/>
      <c r="DI122" s="817"/>
      <c r="DJ122" s="817"/>
      <c r="DK122" s="817"/>
      <c r="DL122" s="817">
        <v>1440308</v>
      </c>
      <c r="DM122" s="817"/>
      <c r="DN122" s="817"/>
      <c r="DO122" s="817"/>
      <c r="DP122" s="817"/>
      <c r="DQ122" s="817">
        <v>1361982</v>
      </c>
      <c r="DR122" s="817"/>
      <c r="DS122" s="817"/>
      <c r="DT122" s="817"/>
      <c r="DU122" s="817"/>
      <c r="DV122" s="794">
        <v>1.8</v>
      </c>
      <c r="DW122" s="794"/>
      <c r="DX122" s="794"/>
      <c r="DY122" s="794"/>
      <c r="DZ122" s="795"/>
    </row>
    <row r="123" spans="1:130" s="218" customFormat="1" ht="26.25" customHeight="1" x14ac:dyDescent="0.2">
      <c r="A123" s="820"/>
      <c r="B123" s="821"/>
      <c r="C123" s="815" t="s">
        <v>439</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178</v>
      </c>
      <c r="BA123" s="239"/>
      <c r="BB123" s="239"/>
      <c r="BC123" s="239"/>
      <c r="BD123" s="239"/>
      <c r="BE123" s="239"/>
      <c r="BF123" s="239"/>
      <c r="BG123" s="239"/>
      <c r="BH123" s="239"/>
      <c r="BI123" s="239"/>
      <c r="BJ123" s="239"/>
      <c r="BK123" s="239"/>
      <c r="BL123" s="239"/>
      <c r="BM123" s="239"/>
      <c r="BN123" s="239"/>
      <c r="BO123" s="877" t="s">
        <v>453</v>
      </c>
      <c r="BP123" s="878"/>
      <c r="BQ123" s="832">
        <v>181110422</v>
      </c>
      <c r="BR123" s="833"/>
      <c r="BS123" s="833"/>
      <c r="BT123" s="833"/>
      <c r="BU123" s="833"/>
      <c r="BV123" s="833">
        <v>176418644</v>
      </c>
      <c r="BW123" s="833"/>
      <c r="BX123" s="833"/>
      <c r="BY123" s="833"/>
      <c r="BZ123" s="833"/>
      <c r="CA123" s="833">
        <v>171645947</v>
      </c>
      <c r="CB123" s="833"/>
      <c r="CC123" s="833"/>
      <c r="CD123" s="833"/>
      <c r="CE123" s="833"/>
      <c r="CF123" s="748"/>
      <c r="CG123" s="749"/>
      <c r="CH123" s="749"/>
      <c r="CI123" s="749"/>
      <c r="CJ123" s="834"/>
      <c r="CK123" s="869"/>
      <c r="CL123" s="855"/>
      <c r="CM123" s="855"/>
      <c r="CN123" s="855"/>
      <c r="CO123" s="856"/>
      <c r="CP123" s="835"/>
      <c r="CQ123" s="836"/>
      <c r="CR123" s="836"/>
      <c r="CS123" s="836"/>
      <c r="CT123" s="836"/>
      <c r="CU123" s="836"/>
      <c r="CV123" s="836"/>
      <c r="CW123" s="836"/>
      <c r="CX123" s="836"/>
      <c r="CY123" s="836"/>
      <c r="CZ123" s="836"/>
      <c r="DA123" s="836"/>
      <c r="DB123" s="836"/>
      <c r="DC123" s="836"/>
      <c r="DD123" s="836"/>
      <c r="DE123" s="836"/>
      <c r="DF123" s="837"/>
      <c r="DG123" s="779"/>
      <c r="DH123" s="780"/>
      <c r="DI123" s="780"/>
      <c r="DJ123" s="780"/>
      <c r="DK123" s="781"/>
      <c r="DL123" s="782"/>
      <c r="DM123" s="780"/>
      <c r="DN123" s="780"/>
      <c r="DO123" s="780"/>
      <c r="DP123" s="781"/>
      <c r="DQ123" s="782"/>
      <c r="DR123" s="780"/>
      <c r="DS123" s="780"/>
      <c r="DT123" s="780"/>
      <c r="DU123" s="781"/>
      <c r="DV123" s="824"/>
      <c r="DW123" s="825"/>
      <c r="DX123" s="825"/>
      <c r="DY123" s="825"/>
      <c r="DZ123" s="826"/>
    </row>
    <row r="124" spans="1:130" s="218" customFormat="1" ht="26.25" customHeight="1" thickBot="1" x14ac:dyDescent="0.25">
      <c r="A124" s="820"/>
      <c r="B124" s="821"/>
      <c r="C124" s="815" t="s">
        <v>442</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454</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455</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444</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456</v>
      </c>
      <c r="CL125" s="852"/>
      <c r="CM125" s="852"/>
      <c r="CN125" s="852"/>
      <c r="CO125" s="853"/>
      <c r="CP125" s="860" t="s">
        <v>457</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446</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458</v>
      </c>
      <c r="CQ126" s="752"/>
      <c r="CR126" s="752"/>
      <c r="CS126" s="752"/>
      <c r="CT126" s="752"/>
      <c r="CU126" s="752"/>
      <c r="CV126" s="752"/>
      <c r="CW126" s="752"/>
      <c r="CX126" s="752"/>
      <c r="CY126" s="752"/>
      <c r="CZ126" s="752"/>
      <c r="DA126" s="752"/>
      <c r="DB126" s="752"/>
      <c r="DC126" s="752"/>
      <c r="DD126" s="752"/>
      <c r="DE126" s="752"/>
      <c r="DF126" s="753"/>
      <c r="DG126" s="816">
        <v>906229</v>
      </c>
      <c r="DH126" s="817"/>
      <c r="DI126" s="817"/>
      <c r="DJ126" s="817"/>
      <c r="DK126" s="817"/>
      <c r="DL126" s="817">
        <v>740071</v>
      </c>
      <c r="DM126" s="817"/>
      <c r="DN126" s="817"/>
      <c r="DO126" s="817"/>
      <c r="DP126" s="817"/>
      <c r="DQ126" s="817">
        <v>772269</v>
      </c>
      <c r="DR126" s="817"/>
      <c r="DS126" s="817"/>
      <c r="DT126" s="817"/>
      <c r="DU126" s="817"/>
      <c r="DV126" s="794">
        <v>1</v>
      </c>
      <c r="DW126" s="794"/>
      <c r="DX126" s="794"/>
      <c r="DY126" s="794"/>
      <c r="DZ126" s="795"/>
    </row>
    <row r="127" spans="1:130" s="218" customFormat="1" ht="26.25" customHeight="1" x14ac:dyDescent="0.2">
      <c r="A127" s="822"/>
      <c r="B127" s="823"/>
      <c r="C127" s="838" t="s">
        <v>459</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460</v>
      </c>
      <c r="AY127" s="812"/>
      <c r="AZ127" s="812"/>
      <c r="BA127" s="812"/>
      <c r="BB127" s="812"/>
      <c r="BC127" s="812"/>
      <c r="BD127" s="812"/>
      <c r="BE127" s="813"/>
      <c r="BF127" s="811" t="s">
        <v>461</v>
      </c>
      <c r="BG127" s="812"/>
      <c r="BH127" s="812"/>
      <c r="BI127" s="812"/>
      <c r="BJ127" s="812"/>
      <c r="BK127" s="812"/>
      <c r="BL127" s="813"/>
      <c r="BM127" s="811" t="s">
        <v>462</v>
      </c>
      <c r="BN127" s="812"/>
      <c r="BO127" s="812"/>
      <c r="BP127" s="812"/>
      <c r="BQ127" s="812"/>
      <c r="BR127" s="812"/>
      <c r="BS127" s="813"/>
      <c r="BT127" s="811" t="s">
        <v>463</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464</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465</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466</v>
      </c>
      <c r="X128" s="798"/>
      <c r="Y128" s="798"/>
      <c r="Z128" s="799"/>
      <c r="AA128" s="800">
        <v>3491133</v>
      </c>
      <c r="AB128" s="801"/>
      <c r="AC128" s="801"/>
      <c r="AD128" s="801"/>
      <c r="AE128" s="802"/>
      <c r="AF128" s="803">
        <v>3459910</v>
      </c>
      <c r="AG128" s="801"/>
      <c r="AH128" s="801"/>
      <c r="AI128" s="801"/>
      <c r="AJ128" s="802"/>
      <c r="AK128" s="803">
        <v>4184484</v>
      </c>
      <c r="AL128" s="801"/>
      <c r="AM128" s="801"/>
      <c r="AN128" s="801"/>
      <c r="AO128" s="802"/>
      <c r="AP128" s="804"/>
      <c r="AQ128" s="805"/>
      <c r="AR128" s="805"/>
      <c r="AS128" s="805"/>
      <c r="AT128" s="806"/>
      <c r="AU128" s="220"/>
      <c r="AV128" s="220"/>
      <c r="AW128" s="220"/>
      <c r="AX128" s="807" t="s">
        <v>467</v>
      </c>
      <c r="AY128" s="808"/>
      <c r="AZ128" s="808"/>
      <c r="BA128" s="808"/>
      <c r="BB128" s="808"/>
      <c r="BC128" s="808"/>
      <c r="BD128" s="808"/>
      <c r="BE128" s="809"/>
      <c r="BF128" s="786" t="s">
        <v>122</v>
      </c>
      <c r="BG128" s="787"/>
      <c r="BH128" s="787"/>
      <c r="BI128" s="787"/>
      <c r="BJ128" s="787"/>
      <c r="BK128" s="787"/>
      <c r="BL128" s="810"/>
      <c r="BM128" s="786">
        <v>11.25</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468</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469</v>
      </c>
      <c r="X129" s="777"/>
      <c r="Y129" s="777"/>
      <c r="Z129" s="778"/>
      <c r="AA129" s="779">
        <v>81083765</v>
      </c>
      <c r="AB129" s="780"/>
      <c r="AC129" s="780"/>
      <c r="AD129" s="780"/>
      <c r="AE129" s="781"/>
      <c r="AF129" s="782">
        <v>82494461</v>
      </c>
      <c r="AG129" s="780"/>
      <c r="AH129" s="780"/>
      <c r="AI129" s="780"/>
      <c r="AJ129" s="781"/>
      <c r="AK129" s="782">
        <v>84671319</v>
      </c>
      <c r="AL129" s="780"/>
      <c r="AM129" s="780"/>
      <c r="AN129" s="780"/>
      <c r="AO129" s="781"/>
      <c r="AP129" s="783"/>
      <c r="AQ129" s="784"/>
      <c r="AR129" s="784"/>
      <c r="AS129" s="784"/>
      <c r="AT129" s="785"/>
      <c r="AU129" s="221"/>
      <c r="AV129" s="221"/>
      <c r="AW129" s="221"/>
      <c r="AX129" s="751" t="s">
        <v>470</v>
      </c>
      <c r="AY129" s="752"/>
      <c r="AZ129" s="752"/>
      <c r="BA129" s="752"/>
      <c r="BB129" s="752"/>
      <c r="BC129" s="752"/>
      <c r="BD129" s="752"/>
      <c r="BE129" s="753"/>
      <c r="BF129" s="770" t="s">
        <v>122</v>
      </c>
      <c r="BG129" s="771"/>
      <c r="BH129" s="771"/>
      <c r="BI129" s="771"/>
      <c r="BJ129" s="771"/>
      <c r="BK129" s="771"/>
      <c r="BL129" s="772"/>
      <c r="BM129" s="770">
        <v>16.25</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471</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472</v>
      </c>
      <c r="X130" s="777"/>
      <c r="Y130" s="777"/>
      <c r="Z130" s="778"/>
      <c r="AA130" s="779">
        <v>9963570</v>
      </c>
      <c r="AB130" s="780"/>
      <c r="AC130" s="780"/>
      <c r="AD130" s="780"/>
      <c r="AE130" s="781"/>
      <c r="AF130" s="782">
        <v>9662715</v>
      </c>
      <c r="AG130" s="780"/>
      <c r="AH130" s="780"/>
      <c r="AI130" s="780"/>
      <c r="AJ130" s="781"/>
      <c r="AK130" s="782">
        <v>9330290</v>
      </c>
      <c r="AL130" s="780"/>
      <c r="AM130" s="780"/>
      <c r="AN130" s="780"/>
      <c r="AO130" s="781"/>
      <c r="AP130" s="783"/>
      <c r="AQ130" s="784"/>
      <c r="AR130" s="784"/>
      <c r="AS130" s="784"/>
      <c r="AT130" s="785"/>
      <c r="AU130" s="221"/>
      <c r="AV130" s="221"/>
      <c r="AW130" s="221"/>
      <c r="AX130" s="751" t="s">
        <v>473</v>
      </c>
      <c r="AY130" s="752"/>
      <c r="AZ130" s="752"/>
      <c r="BA130" s="752"/>
      <c r="BB130" s="752"/>
      <c r="BC130" s="752"/>
      <c r="BD130" s="752"/>
      <c r="BE130" s="753"/>
      <c r="BF130" s="754">
        <v>1.9</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474</v>
      </c>
      <c r="X131" s="761"/>
      <c r="Y131" s="761"/>
      <c r="Z131" s="762"/>
      <c r="AA131" s="763">
        <v>71120195</v>
      </c>
      <c r="AB131" s="764"/>
      <c r="AC131" s="764"/>
      <c r="AD131" s="764"/>
      <c r="AE131" s="765"/>
      <c r="AF131" s="766">
        <v>72831746</v>
      </c>
      <c r="AG131" s="764"/>
      <c r="AH131" s="764"/>
      <c r="AI131" s="764"/>
      <c r="AJ131" s="765"/>
      <c r="AK131" s="766">
        <v>75341029</v>
      </c>
      <c r="AL131" s="764"/>
      <c r="AM131" s="764"/>
      <c r="AN131" s="764"/>
      <c r="AO131" s="765"/>
      <c r="AP131" s="767"/>
      <c r="AQ131" s="768"/>
      <c r="AR131" s="768"/>
      <c r="AS131" s="768"/>
      <c r="AT131" s="769"/>
      <c r="AU131" s="221"/>
      <c r="AV131" s="221"/>
      <c r="AW131" s="221"/>
      <c r="AX131" s="729" t="s">
        <v>475</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476</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477</v>
      </c>
      <c r="W132" s="742"/>
      <c r="X132" s="742"/>
      <c r="Y132" s="742"/>
      <c r="Z132" s="743"/>
      <c r="AA132" s="744">
        <v>0.99648489399999995</v>
      </c>
      <c r="AB132" s="745"/>
      <c r="AC132" s="745"/>
      <c r="AD132" s="745"/>
      <c r="AE132" s="746"/>
      <c r="AF132" s="747">
        <v>2.9487951589999999</v>
      </c>
      <c r="AG132" s="745"/>
      <c r="AH132" s="745"/>
      <c r="AI132" s="745"/>
      <c r="AJ132" s="746"/>
      <c r="AK132" s="747">
        <v>1.771041646</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478</v>
      </c>
      <c r="W133" s="721"/>
      <c r="X133" s="721"/>
      <c r="Y133" s="721"/>
      <c r="Z133" s="722"/>
      <c r="AA133" s="723">
        <v>0.6</v>
      </c>
      <c r="AB133" s="724"/>
      <c r="AC133" s="724"/>
      <c r="AD133" s="724"/>
      <c r="AE133" s="725"/>
      <c r="AF133" s="723">
        <v>1.5</v>
      </c>
      <c r="AG133" s="724"/>
      <c r="AH133" s="724"/>
      <c r="AI133" s="724"/>
      <c r="AJ133" s="725"/>
      <c r="AK133" s="723">
        <v>1.9</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iS/upZ8/6Cr+0IMLwH+TnNdUSajIweYbkI+PuFiQIVAsgwKICYFgsGiuJtXo8H2aXpWT89ytl9+E6IugLv/ZwQ==" saltValue="jUqts/WHb7WBAVMeXKALp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479</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v6r7iklwxdsEpaKtO/BzF8QDUhyAGaHiS0UUsFHXFuN35NNI2v0q5Yqjszj/3UMDQnX8j/dTf4/f95o0lb2SLA==" saltValue="NA65jY7oTa50wZvd4mm9zQ==" spinCount="100000" sheet="1" objects="1" scenarios="1"/>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58"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1T7X1EtyzjfPpxIC8lJbcID6MxCw8gmKlf06RPdxyw9pUPxqG+dmoL1SBjYLbkCJgzj0DlbSRKdWoItEaqGG0Q==" saltValue="WrbiacQJDZxkOINUhaQe5w==" spinCount="100000" sheet="1" objects="1" scenarios="1"/>
  <dataConsolidate/>
  <phoneticPr fontId="2"/>
  <printOptions horizontalCentered="1" verticalCentered="1"/>
  <pageMargins left="0" right="0" top="0" bottom="0" header="0" footer="0"/>
  <pageSetup paperSize="8" scale="6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480</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481</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482</v>
      </c>
      <c r="AP7" s="260"/>
      <c r="AQ7" s="261" t="s">
        <v>483</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484</v>
      </c>
      <c r="AQ8" s="267" t="s">
        <v>485</v>
      </c>
      <c r="AR8" s="268" t="s">
        <v>486</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487</v>
      </c>
      <c r="AL9" s="1131"/>
      <c r="AM9" s="1131"/>
      <c r="AN9" s="1132"/>
      <c r="AO9" s="269">
        <v>21887871</v>
      </c>
      <c r="AP9" s="269">
        <v>55790</v>
      </c>
      <c r="AQ9" s="270">
        <v>69190</v>
      </c>
      <c r="AR9" s="271">
        <v>-19.399999999999999</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488</v>
      </c>
      <c r="AL10" s="1131"/>
      <c r="AM10" s="1131"/>
      <c r="AN10" s="1132"/>
      <c r="AO10" s="272">
        <v>3663550</v>
      </c>
      <c r="AP10" s="272">
        <v>9338</v>
      </c>
      <c r="AQ10" s="273">
        <v>1817</v>
      </c>
      <c r="AR10" s="274">
        <v>413.9</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489</v>
      </c>
      <c r="AL11" s="1131"/>
      <c r="AM11" s="1131"/>
      <c r="AN11" s="1132"/>
      <c r="AO11" s="272">
        <v>56286</v>
      </c>
      <c r="AP11" s="272">
        <v>143</v>
      </c>
      <c r="AQ11" s="273">
        <v>711</v>
      </c>
      <c r="AR11" s="274">
        <v>-79.900000000000006</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490</v>
      </c>
      <c r="AL12" s="1131"/>
      <c r="AM12" s="1131"/>
      <c r="AN12" s="1132"/>
      <c r="AO12" s="272" t="s">
        <v>491</v>
      </c>
      <c r="AP12" s="272" t="s">
        <v>491</v>
      </c>
      <c r="AQ12" s="273">
        <v>19</v>
      </c>
      <c r="AR12" s="274" t="s">
        <v>491</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492</v>
      </c>
      <c r="AL13" s="1131"/>
      <c r="AM13" s="1131"/>
      <c r="AN13" s="1132"/>
      <c r="AO13" s="272">
        <v>774311</v>
      </c>
      <c r="AP13" s="272">
        <v>1974</v>
      </c>
      <c r="AQ13" s="273">
        <v>2094</v>
      </c>
      <c r="AR13" s="274">
        <v>-5.7</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493</v>
      </c>
      <c r="AL14" s="1131"/>
      <c r="AM14" s="1131"/>
      <c r="AN14" s="1132"/>
      <c r="AO14" s="272">
        <v>395339</v>
      </c>
      <c r="AP14" s="272">
        <v>1008</v>
      </c>
      <c r="AQ14" s="273">
        <v>1351</v>
      </c>
      <c r="AR14" s="274">
        <v>-25.4</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494</v>
      </c>
      <c r="AL15" s="1134"/>
      <c r="AM15" s="1134"/>
      <c r="AN15" s="1135"/>
      <c r="AO15" s="272">
        <v>-1476154</v>
      </c>
      <c r="AP15" s="272">
        <v>-3763</v>
      </c>
      <c r="AQ15" s="273">
        <v>-3935</v>
      </c>
      <c r="AR15" s="274">
        <v>-4.4000000000000004</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178</v>
      </c>
      <c r="AL16" s="1134"/>
      <c r="AM16" s="1134"/>
      <c r="AN16" s="1135"/>
      <c r="AO16" s="272">
        <v>25301203</v>
      </c>
      <c r="AP16" s="272">
        <v>64490</v>
      </c>
      <c r="AQ16" s="273">
        <v>71247</v>
      </c>
      <c r="AR16" s="274">
        <v>-9.5</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495</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496</v>
      </c>
      <c r="AP20" s="281" t="s">
        <v>497</v>
      </c>
      <c r="AQ20" s="282" t="s">
        <v>498</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499</v>
      </c>
      <c r="AL21" s="1137"/>
      <c r="AM21" s="1137"/>
      <c r="AN21" s="1138"/>
      <c r="AO21" s="285">
        <v>5.26</v>
      </c>
      <c r="AP21" s="286">
        <v>6.59</v>
      </c>
      <c r="AQ21" s="287">
        <v>-1.33</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500</v>
      </c>
      <c r="AL22" s="1137"/>
      <c r="AM22" s="1137"/>
      <c r="AN22" s="1138"/>
      <c r="AO22" s="290">
        <v>98.1</v>
      </c>
      <c r="AP22" s="291">
        <v>99.2</v>
      </c>
      <c r="AQ22" s="292">
        <v>-1.1000000000000001</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9" t="s">
        <v>501</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2" x14ac:dyDescent="0.2">
      <c r="A27" s="297"/>
      <c r="AO27" s="250"/>
      <c r="AP27" s="250"/>
      <c r="AQ27" s="250"/>
      <c r="AR27" s="250"/>
      <c r="AS27" s="250"/>
      <c r="AT27" s="250"/>
    </row>
    <row r="28" spans="1:46" ht="16.2" x14ac:dyDescent="0.2">
      <c r="A28" s="251" t="s">
        <v>502</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503</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482</v>
      </c>
      <c r="AP30" s="260"/>
      <c r="AQ30" s="261" t="s">
        <v>483</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484</v>
      </c>
      <c r="AQ31" s="267" t="s">
        <v>485</v>
      </c>
      <c r="AR31" s="268" t="s">
        <v>486</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504</v>
      </c>
      <c r="AL32" s="1121"/>
      <c r="AM32" s="1121"/>
      <c r="AN32" s="1122"/>
      <c r="AO32" s="300">
        <v>11514864</v>
      </c>
      <c r="AP32" s="300">
        <v>29350</v>
      </c>
      <c r="AQ32" s="301">
        <v>37151</v>
      </c>
      <c r="AR32" s="302">
        <v>-21</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505</v>
      </c>
      <c r="AL33" s="1121"/>
      <c r="AM33" s="1121"/>
      <c r="AN33" s="1122"/>
      <c r="AO33" s="300" t="s">
        <v>491</v>
      </c>
      <c r="AP33" s="300" t="s">
        <v>491</v>
      </c>
      <c r="AQ33" s="301">
        <v>1</v>
      </c>
      <c r="AR33" s="302" t="s">
        <v>491</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506</v>
      </c>
      <c r="AL34" s="1121"/>
      <c r="AM34" s="1121"/>
      <c r="AN34" s="1122"/>
      <c r="AO34" s="300" t="s">
        <v>491</v>
      </c>
      <c r="AP34" s="300" t="s">
        <v>491</v>
      </c>
      <c r="AQ34" s="301">
        <v>48</v>
      </c>
      <c r="AR34" s="302" t="s">
        <v>491</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507</v>
      </c>
      <c r="AL35" s="1121"/>
      <c r="AM35" s="1121"/>
      <c r="AN35" s="1122"/>
      <c r="AO35" s="300">
        <v>2970458</v>
      </c>
      <c r="AP35" s="300">
        <v>7571</v>
      </c>
      <c r="AQ35" s="301">
        <v>8181</v>
      </c>
      <c r="AR35" s="302">
        <v>-7.5</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508</v>
      </c>
      <c r="AL36" s="1121"/>
      <c r="AM36" s="1121"/>
      <c r="AN36" s="1122"/>
      <c r="AO36" s="300">
        <v>353094</v>
      </c>
      <c r="AP36" s="300">
        <v>900</v>
      </c>
      <c r="AQ36" s="301">
        <v>473</v>
      </c>
      <c r="AR36" s="302">
        <v>90.3</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509</v>
      </c>
      <c r="AL37" s="1121"/>
      <c r="AM37" s="1121"/>
      <c r="AN37" s="1122"/>
      <c r="AO37" s="300">
        <v>10679</v>
      </c>
      <c r="AP37" s="300">
        <v>27</v>
      </c>
      <c r="AQ37" s="301">
        <v>499</v>
      </c>
      <c r="AR37" s="302">
        <v>-94.6</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510</v>
      </c>
      <c r="AL38" s="1124"/>
      <c r="AM38" s="1124"/>
      <c r="AN38" s="1125"/>
      <c r="AO38" s="303" t="s">
        <v>491</v>
      </c>
      <c r="AP38" s="303" t="s">
        <v>491</v>
      </c>
      <c r="AQ38" s="304">
        <v>1</v>
      </c>
      <c r="AR38" s="292" t="s">
        <v>491</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511</v>
      </c>
      <c r="AL39" s="1124"/>
      <c r="AM39" s="1124"/>
      <c r="AN39" s="1125"/>
      <c r="AO39" s="300">
        <v>-4184484</v>
      </c>
      <c r="AP39" s="300">
        <v>-10666</v>
      </c>
      <c r="AQ39" s="301">
        <v>-8269</v>
      </c>
      <c r="AR39" s="302">
        <v>29</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512</v>
      </c>
      <c r="AL40" s="1121"/>
      <c r="AM40" s="1121"/>
      <c r="AN40" s="1122"/>
      <c r="AO40" s="300">
        <v>-9330290</v>
      </c>
      <c r="AP40" s="300">
        <v>-23782</v>
      </c>
      <c r="AQ40" s="301">
        <v>-27482</v>
      </c>
      <c r="AR40" s="302">
        <v>-13.5</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288</v>
      </c>
      <c r="AL41" s="1127"/>
      <c r="AM41" s="1127"/>
      <c r="AN41" s="1128"/>
      <c r="AO41" s="300">
        <v>1334321</v>
      </c>
      <c r="AP41" s="300">
        <v>3401</v>
      </c>
      <c r="AQ41" s="301">
        <v>10602</v>
      </c>
      <c r="AR41" s="302">
        <v>-67.900000000000006</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513</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514</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482</v>
      </c>
      <c r="AN49" s="1115" t="s">
        <v>515</v>
      </c>
      <c r="AO49" s="1116"/>
      <c r="AP49" s="1116"/>
      <c r="AQ49" s="1116"/>
      <c r="AR49" s="111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516</v>
      </c>
      <c r="AO50" s="317" t="s">
        <v>517</v>
      </c>
      <c r="AP50" s="318" t="s">
        <v>518</v>
      </c>
      <c r="AQ50" s="319" t="s">
        <v>519</v>
      </c>
      <c r="AR50" s="320" t="s">
        <v>520</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521</v>
      </c>
      <c r="AL51" s="313"/>
      <c r="AM51" s="321">
        <v>19074539</v>
      </c>
      <c r="AN51" s="322">
        <v>47723</v>
      </c>
      <c r="AO51" s="323">
        <v>57</v>
      </c>
      <c r="AP51" s="324">
        <v>52191</v>
      </c>
      <c r="AQ51" s="325">
        <v>0.7</v>
      </c>
      <c r="AR51" s="326">
        <v>56.3</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522</v>
      </c>
      <c r="AM52" s="329">
        <v>7798319</v>
      </c>
      <c r="AN52" s="330">
        <v>19511</v>
      </c>
      <c r="AO52" s="331">
        <v>114.9</v>
      </c>
      <c r="AP52" s="332">
        <v>26807</v>
      </c>
      <c r="AQ52" s="333">
        <v>1.8</v>
      </c>
      <c r="AR52" s="334">
        <v>113.1</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523</v>
      </c>
      <c r="AL53" s="313"/>
      <c r="AM53" s="321">
        <v>16091099</v>
      </c>
      <c r="AN53" s="322">
        <v>40462</v>
      </c>
      <c r="AO53" s="323">
        <v>-15.2</v>
      </c>
      <c r="AP53" s="324">
        <v>48105</v>
      </c>
      <c r="AQ53" s="325">
        <v>-7.8</v>
      </c>
      <c r="AR53" s="326">
        <v>-7.4</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522</v>
      </c>
      <c r="AM54" s="329">
        <v>7521998</v>
      </c>
      <c r="AN54" s="330">
        <v>18915</v>
      </c>
      <c r="AO54" s="331">
        <v>-3.1</v>
      </c>
      <c r="AP54" s="332">
        <v>24072</v>
      </c>
      <c r="AQ54" s="333">
        <v>-10.199999999999999</v>
      </c>
      <c r="AR54" s="334">
        <v>7.1</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524</v>
      </c>
      <c r="AL55" s="313"/>
      <c r="AM55" s="321">
        <v>16770616</v>
      </c>
      <c r="AN55" s="322">
        <v>42323</v>
      </c>
      <c r="AO55" s="323">
        <v>4.5999999999999996</v>
      </c>
      <c r="AP55" s="324">
        <v>47446</v>
      </c>
      <c r="AQ55" s="325">
        <v>-1.4</v>
      </c>
      <c r="AR55" s="326">
        <v>6</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522</v>
      </c>
      <c r="AM56" s="329">
        <v>4576330</v>
      </c>
      <c r="AN56" s="330">
        <v>11549</v>
      </c>
      <c r="AO56" s="331">
        <v>-38.9</v>
      </c>
      <c r="AP56" s="332">
        <v>24371</v>
      </c>
      <c r="AQ56" s="333">
        <v>1.2</v>
      </c>
      <c r="AR56" s="334">
        <v>-40.1</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525</v>
      </c>
      <c r="AL57" s="313"/>
      <c r="AM57" s="321">
        <v>20583704</v>
      </c>
      <c r="AN57" s="322">
        <v>52214</v>
      </c>
      <c r="AO57" s="323">
        <v>23.4</v>
      </c>
      <c r="AP57" s="324">
        <v>48387</v>
      </c>
      <c r="AQ57" s="325">
        <v>2</v>
      </c>
      <c r="AR57" s="326">
        <v>21.4</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522</v>
      </c>
      <c r="AM58" s="329">
        <v>7200971</v>
      </c>
      <c r="AN58" s="330">
        <v>18266</v>
      </c>
      <c r="AO58" s="331">
        <v>58.2</v>
      </c>
      <c r="AP58" s="332">
        <v>25592</v>
      </c>
      <c r="AQ58" s="333">
        <v>5</v>
      </c>
      <c r="AR58" s="334">
        <v>53.2</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526</v>
      </c>
      <c r="AL59" s="313"/>
      <c r="AM59" s="321">
        <v>13657290</v>
      </c>
      <c r="AN59" s="322">
        <v>34811</v>
      </c>
      <c r="AO59" s="323">
        <v>-33.299999999999997</v>
      </c>
      <c r="AP59" s="324">
        <v>49684</v>
      </c>
      <c r="AQ59" s="325">
        <v>2.7</v>
      </c>
      <c r="AR59" s="326">
        <v>-36</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522</v>
      </c>
      <c r="AM60" s="329">
        <v>5069739</v>
      </c>
      <c r="AN60" s="330">
        <v>12922</v>
      </c>
      <c r="AO60" s="331">
        <v>-29.3</v>
      </c>
      <c r="AP60" s="332">
        <v>28303</v>
      </c>
      <c r="AQ60" s="333">
        <v>10.6</v>
      </c>
      <c r="AR60" s="334">
        <v>-39.9</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527</v>
      </c>
      <c r="AL61" s="335"/>
      <c r="AM61" s="336">
        <v>17235450</v>
      </c>
      <c r="AN61" s="337">
        <v>43507</v>
      </c>
      <c r="AO61" s="338">
        <v>7.3</v>
      </c>
      <c r="AP61" s="339">
        <v>49163</v>
      </c>
      <c r="AQ61" s="340">
        <v>-0.8</v>
      </c>
      <c r="AR61" s="326">
        <v>8.1</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522</v>
      </c>
      <c r="AM62" s="329">
        <v>6433471</v>
      </c>
      <c r="AN62" s="330">
        <v>16233</v>
      </c>
      <c r="AO62" s="331">
        <v>20.399999999999999</v>
      </c>
      <c r="AP62" s="332">
        <v>25829</v>
      </c>
      <c r="AQ62" s="333">
        <v>1.7</v>
      </c>
      <c r="AR62" s="334">
        <v>18.7</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f2Azggoptfynp5GLsc8Lkv6dHolqBiVBOwYdFQmVA1chC1LjZUv7lvU5fXplMA15Xsej2eOpkqLxaNqdcrVXCg==" saltValue="7MMJe/c939fFkAr2nGhpV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479</v>
      </c>
    </row>
    <row r="121" spans="125:125" ht="13.5" hidden="1" customHeight="1" x14ac:dyDescent="0.2">
      <c r="DU121" s="247"/>
    </row>
  </sheetData>
  <sheetProtection algorithmName="SHA-512" hashValue="qqO5SSAXyd7q+no9Xzj2b/3b2dRqahKQ4QFfdqONxZkXzcBizMPCTyKrWZStAWsIsQ5uRLVZJFu9/9w+f6rmQg==" saltValue="YoVISGxeDMnH65lY32GDaw==" spinCount="100000" sheet="1" objects="1" scenarios="1"/>
  <dataConsolidate/>
  <phoneticPr fontId="2"/>
  <printOptions horizontalCentered="1" verticalCentered="1"/>
  <pageMargins left="0" right="0" top="0.19685039370078741" bottom="0" header="0.39370078740157483" footer="0"/>
  <pageSetup paperSize="8" scale="54"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479</v>
      </c>
    </row>
  </sheetData>
  <sheetProtection algorithmName="SHA-512" hashValue="c8jRUAfo0bwo6vmo2X+UHbHMnAJUlFc+XutjheAh79bPy9QfsvU5tHel3XPZv7/3FZWMQxVefASmEpJCLQ8t/w==" saltValue="VgDn/x4igRUZ47+CzTUKEg==" spinCount="100000" sheet="1" objects="1" scenarios="1"/>
  <dataConsolidate/>
  <phoneticPr fontId="2"/>
  <printOptions horizontalCentered="1" verticalCentered="1"/>
  <pageMargins left="0" right="0" top="0.19685039370078741" bottom="0" header="0.39370078740157483" footer="0"/>
  <pageSetup paperSize="8" scale="54"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529</v>
      </c>
      <c r="G46" s="8" t="s">
        <v>530</v>
      </c>
      <c r="H46" s="8" t="s">
        <v>531</v>
      </c>
      <c r="I46" s="8" t="s">
        <v>532</v>
      </c>
      <c r="J46" s="9" t="s">
        <v>533</v>
      </c>
    </row>
    <row r="47" spans="2:10" ht="57.75" customHeight="1" x14ac:dyDescent="0.2">
      <c r="B47" s="10"/>
      <c r="C47" s="1139" t="s">
        <v>3</v>
      </c>
      <c r="D47" s="1139"/>
      <c r="E47" s="1140"/>
      <c r="F47" s="11">
        <v>15.93</v>
      </c>
      <c r="G47" s="12">
        <v>16.489999999999998</v>
      </c>
      <c r="H47" s="12">
        <v>19.12</v>
      </c>
      <c r="I47" s="12">
        <v>17.62</v>
      </c>
      <c r="J47" s="13">
        <v>16.989999999999998</v>
      </c>
    </row>
    <row r="48" spans="2:10" ht="57.75" customHeight="1" x14ac:dyDescent="0.2">
      <c r="B48" s="14"/>
      <c r="C48" s="1141" t="s">
        <v>4</v>
      </c>
      <c r="D48" s="1141"/>
      <c r="E48" s="1142"/>
      <c r="F48" s="15">
        <v>2.13</v>
      </c>
      <c r="G48" s="16">
        <v>2.98</v>
      </c>
      <c r="H48" s="16">
        <v>3.07</v>
      </c>
      <c r="I48" s="16">
        <v>2.85</v>
      </c>
      <c r="J48" s="17">
        <v>2.34</v>
      </c>
    </row>
    <row r="49" spans="2:10" ht="57.75" customHeight="1" thickBot="1" x14ac:dyDescent="0.25">
      <c r="B49" s="18"/>
      <c r="C49" s="1143" t="s">
        <v>5</v>
      </c>
      <c r="D49" s="1143"/>
      <c r="E49" s="1144"/>
      <c r="F49" s="19">
        <v>1.7</v>
      </c>
      <c r="G49" s="20">
        <v>2.41</v>
      </c>
      <c r="H49" s="20">
        <v>2.86</v>
      </c>
      <c r="I49" s="20" t="s">
        <v>534</v>
      </c>
      <c r="J49" s="21" t="s">
        <v>535</v>
      </c>
    </row>
    <row r="50" spans="2:10" ht="13.2" x14ac:dyDescent="0.2"/>
  </sheetData>
  <sheetProtection algorithmName="SHA-512" hashValue="LRlbs0zJhSzT70P6IjaYTjqAhti0lftA3kV9l68MZE5hRlV5EIGIizT8uwepfJe839pLU4fady+ca3LbdidWRA==" saltValue="hA20kDAWgfeoNuZw/eUX4w=="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2026-03-12T07:49:33Z</cp:lastPrinted>
  <dcterms:created xsi:type="dcterms:W3CDTF">2026-02-23T07:38:05Z</dcterms:created>
  <dcterms:modified xsi:type="dcterms:W3CDTF">2026-03-18T00:16:58Z</dcterms:modified>
  <cp:category/>
</cp:coreProperties>
</file>