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9.12.22\hattatsu\②　04 大阪府立こんごう福祉センター（さわやか）\21 指定管理者評価委員会\R07評価委員会（こんごう）\02_第2回\06_資料\04_当日資料\配布資料\事前配布資料\"/>
    </mc:Choice>
  </mc:AlternateContent>
  <xr:revisionPtr revIDLastSave="0" documentId="13_ncr:1_{A67637FB-5844-467C-A403-0BEF883306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 (2021-)" sheetId="5" r:id="rId1"/>
  </sheets>
  <definedNames>
    <definedName name="_xlnm.Print_Area" localSheetId="0">'Sheet1 (2021-)'!$A$1:$D$44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4" i="5" l="1"/>
  <c r="C36" i="5"/>
  <c r="B44" i="5"/>
  <c r="B40" i="5"/>
  <c r="D40" i="5"/>
  <c r="B36" i="5"/>
  <c r="B32" i="5"/>
  <c r="D32" i="5"/>
  <c r="B28" i="5"/>
  <c r="D28" i="5"/>
  <c r="B24" i="5"/>
  <c r="D24" i="5"/>
  <c r="D16" i="5"/>
  <c r="B11" i="5"/>
  <c r="D8" i="5"/>
  <c r="B8" i="5"/>
  <c r="D36" i="5"/>
  <c r="D15" i="5"/>
  <c r="B15" i="5"/>
  <c r="B13" i="5"/>
  <c r="D11" i="5"/>
  <c r="B5" i="5"/>
  <c r="D7" i="5"/>
  <c r="C15" i="5"/>
  <c r="D13" i="5"/>
  <c r="B7" i="5"/>
  <c r="C7" i="5"/>
  <c r="C40" i="5"/>
  <c r="D5" i="5"/>
  <c r="C13" i="5" l="1"/>
  <c r="C16" i="5" s="1"/>
  <c r="C5" i="5"/>
  <c r="C28" i="5" s="1"/>
  <c r="B16" i="5"/>
  <c r="C8" i="5"/>
  <c r="D17" i="5" l="1"/>
  <c r="D18" i="5"/>
  <c r="C11" i="5"/>
  <c r="B17" i="5" l="1"/>
  <c r="C17" i="5"/>
  <c r="B18" i="5" l="1"/>
  <c r="C32" i="5"/>
  <c r="C18" i="5"/>
  <c r="C24" i="5" s="1"/>
</calcChain>
</file>

<file path=xl/sharedStrings.xml><?xml version="1.0" encoding="utf-8"?>
<sst xmlns="http://schemas.openxmlformats.org/spreadsheetml/2006/main" count="39" uniqueCount="39">
  <si>
    <t>流動資産</t>
    <rPh sb="0" eb="2">
      <t>リュウドウ</t>
    </rPh>
    <rPh sb="2" eb="4">
      <t>シサン</t>
    </rPh>
    <phoneticPr fontId="2"/>
  </si>
  <si>
    <t>固定資産</t>
    <rPh sb="0" eb="2">
      <t>コテイ</t>
    </rPh>
    <rPh sb="2" eb="4">
      <t>シサン</t>
    </rPh>
    <phoneticPr fontId="2"/>
  </si>
  <si>
    <t>資産合計</t>
    <rPh sb="0" eb="2">
      <t>シサン</t>
    </rPh>
    <rPh sb="2" eb="4">
      <t>ゴウケイ</t>
    </rPh>
    <phoneticPr fontId="2"/>
  </si>
  <si>
    <t>負債合計</t>
    <rPh sb="0" eb="2">
      <t>フサイ</t>
    </rPh>
    <rPh sb="2" eb="4">
      <t>ゴウケイ</t>
    </rPh>
    <phoneticPr fontId="2"/>
  </si>
  <si>
    <t>　（基本財産）</t>
    <rPh sb="2" eb="4">
      <t>キホン</t>
    </rPh>
    <rPh sb="4" eb="6">
      <t>ザイサン</t>
    </rPh>
    <phoneticPr fontId="2"/>
  </si>
  <si>
    <t>　（その他資産）</t>
    <rPh sb="4" eb="5">
      <t>タ</t>
    </rPh>
    <rPh sb="5" eb="7">
      <t>シサン</t>
    </rPh>
    <phoneticPr fontId="2"/>
  </si>
  <si>
    <t>純資産（資本）</t>
    <rPh sb="0" eb="3">
      <t>ジュンシサン</t>
    </rPh>
    <rPh sb="4" eb="6">
      <t>シホン</t>
    </rPh>
    <phoneticPr fontId="2"/>
  </si>
  <si>
    <t>負債＋純資産合計</t>
    <rPh sb="0" eb="2">
      <t>フサイ</t>
    </rPh>
    <rPh sb="3" eb="6">
      <t>ジュンシサン</t>
    </rPh>
    <rPh sb="6" eb="8">
      <t>ゴウケイ</t>
    </rPh>
    <phoneticPr fontId="2"/>
  </si>
  <si>
    <t>　固定負債</t>
    <rPh sb="1" eb="3">
      <t>コテイ</t>
    </rPh>
    <rPh sb="3" eb="5">
      <t>フサイ</t>
    </rPh>
    <phoneticPr fontId="2"/>
  </si>
  <si>
    <t>　流動負債</t>
    <rPh sb="1" eb="3">
      <t>リュウドウ</t>
    </rPh>
    <rPh sb="3" eb="5">
      <t>フサイ</t>
    </rPh>
    <phoneticPr fontId="2"/>
  </si>
  <si>
    <t>流動比率</t>
    <rPh sb="0" eb="2">
      <t>リュウドウ</t>
    </rPh>
    <rPh sb="2" eb="4">
      <t>ヒリツ</t>
    </rPh>
    <phoneticPr fontId="2"/>
  </si>
  <si>
    <t>【支払能力】　流動比率（流動資産÷流動負債×100＞120％以上あるか）</t>
    <rPh sb="1" eb="3">
      <t>シハラ</t>
    </rPh>
    <rPh sb="3" eb="5">
      <t>ノウリョク</t>
    </rPh>
    <rPh sb="7" eb="9">
      <t>リュウドウ</t>
    </rPh>
    <rPh sb="9" eb="11">
      <t>ヒリツ</t>
    </rPh>
    <phoneticPr fontId="2"/>
  </si>
  <si>
    <t>【設備投資の妥当性】　固定長期適合率（　固定資産÷（純資産＋固定負債）×100＜100％以下であるか）</t>
    <rPh sb="11" eb="13">
      <t>コテイ</t>
    </rPh>
    <rPh sb="13" eb="15">
      <t>チョウキ</t>
    </rPh>
    <rPh sb="15" eb="17">
      <t>テキゴウ</t>
    </rPh>
    <rPh sb="17" eb="18">
      <t>リツ</t>
    </rPh>
    <phoneticPr fontId="2"/>
  </si>
  <si>
    <t>固定長期適合比率</t>
    <rPh sb="0" eb="2">
      <t>コテイ</t>
    </rPh>
    <rPh sb="2" eb="4">
      <t>チョウキ</t>
    </rPh>
    <rPh sb="4" eb="6">
      <t>テキゴウ</t>
    </rPh>
    <rPh sb="6" eb="8">
      <t>ヒリツ</t>
    </rPh>
    <phoneticPr fontId="2"/>
  </si>
  <si>
    <t>自己資本比率</t>
    <rPh sb="0" eb="2">
      <t>ジコ</t>
    </rPh>
    <rPh sb="2" eb="4">
      <t>シホン</t>
    </rPh>
    <rPh sb="4" eb="6">
      <t>ヒリツ</t>
    </rPh>
    <phoneticPr fontId="2"/>
  </si>
  <si>
    <t>人件費／事業活動支出</t>
    <rPh sb="0" eb="3">
      <t>ジンケンヒ</t>
    </rPh>
    <rPh sb="4" eb="6">
      <t>ジギョウ</t>
    </rPh>
    <rPh sb="6" eb="8">
      <t>カツドウ</t>
    </rPh>
    <rPh sb="8" eb="10">
      <t>シシュツ</t>
    </rPh>
    <phoneticPr fontId="2"/>
  </si>
  <si>
    <t>固定比率</t>
    <rPh sb="0" eb="2">
      <t>コテイ</t>
    </rPh>
    <rPh sb="2" eb="4">
      <t>ヒリツ</t>
    </rPh>
    <phoneticPr fontId="2"/>
  </si>
  <si>
    <t>財務分析表</t>
    <rPh sb="0" eb="2">
      <t>ザイム</t>
    </rPh>
    <rPh sb="2" eb="4">
      <t>ブンセキ</t>
    </rPh>
    <rPh sb="4" eb="5">
      <t>ヒョウ</t>
    </rPh>
    <phoneticPr fontId="2"/>
  </si>
  <si>
    <t>（単位：千円）</t>
    <rPh sb="1" eb="3">
      <t>タンイ</t>
    </rPh>
    <rPh sb="4" eb="6">
      <t>センエン</t>
    </rPh>
    <phoneticPr fontId="2"/>
  </si>
  <si>
    <t>【収益性】　総資本経常利益率（経常利益÷総資本×100、比率が高いほど効率的）</t>
    <rPh sb="1" eb="4">
      <t>シュウエキセイ</t>
    </rPh>
    <rPh sb="6" eb="9">
      <t>ソウシホン</t>
    </rPh>
    <rPh sb="9" eb="11">
      <t>ケイジョウ</t>
    </rPh>
    <rPh sb="11" eb="13">
      <t>リエキ</t>
    </rPh>
    <rPh sb="13" eb="14">
      <t>リツ</t>
    </rPh>
    <rPh sb="15" eb="17">
      <t>ケイジョウ</t>
    </rPh>
    <rPh sb="17" eb="19">
      <t>リエキ</t>
    </rPh>
    <rPh sb="20" eb="23">
      <t>ソウシホン</t>
    </rPh>
    <rPh sb="28" eb="30">
      <t>ヒリツ</t>
    </rPh>
    <rPh sb="31" eb="32">
      <t>タカ</t>
    </rPh>
    <rPh sb="35" eb="38">
      <t>コウリツテキ</t>
    </rPh>
    <phoneticPr fontId="2"/>
  </si>
  <si>
    <t>総資本経常利益率</t>
    <phoneticPr fontId="2"/>
  </si>
  <si>
    <t>【参考：人件費割合】</t>
    <rPh sb="1" eb="3">
      <t>サンコウ</t>
    </rPh>
    <rPh sb="4" eb="7">
      <t>ジンケンヒ</t>
    </rPh>
    <rPh sb="7" eb="9">
      <t>ワリアイ</t>
    </rPh>
    <phoneticPr fontId="2"/>
  </si>
  <si>
    <t>【安定度】　固定比率（固定資産÷自己資本(純資産合計)×100＜100％以下であるか）</t>
    <rPh sb="1" eb="4">
      <t>アンテイド</t>
    </rPh>
    <rPh sb="6" eb="8">
      <t>コテイ</t>
    </rPh>
    <rPh sb="8" eb="10">
      <t>ヒリツ</t>
    </rPh>
    <rPh sb="11" eb="13">
      <t>コテイ</t>
    </rPh>
    <rPh sb="16" eb="18">
      <t>ジコ</t>
    </rPh>
    <rPh sb="18" eb="20">
      <t>シホン</t>
    </rPh>
    <rPh sb="21" eb="24">
      <t>ジュンシサン</t>
    </rPh>
    <rPh sb="24" eb="26">
      <t>ゴウケイ</t>
    </rPh>
    <rPh sb="36" eb="38">
      <t>イカ</t>
    </rPh>
    <phoneticPr fontId="2"/>
  </si>
  <si>
    <t>【安定度】自己資本比率　（　純資産÷資産合計×100＞33％以上であるか）</t>
    <rPh sb="5" eb="7">
      <t>ジコ</t>
    </rPh>
    <rPh sb="7" eb="9">
      <t>シホン</t>
    </rPh>
    <rPh sb="9" eb="11">
      <t>ヒリツ</t>
    </rPh>
    <rPh sb="18" eb="20">
      <t>シサン</t>
    </rPh>
    <rPh sb="20" eb="22">
      <t>ゴウケイ</t>
    </rPh>
    <phoneticPr fontId="2"/>
  </si>
  <si>
    <t>　　(借入金）</t>
    <rPh sb="3" eb="5">
      <t>カリイレ</t>
    </rPh>
    <rPh sb="5" eb="6">
      <t>キン</t>
    </rPh>
    <phoneticPr fontId="2"/>
  </si>
  <si>
    <t>　　（その他負債）</t>
    <rPh sb="5" eb="6">
      <t>タ</t>
    </rPh>
    <rPh sb="6" eb="8">
      <t>フサイ</t>
    </rPh>
    <phoneticPr fontId="2"/>
  </si>
  <si>
    <t>≪令和４年度≫</t>
    <rPh sb="1" eb="3">
      <t>レイワ</t>
    </rPh>
    <rPh sb="4" eb="6">
      <t>ネンド</t>
    </rPh>
    <phoneticPr fontId="2"/>
  </si>
  <si>
    <t>≪令和５年度≫</t>
    <rPh sb="1" eb="3">
      <t>レイワ</t>
    </rPh>
    <rPh sb="4" eb="6">
      <t>ネンド</t>
    </rPh>
    <phoneticPr fontId="2"/>
  </si>
  <si>
    <t>　（現金預金）</t>
    <rPh sb="2" eb="3">
      <t>ゲン</t>
    </rPh>
    <rPh sb="3" eb="4">
      <t>キン</t>
    </rPh>
    <rPh sb="4" eb="6">
      <t>ヨキン</t>
    </rPh>
    <phoneticPr fontId="2"/>
  </si>
  <si>
    <t>　（その他固定資産）</t>
    <rPh sb="4" eb="5">
      <t>タ</t>
    </rPh>
    <rPh sb="5" eb="7">
      <t>コテイ</t>
    </rPh>
    <rPh sb="7" eb="9">
      <t>シサン</t>
    </rPh>
    <phoneticPr fontId="2"/>
  </si>
  <si>
    <t>貸借対照表</t>
    <phoneticPr fontId="2"/>
  </si>
  <si>
    <t>財政指標</t>
    <phoneticPr fontId="2"/>
  </si>
  <si>
    <t>≪令和６年度≫</t>
    <rPh sb="1" eb="3">
      <t>レイワ</t>
    </rPh>
    <rPh sb="4" eb="6">
      <t>ネンド</t>
    </rPh>
    <phoneticPr fontId="2"/>
  </si>
  <si>
    <t>(73.2%)</t>
    <phoneticPr fontId="2"/>
  </si>
  <si>
    <t>(318.0%)</t>
    <phoneticPr fontId="2"/>
  </si>
  <si>
    <t>(104.8％)</t>
    <phoneticPr fontId="2"/>
  </si>
  <si>
    <t>(0.97％)</t>
    <phoneticPr fontId="2"/>
  </si>
  <si>
    <t>(82.8％)</t>
    <phoneticPr fontId="2"/>
  </si>
  <si>
    <t>※（）内数値は令和６年度の全国の社会福祉法人平均値（出典：独立行政法人福祉医療機構運営サイト「WAMNET」より）</t>
    <rPh sb="3" eb="4">
      <t>ナイ</t>
    </rPh>
    <rPh sb="4" eb="6">
      <t>スウチ</t>
    </rPh>
    <rPh sb="5" eb="6">
      <t>アタイ</t>
    </rPh>
    <rPh sb="7" eb="9">
      <t>レイワ</t>
    </rPh>
    <rPh sb="10" eb="12">
      <t>ネンド</t>
    </rPh>
    <rPh sb="13" eb="15">
      <t>ゼンコク</t>
    </rPh>
    <rPh sb="16" eb="22">
      <t>シャカイフクシホウジン</t>
    </rPh>
    <rPh sb="22" eb="25">
      <t>ヘイキンチ</t>
    </rPh>
    <rPh sb="26" eb="28">
      <t>シュッテン</t>
    </rPh>
    <rPh sb="29" eb="35">
      <t>ドクリツギョウセイホウジン</t>
    </rPh>
    <rPh sb="35" eb="41">
      <t>フクシイリョウキコウ</t>
    </rPh>
    <rPh sb="41" eb="43">
      <t>ウンエイ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</si>
</sst>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名&quot;"/>
    <numFmt numFmtId="177" formatCode="0.0%"/>
    <numFmt numFmtId="178" formatCode="&quot;¥&quot;#,##0;[Red]&quot;¥&quot;#,##0"/>
    <numFmt numFmtId="179" formatCode="#,##0,;&quot;▲ &quot;#,##0,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38" fontId="4" fillId="0" borderId="0" xfId="1" applyFont="1" applyBorder="1" applyAlignment="1">
      <alignment horizontal="right" vertical="center" indent="1"/>
    </xf>
    <xf numFmtId="38" fontId="4" fillId="0" borderId="0" xfId="1" applyFont="1" applyBorder="1" applyAlignment="1">
      <alignment vertical="center"/>
    </xf>
    <xf numFmtId="0" fontId="4" fillId="0" borderId="0" xfId="0" applyFont="1" applyAlignment="1">
      <alignment horizontal="right" vertical="center" indent="1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vertical="center" wrapText="1"/>
    </xf>
    <xf numFmtId="0" fontId="3" fillId="0" borderId="5" xfId="0" applyFont="1" applyBorder="1">
      <alignment vertical="center"/>
    </xf>
    <xf numFmtId="9" fontId="4" fillId="0" borderId="0" xfId="2" applyFont="1" applyBorder="1" applyAlignment="1">
      <alignment vertical="center"/>
    </xf>
    <xf numFmtId="9" fontId="4" fillId="0" borderId="0" xfId="2" applyFont="1" applyFill="1" applyBorder="1" applyAlignment="1">
      <alignment vertical="center"/>
    </xf>
    <xf numFmtId="177" fontId="4" fillId="0" borderId="0" xfId="2" applyNumberFormat="1" applyFont="1" applyBorder="1">
      <alignment vertical="center"/>
    </xf>
    <xf numFmtId="0" fontId="3" fillId="0" borderId="0" xfId="0" applyFont="1">
      <alignment vertical="center"/>
    </xf>
    <xf numFmtId="177" fontId="4" fillId="0" borderId="0" xfId="2" applyNumberFormat="1" applyFont="1" applyBorder="1" applyAlignment="1">
      <alignment vertical="center"/>
    </xf>
    <xf numFmtId="177" fontId="4" fillId="0" borderId="0" xfId="2" applyNumberFormat="1" applyFont="1" applyFill="1" applyBorder="1" applyAlignment="1">
      <alignment vertical="center"/>
    </xf>
    <xf numFmtId="10" fontId="3" fillId="0" borderId="0" xfId="2" applyNumberFormat="1" applyFont="1" applyBorder="1" applyAlignment="1">
      <alignment vertical="center"/>
    </xf>
    <xf numFmtId="0" fontId="3" fillId="0" borderId="5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177" fontId="3" fillId="0" borderId="0" xfId="2" applyNumberFormat="1" applyFont="1" applyBorder="1" applyAlignme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3" fillId="0" borderId="7" xfId="0" applyFont="1" applyBorder="1" applyAlignment="1">
      <alignment horizontal="left" vertical="center" indent="1"/>
    </xf>
    <xf numFmtId="0" fontId="3" fillId="0" borderId="11" xfId="0" applyFont="1" applyBorder="1" applyAlignment="1">
      <alignment horizontal="left" vertical="center" indent="1"/>
    </xf>
    <xf numFmtId="178" fontId="3" fillId="0" borderId="7" xfId="0" applyNumberFormat="1" applyFont="1" applyBorder="1" applyAlignment="1">
      <alignment horizontal="left" vertical="center" indent="1"/>
    </xf>
    <xf numFmtId="177" fontId="10" fillId="0" borderId="2" xfId="2" applyNumberFormat="1" applyFont="1" applyBorder="1" applyAlignment="1">
      <alignment horizontal="right" vertical="center" indent="1"/>
    </xf>
    <xf numFmtId="10" fontId="10" fillId="0" borderId="2" xfId="2" applyNumberFormat="1" applyFont="1" applyFill="1" applyBorder="1" applyAlignment="1">
      <alignment vertical="center"/>
    </xf>
    <xf numFmtId="177" fontId="10" fillId="0" borderId="2" xfId="2" applyNumberFormat="1" applyFont="1" applyBorder="1" applyAlignment="1">
      <alignment vertical="center"/>
    </xf>
    <xf numFmtId="177" fontId="10" fillId="0" borderId="2" xfId="2" applyNumberFormat="1" applyFont="1" applyFill="1" applyBorder="1" applyAlignment="1">
      <alignment vertical="center"/>
    </xf>
    <xf numFmtId="179" fontId="11" fillId="0" borderId="7" xfId="3" applyNumberFormat="1" applyFont="1" applyBorder="1" applyAlignment="1">
      <alignment horizontal="right" vertical="center"/>
    </xf>
    <xf numFmtId="179" fontId="11" fillId="0" borderId="14" xfId="3" applyNumberFormat="1" applyFont="1" applyBorder="1" applyAlignment="1">
      <alignment horizontal="right" vertical="center"/>
    </xf>
    <xf numFmtId="179" fontId="11" fillId="0" borderId="9" xfId="3" applyNumberFormat="1" applyFont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indent="1"/>
    </xf>
    <xf numFmtId="179" fontId="11" fillId="2" borderId="13" xfId="3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indent="1"/>
    </xf>
    <xf numFmtId="179" fontId="11" fillId="2" borderId="14" xfId="3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indent="1"/>
    </xf>
    <xf numFmtId="179" fontId="11" fillId="2" borderId="8" xfId="3" applyNumberFormat="1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left" vertical="center" indent="1"/>
    </xf>
    <xf numFmtId="179" fontId="11" fillId="2" borderId="15" xfId="3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0" fontId="10" fillId="0" borderId="4" xfId="0" applyFont="1" applyBorder="1">
      <alignment vertical="center"/>
    </xf>
    <xf numFmtId="49" fontId="7" fillId="0" borderId="0" xfId="2" applyNumberFormat="1" applyFont="1" applyBorder="1" applyAlignment="1">
      <alignment horizontal="right" vertical="center"/>
    </xf>
    <xf numFmtId="179" fontId="11" fillId="0" borderId="0" xfId="3" applyNumberFormat="1" applyFont="1" applyFill="1" applyBorder="1" applyAlignment="1">
      <alignment horizontal="right" vertical="center"/>
    </xf>
    <xf numFmtId="0" fontId="10" fillId="0" borderId="0" xfId="0" applyFont="1">
      <alignment vertical="center"/>
    </xf>
    <xf numFmtId="0" fontId="3" fillId="0" borderId="16" xfId="0" applyFont="1" applyBorder="1" applyAlignment="1">
      <alignment vertical="center" wrapText="1"/>
    </xf>
    <xf numFmtId="177" fontId="10" fillId="0" borderId="3" xfId="2" applyNumberFormat="1" applyFont="1" applyBorder="1" applyAlignment="1">
      <alignment horizontal="right" vertical="center" indent="1"/>
    </xf>
    <xf numFmtId="0" fontId="3" fillId="0" borderId="17" xfId="0" applyFont="1" applyBorder="1" applyAlignment="1">
      <alignment horizontal="left" vertical="center" indent="1"/>
    </xf>
    <xf numFmtId="177" fontId="10" fillId="0" borderId="3" xfId="2" applyNumberFormat="1" applyFont="1" applyBorder="1" applyAlignment="1">
      <alignment vertical="center"/>
    </xf>
    <xf numFmtId="0" fontId="3" fillId="0" borderId="16" xfId="0" applyFont="1" applyBorder="1" applyAlignment="1">
      <alignment horizontal="left" vertical="center"/>
    </xf>
    <xf numFmtId="10" fontId="10" fillId="0" borderId="3" xfId="2" applyNumberFormat="1" applyFont="1" applyFill="1" applyBorder="1" applyAlignment="1">
      <alignment vertical="center"/>
    </xf>
    <xf numFmtId="177" fontId="10" fillId="0" borderId="3" xfId="2" applyNumberFormat="1" applyFont="1" applyFill="1" applyBorder="1" applyAlignment="1">
      <alignment vertical="center"/>
    </xf>
    <xf numFmtId="177" fontId="4" fillId="0" borderId="6" xfId="2" applyNumberFormat="1" applyFont="1" applyBorder="1" applyAlignment="1">
      <alignment vertical="center"/>
    </xf>
    <xf numFmtId="177" fontId="4" fillId="0" borderId="6" xfId="2" applyNumberFormat="1" applyFont="1" applyFill="1" applyBorder="1" applyAlignment="1">
      <alignment vertical="center"/>
    </xf>
    <xf numFmtId="10" fontId="4" fillId="0" borderId="6" xfId="2" applyNumberFormat="1" applyFont="1" applyBorder="1" applyAlignment="1">
      <alignment vertical="center"/>
    </xf>
    <xf numFmtId="0" fontId="10" fillId="0" borderId="4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shrinkToFit="1"/>
    </xf>
    <xf numFmtId="176" fontId="5" fillId="0" borderId="0" xfId="0" applyNumberFormat="1" applyFont="1" applyAlignment="1">
      <alignment horizontal="center" vertical="center" shrinkToFit="1"/>
    </xf>
    <xf numFmtId="0" fontId="10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</cellXfs>
  <cellStyles count="4">
    <cellStyle name="パーセント" xfId="2" builtinId="5"/>
    <cellStyle name="桁区切り" xfId="1" builtinId="6"/>
    <cellStyle name="桁区切り 3" xfId="3" xr:uid="{C0B1BDBD-20EF-47BD-9A49-AF61B3E5470B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726141</xdr:colOff>
      <xdr:row>0</xdr:row>
      <xdr:rowOff>80682</xdr:rowOff>
    </xdr:from>
    <xdr:to>
      <xdr:col>3</xdr:col>
      <xdr:colOff>1831041</xdr:colOff>
      <xdr:row>1</xdr:row>
      <xdr:rowOff>5282</xdr:rowOff>
    </xdr:to>
    <xdr:sp macro="" textlink="">
      <xdr:nvSpPr>
        <xdr:cNvPr id="1029" name="Rectangle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6544235" y="80682"/>
          <a:ext cx="1104900" cy="40869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資料２</a:t>
          </a:r>
          <a:r>
            <a:rPr lang="en-US" altLang="ja-JP" sz="16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-</a:t>
          </a:r>
          <a:r>
            <a:rPr lang="ja-JP" altLang="en-US" sz="16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４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1"/>
  <sheetViews>
    <sheetView tabSelected="1" view="pageBreakPreview" zoomScale="85" zoomScaleNormal="100" zoomScaleSheetLayoutView="85" workbookViewId="0">
      <pane xSplit="1" ySplit="4" topLeftCell="B30" activePane="bottomRight" state="frozen"/>
      <selection pane="topRight" activeCell="B1" sqref="B1"/>
      <selection pane="bottomLeft" activeCell="A5" sqref="A5"/>
      <selection pane="bottomRight" activeCell="C45" sqref="C45"/>
    </sheetView>
  </sheetViews>
  <sheetFormatPr defaultColWidth="9" defaultRowHeight="13.2" x14ac:dyDescent="0.2"/>
  <cols>
    <col min="1" max="1" width="29.44140625" style="18" customWidth="1"/>
    <col min="2" max="4" width="27.6640625" style="18" customWidth="1"/>
    <col min="5" max="16384" width="9" style="18"/>
  </cols>
  <sheetData>
    <row r="1" spans="1:4" ht="38.25" customHeight="1" x14ac:dyDescent="0.2">
      <c r="A1" s="17" t="s">
        <v>17</v>
      </c>
      <c r="C1" s="55"/>
      <c r="D1" s="55"/>
    </row>
    <row r="2" spans="1:4" ht="35.25" customHeight="1" x14ac:dyDescent="0.2">
      <c r="D2" s="19" t="s">
        <v>18</v>
      </c>
    </row>
    <row r="3" spans="1:4" ht="20.100000000000001" customHeight="1" x14ac:dyDescent="0.2">
      <c r="A3" s="38" t="s">
        <v>30</v>
      </c>
      <c r="B3" s="56" t="s">
        <v>26</v>
      </c>
      <c r="C3" s="56" t="s">
        <v>27</v>
      </c>
      <c r="D3" s="56" t="s">
        <v>32</v>
      </c>
    </row>
    <row r="4" spans="1:4" ht="20.100000000000001" customHeight="1" x14ac:dyDescent="0.2">
      <c r="A4" s="4"/>
      <c r="B4" s="56"/>
      <c r="C4" s="56"/>
      <c r="D4" s="56"/>
    </row>
    <row r="5" spans="1:4" ht="27" customHeight="1" x14ac:dyDescent="0.2">
      <c r="A5" s="30" t="s">
        <v>0</v>
      </c>
      <c r="B5" s="31">
        <f>+B6+B7</f>
        <v>1832818490</v>
      </c>
      <c r="C5" s="31">
        <f t="shared" ref="B5:D5" si="0">+C6+C7</f>
        <v>1815966977</v>
      </c>
      <c r="D5" s="31">
        <f t="shared" si="0"/>
        <v>1813600166</v>
      </c>
    </row>
    <row r="6" spans="1:4" ht="27" customHeight="1" x14ac:dyDescent="0.2">
      <c r="A6" s="20" t="s">
        <v>28</v>
      </c>
      <c r="B6" s="28">
        <v>620790452</v>
      </c>
      <c r="C6" s="28">
        <v>539441989</v>
      </c>
      <c r="D6" s="28">
        <v>511918261</v>
      </c>
    </row>
    <row r="7" spans="1:4" ht="27" customHeight="1" x14ac:dyDescent="0.2">
      <c r="A7" s="20" t="s">
        <v>5</v>
      </c>
      <c r="B7" s="27">
        <f>1832818490-B6</f>
        <v>1212028038</v>
      </c>
      <c r="C7" s="28">
        <f>1815966977-C6</f>
        <v>1276524988</v>
      </c>
      <c r="D7" s="28">
        <f>1813600166-D6</f>
        <v>1301681905</v>
      </c>
    </row>
    <row r="8" spans="1:4" ht="27" customHeight="1" x14ac:dyDescent="0.2">
      <c r="A8" s="32" t="s">
        <v>1</v>
      </c>
      <c r="B8" s="33">
        <f>+B9+B10</f>
        <v>15312812558</v>
      </c>
      <c r="C8" s="33">
        <f t="shared" ref="B8:D8" si="1">+C9+C10</f>
        <v>15481245523</v>
      </c>
      <c r="D8" s="33">
        <f>+D9+D10</f>
        <v>15165765009</v>
      </c>
    </row>
    <row r="9" spans="1:4" ht="27" customHeight="1" x14ac:dyDescent="0.2">
      <c r="A9" s="20" t="s">
        <v>4</v>
      </c>
      <c r="B9" s="28">
        <v>9121656946</v>
      </c>
      <c r="C9" s="28">
        <v>8748215871</v>
      </c>
      <c r="D9" s="28">
        <v>8390122803</v>
      </c>
    </row>
    <row r="10" spans="1:4" ht="27" customHeight="1" x14ac:dyDescent="0.2">
      <c r="A10" s="21" t="s">
        <v>29</v>
      </c>
      <c r="B10" s="29">
        <v>6191155612</v>
      </c>
      <c r="C10" s="29">
        <v>6733029652</v>
      </c>
      <c r="D10" s="29">
        <v>6775642206</v>
      </c>
    </row>
    <row r="11" spans="1:4" ht="27" customHeight="1" x14ac:dyDescent="0.2">
      <c r="A11" s="36" t="s">
        <v>2</v>
      </c>
      <c r="B11" s="37">
        <f>+B5+B8</f>
        <v>17145631048</v>
      </c>
      <c r="C11" s="37">
        <f t="shared" ref="B11:D11" si="2">+C5+C8</f>
        <v>17297212500</v>
      </c>
      <c r="D11" s="37">
        <f>+D5+D8</f>
        <v>16979365175</v>
      </c>
    </row>
    <row r="12" spans="1:4" ht="27" customHeight="1" x14ac:dyDescent="0.2">
      <c r="A12" s="22" t="s">
        <v>9</v>
      </c>
      <c r="B12" s="28">
        <v>850017363</v>
      </c>
      <c r="C12" s="28">
        <v>930931361</v>
      </c>
      <c r="D12" s="28">
        <v>900852975</v>
      </c>
    </row>
    <row r="13" spans="1:4" ht="27" customHeight="1" x14ac:dyDescent="0.2">
      <c r="A13" s="22" t="s">
        <v>8</v>
      </c>
      <c r="B13" s="28">
        <f>+B14+B15</f>
        <v>1057012255</v>
      </c>
      <c r="C13" s="28">
        <f t="shared" ref="B13:C13" si="3">+C14+C15</f>
        <v>934135619</v>
      </c>
      <c r="D13" s="28">
        <f>+D14+D15</f>
        <v>334506108</v>
      </c>
    </row>
    <row r="14" spans="1:4" ht="27" customHeight="1" x14ac:dyDescent="0.2">
      <c r="A14" s="20" t="s">
        <v>24</v>
      </c>
      <c r="B14" s="28">
        <v>766967000</v>
      </c>
      <c r="C14" s="28">
        <v>656495000</v>
      </c>
      <c r="D14" s="28">
        <v>66377000</v>
      </c>
    </row>
    <row r="15" spans="1:4" ht="27" customHeight="1" x14ac:dyDescent="0.2">
      <c r="A15" s="21" t="s">
        <v>25</v>
      </c>
      <c r="B15" s="29">
        <f>1057012255-B14</f>
        <v>290045255</v>
      </c>
      <c r="C15" s="29">
        <f>934135619-C14</f>
        <v>277640619</v>
      </c>
      <c r="D15" s="29">
        <f>334506108-D14</f>
        <v>268129108</v>
      </c>
    </row>
    <row r="16" spans="1:4" ht="27" customHeight="1" x14ac:dyDescent="0.2">
      <c r="A16" s="36" t="s">
        <v>3</v>
      </c>
      <c r="B16" s="37">
        <f>+B12+B13</f>
        <v>1907029618</v>
      </c>
      <c r="C16" s="37">
        <f>+C12+C13</f>
        <v>1865066980</v>
      </c>
      <c r="D16" s="37">
        <f>+D12+D13</f>
        <v>1235359083</v>
      </c>
    </row>
    <row r="17" spans="1:4" ht="27" customHeight="1" x14ac:dyDescent="0.2">
      <c r="A17" s="34" t="s">
        <v>6</v>
      </c>
      <c r="B17" s="35">
        <f>B11-B16</f>
        <v>15238601430</v>
      </c>
      <c r="C17" s="35">
        <f>C11-C16</f>
        <v>15432145520</v>
      </c>
      <c r="D17" s="35">
        <f>D11-D16</f>
        <v>15744006092</v>
      </c>
    </row>
    <row r="18" spans="1:4" ht="27" customHeight="1" x14ac:dyDescent="0.2">
      <c r="A18" s="36" t="s">
        <v>7</v>
      </c>
      <c r="B18" s="37">
        <f>+B16+B17</f>
        <v>17145631048</v>
      </c>
      <c r="C18" s="37">
        <f>+C16+C17</f>
        <v>17297212500</v>
      </c>
      <c r="D18" s="37">
        <f>+D16+D17</f>
        <v>16979365175</v>
      </c>
    </row>
    <row r="19" spans="1:4" ht="27" customHeight="1" x14ac:dyDescent="0.2">
      <c r="A19" s="4"/>
      <c r="B19" s="41"/>
      <c r="C19" s="41"/>
    </row>
    <row r="20" spans="1:4" ht="21.75" customHeight="1" x14ac:dyDescent="0.2">
      <c r="A20" s="4"/>
      <c r="B20" s="1"/>
      <c r="C20" s="1"/>
    </row>
    <row r="21" spans="1:4" ht="21.75" customHeight="1" x14ac:dyDescent="0.2">
      <c r="A21" s="38" t="s">
        <v>31</v>
      </c>
      <c r="B21" s="3"/>
      <c r="C21" s="3"/>
      <c r="D21" s="3"/>
    </row>
    <row r="22" spans="1:4" ht="24.6" customHeight="1" x14ac:dyDescent="0.2">
      <c r="A22" s="18" t="s">
        <v>38</v>
      </c>
      <c r="B22" s="3"/>
      <c r="C22" s="3"/>
      <c r="D22" s="3"/>
    </row>
    <row r="23" spans="1:4" ht="27" customHeight="1" thickBot="1" x14ac:dyDescent="0.25">
      <c r="A23" s="39" t="s">
        <v>23</v>
      </c>
      <c r="B23" s="3"/>
      <c r="C23" s="3"/>
      <c r="D23" s="3"/>
    </row>
    <row r="24" spans="1:4" ht="27" customHeight="1" thickBot="1" x14ac:dyDescent="0.25">
      <c r="A24" s="43" t="s">
        <v>14</v>
      </c>
      <c r="B24" s="44">
        <f>B17/B18</f>
        <v>0.88877460312419054</v>
      </c>
      <c r="C24" s="23">
        <f>C17/C18</f>
        <v>0.89217528662494028</v>
      </c>
      <c r="D24" s="50">
        <f>D17/D18</f>
        <v>0.92724350585150783</v>
      </c>
    </row>
    <row r="25" spans="1:4" ht="21.75" customHeight="1" x14ac:dyDescent="0.2">
      <c r="A25" s="5"/>
      <c r="B25" s="7"/>
      <c r="C25" s="40"/>
      <c r="D25" s="40" t="s">
        <v>33</v>
      </c>
    </row>
    <row r="26" spans="1:4" ht="16.2" customHeight="1" x14ac:dyDescent="0.2">
      <c r="A26" s="4"/>
      <c r="B26" s="2"/>
      <c r="C26" s="2"/>
      <c r="D26" s="2"/>
    </row>
    <row r="27" spans="1:4" ht="27" customHeight="1" thickBot="1" x14ac:dyDescent="0.25">
      <c r="A27" s="39" t="s">
        <v>11</v>
      </c>
      <c r="B27" s="2"/>
      <c r="C27" s="2"/>
      <c r="D27" s="2"/>
    </row>
    <row r="28" spans="1:4" ht="27" customHeight="1" thickBot="1" x14ac:dyDescent="0.25">
      <c r="A28" s="45" t="s">
        <v>10</v>
      </c>
      <c r="B28" s="46">
        <f>B5/B12</f>
        <v>2.1562130019689962</v>
      </c>
      <c r="C28" s="25">
        <f>C5/C12</f>
        <v>1.9506991095984787</v>
      </c>
      <c r="D28" s="50">
        <f>D5/D12</f>
        <v>2.0132032821449029</v>
      </c>
    </row>
    <row r="29" spans="1:4" ht="21.75" customHeight="1" x14ac:dyDescent="0.2">
      <c r="A29" s="14"/>
      <c r="B29" s="16"/>
      <c r="C29" s="40"/>
      <c r="D29" s="40" t="s">
        <v>34</v>
      </c>
    </row>
    <row r="30" spans="1:4" ht="14.4" customHeight="1" x14ac:dyDescent="0.2">
      <c r="A30" s="10"/>
      <c r="B30" s="9"/>
      <c r="C30" s="9"/>
      <c r="D30" s="9"/>
    </row>
    <row r="31" spans="1:4" ht="27" customHeight="1" thickBot="1" x14ac:dyDescent="0.25">
      <c r="A31" s="57" t="s">
        <v>22</v>
      </c>
      <c r="B31" s="58"/>
      <c r="C31" s="2"/>
      <c r="D31" s="2"/>
    </row>
    <row r="32" spans="1:4" ht="27" customHeight="1" thickBot="1" x14ac:dyDescent="0.25">
      <c r="A32" s="45" t="s">
        <v>16</v>
      </c>
      <c r="B32" s="46">
        <f>+B8/B17</f>
        <v>1.0048699435011077</v>
      </c>
      <c r="C32" s="25">
        <f>+C8/C17</f>
        <v>1.0031816705549055</v>
      </c>
      <c r="D32" s="50">
        <f>+D8/D17</f>
        <v>0.96327230314692136</v>
      </c>
    </row>
    <row r="33" spans="1:14" ht="21.75" customHeight="1" x14ac:dyDescent="0.2">
      <c r="A33" s="6"/>
      <c r="B33" s="9"/>
      <c r="C33" s="40"/>
      <c r="D33" s="40" t="s">
        <v>35</v>
      </c>
    </row>
    <row r="34" spans="1:14" ht="14.4" customHeight="1" x14ac:dyDescent="0.2">
      <c r="A34" s="10"/>
      <c r="B34" s="9"/>
      <c r="C34" s="9"/>
      <c r="D34" s="9"/>
    </row>
    <row r="35" spans="1:14" ht="27" customHeight="1" thickBot="1" x14ac:dyDescent="0.25">
      <c r="A35" s="53" t="s">
        <v>19</v>
      </c>
      <c r="B35" s="54"/>
      <c r="C35" s="2"/>
      <c r="D35" s="2"/>
    </row>
    <row r="36" spans="1:14" ht="27" customHeight="1" thickBot="1" x14ac:dyDescent="0.25">
      <c r="A36" s="47" t="s">
        <v>20</v>
      </c>
      <c r="B36" s="48">
        <f>342410441/B11</f>
        <v>1.9970710908301121E-2</v>
      </c>
      <c r="C36" s="24">
        <f>345990283/C11</f>
        <v>2.0002661295859089E-2</v>
      </c>
      <c r="D36" s="52">
        <f>445385033/D11</f>
        <v>2.6230959073533205E-2</v>
      </c>
    </row>
    <row r="37" spans="1:14" ht="21.75" customHeight="1" x14ac:dyDescent="0.2">
      <c r="A37" s="15"/>
      <c r="B37" s="13"/>
      <c r="C37" s="40"/>
      <c r="D37" s="40" t="s">
        <v>36</v>
      </c>
    </row>
    <row r="38" spans="1:14" ht="14.4" customHeight="1" x14ac:dyDescent="0.2">
      <c r="A38" s="4"/>
      <c r="B38" s="13"/>
      <c r="C38" s="13"/>
      <c r="D38" s="7"/>
    </row>
    <row r="39" spans="1:14" ht="27" customHeight="1" thickBot="1" x14ac:dyDescent="0.25">
      <c r="A39" s="42" t="s">
        <v>12</v>
      </c>
      <c r="B39" s="3"/>
      <c r="C39" s="3"/>
      <c r="D39" s="3"/>
    </row>
    <row r="40" spans="1:14" ht="27" customHeight="1" thickBot="1" x14ac:dyDescent="0.25">
      <c r="A40" s="43" t="s">
        <v>13</v>
      </c>
      <c r="B40" s="46">
        <f>+B8/(B17+B13)</f>
        <v>0.93968922275663291</v>
      </c>
      <c r="C40" s="25">
        <f>+C8/(C17+C13)</f>
        <v>0.94592323029994851</v>
      </c>
      <c r="D40" s="50">
        <f>+D8/(D17+D13)</f>
        <v>0.94323186252270286</v>
      </c>
      <c r="N40" s="4"/>
    </row>
    <row r="41" spans="1:14" ht="21.75" customHeight="1" x14ac:dyDescent="0.2">
      <c r="A41" s="5"/>
      <c r="B41" s="16"/>
      <c r="C41" s="40"/>
      <c r="D41" s="40" t="s">
        <v>37</v>
      </c>
    </row>
    <row r="42" spans="1:14" ht="14.4" customHeight="1" x14ac:dyDescent="0.2">
      <c r="A42" s="5"/>
      <c r="B42" s="11"/>
      <c r="C42" s="11"/>
      <c r="D42" s="7"/>
    </row>
    <row r="43" spans="1:14" ht="27" customHeight="1" thickBot="1" x14ac:dyDescent="0.25">
      <c r="A43" s="5" t="s">
        <v>21</v>
      </c>
      <c r="B43" s="12"/>
      <c r="C43" s="12"/>
      <c r="D43" s="8"/>
    </row>
    <row r="44" spans="1:14" ht="27" customHeight="1" thickBot="1" x14ac:dyDescent="0.25">
      <c r="A44" s="43" t="s">
        <v>15</v>
      </c>
      <c r="B44" s="49">
        <f>4727082525/6253095366</f>
        <v>0.75595880892887057</v>
      </c>
      <c r="C44" s="26">
        <f>4710177023/6279773019</f>
        <v>0.75005529797796022</v>
      </c>
      <c r="D44" s="51">
        <v>0.748</v>
      </c>
    </row>
    <row r="45" spans="1:14" ht="19.95" customHeight="1" x14ac:dyDescent="0.2"/>
    <row r="46" spans="1:14" ht="19.95" customHeight="1" x14ac:dyDescent="0.2"/>
    <row r="47" spans="1:14" ht="19.95" customHeight="1" x14ac:dyDescent="0.2"/>
    <row r="48" spans="1:14" ht="19.95" customHeight="1" x14ac:dyDescent="0.2"/>
    <row r="49" ht="19.95" customHeight="1" x14ac:dyDescent="0.2"/>
    <row r="50" ht="19.95" customHeight="1" x14ac:dyDescent="0.2"/>
    <row r="51" ht="19.95" customHeight="1" x14ac:dyDescent="0.2"/>
    <row r="52" ht="19.95" customHeight="1" x14ac:dyDescent="0.2"/>
    <row r="53" ht="19.95" customHeight="1" x14ac:dyDescent="0.2"/>
    <row r="54" ht="19.95" customHeight="1" x14ac:dyDescent="0.2"/>
    <row r="55" ht="19.95" customHeight="1" x14ac:dyDescent="0.2"/>
    <row r="56" ht="19.95" customHeight="1" x14ac:dyDescent="0.2"/>
    <row r="57" ht="19.95" customHeight="1" x14ac:dyDescent="0.2"/>
    <row r="58" ht="19.95" customHeight="1" x14ac:dyDescent="0.2"/>
    <row r="59" ht="19.95" customHeight="1" x14ac:dyDescent="0.2"/>
    <row r="60" ht="19.95" customHeight="1" x14ac:dyDescent="0.2"/>
    <row r="61" ht="19.95" customHeight="1" x14ac:dyDescent="0.2"/>
  </sheetData>
  <mergeCells count="6">
    <mergeCell ref="A35:B35"/>
    <mergeCell ref="C1:D1"/>
    <mergeCell ref="B3:B4"/>
    <mergeCell ref="C3:C4"/>
    <mergeCell ref="A31:B31"/>
    <mergeCell ref="D3:D4"/>
  </mergeCells>
  <phoneticPr fontId="2"/>
  <pageMargins left="1.1023622047244095" right="0.31496062992125984" top="0.55118110236220474" bottom="0.35433070866141736" header="0.31496062992125984" footer="0.31496062992125984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 (2021-)</vt:lpstr>
      <vt:lpstr>'Sheet1 (2021-)'!Print_Area</vt:lpstr>
    </vt:vector>
  </TitlesOfParts>
  <Company>大阪府庁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山口　奈穂</cp:lastModifiedBy>
  <cp:lastPrinted>2025-11-21T01:27:02Z</cp:lastPrinted>
  <dcterms:created xsi:type="dcterms:W3CDTF">2012-02-24T01:58:56Z</dcterms:created>
  <dcterms:modified xsi:type="dcterms:W3CDTF">2025-11-26T08:00:22Z</dcterms:modified>
</cp:coreProperties>
</file>