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96C8ABFF-5324-4108-8389-9D830FD2D47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運営状況 (4-2)" sheetId="4" r:id="rId1"/>
  </sheets>
  <definedNames>
    <definedName name="_xlnm.Print_Area" localSheetId="0">'運営状況 (4-2)'!$A$1:$F$27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4" l="1"/>
  <c r="F18" i="4"/>
  <c r="F22" i="4"/>
  <c r="F14" i="4"/>
  <c r="C26" i="4"/>
  <c r="C22" i="4"/>
  <c r="C27" i="4" s="1"/>
  <c r="D26" i="4"/>
  <c r="D22" i="4"/>
  <c r="D14" i="4"/>
  <c r="E22" i="4"/>
  <c r="E26" i="4"/>
  <c r="E14" i="4"/>
  <c r="E18" i="4" s="1"/>
  <c r="F27" i="4" l="1"/>
  <c r="E27" i="4"/>
  <c r="D27" i="4"/>
  <c r="D18" i="4"/>
  <c r="C18" i="4"/>
</calcChain>
</file>

<file path=xl/sharedStrings.xml><?xml version="1.0" encoding="utf-8"?>
<sst xmlns="http://schemas.openxmlformats.org/spreadsheetml/2006/main" count="39" uniqueCount="33">
  <si>
    <t>項　　　　目</t>
    <rPh sb="0" eb="1">
      <t>コウ</t>
    </rPh>
    <rPh sb="5" eb="6">
      <t>メ</t>
    </rPh>
    <phoneticPr fontId="1"/>
  </si>
  <si>
    <t>一時保育収入</t>
    <rPh sb="0" eb="2">
      <t>イチジ</t>
    </rPh>
    <rPh sb="2" eb="4">
      <t>ホイク</t>
    </rPh>
    <rPh sb="4" eb="6">
      <t>シュウニュウ</t>
    </rPh>
    <phoneticPr fontId="1"/>
  </si>
  <si>
    <t>雑　収　入</t>
    <rPh sb="0" eb="1">
      <t>ザツ</t>
    </rPh>
    <rPh sb="2" eb="3">
      <t>オサム</t>
    </rPh>
    <rPh sb="4" eb="5">
      <t>イリ</t>
    </rPh>
    <phoneticPr fontId="1"/>
  </si>
  <si>
    <t>その他雑収入</t>
    <rPh sb="2" eb="3">
      <t>タ</t>
    </rPh>
    <rPh sb="3" eb="6">
      <t>ザツシュウニュウ</t>
    </rPh>
    <phoneticPr fontId="1"/>
  </si>
  <si>
    <t>会議室</t>
    <rPh sb="0" eb="3">
      <t>カイギシツ</t>
    </rPh>
    <phoneticPr fontId="1"/>
  </si>
  <si>
    <t>駐車場</t>
    <rPh sb="0" eb="3">
      <t>チュウシャジョウ</t>
    </rPh>
    <phoneticPr fontId="1"/>
  </si>
  <si>
    <t>ホール・パフォーマンス</t>
    <phoneticPr fontId="1"/>
  </si>
  <si>
    <t>＜収入の部＞</t>
    <rPh sb="1" eb="3">
      <t>シュウニュウ</t>
    </rPh>
    <rPh sb="4" eb="5">
      <t>ブ</t>
    </rPh>
    <phoneticPr fontId="1"/>
  </si>
  <si>
    <t>＜支出の部＞</t>
    <rPh sb="1" eb="3">
      <t>シシュツ</t>
    </rPh>
    <rPh sb="4" eb="5">
      <t>ブ</t>
    </rPh>
    <phoneticPr fontId="1"/>
  </si>
  <si>
    <t>収入合計</t>
    <rPh sb="0" eb="2">
      <t>シュウニュウ</t>
    </rPh>
    <rPh sb="2" eb="4">
      <t>ゴウケイ</t>
    </rPh>
    <phoneticPr fontId="1"/>
  </si>
  <si>
    <t>支出合計　</t>
    <rPh sb="0" eb="1">
      <t>ササ</t>
    </rPh>
    <rPh sb="1" eb="2">
      <t>デ</t>
    </rPh>
    <rPh sb="2" eb="3">
      <t>ゴウ</t>
    </rPh>
    <rPh sb="3" eb="4">
      <t>ケイ</t>
    </rPh>
    <phoneticPr fontId="1"/>
  </si>
  <si>
    <t>利用料金収入</t>
    <rPh sb="0" eb="1">
      <t>リ</t>
    </rPh>
    <rPh sb="1" eb="2">
      <t>ヨウ</t>
    </rPh>
    <rPh sb="2" eb="3">
      <t>リョウ</t>
    </rPh>
    <rPh sb="3" eb="4">
      <t>キン</t>
    </rPh>
    <rPh sb="4" eb="5">
      <t>オサム</t>
    </rPh>
    <rPh sb="5" eb="6">
      <t>ニュウ</t>
    </rPh>
    <phoneticPr fontId="1"/>
  </si>
  <si>
    <t>（単位：円）</t>
    <rPh sb="1" eb="3">
      <t>タンイ</t>
    </rPh>
    <rPh sb="4" eb="5">
      <t>エン</t>
    </rPh>
    <phoneticPr fontId="1"/>
  </si>
  <si>
    <t>運営費</t>
    <rPh sb="0" eb="1">
      <t>ウン</t>
    </rPh>
    <rPh sb="1" eb="2">
      <t>エイ</t>
    </rPh>
    <rPh sb="2" eb="3">
      <t>ヒ</t>
    </rPh>
    <phoneticPr fontId="1"/>
  </si>
  <si>
    <t>管理費</t>
    <rPh sb="0" eb="1">
      <t>カン</t>
    </rPh>
    <rPh sb="1" eb="2">
      <t>リ</t>
    </rPh>
    <rPh sb="2" eb="3">
      <t>ヒ</t>
    </rPh>
    <phoneticPr fontId="1"/>
  </si>
  <si>
    <t>光熱水費</t>
    <rPh sb="0" eb="2">
      <t>コウネツ</t>
    </rPh>
    <rPh sb="2" eb="3">
      <t>ミズ</t>
    </rPh>
    <rPh sb="3" eb="4">
      <t>ヒ</t>
    </rPh>
    <phoneticPr fontId="1"/>
  </si>
  <si>
    <t>その他管理費</t>
    <rPh sb="2" eb="3">
      <t>タ</t>
    </rPh>
    <rPh sb="3" eb="6">
      <t>カンリヒ</t>
    </rPh>
    <phoneticPr fontId="1"/>
  </si>
  <si>
    <t>（別紙資料４－２）</t>
    <phoneticPr fontId="1"/>
  </si>
  <si>
    <t>運営状況</t>
    <rPh sb="0" eb="2">
      <t>ウンエイ</t>
    </rPh>
    <rPh sb="2" eb="4">
      <t>ジョウキョウ</t>
    </rPh>
    <phoneticPr fontId="1"/>
  </si>
  <si>
    <t>事業収入</t>
    <phoneticPr fontId="1"/>
  </si>
  <si>
    <t>事業収入（自主事業）</t>
    <rPh sb="5" eb="7">
      <t>ジシュ</t>
    </rPh>
    <rPh sb="7" eb="9">
      <t>ジギョウ</t>
    </rPh>
    <phoneticPr fontId="1"/>
  </si>
  <si>
    <t>租税公課</t>
    <rPh sb="0" eb="2">
      <t>ソゼイ</t>
    </rPh>
    <rPh sb="2" eb="4">
      <t>コウカ</t>
    </rPh>
    <phoneticPr fontId="1"/>
  </si>
  <si>
    <t>施設管理受託金収入</t>
    <rPh sb="0" eb="2">
      <t>シセツ</t>
    </rPh>
    <rPh sb="2" eb="4">
      <t>カンリ</t>
    </rPh>
    <rPh sb="4" eb="6">
      <t>ジュタク</t>
    </rPh>
    <rPh sb="6" eb="7">
      <t>キン</t>
    </rPh>
    <rPh sb="7" eb="9">
      <t>シュウニュウ</t>
    </rPh>
    <phoneticPr fontId="1"/>
  </si>
  <si>
    <t>助成金収入</t>
    <rPh sb="0" eb="3">
      <t>ジョセイキン</t>
    </rPh>
    <rPh sb="3" eb="5">
      <t>シュウニュウ</t>
    </rPh>
    <phoneticPr fontId="1"/>
  </si>
  <si>
    <t>寄附金収入</t>
    <rPh sb="0" eb="3">
      <t>キフキン</t>
    </rPh>
    <rPh sb="3" eb="5">
      <t>シュウニュウ</t>
    </rPh>
    <phoneticPr fontId="1"/>
  </si>
  <si>
    <t>R3年度決算額　</t>
    <rPh sb="2" eb="4">
      <t>ネンド</t>
    </rPh>
    <rPh sb="4" eb="6">
      <t>ケッサン</t>
    </rPh>
    <rPh sb="6" eb="7">
      <t>ガク</t>
    </rPh>
    <phoneticPr fontId="1"/>
  </si>
  <si>
    <t>R4年度決算額　</t>
    <rPh sb="2" eb="4">
      <t>ネンド</t>
    </rPh>
    <rPh sb="4" eb="6">
      <t>ケッサン</t>
    </rPh>
    <rPh sb="6" eb="7">
      <t>ガク</t>
    </rPh>
    <phoneticPr fontId="1"/>
  </si>
  <si>
    <t>R5年度決算額　</t>
    <rPh sb="2" eb="4">
      <t>ネンド</t>
    </rPh>
    <rPh sb="4" eb="6">
      <t>ケッサン</t>
    </rPh>
    <rPh sb="6" eb="7">
      <t>ガク</t>
    </rPh>
    <phoneticPr fontId="1"/>
  </si>
  <si>
    <t>損失補填金収入</t>
    <rPh sb="0" eb="5">
      <t>ソンシツホテンキン</t>
    </rPh>
    <rPh sb="5" eb="7">
      <t>シュウニュウ</t>
    </rPh>
    <phoneticPr fontId="1"/>
  </si>
  <si>
    <t>補填金収入</t>
    <rPh sb="0" eb="3">
      <t>ホテンキン</t>
    </rPh>
    <rPh sb="3" eb="5">
      <t>シュウニュウ</t>
    </rPh>
    <phoneticPr fontId="1"/>
  </si>
  <si>
    <t>大阪府納付金</t>
    <rPh sb="0" eb="3">
      <t>オオサカフ</t>
    </rPh>
    <rPh sb="3" eb="6">
      <t>ノウフキン</t>
    </rPh>
    <phoneticPr fontId="1"/>
  </si>
  <si>
    <t>分担金収入</t>
    <rPh sb="0" eb="3">
      <t>ブンタンキン</t>
    </rPh>
    <rPh sb="3" eb="5">
      <t>シュウニュウ</t>
    </rPh>
    <phoneticPr fontId="1"/>
  </si>
  <si>
    <t>R6年度決算額　</t>
    <rPh sb="2" eb="4">
      <t>ネンド</t>
    </rPh>
    <rPh sb="4" eb="6">
      <t>ケッサン</t>
    </rPh>
    <rPh sb="6" eb="7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</si>
</sst>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▲ &quot;#,##0"/>
  </numFmts>
  <fonts count="7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7">
    <xf numFmtId="0" fontId="0" fillId="0" borderId="0" xfId="0">
      <alignment vertical="center"/>
    </xf>
    <xf numFmtId="177" fontId="3" fillId="0" borderId="8" xfId="0" applyNumberFormat="1" applyFont="1" applyFill="1" applyBorder="1" applyAlignment="1">
      <alignment horizontal="right" vertical="center"/>
    </xf>
    <xf numFmtId="177" fontId="3" fillId="0" borderId="28" xfId="0" applyNumberFormat="1" applyFont="1" applyFill="1" applyBorder="1" applyAlignment="1">
      <alignment horizontal="right" vertical="center"/>
    </xf>
    <xf numFmtId="177" fontId="3" fillId="0" borderId="10" xfId="0" applyNumberFormat="1" applyFont="1" applyFill="1" applyBorder="1" applyAlignment="1">
      <alignment horizontal="right" vertical="center"/>
    </xf>
    <xf numFmtId="177" fontId="3" fillId="0" borderId="13" xfId="0" applyNumberFormat="1" applyFont="1" applyFill="1" applyBorder="1" applyAlignment="1">
      <alignment horizontal="right" vertical="center"/>
    </xf>
    <xf numFmtId="177" fontId="3" fillId="0" borderId="27" xfId="0" applyNumberFormat="1" applyFont="1" applyFill="1" applyBorder="1" applyAlignment="1">
      <alignment horizontal="right" vertical="center"/>
    </xf>
    <xf numFmtId="177" fontId="3" fillId="0" borderId="18" xfId="0" applyNumberFormat="1" applyFont="1" applyFill="1" applyBorder="1" applyAlignment="1">
      <alignment horizontal="right" vertical="center"/>
    </xf>
    <xf numFmtId="177" fontId="3" fillId="0" borderId="29" xfId="0" applyNumberFormat="1" applyFont="1" applyFill="1" applyBorder="1" applyAlignment="1">
      <alignment horizontal="right" vertical="center"/>
    </xf>
    <xf numFmtId="177" fontId="3" fillId="0" borderId="23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5" xfId="0" applyNumberFormat="1" applyFont="1" applyFill="1" applyBorder="1" applyAlignment="1">
      <alignment horizontal="right" vertical="center"/>
    </xf>
    <xf numFmtId="177" fontId="3" fillId="0" borderId="31" xfId="0" applyNumberFormat="1" applyFont="1" applyFill="1" applyBorder="1" applyAlignment="1">
      <alignment horizontal="right" vertical="center"/>
    </xf>
    <xf numFmtId="177" fontId="3" fillId="0" borderId="22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26" xfId="0" applyNumberFormat="1" applyFont="1" applyFill="1" applyBorder="1" applyAlignment="1">
      <alignment horizontal="center" vertical="center" wrapText="1"/>
    </xf>
    <xf numFmtId="176" fontId="5" fillId="0" borderId="2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>
      <alignment vertical="center"/>
    </xf>
    <xf numFmtId="177" fontId="3" fillId="0" borderId="6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 shrinkToFit="1"/>
    </xf>
    <xf numFmtId="0" fontId="3" fillId="0" borderId="8" xfId="0" applyFont="1" applyFill="1" applyBorder="1">
      <alignment vertical="center"/>
    </xf>
    <xf numFmtId="0" fontId="3" fillId="0" borderId="8" xfId="0" applyFont="1" applyFill="1" applyBorder="1" applyAlignment="1">
      <alignment vertical="center"/>
    </xf>
    <xf numFmtId="176" fontId="5" fillId="0" borderId="30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177" fontId="3" fillId="0" borderId="0" xfId="0" applyNumberFormat="1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textRotation="255" wrapText="1"/>
    </xf>
    <xf numFmtId="0" fontId="3" fillId="0" borderId="7" xfId="0" applyFont="1" applyFill="1" applyBorder="1" applyAlignment="1">
      <alignment horizontal="center" vertical="center" textRotation="255" wrapText="1"/>
    </xf>
    <xf numFmtId="0" fontId="3" fillId="0" borderId="11" xfId="0" applyFont="1" applyFill="1" applyBorder="1" applyAlignment="1">
      <alignment horizontal="center" vertical="center" textRotation="255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textRotation="255" shrinkToFit="1"/>
    </xf>
    <xf numFmtId="0" fontId="6" fillId="0" borderId="7" xfId="0" applyFont="1" applyFill="1" applyBorder="1" applyAlignment="1">
      <alignment horizontal="center" vertical="center" textRotation="255" shrinkToFit="1"/>
    </xf>
    <xf numFmtId="0" fontId="6" fillId="0" borderId="11" xfId="0" applyFont="1" applyFill="1" applyBorder="1" applyAlignment="1">
      <alignment horizontal="center" vertical="center" textRotation="255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zoomScaleNormal="100" workbookViewId="0">
      <selection activeCell="F11" sqref="F11"/>
    </sheetView>
  </sheetViews>
  <sheetFormatPr defaultColWidth="9.109375" defaultRowHeight="22.5" customHeight="1" x14ac:dyDescent="0.15"/>
  <cols>
    <col min="1" max="1" width="4.6640625" style="14" customWidth="1"/>
    <col min="2" max="2" width="20.6640625" style="15" customWidth="1"/>
    <col min="3" max="6" width="16.44140625" style="15" customWidth="1"/>
    <col min="7" max="7" width="2.88671875" style="15" customWidth="1"/>
    <col min="8" max="11" width="13" style="15" bestFit="1" customWidth="1"/>
    <col min="12" max="16384" width="9.109375" style="15"/>
  </cols>
  <sheetData>
    <row r="1" spans="1:6" ht="24" customHeight="1" x14ac:dyDescent="0.15">
      <c r="F1" s="16" t="s">
        <v>17</v>
      </c>
    </row>
    <row r="2" spans="1:6" ht="24" customHeight="1" x14ac:dyDescent="0.15">
      <c r="A2" s="53" t="s">
        <v>18</v>
      </c>
      <c r="B2" s="53"/>
      <c r="C2" s="53"/>
      <c r="D2" s="53"/>
      <c r="E2" s="53"/>
      <c r="F2" s="17"/>
    </row>
    <row r="3" spans="1:6" ht="24" customHeight="1" thickBot="1" x14ac:dyDescent="0.2">
      <c r="A3" s="18" t="s">
        <v>7</v>
      </c>
      <c r="B3" s="19"/>
      <c r="C3" s="20"/>
      <c r="D3" s="20"/>
      <c r="F3" s="21" t="s">
        <v>12</v>
      </c>
    </row>
    <row r="4" spans="1:6" ht="48" customHeight="1" thickBot="1" x14ac:dyDescent="0.2">
      <c r="A4" s="44" t="s">
        <v>0</v>
      </c>
      <c r="B4" s="45"/>
      <c r="C4" s="22" t="s">
        <v>25</v>
      </c>
      <c r="D4" s="22" t="s">
        <v>26</v>
      </c>
      <c r="E4" s="23" t="s">
        <v>27</v>
      </c>
      <c r="F4" s="24" t="s">
        <v>32</v>
      </c>
    </row>
    <row r="5" spans="1:6" ht="24" customHeight="1" thickTop="1" x14ac:dyDescent="0.15">
      <c r="A5" s="54" t="s">
        <v>11</v>
      </c>
      <c r="B5" s="25" t="s">
        <v>4</v>
      </c>
      <c r="C5" s="11">
        <v>39004596</v>
      </c>
      <c r="D5" s="11">
        <v>53841075</v>
      </c>
      <c r="E5" s="5">
        <v>54229301</v>
      </c>
      <c r="F5" s="26">
        <v>56205523</v>
      </c>
    </row>
    <row r="6" spans="1:6" ht="24" customHeight="1" x14ac:dyDescent="0.15">
      <c r="A6" s="55"/>
      <c r="B6" s="27" t="s">
        <v>6</v>
      </c>
      <c r="C6" s="1">
        <v>40435086</v>
      </c>
      <c r="D6" s="1">
        <v>52386843</v>
      </c>
      <c r="E6" s="2">
        <v>52088869</v>
      </c>
      <c r="F6" s="3">
        <v>54827627</v>
      </c>
    </row>
    <row r="7" spans="1:6" ht="24" customHeight="1" x14ac:dyDescent="0.15">
      <c r="A7" s="56"/>
      <c r="B7" s="28" t="s">
        <v>5</v>
      </c>
      <c r="C7" s="1">
        <v>7222600</v>
      </c>
      <c r="D7" s="1">
        <v>9804000</v>
      </c>
      <c r="E7" s="2">
        <v>10455200</v>
      </c>
      <c r="F7" s="3">
        <v>9480600</v>
      </c>
    </row>
    <row r="8" spans="1:6" ht="24" customHeight="1" x14ac:dyDescent="0.15">
      <c r="A8" s="36" t="s">
        <v>1</v>
      </c>
      <c r="B8" s="37"/>
      <c r="C8" s="1">
        <v>116000</v>
      </c>
      <c r="D8" s="1">
        <v>29000</v>
      </c>
      <c r="E8" s="2">
        <v>64000</v>
      </c>
      <c r="F8" s="3">
        <v>60000</v>
      </c>
    </row>
    <row r="9" spans="1:6" ht="24" customHeight="1" x14ac:dyDescent="0.15">
      <c r="A9" s="36" t="s">
        <v>24</v>
      </c>
      <c r="B9" s="37"/>
      <c r="C9" s="1">
        <v>0</v>
      </c>
      <c r="D9" s="1">
        <v>0</v>
      </c>
      <c r="E9" s="2">
        <v>0</v>
      </c>
      <c r="F9" s="3">
        <v>0</v>
      </c>
    </row>
    <row r="10" spans="1:6" ht="24" customHeight="1" x14ac:dyDescent="0.15">
      <c r="A10" s="36" t="s">
        <v>23</v>
      </c>
      <c r="B10" s="37"/>
      <c r="C10" s="1">
        <v>0</v>
      </c>
      <c r="D10" s="1">
        <v>0</v>
      </c>
      <c r="E10" s="2">
        <v>0</v>
      </c>
      <c r="F10" s="3">
        <v>0</v>
      </c>
    </row>
    <row r="11" spans="1:6" ht="24" customHeight="1" x14ac:dyDescent="0.15">
      <c r="A11" s="36" t="s">
        <v>22</v>
      </c>
      <c r="B11" s="37"/>
      <c r="C11" s="1">
        <v>24000000</v>
      </c>
      <c r="D11" s="1">
        <v>24000000</v>
      </c>
      <c r="E11" s="2">
        <v>60200000</v>
      </c>
      <c r="F11" s="3">
        <v>23000000</v>
      </c>
    </row>
    <row r="12" spans="1:6" ht="24" customHeight="1" x14ac:dyDescent="0.15">
      <c r="A12" s="36" t="s">
        <v>28</v>
      </c>
      <c r="B12" s="37"/>
      <c r="C12" s="4">
        <v>0</v>
      </c>
      <c r="D12" s="4">
        <v>23592656</v>
      </c>
      <c r="E12" s="5">
        <v>16307943</v>
      </c>
      <c r="F12" s="3">
        <v>20021231</v>
      </c>
    </row>
    <row r="13" spans="1:6" ht="24" customHeight="1" x14ac:dyDescent="0.15">
      <c r="A13" s="36" t="s">
        <v>29</v>
      </c>
      <c r="B13" s="37"/>
      <c r="C13" s="4">
        <v>48554415</v>
      </c>
      <c r="D13" s="4">
        <v>3730034</v>
      </c>
      <c r="E13" s="5">
        <v>3688694</v>
      </c>
      <c r="F13" s="3">
        <v>0</v>
      </c>
    </row>
    <row r="14" spans="1:6" ht="24" customHeight="1" x14ac:dyDescent="0.15">
      <c r="A14" s="38" t="s">
        <v>20</v>
      </c>
      <c r="B14" s="39"/>
      <c r="C14" s="4">
        <v>13787840</v>
      </c>
      <c r="D14" s="4">
        <f>13219360</f>
        <v>13219360</v>
      </c>
      <c r="E14" s="5">
        <f>560243+14402680</f>
        <v>14962923</v>
      </c>
      <c r="F14" s="3">
        <f>13249550+17589698</f>
        <v>30839248</v>
      </c>
    </row>
    <row r="15" spans="1:6" ht="24" customHeight="1" x14ac:dyDescent="0.15">
      <c r="A15" s="51" t="s">
        <v>31</v>
      </c>
      <c r="B15" s="52"/>
      <c r="C15" s="4">
        <v>0</v>
      </c>
      <c r="D15" s="4">
        <v>0</v>
      </c>
      <c r="E15" s="5">
        <v>0</v>
      </c>
      <c r="F15" s="3">
        <v>0</v>
      </c>
    </row>
    <row r="16" spans="1:6" ht="24" customHeight="1" x14ac:dyDescent="0.15">
      <c r="A16" s="40" t="s">
        <v>2</v>
      </c>
      <c r="B16" s="29" t="s">
        <v>19</v>
      </c>
      <c r="C16" s="1">
        <v>31328</v>
      </c>
      <c r="D16" s="1">
        <v>38480</v>
      </c>
      <c r="E16" s="2">
        <v>0</v>
      </c>
      <c r="F16" s="3">
        <v>0</v>
      </c>
    </row>
    <row r="17" spans="1:11" ht="24" customHeight="1" x14ac:dyDescent="0.15">
      <c r="A17" s="41"/>
      <c r="B17" s="29" t="s">
        <v>3</v>
      </c>
      <c r="C17" s="1">
        <v>393892</v>
      </c>
      <c r="D17" s="1">
        <v>474803</v>
      </c>
      <c r="E17" s="2">
        <v>16568</v>
      </c>
      <c r="F17" s="3">
        <v>51874</v>
      </c>
    </row>
    <row r="18" spans="1:11" ht="24" customHeight="1" thickBot="1" x14ac:dyDescent="0.2">
      <c r="A18" s="42" t="s">
        <v>9</v>
      </c>
      <c r="B18" s="43"/>
      <c r="C18" s="6">
        <f>SUM(C5:C17)</f>
        <v>173545757</v>
      </c>
      <c r="D18" s="6">
        <f>SUM(D5:D17)</f>
        <v>181116251</v>
      </c>
      <c r="E18" s="7">
        <f>SUM(E5:E17)</f>
        <v>212013498</v>
      </c>
      <c r="F18" s="8">
        <f>SUM(F5:F17)</f>
        <v>194486103</v>
      </c>
    </row>
    <row r="19" spans="1:11" ht="24" customHeight="1" x14ac:dyDescent="0.15">
      <c r="A19" s="9"/>
      <c r="B19" s="9"/>
      <c r="C19" s="10"/>
      <c r="D19" s="10"/>
      <c r="E19" s="10"/>
      <c r="F19" s="10"/>
    </row>
    <row r="20" spans="1:11" ht="24" customHeight="1" thickBot="1" x14ac:dyDescent="0.2">
      <c r="A20" s="18" t="s">
        <v>8</v>
      </c>
      <c r="B20" s="19"/>
      <c r="C20" s="10"/>
      <c r="D20" s="10"/>
      <c r="F20" s="21" t="s">
        <v>12</v>
      </c>
      <c r="H20" s="10"/>
      <c r="I20" s="10"/>
      <c r="J20" s="10"/>
      <c r="K20" s="10"/>
    </row>
    <row r="21" spans="1:11" ht="48" customHeight="1" thickBot="1" x14ac:dyDescent="0.2">
      <c r="A21" s="44" t="s">
        <v>0</v>
      </c>
      <c r="B21" s="45"/>
      <c r="C21" s="22" t="s">
        <v>25</v>
      </c>
      <c r="D21" s="22" t="s">
        <v>26</v>
      </c>
      <c r="E21" s="30" t="s">
        <v>27</v>
      </c>
      <c r="F21" s="24" t="s">
        <v>32</v>
      </c>
    </row>
    <row r="22" spans="1:11" ht="24" customHeight="1" thickTop="1" x14ac:dyDescent="0.15">
      <c r="A22" s="46" t="s">
        <v>13</v>
      </c>
      <c r="B22" s="47"/>
      <c r="C22" s="11">
        <f>9456378+16015+81478+2211171+20000+3000+220004</f>
        <v>12008046</v>
      </c>
      <c r="D22" s="11">
        <f>50370</f>
        <v>50370</v>
      </c>
      <c r="E22" s="12">
        <f>111940+143430+81840</f>
        <v>337210</v>
      </c>
      <c r="F22" s="26">
        <f>26039+783+118008+16933140+92400</f>
        <v>17170370</v>
      </c>
      <c r="H22" s="10"/>
      <c r="I22" s="10"/>
      <c r="J22" s="10"/>
      <c r="K22" s="10"/>
    </row>
    <row r="23" spans="1:11" ht="24" customHeight="1" x14ac:dyDescent="0.15">
      <c r="A23" s="48" t="s">
        <v>14</v>
      </c>
      <c r="B23" s="31" t="s">
        <v>15</v>
      </c>
      <c r="C23" s="1">
        <v>20429864</v>
      </c>
      <c r="D23" s="1">
        <v>27653105</v>
      </c>
      <c r="E23" s="2">
        <v>23427711</v>
      </c>
      <c r="F23" s="3">
        <v>24026239</v>
      </c>
      <c r="H23" s="10"/>
      <c r="I23" s="10"/>
      <c r="J23" s="10"/>
      <c r="K23" s="10"/>
    </row>
    <row r="24" spans="1:11" ht="24" customHeight="1" x14ac:dyDescent="0.15">
      <c r="A24" s="49"/>
      <c r="B24" s="31" t="s">
        <v>21</v>
      </c>
      <c r="C24" s="1">
        <v>3770100</v>
      </c>
      <c r="D24" s="1">
        <v>3777500</v>
      </c>
      <c r="E24" s="2">
        <v>3727500</v>
      </c>
      <c r="F24" s="3">
        <v>3757500</v>
      </c>
      <c r="H24" s="10"/>
      <c r="I24" s="10"/>
      <c r="J24" s="10"/>
      <c r="K24" s="10"/>
    </row>
    <row r="25" spans="1:11" ht="24" customHeight="1" x14ac:dyDescent="0.15">
      <c r="A25" s="49"/>
      <c r="B25" s="31" t="s">
        <v>30</v>
      </c>
      <c r="C25" s="1">
        <v>3201589</v>
      </c>
      <c r="D25" s="1">
        <v>0</v>
      </c>
      <c r="E25" s="2">
        <v>0</v>
      </c>
      <c r="F25" s="3">
        <v>0</v>
      </c>
      <c r="H25" s="10"/>
      <c r="I25" s="10"/>
      <c r="J25" s="10"/>
      <c r="K25" s="10"/>
    </row>
    <row r="26" spans="1:11" ht="24" customHeight="1" x14ac:dyDescent="0.15">
      <c r="A26" s="50"/>
      <c r="B26" s="31" t="s">
        <v>16</v>
      </c>
      <c r="C26" s="1">
        <f>703526+696046+2373131+2574970+1348343+198570+21557173+32184634+72150510+349255</f>
        <v>134136158</v>
      </c>
      <c r="D26" s="1">
        <f>477975+664922+2216148+1990793+12636131+1634736+211310+22086130+18441915+75900470+13126960+247786</f>
        <v>149635276</v>
      </c>
      <c r="E26" s="2">
        <f>700660+695112+2128522+1610744+12718849+2834128+154660+59267780+20641340+69308604+14195000+265678</f>
        <v>184521077</v>
      </c>
      <c r="F26" s="3">
        <f>957280+7600+563878+2104112+3776454+12507605+2910830+147548+20455080+20987313+71751316+13095000+267978</f>
        <v>149531994</v>
      </c>
      <c r="H26" s="10"/>
      <c r="I26" s="10"/>
      <c r="J26" s="10"/>
      <c r="K26" s="10"/>
    </row>
    <row r="27" spans="1:11" ht="24" customHeight="1" thickBot="1" x14ac:dyDescent="0.2">
      <c r="A27" s="34" t="s">
        <v>10</v>
      </c>
      <c r="B27" s="35"/>
      <c r="C27" s="13">
        <f>SUM(C22:C26)</f>
        <v>173545757</v>
      </c>
      <c r="D27" s="13">
        <f>SUM(D22:D26)</f>
        <v>181116251</v>
      </c>
      <c r="E27" s="7">
        <f>SUM(E22:E26)</f>
        <v>212013498</v>
      </c>
      <c r="F27" s="8">
        <f>SUM(F22:F26)</f>
        <v>194486103</v>
      </c>
    </row>
    <row r="28" spans="1:11" ht="22.5" customHeight="1" x14ac:dyDescent="0.15">
      <c r="C28" s="10"/>
      <c r="D28" s="10"/>
      <c r="E28" s="10"/>
      <c r="F28" s="10"/>
      <c r="G28" s="33"/>
    </row>
    <row r="29" spans="1:11" ht="22.5" customHeight="1" x14ac:dyDescent="0.15">
      <c r="E29" s="32"/>
      <c r="F29" s="32"/>
    </row>
  </sheetData>
  <mergeCells count="17">
    <mergeCell ref="A2:E2"/>
    <mergeCell ref="A4:B4"/>
    <mergeCell ref="A5:A7"/>
    <mergeCell ref="A8:B8"/>
    <mergeCell ref="A10:B10"/>
    <mergeCell ref="A27:B27"/>
    <mergeCell ref="A9:B9"/>
    <mergeCell ref="A14:B14"/>
    <mergeCell ref="A16:A17"/>
    <mergeCell ref="A18:B18"/>
    <mergeCell ref="A21:B21"/>
    <mergeCell ref="A22:B22"/>
    <mergeCell ref="A11:B11"/>
    <mergeCell ref="A12:B12"/>
    <mergeCell ref="A13:B13"/>
    <mergeCell ref="A23:A26"/>
    <mergeCell ref="A15:B15"/>
  </mergeCells>
  <phoneticPr fontId="1"/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9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運営状況 (4-2)</vt:lpstr>
      <vt:lpstr>'運営状況 (4-2)'!Print_Area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2025-08-07T04:17:17Z</dcterms:created>
  <dcterms:modified xsi:type="dcterms:W3CDTF">2025-08-07T04:24:28Z</dcterms:modified>
</cp:coreProperties>
</file>