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2C5C63B-6BDC-4700-B36E-FD34755C7EE7}" xr6:coauthVersionLast="47" xr6:coauthVersionMax="47" xr10:uidLastSave="{00000000-0000-0000-0000-000000000000}"/>
  <bookViews>
    <workbookView xWindow="-108" yWindow="-108" windowWidth="23256" windowHeight="13896" tabRatio="742" xr2:uid="{00000000-000D-0000-FFFF-FFFF00000000}"/>
  </bookViews>
  <sheets>
    <sheet name="R3" sheetId="21" r:id="rId1"/>
    <sheet name="R4" sheetId="5" r:id="rId2"/>
    <sheet name="R5" sheetId="20" r:id="rId3"/>
    <sheet name="R6" sheetId="22" r:id="rId4"/>
    <sheet name="自販機" sheetId="19" state="hidden" r:id="rId5"/>
    <sheet name="前年度比" sheetId="10" state="hidden" r:id="rId6"/>
  </sheets>
  <definedNames>
    <definedName name="_xlnm.Print_Area" localSheetId="1">'R4'!$A$1:$O$21</definedName>
    <definedName name="_xlnm.Print_Area" localSheetId="2">'R5'!$A$1:$O$21</definedName>
    <definedName name="_xlnm.Print_Area" localSheetId="3">'R6'!$A$1:$O$21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22" l="1"/>
  <c r="O20" i="5" l="1"/>
  <c r="M20" i="22"/>
  <c r="M21" i="22" s="1"/>
  <c r="L20" i="22"/>
  <c r="K20" i="22"/>
  <c r="J20" i="22"/>
  <c r="I20" i="22"/>
  <c r="H20" i="22"/>
  <c r="G20" i="22"/>
  <c r="G21" i="22" s="1"/>
  <c r="F20" i="22"/>
  <c r="E20" i="22"/>
  <c r="E21" i="22" s="1"/>
  <c r="D20" i="22"/>
  <c r="C20" i="22"/>
  <c r="N19" i="22"/>
  <c r="N18" i="22"/>
  <c r="N17" i="22"/>
  <c r="N16" i="22"/>
  <c r="N15" i="22"/>
  <c r="N14" i="22"/>
  <c r="M13" i="22"/>
  <c r="L13" i="22"/>
  <c r="L21" i="22" s="1"/>
  <c r="K13" i="22"/>
  <c r="J13" i="22"/>
  <c r="I13" i="22"/>
  <c r="H13" i="22"/>
  <c r="H21" i="22" s="1"/>
  <c r="G13" i="22"/>
  <c r="F13" i="22"/>
  <c r="E13" i="22"/>
  <c r="D13" i="22"/>
  <c r="D21" i="22" s="1"/>
  <c r="C13" i="22"/>
  <c r="N12" i="22"/>
  <c r="N11" i="22"/>
  <c r="N10" i="22"/>
  <c r="N9" i="22"/>
  <c r="N8" i="22"/>
  <c r="O13" i="22"/>
  <c r="N7" i="22"/>
  <c r="K21" i="22" l="1"/>
  <c r="I21" i="22"/>
  <c r="C21" i="22"/>
  <c r="F21" i="22"/>
  <c r="O21" i="22"/>
  <c r="N20" i="22"/>
  <c r="N13" i="22"/>
  <c r="N21" i="22" s="1"/>
  <c r="J21" i="22"/>
  <c r="M20" i="20" l="1"/>
  <c r="M21" i="20" s="1"/>
  <c r="L20" i="20"/>
  <c r="K20" i="20"/>
  <c r="J20" i="20"/>
  <c r="I20" i="20"/>
  <c r="H20" i="20"/>
  <c r="G20" i="20"/>
  <c r="F20" i="20"/>
  <c r="E20" i="20"/>
  <c r="E21" i="20" s="1"/>
  <c r="D20" i="20"/>
  <c r="C20" i="20"/>
  <c r="N19" i="20"/>
  <c r="N18" i="20"/>
  <c r="N17" i="20"/>
  <c r="N16" i="20"/>
  <c r="N15" i="20"/>
  <c r="N14" i="20"/>
  <c r="M13" i="20"/>
  <c r="L13" i="20"/>
  <c r="L21" i="20" s="1"/>
  <c r="K13" i="20"/>
  <c r="J13" i="20"/>
  <c r="I13" i="20"/>
  <c r="H13" i="20"/>
  <c r="H21" i="20" s="1"/>
  <c r="G13" i="20"/>
  <c r="F13" i="20"/>
  <c r="E13" i="20"/>
  <c r="D13" i="20"/>
  <c r="D21" i="20" s="1"/>
  <c r="C13" i="20"/>
  <c r="N12" i="20"/>
  <c r="N11" i="20"/>
  <c r="N10" i="20"/>
  <c r="N9" i="20"/>
  <c r="N8" i="20"/>
  <c r="N7" i="20"/>
  <c r="I21" i="20" l="1"/>
  <c r="C21" i="20"/>
  <c r="K21" i="20"/>
  <c r="F21" i="20"/>
  <c r="J21" i="20"/>
  <c r="G21" i="20"/>
  <c r="N13" i="20"/>
  <c r="N20" i="20"/>
  <c r="O13" i="20"/>
  <c r="O20" i="20"/>
  <c r="O21" i="20" l="1"/>
  <c r="N21" i="20"/>
  <c r="G20" i="5"/>
  <c r="N16" i="5" l="1"/>
  <c r="N15" i="5"/>
  <c r="N17" i="10" l="1"/>
  <c r="B12" i="10"/>
  <c r="K13" i="5" l="1"/>
  <c r="D6" i="10" l="1"/>
  <c r="N6" i="10"/>
  <c r="O3" i="10"/>
  <c r="N3" i="10"/>
  <c r="E6" i="10" l="1"/>
  <c r="N21" i="19" l="1"/>
  <c r="N22" i="19"/>
  <c r="H23" i="19" l="1"/>
  <c r="D23" i="19"/>
  <c r="N20" i="19"/>
  <c r="H14" i="19"/>
  <c r="D14" i="19"/>
  <c r="N13" i="19"/>
  <c r="H7" i="19"/>
  <c r="D7" i="19"/>
  <c r="N6" i="19"/>
  <c r="N5" i="19"/>
  <c r="B19" i="10"/>
  <c r="D7" i="10"/>
  <c r="D8" i="10"/>
  <c r="D9" i="10"/>
  <c r="D10" i="10"/>
  <c r="D11" i="10"/>
  <c r="I6" i="10"/>
  <c r="E7" i="10"/>
  <c r="I7" i="10"/>
  <c r="E9" i="10"/>
  <c r="I9" i="10"/>
  <c r="E10" i="10"/>
  <c r="I10" i="10"/>
  <c r="E11" i="10"/>
  <c r="I11" i="10"/>
  <c r="E8" i="10"/>
  <c r="I8" i="10"/>
  <c r="N7" i="10"/>
  <c r="N8" i="10"/>
  <c r="N9" i="10"/>
  <c r="N10" i="10"/>
  <c r="N11" i="10"/>
  <c r="L18" i="10"/>
  <c r="L15" i="10"/>
  <c r="L16" i="10"/>
  <c r="L17" i="10"/>
  <c r="L14" i="10"/>
  <c r="L13" i="10"/>
  <c r="L11" i="10"/>
  <c r="L7" i="10"/>
  <c r="L8" i="10"/>
  <c r="L9" i="10"/>
  <c r="L10" i="10"/>
  <c r="L6" i="10"/>
  <c r="N14" i="10"/>
  <c r="N15" i="10"/>
  <c r="N16" i="10"/>
  <c r="N13" i="10"/>
  <c r="K20" i="5"/>
  <c r="E16" i="10"/>
  <c r="E17" i="10"/>
  <c r="E18" i="10"/>
  <c r="E14" i="10"/>
  <c r="E15" i="10"/>
  <c r="E13" i="10"/>
  <c r="G19" i="10"/>
  <c r="G12" i="10"/>
  <c r="F12" i="10"/>
  <c r="F19" i="10"/>
  <c r="C19" i="10"/>
  <c r="C12" i="10"/>
  <c r="H13" i="10"/>
  <c r="I13" i="10"/>
  <c r="I14" i="10"/>
  <c r="I15" i="10"/>
  <c r="I16" i="10"/>
  <c r="I17" i="10"/>
  <c r="I18" i="10"/>
  <c r="N18" i="10"/>
  <c r="D18" i="10"/>
  <c r="D13" i="10"/>
  <c r="D14" i="10"/>
  <c r="D15" i="10"/>
  <c r="D16" i="10"/>
  <c r="D17" i="10"/>
  <c r="H18" i="10"/>
  <c r="H14" i="10"/>
  <c r="H15" i="10"/>
  <c r="H16" i="10"/>
  <c r="H17" i="10"/>
  <c r="H7" i="10"/>
  <c r="H8" i="10"/>
  <c r="H9" i="10"/>
  <c r="H10" i="10"/>
  <c r="H11" i="10"/>
  <c r="J12" i="10"/>
  <c r="K12" i="10"/>
  <c r="J19" i="10"/>
  <c r="K19" i="10"/>
  <c r="C13" i="5"/>
  <c r="C20" i="5"/>
  <c r="D13" i="5"/>
  <c r="D20" i="5"/>
  <c r="E20" i="5"/>
  <c r="F20" i="5"/>
  <c r="F13" i="5"/>
  <c r="G13" i="5"/>
  <c r="H20" i="5"/>
  <c r="I13" i="5"/>
  <c r="I20" i="5"/>
  <c r="L20" i="5"/>
  <c r="L13" i="5"/>
  <c r="J20" i="5"/>
  <c r="J13" i="5"/>
  <c r="E13" i="5"/>
  <c r="H6" i="10"/>
  <c r="H13" i="5"/>
  <c r="N14" i="19" l="1"/>
  <c r="C20" i="10"/>
  <c r="G20" i="10"/>
  <c r="J20" i="10"/>
  <c r="B20" i="10"/>
  <c r="N23" i="19"/>
  <c r="N12" i="10"/>
  <c r="N7" i="19"/>
  <c r="L12" i="10"/>
  <c r="K20" i="10"/>
  <c r="H19" i="10"/>
  <c r="F20" i="10"/>
  <c r="N19" i="10"/>
  <c r="L21" i="5"/>
  <c r="I19" i="10"/>
  <c r="E12" i="10"/>
  <c r="I12" i="10"/>
  <c r="H12" i="10"/>
  <c r="F21" i="5"/>
  <c r="E19" i="10"/>
  <c r="J21" i="5"/>
  <c r="L19" i="10"/>
  <c r="D12" i="10"/>
  <c r="M13" i="5"/>
  <c r="I21" i="5"/>
  <c r="D21" i="5"/>
  <c r="C21" i="5"/>
  <c r="K21" i="5"/>
  <c r="H21" i="5"/>
  <c r="E21" i="5"/>
  <c r="N9" i="5"/>
  <c r="M8" i="10"/>
  <c r="O8" i="10" s="1"/>
  <c r="P8" i="10" s="1"/>
  <c r="N18" i="5"/>
  <c r="M17" i="10"/>
  <c r="O17" i="10" s="1"/>
  <c r="P17" i="10" s="1"/>
  <c r="N7" i="5"/>
  <c r="M6" i="10"/>
  <c r="M15" i="10"/>
  <c r="O15" i="10" s="1"/>
  <c r="P15" i="10" s="1"/>
  <c r="N17" i="5"/>
  <c r="M16" i="10"/>
  <c r="O16" i="10" s="1"/>
  <c r="P16" i="10" s="1"/>
  <c r="M7" i="10"/>
  <c r="O7" i="10" s="1"/>
  <c r="P7" i="10" s="1"/>
  <c r="N8" i="5"/>
  <c r="M9" i="10"/>
  <c r="O9" i="10" s="1"/>
  <c r="P9" i="10" s="1"/>
  <c r="N10" i="5"/>
  <c r="N11" i="5"/>
  <c r="M10" i="10"/>
  <c r="O10" i="10" s="1"/>
  <c r="N12" i="5"/>
  <c r="M11" i="10"/>
  <c r="O11" i="10" s="1"/>
  <c r="P11" i="10" s="1"/>
  <c r="M13" i="10"/>
  <c r="O13" i="10" s="1"/>
  <c r="P13" i="10" s="1"/>
  <c r="N14" i="5"/>
  <c r="M14" i="10"/>
  <c r="O14" i="10" s="1"/>
  <c r="P14" i="10" s="1"/>
  <c r="D19" i="10"/>
  <c r="G21" i="5"/>
  <c r="M18" i="10"/>
  <c r="N19" i="5"/>
  <c r="M20" i="5"/>
  <c r="L20" i="10" l="1"/>
  <c r="N20" i="10"/>
  <c r="H20" i="10"/>
  <c r="E20" i="10"/>
  <c r="N20" i="5"/>
  <c r="I20" i="10"/>
  <c r="D20" i="10"/>
  <c r="M21" i="5"/>
  <c r="O6" i="10"/>
  <c r="P6" i="10" s="1"/>
  <c r="M12" i="10"/>
  <c r="N13" i="5"/>
  <c r="P10" i="10"/>
  <c r="O18" i="10"/>
  <c r="P18" i="10" s="1"/>
  <c r="M19" i="10"/>
  <c r="O19" i="10" l="1"/>
  <c r="N21" i="5"/>
  <c r="M20" i="10"/>
  <c r="O12" i="10"/>
  <c r="O20" i="10" l="1"/>
  <c r="O13" i="5" l="1"/>
  <c r="O2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BCAE1218-A135-4553-95BE-DC5067FDA301}">
      <text>
        <r>
          <rPr>
            <b/>
            <sz val="9"/>
            <color indexed="81"/>
            <rFont val="ＭＳ Ｐゴシック"/>
            <family val="3"/>
            <charset val="128"/>
          </rPr>
          <t>関西電力の電気料金請求書（A4サイズ）</t>
        </r>
      </text>
    </comment>
    <comment ref="G5" authorId="0" shapeId="0" xr:uid="{F44D9682-C0EB-4F94-A5BE-2AB857308EDA}">
      <text>
        <r>
          <rPr>
            <b/>
            <sz val="9"/>
            <color indexed="81"/>
            <rFont val="ＭＳ Ｐゴシック"/>
            <family val="3"/>
            <charset val="128"/>
          </rPr>
          <t>電気料金請求書（ﾊｶﾞｷｻｲｽﾞ）のご請求金額
4月に１年分まとめて入力</t>
        </r>
      </text>
    </comment>
    <comment ref="C6" authorId="0" shapeId="0" xr:uid="{AF4DE59B-455A-436F-AEB0-6BC244C1FEE6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エネルギー月末検針の総合電力</t>
        </r>
      </text>
    </comment>
    <comment ref="D6" authorId="0" shapeId="0" xr:uid="{80D7FCCF-2632-43A8-B1EC-C60949B91F98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エネルギー月末検針の蓄熱深夜電力量</t>
        </r>
      </text>
    </comment>
    <comment ref="E6" authorId="0" shapeId="0" xr:uid="{0C4C18AF-7C64-481D-9BD9-1C6E3130B51B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エネルギー月末検針のレストラン（LM-1C)とレストラン電化厨房電力量の計</t>
        </r>
      </text>
    </comment>
    <comment ref="H6" authorId="0" shapeId="0" xr:uid="{E7A623BF-04F3-4B86-B139-2C6B3BB303EF}">
      <text>
        <r>
          <rPr>
            <b/>
            <sz val="9"/>
            <color indexed="81"/>
            <rFont val="ＭＳ Ｐゴシック"/>
            <family val="3"/>
            <charset val="128"/>
          </rPr>
          <t>水道料料金等のお知らせ</t>
        </r>
      </text>
    </comment>
    <comment ref="I6" authorId="0" shapeId="0" xr:uid="{495F832B-B1BA-44EA-8930-3E375AB78829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エネルギー月末検針の水道使用料</t>
        </r>
      </text>
    </comment>
    <comment ref="K6" authorId="0" shapeId="0" xr:uid="{0C49A12F-64B4-468A-9707-7138AF005710}">
      <text>
        <r>
          <rPr>
            <b/>
            <sz val="9"/>
            <color indexed="81"/>
            <rFont val="ＭＳ Ｐゴシック"/>
            <family val="3"/>
            <charset val="128"/>
          </rPr>
          <t>水道局に報告した下水使用量+水道使用量等のお知らせのご使用水量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関西電力の電気料金請求書（A4サイズ）</t>
        </r>
      </text>
    </comment>
    <comment ref="G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電気料金請求書（ﾊｶﾞｷｻｲｽﾞ）のご請求金額
4月に１年分まとめて入力</t>
        </r>
      </text>
    </comment>
    <comment ref="C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エネルギー月末検針の総合電力</t>
        </r>
      </text>
    </comment>
    <comment ref="D6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エネルギー月末検針の蓄熱深夜電力量</t>
        </r>
      </text>
    </comment>
    <comment ref="E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エネルギー月末検針のレストラン（LM-1C)とレストラン電化厨房電力量の計</t>
        </r>
      </text>
    </comment>
    <comment ref="H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水道料料金等のお知らせ</t>
        </r>
      </text>
    </comment>
    <comment ref="I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エネルギー月末検針の水道使用料</t>
        </r>
      </text>
    </comment>
    <comment ref="K6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水道局に報告した下水使用量+水道使用量等のお知らせのご使用水量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F3866162-05D7-416B-80C7-8F3C4B43DC5C}">
      <text>
        <r>
          <rPr>
            <b/>
            <sz val="9"/>
            <color indexed="81"/>
            <rFont val="ＭＳ Ｐゴシック"/>
            <family val="3"/>
            <charset val="128"/>
          </rPr>
          <t>関西電力の電気料金請求書（A4サイズ）</t>
        </r>
      </text>
    </comment>
    <comment ref="G5" authorId="0" shapeId="0" xr:uid="{B0FA2FE2-C400-4FD6-8BF0-948B32167488}">
      <text>
        <r>
          <rPr>
            <b/>
            <sz val="9"/>
            <color indexed="81"/>
            <rFont val="ＭＳ Ｐゴシック"/>
            <family val="3"/>
            <charset val="128"/>
          </rPr>
          <t>電気料金請求書（ﾊｶﾞｷｻｲｽﾞ）のご請求金額
4月に１年分まとめて入力</t>
        </r>
      </text>
    </comment>
    <comment ref="C6" authorId="0" shapeId="0" xr:uid="{F869F649-DA7C-4186-BDBD-7D86FE97C9EE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エネルギー月末検針の総合電力</t>
        </r>
      </text>
    </comment>
    <comment ref="D6" authorId="0" shapeId="0" xr:uid="{216A3CFE-8557-4177-8502-C96D49E5E502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エネルギー月末検針の蓄熱深夜電力量</t>
        </r>
      </text>
    </comment>
    <comment ref="E6" authorId="0" shapeId="0" xr:uid="{BBA40A1E-35E6-4281-A122-6F38FD9A6127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エネルギー月末検針のレストラン（LM-1C)とレストラン電化厨房電力量の計</t>
        </r>
      </text>
    </comment>
    <comment ref="H6" authorId="0" shapeId="0" xr:uid="{16957D4A-FD42-418A-857D-38DC438D1DFA}">
      <text>
        <r>
          <rPr>
            <b/>
            <sz val="9"/>
            <color indexed="81"/>
            <rFont val="ＭＳ Ｐゴシック"/>
            <family val="3"/>
            <charset val="128"/>
          </rPr>
          <t>水道料料金等のお知らせ</t>
        </r>
      </text>
    </comment>
    <comment ref="I6" authorId="0" shapeId="0" xr:uid="{9B0D61A6-D2BF-4201-8760-A0D20EE41B16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エネルギー月末検針の水道使用料</t>
        </r>
      </text>
    </comment>
    <comment ref="K6" authorId="0" shapeId="0" xr:uid="{067165B8-A920-453D-B2DA-D067866C7A4B}">
      <text>
        <r>
          <rPr>
            <b/>
            <sz val="9"/>
            <color indexed="81"/>
            <rFont val="ＭＳ Ｐゴシック"/>
            <family val="3"/>
            <charset val="128"/>
          </rPr>
          <t>水道局に報告した下水使用量+水道使用量等のお知らせのご使用水量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F15EBB43-8266-4459-8621-6CD363343E88}">
      <text>
        <r>
          <rPr>
            <b/>
            <sz val="9"/>
            <color indexed="81"/>
            <rFont val="ＭＳ Ｐゴシック"/>
            <family val="3"/>
            <charset val="128"/>
          </rPr>
          <t>関西電力の電気料金請求書（A4サイズ）</t>
        </r>
      </text>
    </comment>
    <comment ref="G5" authorId="0" shapeId="0" xr:uid="{3674303D-44C9-4CB4-8FF6-DF531C2EA3AF}">
      <text>
        <r>
          <rPr>
            <b/>
            <sz val="9"/>
            <color indexed="81"/>
            <rFont val="ＭＳ Ｐゴシック"/>
            <family val="3"/>
            <charset val="128"/>
          </rPr>
          <t>電気料金請求書（ﾊｶﾞｷｻｲｽﾞ）のご請求金額
4月に１年分まとめて入力</t>
        </r>
      </text>
    </comment>
    <comment ref="C6" authorId="0" shapeId="0" xr:uid="{52FC4D6D-D557-426E-9E42-10006FC198B8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エネルギー月末検針の総合電力</t>
        </r>
      </text>
    </comment>
    <comment ref="D6" authorId="0" shapeId="0" xr:uid="{C3601D33-444D-4792-A7A9-D63EAD206D55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エネルギー月末検針の蓄熱深夜電力量</t>
        </r>
      </text>
    </comment>
    <comment ref="E6" authorId="0" shapeId="0" xr:uid="{51A2E2EA-E6BD-4452-89BC-FCE233FCE226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エネルギー月末検針のレストラン（LM-1C)とレストラン電化厨房電力量の計</t>
        </r>
      </text>
    </comment>
    <comment ref="H6" authorId="0" shapeId="0" xr:uid="{DC3BF0B3-5394-4EF1-A304-11F1C029C4CD}">
      <text>
        <r>
          <rPr>
            <b/>
            <sz val="9"/>
            <color indexed="81"/>
            <rFont val="ＭＳ Ｐゴシック"/>
            <family val="3"/>
            <charset val="128"/>
          </rPr>
          <t>水道料料金等のお知らせ</t>
        </r>
      </text>
    </comment>
    <comment ref="I6" authorId="0" shapeId="0" xr:uid="{4BB68ADF-018A-448F-AD10-B61AB75ECE59}">
      <text>
        <r>
          <rPr>
            <b/>
            <sz val="9"/>
            <color indexed="81"/>
            <rFont val="ＭＳ Ｐゴシック"/>
            <family val="3"/>
            <charset val="128"/>
          </rPr>
          <t>エネルギー月末検針の水道使用料</t>
        </r>
      </text>
    </comment>
    <comment ref="K6" authorId="0" shapeId="0" xr:uid="{5C8F234E-829E-4DE6-B1EC-2FD743659E54}">
      <text>
        <r>
          <rPr>
            <b/>
            <sz val="9"/>
            <color indexed="81"/>
            <rFont val="ＭＳ Ｐゴシック"/>
            <family val="3"/>
            <charset val="128"/>
          </rPr>
          <t>水道局に報告した下水使用量+水道使用量等のお知らせのご使用水量</t>
        </r>
      </text>
    </comment>
  </commentList>
</comments>
</file>

<file path=xl/sharedStrings.xml><?xml version="1.0" encoding="utf-8"?>
<sst xmlns="http://schemas.openxmlformats.org/spreadsheetml/2006/main" count="288" uniqueCount="65">
  <si>
    <t>年度計</t>
    <rPh sb="0" eb="2">
      <t>ネンド</t>
    </rPh>
    <rPh sb="2" eb="3">
      <t>ケイ</t>
    </rPh>
    <phoneticPr fontId="4"/>
  </si>
  <si>
    <t>電　　気</t>
    <rPh sb="0" eb="1">
      <t>デン</t>
    </rPh>
    <rPh sb="3" eb="4">
      <t>キ</t>
    </rPh>
    <phoneticPr fontId="4"/>
  </si>
  <si>
    <t>料金</t>
    <rPh sb="0" eb="2">
      <t>リョウキン</t>
    </rPh>
    <phoneticPr fontId="4"/>
  </si>
  <si>
    <t>水　　道</t>
    <rPh sb="0" eb="1">
      <t>ミズ</t>
    </rPh>
    <rPh sb="3" eb="4">
      <t>ミチ</t>
    </rPh>
    <phoneticPr fontId="4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</si>
  <si>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4"/>
  </si>
  <si>
    <t>常時・昼間</t>
    <rPh sb="0" eb="2">
      <t>ジョウジ</t>
    </rPh>
    <rPh sb="3" eb="5">
      <t>ヒルマ</t>
    </rPh>
    <phoneticPr fontId="4"/>
  </si>
  <si>
    <t>蓄熱・深夜</t>
    <rPh sb="0" eb="1">
      <t>チク</t>
    </rPh>
    <rPh sb="1" eb="2">
      <t>ネツ</t>
    </rPh>
    <rPh sb="3" eb="5">
      <t>シンヤ</t>
    </rPh>
    <phoneticPr fontId="4"/>
  </si>
  <si>
    <t>全館</t>
    <rPh sb="0" eb="2">
      <t>ゼンカン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</si>
  <si>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</si>
  <si>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</si>
  <si>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</si>
  <si>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</si>
  <si>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</si>
  <si>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</si>
  <si>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</si>
  <si>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</si>
  <si>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</si>
  <si>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</si>
  <si>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</si>
  <si>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</si>
  <si>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上半期計</t>
    <rPh sb="0" eb="1">
      <t>ウエ</t>
    </rPh>
    <rPh sb="1" eb="2">
      <t>ハン</t>
    </rPh>
    <rPh sb="2" eb="3">
      <t>キ</t>
    </rPh>
    <rPh sb="3" eb="4">
      <t>ケイ</t>
    </rPh>
    <phoneticPr fontId="4"/>
  </si>
  <si>
    <t>下半期計</t>
    <rPh sb="0" eb="1">
      <t>シモ</t>
    </rPh>
    <rPh sb="1" eb="2">
      <t>ハン</t>
    </rPh>
    <rPh sb="2" eb="3">
      <t>キ</t>
    </rPh>
    <rPh sb="3" eb="4">
      <t>ケイ</t>
    </rPh>
    <phoneticPr fontId="4"/>
  </si>
  <si>
    <t>(ﾚｽﾄﾗﾝ)</t>
    <phoneticPr fontId="4"/>
  </si>
  <si>
    <t>電力量　（　単位；kWh　）</t>
    <rPh sb="0" eb="2">
      <t>デンリョク</t>
    </rPh>
    <rPh sb="2" eb="3">
      <t>リョウ</t>
    </rPh>
    <rPh sb="6" eb="8">
      <t>タンイ</t>
    </rPh>
    <phoneticPr fontId="4"/>
  </si>
  <si>
    <t>電力量</t>
    <rPh sb="0" eb="2">
      <t>デンリョク</t>
    </rPh>
    <rPh sb="2" eb="3">
      <t>リョウ</t>
    </rPh>
    <phoneticPr fontId="4"/>
  </si>
  <si>
    <t>前年度比　維持需用費実績表</t>
    <rPh sb="0" eb="3">
      <t>ゼンネンド</t>
    </rPh>
    <rPh sb="3" eb="4">
      <t>ヒ</t>
    </rPh>
    <phoneticPr fontId="4"/>
  </si>
  <si>
    <t>（kWh）</t>
    <phoneticPr fontId="4"/>
  </si>
  <si>
    <t>合計金額</t>
    <rPh sb="0" eb="1">
      <t>ゴウ</t>
    </rPh>
    <rPh sb="1" eb="2">
      <t>ケイ</t>
    </rPh>
    <rPh sb="2" eb="3">
      <t>キン</t>
    </rPh>
    <rPh sb="3" eb="4">
      <t>ガク</t>
    </rPh>
    <phoneticPr fontId="4"/>
  </si>
  <si>
    <t>使用量</t>
    <rPh sb="0" eb="2">
      <t>シヨウ</t>
    </rPh>
    <rPh sb="2" eb="3">
      <t>リョウ</t>
    </rPh>
    <phoneticPr fontId="4"/>
  </si>
  <si>
    <t>kW</t>
    <phoneticPr fontId="4"/>
  </si>
  <si>
    <t>(㎥)</t>
    <phoneticPr fontId="4"/>
  </si>
  <si>
    <t>(㎥)</t>
    <phoneticPr fontId="4"/>
  </si>
  <si>
    <t>使用量　(㎥)</t>
    <rPh sb="0" eb="2">
      <t>シヨウ</t>
    </rPh>
    <rPh sb="2" eb="3">
      <t>リョウ</t>
    </rPh>
    <phoneticPr fontId="4"/>
  </si>
  <si>
    <t>戻入金額</t>
    <rPh sb="0" eb="2">
      <t>レイニュウ</t>
    </rPh>
    <rPh sb="2" eb="4">
      <t>キンガク</t>
    </rPh>
    <phoneticPr fontId="4"/>
  </si>
  <si>
    <t>(ﾚｽﾄﾗﾝ)</t>
    <phoneticPr fontId="4"/>
  </si>
  <si>
    <t xml:space="preserve"> </t>
    <phoneticPr fontId="4"/>
  </si>
  <si>
    <t xml:space="preserve"> </t>
    <phoneticPr fontId="4"/>
  </si>
  <si>
    <t>定額電灯（小型機器：共聴ｱﾝﾃﾅ）</t>
    <rPh sb="0" eb="2">
      <t>テイガク</t>
    </rPh>
    <rPh sb="2" eb="4">
      <t>デントウ</t>
    </rPh>
    <rPh sb="5" eb="7">
      <t>コガタ</t>
    </rPh>
    <rPh sb="7" eb="9">
      <t>キキ</t>
    </rPh>
    <rPh sb="10" eb="11">
      <t>トモ</t>
    </rPh>
    <rPh sb="11" eb="12">
      <t>チョウ</t>
    </rPh>
    <phoneticPr fontId="4"/>
  </si>
  <si>
    <t>下水道</t>
    <rPh sb="0" eb="3">
      <t>ゲスイドウ</t>
    </rPh>
    <phoneticPr fontId="4"/>
  </si>
  <si>
    <t xml:space="preserve"> </t>
    <phoneticPr fontId="20"/>
  </si>
  <si>
    <t>計</t>
    <rPh sb="0" eb="1">
      <t>ケイ</t>
    </rPh>
    <phoneticPr fontId="20"/>
  </si>
  <si>
    <t>自販機月額</t>
    <rPh sb="0" eb="3">
      <t>ジハンキ</t>
    </rPh>
    <rPh sb="3" eb="5">
      <t>ゲツガク</t>
    </rPh>
    <phoneticPr fontId="20"/>
  </si>
  <si>
    <t>設置階</t>
    <rPh sb="0" eb="2">
      <t>セッチ</t>
    </rPh>
    <rPh sb="2" eb="3">
      <t>カイ</t>
    </rPh>
    <phoneticPr fontId="20"/>
  </si>
  <si>
    <t>定格消費電力</t>
    <rPh sb="0" eb="2">
      <t>テイカク</t>
    </rPh>
    <rPh sb="2" eb="4">
      <t>ショウヒ</t>
    </rPh>
    <rPh sb="4" eb="6">
      <t>デンリョク</t>
    </rPh>
    <phoneticPr fontId="20"/>
  </si>
  <si>
    <t>電熱装置定格消費電力</t>
    <rPh sb="0" eb="2">
      <t>デンネツ</t>
    </rPh>
    <rPh sb="2" eb="4">
      <t>ソウチ</t>
    </rPh>
    <rPh sb="4" eb="6">
      <t>テイカク</t>
    </rPh>
    <rPh sb="6" eb="8">
      <t>ショウヒ</t>
    </rPh>
    <rPh sb="8" eb="10">
      <t>デンリョク</t>
    </rPh>
    <phoneticPr fontId="20"/>
  </si>
  <si>
    <t>５Ｆ</t>
    <phoneticPr fontId="20"/>
  </si>
  <si>
    <t>W</t>
    <phoneticPr fontId="20"/>
  </si>
  <si>
    <t>＋</t>
    <phoneticPr fontId="20"/>
  </si>
  <si>
    <t>＝</t>
    <phoneticPr fontId="20"/>
  </si>
  <si>
    <t>Kw</t>
    <phoneticPr fontId="20"/>
  </si>
  <si>
    <t>７Ｆ</t>
    <phoneticPr fontId="20"/>
  </si>
  <si>
    <t>４Ｆ</t>
    <phoneticPr fontId="20"/>
  </si>
  <si>
    <t>Ｂ１</t>
    <phoneticPr fontId="20"/>
  </si>
  <si>
    <t>契約電力量</t>
    <rPh sb="0" eb="2">
      <t>ケイヤク</t>
    </rPh>
    <rPh sb="2" eb="4">
      <t>デンリョク</t>
    </rPh>
    <rPh sb="4" eb="5">
      <t>リョウ</t>
    </rPh>
    <phoneticPr fontId="4"/>
  </si>
  <si>
    <t>年度　</t>
    <phoneticPr fontId="4"/>
  </si>
  <si>
    <t xml:space="preserve"> 維持需用費実績表</t>
    <phoneticPr fontId="4"/>
  </si>
  <si>
    <t>自動販売機の定格消費電力等（アサヒ）</t>
    <rPh sb="0" eb="2">
      <t>ジドウ</t>
    </rPh>
    <rPh sb="2" eb="5">
      <t>ハンバイキ</t>
    </rPh>
    <rPh sb="6" eb="8">
      <t>テイカク</t>
    </rPh>
    <rPh sb="8" eb="10">
      <t>ショウヒ</t>
    </rPh>
    <rPh sb="10" eb="12">
      <t>デンリョク</t>
    </rPh>
    <rPh sb="12" eb="13">
      <t>トウ</t>
    </rPh>
    <phoneticPr fontId="20"/>
  </si>
  <si>
    <t>自動販売機の定格消費電力等（）</t>
    <rPh sb="0" eb="2">
      <t>ジドウ</t>
    </rPh>
    <rPh sb="2" eb="5">
      <t>ハンバイキ</t>
    </rPh>
    <rPh sb="6" eb="8">
      <t>テイカク</t>
    </rPh>
    <rPh sb="8" eb="10">
      <t>ショウヒ</t>
    </rPh>
    <rPh sb="10" eb="12">
      <t>デンリョク</t>
    </rPh>
    <rPh sb="12" eb="13">
      <t>トウ</t>
    </rPh>
    <phoneticPr fontId="20"/>
  </si>
  <si>
    <t>（ﾚｽﾄﾗﾝ）</t>
    <phoneticPr fontId="4"/>
  </si>
  <si>
    <t>平成30年度</t>
    <rPh sb="0" eb="2">
      <t>ヘイセイ</t>
    </rPh>
    <rPh sb="4" eb="6">
      <t>ネンド</t>
    </rPh>
    <phoneticPr fontId="4"/>
  </si>
  <si>
    <t>平成31年度</t>
    <rPh sb="0" eb="2">
      <t>ヘイセイ</t>
    </rPh>
    <rPh sb="4" eb="6">
      <t>ネンド</t>
    </rPh>
    <phoneticPr fontId="4"/>
  </si>
  <si>
    <t>R2.４.１</t>
    <phoneticPr fontId="20"/>
  </si>
  <si>
    <t>令和</t>
    <rPh sb="0" eb="2">
      <t>レイワ</t>
    </rPh>
    <phoneticPr fontId="4"/>
  </si>
  <si>
    <t>自動販売機の定格消費電力等（山久）</t>
    <rPh sb="0" eb="2">
      <t>ジドウ</t>
    </rPh>
    <rPh sb="2" eb="5">
      <t>ハンバイキ</t>
    </rPh>
    <rPh sb="6" eb="8">
      <t>テイカク</t>
    </rPh>
    <rPh sb="8" eb="10">
      <t>ショウヒ</t>
    </rPh>
    <rPh sb="10" eb="12">
      <t>デンリョク</t>
    </rPh>
    <rPh sb="12" eb="13">
      <t>トウ</t>
    </rPh>
    <rPh sb="14" eb="15">
      <t>ヤマ</t>
    </rPh>
    <rPh sb="15" eb="16">
      <t>ヒサシ</t>
    </rPh>
    <phoneticPr fontId="20"/>
  </si>
  <si>
    <t>資料5-1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</si>
</sst>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&quot;¥&quot;#,##0_);[Red]\(&quot;¥&quot;#,##0\)"/>
    <numFmt numFmtId="179" formatCode="&quot;¥&quot;#,##0_);\(&quot;¥&quot;#,##0\)"/>
    <numFmt numFmtId="180" formatCode="#,##0_);\(#,##0\)"/>
    <numFmt numFmtId="181" formatCode="&quot;¥&quot;#,##0;[Red]&quot;¥&quot;#,##0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丸ｺﾞｼｯｸM-PRO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19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39">
    <xf numFmtId="0" fontId="0" fillId="0" borderId="0" xfId="0"/>
    <xf numFmtId="0" fontId="9" fillId="0" borderId="0" xfId="0" applyFont="1"/>
    <xf numFmtId="38" fontId="9" fillId="0" borderId="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7" fillId="0" borderId="0" xfId="0" applyFont="1"/>
    <xf numFmtId="38" fontId="7" fillId="0" borderId="5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178" fontId="7" fillId="0" borderId="0" xfId="0" applyNumberFormat="1" applyFont="1"/>
    <xf numFmtId="0" fontId="12" fillId="0" borderId="0" xfId="0" applyFont="1"/>
    <xf numFmtId="38" fontId="7" fillId="0" borderId="8" xfId="1" applyFont="1" applyBorder="1" applyAlignment="1">
      <alignment horizontal="center" vertical="center"/>
    </xf>
    <xf numFmtId="178" fontId="7" fillId="0" borderId="9" xfId="1" applyNumberFormat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 wrapText="1"/>
    </xf>
    <xf numFmtId="38" fontId="7" fillId="0" borderId="14" xfId="1" applyFont="1" applyBorder="1" applyAlignment="1">
      <alignment horizontal="center" vertical="center" wrapText="1"/>
    </xf>
    <xf numFmtId="38" fontId="7" fillId="0" borderId="15" xfId="1" applyFont="1" applyBorder="1" applyAlignment="1">
      <alignment horizontal="center" vertical="center" wrapText="1"/>
    </xf>
    <xf numFmtId="38" fontId="7" fillId="0" borderId="16" xfId="1" applyFont="1" applyBorder="1" applyAlignment="1">
      <alignment horizontal="center" vertical="center"/>
    </xf>
    <xf numFmtId="178" fontId="7" fillId="0" borderId="17" xfId="1" applyNumberFormat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7" fillId="0" borderId="0" xfId="1" applyFont="1"/>
    <xf numFmtId="38" fontId="11" fillId="0" borderId="0" xfId="1" applyFont="1" applyAlignment="1">
      <alignment horizontal="center" vertical="center"/>
    </xf>
    <xf numFmtId="38" fontId="11" fillId="0" borderId="0" xfId="1" applyFont="1" applyAlignment="1">
      <alignment horizontal="distributed" vertical="center"/>
    </xf>
    <xf numFmtId="178" fontId="11" fillId="0" borderId="0" xfId="1" applyNumberFormat="1" applyFont="1" applyAlignment="1">
      <alignment horizontal="distributed" vertical="center"/>
    </xf>
    <xf numFmtId="178" fontId="11" fillId="0" borderId="0" xfId="1" applyNumberFormat="1" applyFont="1" applyAlignment="1">
      <alignment horizontal="center" vertical="center"/>
    </xf>
    <xf numFmtId="38" fontId="11" fillId="0" borderId="0" xfId="1" applyFont="1" applyAlignment="1">
      <alignment horizontal="left" vertical="center"/>
    </xf>
    <xf numFmtId="38" fontId="11" fillId="0" borderId="0" xfId="1" applyFont="1" applyAlignment="1">
      <alignment vertical="center"/>
    </xf>
    <xf numFmtId="178" fontId="11" fillId="0" borderId="0" xfId="1" applyNumberFormat="1" applyFont="1" applyAlignment="1">
      <alignment vertical="center"/>
    </xf>
    <xf numFmtId="38" fontId="9" fillId="0" borderId="19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 wrapText="1"/>
    </xf>
    <xf numFmtId="178" fontId="9" fillId="0" borderId="22" xfId="1" applyNumberFormat="1" applyFont="1" applyBorder="1" applyAlignment="1">
      <alignment vertical="center"/>
    </xf>
    <xf numFmtId="38" fontId="9" fillId="0" borderId="23" xfId="1" applyFont="1" applyBorder="1" applyAlignment="1">
      <alignment horizontal="center" vertical="center" wrapText="1"/>
    </xf>
    <xf numFmtId="178" fontId="9" fillId="0" borderId="24" xfId="1" applyNumberFormat="1" applyFont="1" applyBorder="1" applyAlignment="1">
      <alignment vertical="center"/>
    </xf>
    <xf numFmtId="178" fontId="9" fillId="0" borderId="25" xfId="1" applyNumberFormat="1" applyFont="1" applyBorder="1" applyAlignment="1">
      <alignment vertical="center"/>
    </xf>
    <xf numFmtId="178" fontId="9" fillId="0" borderId="0" xfId="0" applyNumberFormat="1" applyFont="1"/>
    <xf numFmtId="38" fontId="13" fillId="0" borderId="16" xfId="1" applyFont="1" applyBorder="1" applyAlignment="1">
      <alignment vertical="center"/>
    </xf>
    <xf numFmtId="38" fontId="13" fillId="0" borderId="26" xfId="1" applyFont="1" applyBorder="1" applyAlignment="1">
      <alignment vertical="center"/>
    </xf>
    <xf numFmtId="38" fontId="13" fillId="0" borderId="27" xfId="1" applyFont="1" applyBorder="1" applyAlignment="1">
      <alignment vertical="center"/>
    </xf>
    <xf numFmtId="38" fontId="13" fillId="0" borderId="28" xfId="1" applyFont="1" applyBorder="1" applyAlignment="1">
      <alignment vertical="center"/>
    </xf>
    <xf numFmtId="38" fontId="13" fillId="0" borderId="29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31" xfId="1" applyFont="1" applyBorder="1" applyAlignment="1">
      <alignment vertical="center"/>
    </xf>
    <xf numFmtId="38" fontId="7" fillId="0" borderId="32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33" xfId="1" applyFont="1" applyBorder="1" applyAlignment="1">
      <alignment vertical="center"/>
    </xf>
    <xf numFmtId="38" fontId="7" fillId="0" borderId="34" xfId="1" applyFont="1" applyBorder="1" applyAlignment="1">
      <alignment vertical="center"/>
    </xf>
    <xf numFmtId="38" fontId="2" fillId="0" borderId="35" xfId="1" applyFont="1" applyBorder="1" applyAlignment="1">
      <alignment horizontal="center" vertical="center" wrapText="1"/>
    </xf>
    <xf numFmtId="0" fontId="2" fillId="0" borderId="0" xfId="0" applyFont="1"/>
    <xf numFmtId="38" fontId="14" fillId="0" borderId="34" xfId="1" applyFont="1" applyBorder="1" applyAlignment="1">
      <alignment vertical="center"/>
    </xf>
    <xf numFmtId="177" fontId="7" fillId="0" borderId="0" xfId="0" applyNumberFormat="1" applyFont="1"/>
    <xf numFmtId="177" fontId="7" fillId="0" borderId="36" xfId="1" applyNumberFormat="1" applyFont="1" applyBorder="1" applyAlignment="1">
      <alignment horizontal="right" vertical="center"/>
    </xf>
    <xf numFmtId="177" fontId="7" fillId="0" borderId="37" xfId="1" applyNumberFormat="1" applyFont="1" applyBorder="1" applyAlignment="1">
      <alignment horizontal="right" vertical="center"/>
    </xf>
    <xf numFmtId="177" fontId="7" fillId="0" borderId="38" xfId="1" applyNumberFormat="1" applyFont="1" applyBorder="1" applyAlignment="1">
      <alignment horizontal="right" vertical="center"/>
    </xf>
    <xf numFmtId="177" fontId="7" fillId="0" borderId="39" xfId="1" applyNumberFormat="1" applyFont="1" applyBorder="1" applyAlignment="1">
      <alignment horizontal="right" vertical="center"/>
    </xf>
    <xf numFmtId="177" fontId="7" fillId="0" borderId="40" xfId="1" applyNumberFormat="1" applyFont="1" applyBorder="1" applyAlignment="1">
      <alignment horizontal="right" vertical="center"/>
    </xf>
    <xf numFmtId="177" fontId="7" fillId="0" borderId="41" xfId="1" applyNumberFormat="1" applyFont="1" applyBorder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177" fontId="7" fillId="0" borderId="42" xfId="1" applyNumberFormat="1" applyFont="1" applyBorder="1" applyAlignment="1">
      <alignment horizontal="right" vertical="center"/>
    </xf>
    <xf numFmtId="177" fontId="7" fillId="0" borderId="43" xfId="1" applyNumberFormat="1" applyFont="1" applyBorder="1" applyAlignment="1">
      <alignment horizontal="right" vertical="center"/>
    </xf>
    <xf numFmtId="177" fontId="7" fillId="0" borderId="44" xfId="1" applyNumberFormat="1" applyFont="1" applyBorder="1" applyAlignment="1">
      <alignment horizontal="right" vertical="center"/>
    </xf>
    <xf numFmtId="177" fontId="7" fillId="0" borderId="45" xfId="1" applyNumberFormat="1" applyFont="1" applyBorder="1" applyAlignment="1">
      <alignment horizontal="right" vertical="center"/>
    </xf>
    <xf numFmtId="177" fontId="7" fillId="0" borderId="46" xfId="1" applyNumberFormat="1" applyFont="1" applyBorder="1" applyAlignment="1">
      <alignment horizontal="right" vertical="center"/>
    </xf>
    <xf numFmtId="177" fontId="7" fillId="0" borderId="47" xfId="1" applyNumberFormat="1" applyFont="1" applyBorder="1" applyAlignment="1">
      <alignment horizontal="right" vertical="center"/>
    </xf>
    <xf numFmtId="177" fontId="7" fillId="0" borderId="48" xfId="1" applyNumberFormat="1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177" fontId="7" fillId="0" borderId="49" xfId="1" applyNumberFormat="1" applyFont="1" applyBorder="1" applyAlignment="1">
      <alignment horizontal="right" vertical="center"/>
    </xf>
    <xf numFmtId="177" fontId="7" fillId="0" borderId="50" xfId="1" applyNumberFormat="1" applyFont="1" applyBorder="1" applyAlignment="1">
      <alignment horizontal="right" vertical="center"/>
    </xf>
    <xf numFmtId="177" fontId="7" fillId="0" borderId="51" xfId="1" applyNumberFormat="1" applyFont="1" applyBorder="1" applyAlignment="1">
      <alignment horizontal="right" vertical="center"/>
    </xf>
    <xf numFmtId="177" fontId="7" fillId="0" borderId="52" xfId="1" applyNumberFormat="1" applyFont="1" applyBorder="1" applyAlignment="1">
      <alignment horizontal="right" vertical="center"/>
    </xf>
    <xf numFmtId="177" fontId="7" fillId="0" borderId="53" xfId="1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vertical="center"/>
    </xf>
    <xf numFmtId="178" fontId="9" fillId="0" borderId="54" xfId="1" applyNumberFormat="1" applyFont="1" applyBorder="1" applyAlignment="1">
      <alignment vertical="center"/>
    </xf>
    <xf numFmtId="178" fontId="9" fillId="0" borderId="19" xfId="1" applyNumberFormat="1" applyFont="1" applyBorder="1" applyAlignment="1">
      <alignment vertical="center"/>
    </xf>
    <xf numFmtId="178" fontId="2" fillId="0" borderId="38" xfId="1" applyNumberFormat="1" applyFont="1" applyBorder="1" applyAlignment="1">
      <alignment vertical="center"/>
    </xf>
    <xf numFmtId="178" fontId="2" fillId="0" borderId="55" xfId="1" applyNumberFormat="1" applyFont="1" applyBorder="1" applyAlignment="1">
      <alignment vertical="center"/>
    </xf>
    <xf numFmtId="178" fontId="9" fillId="0" borderId="56" xfId="1" applyNumberFormat="1" applyFont="1" applyBorder="1" applyAlignment="1">
      <alignment vertical="center"/>
    </xf>
    <xf numFmtId="38" fontId="7" fillId="0" borderId="57" xfId="1" applyFont="1" applyBorder="1" applyAlignment="1">
      <alignment horizontal="center" vertical="center"/>
    </xf>
    <xf numFmtId="38" fontId="9" fillId="0" borderId="58" xfId="1" applyFont="1" applyBorder="1" applyAlignment="1">
      <alignment horizontal="center" vertical="center"/>
    </xf>
    <xf numFmtId="38" fontId="9" fillId="0" borderId="59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178" fontId="16" fillId="0" borderId="0" xfId="0" applyNumberFormat="1" applyFont="1"/>
    <xf numFmtId="177" fontId="7" fillId="0" borderId="17" xfId="1" applyNumberFormat="1" applyFont="1" applyBorder="1" applyAlignment="1">
      <alignment horizontal="right" vertical="center"/>
    </xf>
    <xf numFmtId="177" fontId="7" fillId="0" borderId="61" xfId="1" applyNumberFormat="1" applyFont="1" applyBorder="1" applyAlignment="1">
      <alignment horizontal="right" vertical="center"/>
    </xf>
    <xf numFmtId="177" fontId="7" fillId="0" borderId="62" xfId="1" applyNumberFormat="1" applyFont="1" applyBorder="1" applyAlignment="1">
      <alignment horizontal="right" vertical="center"/>
    </xf>
    <xf numFmtId="177" fontId="7" fillId="0" borderId="63" xfId="1" applyNumberFormat="1" applyFont="1" applyBorder="1" applyAlignment="1">
      <alignment horizontal="right" vertical="center"/>
    </xf>
    <xf numFmtId="177" fontId="7" fillId="0" borderId="64" xfId="1" applyNumberFormat="1" applyFont="1" applyBorder="1" applyAlignment="1">
      <alignment horizontal="right" vertical="center"/>
    </xf>
    <xf numFmtId="38" fontId="7" fillId="0" borderId="29" xfId="1" applyFont="1" applyBorder="1" applyAlignment="1">
      <alignment vertical="center"/>
    </xf>
    <xf numFmtId="38" fontId="7" fillId="0" borderId="65" xfId="1" applyFont="1" applyBorder="1" applyAlignment="1">
      <alignment vertical="center"/>
    </xf>
    <xf numFmtId="38" fontId="7" fillId="0" borderId="66" xfId="1" applyFont="1" applyBorder="1" applyAlignment="1">
      <alignment vertical="center"/>
    </xf>
    <xf numFmtId="178" fontId="9" fillId="0" borderId="67" xfId="1" applyNumberFormat="1" applyFont="1" applyBorder="1" applyAlignment="1">
      <alignment horizontal="right" vertical="center"/>
    </xf>
    <xf numFmtId="178" fontId="2" fillId="0" borderId="68" xfId="1" applyNumberFormat="1" applyFont="1" applyBorder="1" applyAlignment="1">
      <alignment horizontal="right" vertical="center"/>
    </xf>
    <xf numFmtId="178" fontId="9" fillId="0" borderId="69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vertical="center"/>
    </xf>
    <xf numFmtId="178" fontId="2" fillId="0" borderId="70" xfId="1" applyNumberFormat="1" applyFont="1" applyBorder="1" applyAlignment="1">
      <alignment vertical="center"/>
    </xf>
    <xf numFmtId="178" fontId="9" fillId="0" borderId="23" xfId="1" applyNumberFormat="1" applyFont="1" applyBorder="1" applyAlignment="1">
      <alignment vertical="center"/>
    </xf>
    <xf numFmtId="178" fontId="11" fillId="0" borderId="0" xfId="1" applyNumberFormat="1" applyFont="1" applyAlignment="1">
      <alignment horizontal="right" vertical="center"/>
    </xf>
    <xf numFmtId="178" fontId="9" fillId="0" borderId="24" xfId="1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right"/>
    </xf>
    <xf numFmtId="178" fontId="9" fillId="0" borderId="71" xfId="1" applyNumberFormat="1" applyFont="1" applyBorder="1" applyAlignment="1">
      <alignment horizontal="right" vertical="center"/>
    </xf>
    <xf numFmtId="178" fontId="9" fillId="0" borderId="4" xfId="0" applyNumberFormat="1" applyFont="1" applyBorder="1" applyAlignment="1">
      <alignment vertical="center"/>
    </xf>
    <xf numFmtId="179" fontId="2" fillId="0" borderId="72" xfId="1" applyNumberFormat="1" applyFont="1" applyBorder="1" applyAlignment="1">
      <alignment horizontal="right" vertical="center"/>
    </xf>
    <xf numFmtId="180" fontId="9" fillId="0" borderId="28" xfId="1" applyNumberFormat="1" applyFont="1" applyBorder="1" applyAlignment="1">
      <alignment vertical="center"/>
    </xf>
    <xf numFmtId="180" fontId="9" fillId="0" borderId="73" xfId="1" applyNumberFormat="1" applyFont="1" applyBorder="1" applyAlignment="1">
      <alignment vertical="center"/>
    </xf>
    <xf numFmtId="180" fontId="9" fillId="0" borderId="22" xfId="1" applyNumberFormat="1" applyFont="1" applyBorder="1" applyAlignment="1">
      <alignment vertical="center"/>
    </xf>
    <xf numFmtId="180" fontId="2" fillId="0" borderId="68" xfId="1" applyNumberFormat="1" applyFont="1" applyBorder="1" applyAlignment="1">
      <alignment horizontal="right" vertical="center" wrapText="1"/>
    </xf>
    <xf numFmtId="180" fontId="2" fillId="0" borderId="27" xfId="1" applyNumberFormat="1" applyFont="1" applyBorder="1" applyAlignment="1">
      <alignment vertical="center"/>
    </xf>
    <xf numFmtId="180" fontId="2" fillId="0" borderId="74" xfId="1" applyNumberFormat="1" applyFont="1" applyBorder="1" applyAlignment="1">
      <alignment vertical="center"/>
    </xf>
    <xf numFmtId="180" fontId="2" fillId="0" borderId="55" xfId="1" applyNumberFormat="1" applyFont="1" applyBorder="1" applyAlignment="1">
      <alignment vertical="center"/>
    </xf>
    <xf numFmtId="180" fontId="9" fillId="0" borderId="69" xfId="1" applyNumberFormat="1" applyFont="1" applyBorder="1" applyAlignment="1">
      <alignment horizontal="right" vertical="center" wrapText="1"/>
    </xf>
    <xf numFmtId="180" fontId="9" fillId="0" borderId="66" xfId="1" applyNumberFormat="1" applyFont="1" applyBorder="1" applyAlignment="1">
      <alignment vertical="center"/>
    </xf>
    <xf numFmtId="180" fontId="9" fillId="0" borderId="75" xfId="1" applyNumberFormat="1" applyFont="1" applyBorder="1" applyAlignment="1">
      <alignment vertical="center"/>
    </xf>
    <xf numFmtId="180" fontId="9" fillId="0" borderId="25" xfId="1" applyNumberFormat="1" applyFont="1" applyBorder="1" applyAlignment="1">
      <alignment vertical="center"/>
    </xf>
    <xf numFmtId="180" fontId="9" fillId="0" borderId="76" xfId="1" applyNumberFormat="1" applyFont="1" applyBorder="1" applyAlignment="1">
      <alignment vertical="center"/>
    </xf>
    <xf numFmtId="180" fontId="2" fillId="0" borderId="77" xfId="1" applyNumberFormat="1" applyFont="1" applyBorder="1" applyAlignment="1">
      <alignment vertical="center"/>
    </xf>
    <xf numFmtId="180" fontId="9" fillId="0" borderId="78" xfId="1" applyNumberFormat="1" applyFont="1" applyBorder="1" applyAlignment="1">
      <alignment vertical="center"/>
    </xf>
    <xf numFmtId="177" fontId="9" fillId="0" borderId="67" xfId="1" applyNumberFormat="1" applyFont="1" applyBorder="1" applyAlignment="1">
      <alignment horizontal="right" vertical="center" wrapText="1"/>
    </xf>
    <xf numFmtId="177" fontId="9" fillId="0" borderId="73" xfId="1" applyNumberFormat="1" applyFont="1" applyBorder="1" applyAlignment="1">
      <alignment vertical="center"/>
    </xf>
    <xf numFmtId="177" fontId="2" fillId="0" borderId="68" xfId="1" applyNumberFormat="1" applyFont="1" applyBorder="1" applyAlignment="1">
      <alignment vertical="center"/>
    </xf>
    <xf numFmtId="177" fontId="2" fillId="0" borderId="74" xfId="1" applyNumberFormat="1" applyFont="1" applyBorder="1" applyAlignment="1">
      <alignment vertical="center"/>
    </xf>
    <xf numFmtId="177" fontId="9" fillId="0" borderId="66" xfId="1" applyNumberFormat="1" applyFont="1" applyBorder="1" applyAlignment="1">
      <alignment vertical="center"/>
    </xf>
    <xf numFmtId="177" fontId="9" fillId="0" borderId="75" xfId="1" applyNumberFormat="1" applyFont="1" applyBorder="1" applyAlignment="1">
      <alignment vertical="center"/>
    </xf>
    <xf numFmtId="38" fontId="0" fillId="0" borderId="0" xfId="1" applyFont="1"/>
    <xf numFmtId="0" fontId="0" fillId="0" borderId="0" xfId="0" applyAlignment="1">
      <alignment horizontal="left" vertical="center"/>
    </xf>
    <xf numFmtId="0" fontId="19" fillId="0" borderId="0" xfId="2">
      <alignment vertical="center"/>
    </xf>
    <xf numFmtId="0" fontId="19" fillId="0" borderId="37" xfId="2" applyBorder="1">
      <alignment vertical="center"/>
    </xf>
    <xf numFmtId="0" fontId="19" fillId="0" borderId="88" xfId="2" applyBorder="1" applyAlignment="1">
      <alignment horizontal="center" vertical="center"/>
    </xf>
    <xf numFmtId="0" fontId="19" fillId="0" borderId="37" xfId="2" applyBorder="1" applyAlignment="1">
      <alignment horizontal="center" vertical="center"/>
    </xf>
    <xf numFmtId="0" fontId="19" fillId="0" borderId="60" xfId="2" applyBorder="1">
      <alignment vertical="center"/>
    </xf>
    <xf numFmtId="0" fontId="19" fillId="0" borderId="89" xfId="2" applyBorder="1">
      <alignment vertical="center"/>
    </xf>
    <xf numFmtId="0" fontId="19" fillId="2" borderId="86" xfId="2" applyFill="1" applyBorder="1">
      <alignment vertical="center"/>
    </xf>
    <xf numFmtId="0" fontId="19" fillId="0" borderId="86" xfId="2" applyBorder="1">
      <alignment vertical="center"/>
    </xf>
    <xf numFmtId="0" fontId="19" fillId="0" borderId="36" xfId="2" applyBorder="1">
      <alignment vertical="center"/>
    </xf>
    <xf numFmtId="0" fontId="19" fillId="0" borderId="68" xfId="2" applyBorder="1">
      <alignment vertical="center"/>
    </xf>
    <xf numFmtId="0" fontId="19" fillId="0" borderId="38" xfId="2" applyBorder="1">
      <alignment vertical="center"/>
    </xf>
    <xf numFmtId="0" fontId="19" fillId="0" borderId="90" xfId="2" applyBorder="1">
      <alignment vertical="center"/>
    </xf>
    <xf numFmtId="0" fontId="19" fillId="0" borderId="88" xfId="2" applyBorder="1">
      <alignment vertical="center"/>
    </xf>
    <xf numFmtId="0" fontId="19" fillId="0" borderId="37" xfId="2" applyBorder="1" applyAlignment="1">
      <alignment horizontal="left" vertical="center"/>
    </xf>
    <xf numFmtId="0" fontId="19" fillId="0" borderId="1" xfId="2" applyBorder="1">
      <alignment vertical="center"/>
    </xf>
    <xf numFmtId="0" fontId="19" fillId="0" borderId="87" xfId="2" applyBorder="1">
      <alignment vertical="center"/>
    </xf>
    <xf numFmtId="0" fontId="19" fillId="0" borderId="91" xfId="2" applyBorder="1">
      <alignment vertical="center"/>
    </xf>
    <xf numFmtId="0" fontId="19" fillId="0" borderId="92" xfId="2" applyBorder="1" applyAlignment="1">
      <alignment horizontal="left" vertical="center"/>
    </xf>
    <xf numFmtId="38" fontId="10" fillId="0" borderId="0" xfId="1" applyFont="1" applyAlignment="1">
      <alignment vertical="center"/>
    </xf>
    <xf numFmtId="38" fontId="18" fillId="0" borderId="0" xfId="1" applyFont="1"/>
    <xf numFmtId="49" fontId="19" fillId="0" borderId="0" xfId="2" applyNumberFormat="1" applyAlignment="1">
      <alignment horizontal="right" vertical="center"/>
    </xf>
    <xf numFmtId="178" fontId="9" fillId="0" borderId="40" xfId="1" applyNumberFormat="1" applyFont="1" applyFill="1" applyBorder="1" applyAlignment="1">
      <alignment vertical="center"/>
    </xf>
    <xf numFmtId="178" fontId="9" fillId="0" borderId="95" xfId="1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80" fontId="9" fillId="4" borderId="85" xfId="1" applyNumberFormat="1" applyFont="1" applyFill="1" applyBorder="1" applyAlignment="1" applyProtection="1">
      <alignment vertical="center"/>
      <protection locked="0"/>
    </xf>
    <xf numFmtId="180" fontId="9" fillId="4" borderId="93" xfId="1" applyNumberFormat="1" applyFont="1" applyFill="1" applyBorder="1" applyAlignment="1" applyProtection="1">
      <alignment vertical="center"/>
      <protection locked="0"/>
    </xf>
    <xf numFmtId="180" fontId="9" fillId="4" borderId="97" xfId="1" applyNumberFormat="1" applyFont="1" applyFill="1" applyBorder="1" applyAlignment="1" applyProtection="1">
      <alignment vertical="center"/>
      <protection locked="0"/>
    </xf>
    <xf numFmtId="178" fontId="9" fillId="4" borderId="96" xfId="0" applyNumberFormat="1" applyFont="1" applyFill="1" applyBorder="1" applyAlignment="1" applyProtection="1">
      <alignment vertical="center"/>
      <protection locked="0"/>
    </xf>
    <xf numFmtId="180" fontId="9" fillId="4" borderId="82" xfId="1" applyNumberFormat="1" applyFont="1" applyFill="1" applyBorder="1" applyAlignment="1" applyProtection="1">
      <alignment vertical="center"/>
      <protection locked="0"/>
    </xf>
    <xf numFmtId="178" fontId="9" fillId="4" borderId="95" xfId="0" applyNumberFormat="1" applyFont="1" applyFill="1" applyBorder="1" applyAlignment="1" applyProtection="1">
      <alignment vertical="center"/>
      <protection locked="0"/>
    </xf>
    <xf numFmtId="177" fontId="9" fillId="4" borderId="85" xfId="1" applyNumberFormat="1" applyFont="1" applyFill="1" applyBorder="1" applyAlignment="1" applyProtection="1">
      <alignment vertical="center"/>
      <protection locked="0"/>
    </xf>
    <xf numFmtId="177" fontId="9" fillId="4" borderId="93" xfId="1" applyNumberFormat="1" applyFont="1" applyFill="1" applyBorder="1" applyAlignment="1" applyProtection="1">
      <alignment vertical="center"/>
      <protection locked="0"/>
    </xf>
    <xf numFmtId="180" fontId="9" fillId="4" borderId="99" xfId="1" applyNumberFormat="1" applyFont="1" applyFill="1" applyBorder="1" applyAlignment="1" applyProtection="1">
      <alignment vertical="center"/>
      <protection locked="0"/>
    </xf>
    <xf numFmtId="180" fontId="9" fillId="4" borderId="100" xfId="1" applyNumberFormat="1" applyFont="1" applyFill="1" applyBorder="1" applyAlignment="1" applyProtection="1">
      <alignment vertical="center"/>
      <protection locked="0"/>
    </xf>
    <xf numFmtId="180" fontId="9" fillId="4" borderId="101" xfId="1" applyNumberFormat="1" applyFont="1" applyFill="1" applyBorder="1" applyAlignment="1" applyProtection="1">
      <alignment vertical="center"/>
      <protection locked="0"/>
    </xf>
    <xf numFmtId="178" fontId="9" fillId="4" borderId="98" xfId="0" applyNumberFormat="1" applyFont="1" applyFill="1" applyBorder="1" applyAlignment="1" applyProtection="1">
      <alignment vertical="center"/>
      <protection locked="0"/>
    </xf>
    <xf numFmtId="180" fontId="9" fillId="4" borderId="103" xfId="1" applyNumberFormat="1" applyFont="1" applyFill="1" applyBorder="1" applyAlignment="1" applyProtection="1">
      <alignment vertical="center"/>
      <protection locked="0"/>
    </xf>
    <xf numFmtId="178" fontId="9" fillId="4" borderId="54" xfId="0" applyNumberFormat="1" applyFont="1" applyFill="1" applyBorder="1" applyAlignment="1" applyProtection="1">
      <alignment vertical="center"/>
      <protection locked="0"/>
    </xf>
    <xf numFmtId="177" fontId="9" fillId="4" borderId="100" xfId="1" applyNumberFormat="1" applyFont="1" applyFill="1" applyBorder="1" applyAlignment="1" applyProtection="1">
      <alignment vertical="center"/>
      <protection locked="0"/>
    </xf>
    <xf numFmtId="180" fontId="9" fillId="4" borderId="105" xfId="1" applyNumberFormat="1" applyFont="1" applyFill="1" applyBorder="1" applyAlignment="1" applyProtection="1">
      <alignment vertical="center"/>
      <protection locked="0"/>
    </xf>
    <xf numFmtId="180" fontId="9" fillId="4" borderId="106" xfId="1" applyNumberFormat="1" applyFont="1" applyFill="1" applyBorder="1" applyAlignment="1" applyProtection="1">
      <alignment vertical="center"/>
      <protection locked="0"/>
    </xf>
    <xf numFmtId="180" fontId="9" fillId="4" borderId="107" xfId="1" applyNumberFormat="1" applyFont="1" applyFill="1" applyBorder="1" applyAlignment="1" applyProtection="1">
      <alignment vertical="center"/>
      <protection locked="0"/>
    </xf>
    <xf numFmtId="177" fontId="9" fillId="4" borderId="105" xfId="1" applyNumberFormat="1" applyFont="1" applyFill="1" applyBorder="1" applyAlignment="1" applyProtection="1">
      <alignment vertical="center"/>
      <protection locked="0"/>
    </xf>
    <xf numFmtId="177" fontId="9" fillId="4" borderId="106" xfId="1" applyNumberFormat="1" applyFont="1" applyFill="1" applyBorder="1" applyAlignment="1" applyProtection="1">
      <alignment vertical="center"/>
      <protection locked="0"/>
    </xf>
    <xf numFmtId="178" fontId="9" fillId="4" borderId="83" xfId="0" applyNumberFormat="1" applyFont="1" applyFill="1" applyBorder="1" applyAlignment="1" applyProtection="1">
      <alignment vertical="center"/>
      <protection locked="0"/>
    </xf>
    <xf numFmtId="178" fontId="2" fillId="4" borderId="19" xfId="0" applyNumberFormat="1" applyFont="1" applyFill="1" applyBorder="1" applyAlignment="1" applyProtection="1">
      <alignment vertical="center"/>
      <protection locked="0"/>
    </xf>
    <xf numFmtId="178" fontId="2" fillId="4" borderId="102" xfId="0" applyNumberFormat="1" applyFont="1" applyFill="1" applyBorder="1" applyAlignment="1" applyProtection="1">
      <alignment vertical="center"/>
      <protection locked="0"/>
    </xf>
    <xf numFmtId="180" fontId="0" fillId="4" borderId="85" xfId="1" applyNumberFormat="1" applyFont="1" applyFill="1" applyBorder="1" applyAlignment="1" applyProtection="1">
      <alignment vertical="center"/>
      <protection locked="0"/>
    </xf>
    <xf numFmtId="180" fontId="2" fillId="4" borderId="96" xfId="1" applyNumberFormat="1" applyFont="1" applyFill="1" applyBorder="1" applyAlignment="1" applyProtection="1">
      <alignment horizontal="right" vertical="center"/>
      <protection locked="0"/>
    </xf>
    <xf numFmtId="180" fontId="2" fillId="4" borderId="98" xfId="1" applyNumberFormat="1" applyFont="1" applyFill="1" applyBorder="1" applyAlignment="1" applyProtection="1">
      <alignment horizontal="right" vertical="center"/>
      <protection locked="0"/>
    </xf>
    <xf numFmtId="180" fontId="2" fillId="0" borderId="67" xfId="1" applyNumberFormat="1" applyFont="1" applyBorder="1" applyAlignment="1">
      <alignment horizontal="right" vertical="center" wrapText="1"/>
    </xf>
    <xf numFmtId="180" fontId="2" fillId="4" borderId="104" xfId="1" applyNumberFormat="1" applyFont="1" applyFill="1" applyBorder="1" applyAlignment="1" applyProtection="1">
      <alignment horizontal="right" vertical="center"/>
      <protection locked="0"/>
    </xf>
    <xf numFmtId="38" fontId="7" fillId="0" borderId="79" xfId="1" applyFont="1" applyBorder="1" applyAlignment="1">
      <alignment horizontal="center" vertical="center" wrapText="1"/>
    </xf>
    <xf numFmtId="38" fontId="7" fillId="0" borderId="118" xfId="1" applyFont="1" applyBorder="1" applyAlignment="1">
      <alignment horizontal="center" vertical="center"/>
    </xf>
    <xf numFmtId="38" fontId="7" fillId="0" borderId="84" xfId="1" applyFont="1" applyBorder="1" applyAlignment="1">
      <alignment horizontal="center" vertical="center"/>
    </xf>
    <xf numFmtId="38" fontId="7" fillId="0" borderId="84" xfId="1" applyFont="1" applyBorder="1" applyAlignment="1">
      <alignment vertical="center"/>
    </xf>
    <xf numFmtId="38" fontId="7" fillId="0" borderId="76" xfId="1" applyFont="1" applyBorder="1" applyAlignment="1">
      <alignment vertical="center"/>
    </xf>
    <xf numFmtId="38" fontId="7" fillId="0" borderId="79" xfId="1" applyFont="1" applyBorder="1" applyAlignment="1">
      <alignment vertical="center"/>
    </xf>
    <xf numFmtId="38" fontId="7" fillId="0" borderId="129" xfId="1" applyFont="1" applyBorder="1" applyAlignment="1">
      <alignment vertical="center"/>
    </xf>
    <xf numFmtId="38" fontId="7" fillId="0" borderId="78" xfId="1" applyFont="1" applyBorder="1" applyAlignment="1">
      <alignment vertical="center"/>
    </xf>
    <xf numFmtId="177" fontId="13" fillId="0" borderId="81" xfId="1" applyNumberFormat="1" applyFont="1" applyBorder="1" applyAlignment="1">
      <alignment vertical="center"/>
    </xf>
    <xf numFmtId="177" fontId="13" fillId="0" borderId="94" xfId="1" applyNumberFormat="1" applyFont="1" applyBorder="1" applyAlignment="1">
      <alignment vertical="center"/>
    </xf>
    <xf numFmtId="177" fontId="13" fillId="0" borderId="72" xfId="1" applyNumberFormat="1" applyFont="1" applyBorder="1" applyAlignment="1">
      <alignment vertical="center"/>
    </xf>
    <xf numFmtId="177" fontId="13" fillId="0" borderId="71" xfId="1" applyNumberFormat="1" applyFont="1" applyBorder="1" applyAlignment="1">
      <alignment vertical="center"/>
    </xf>
    <xf numFmtId="177" fontId="13" fillId="0" borderId="80" xfId="1" applyNumberFormat="1" applyFont="1" applyBorder="1" applyAlignment="1">
      <alignment vertical="center"/>
    </xf>
    <xf numFmtId="177" fontId="7" fillId="0" borderId="80" xfId="1" applyNumberFormat="1" applyFont="1" applyBorder="1" applyAlignment="1">
      <alignment vertical="center"/>
    </xf>
    <xf numFmtId="177" fontId="7" fillId="0" borderId="130" xfId="1" applyNumberFormat="1" applyFont="1" applyBorder="1" applyAlignment="1">
      <alignment vertical="center"/>
    </xf>
    <xf numFmtId="177" fontId="7" fillId="0" borderId="131" xfId="1" applyNumberFormat="1" applyFont="1" applyBorder="1" applyAlignment="1">
      <alignment vertical="center"/>
    </xf>
    <xf numFmtId="38" fontId="7" fillId="0" borderId="10" xfId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77" fontId="0" fillId="4" borderId="93" xfId="1" applyNumberFormat="1" applyFont="1" applyFill="1" applyBorder="1" applyAlignment="1" applyProtection="1">
      <alignment vertical="center"/>
      <protection locked="0"/>
    </xf>
    <xf numFmtId="177" fontId="9" fillId="4" borderId="99" xfId="1" applyNumberFormat="1" applyFont="1" applyFill="1" applyBorder="1" applyAlignment="1" applyProtection="1">
      <alignment vertical="center"/>
      <protection locked="0"/>
    </xf>
    <xf numFmtId="178" fontId="0" fillId="4" borderId="95" xfId="0" applyNumberFormat="1" applyFill="1" applyBorder="1" applyAlignment="1" applyProtection="1">
      <alignment vertical="center"/>
      <protection locked="0"/>
    </xf>
    <xf numFmtId="38" fontId="12" fillId="0" borderId="0" xfId="4" applyFont="1" applyAlignment="1">
      <alignment vertical="center"/>
    </xf>
    <xf numFmtId="38" fontId="2" fillId="0" borderId="0" xfId="4" applyFont="1" applyAlignment="1">
      <alignment horizontal="center" vertical="center"/>
    </xf>
    <xf numFmtId="38" fontId="2" fillId="0" borderId="0" xfId="4" applyFont="1" applyAlignment="1">
      <alignment horizontal="distributed" vertical="center"/>
    </xf>
    <xf numFmtId="178" fontId="2" fillId="0" borderId="0" xfId="4" applyNumberFormat="1" applyFont="1" applyAlignment="1">
      <alignment horizontal="distributed" vertical="center"/>
    </xf>
    <xf numFmtId="178" fontId="2" fillId="0" borderId="0" xfId="4" applyNumberFormat="1" applyFont="1" applyAlignment="1">
      <alignment horizontal="right" vertical="center"/>
    </xf>
    <xf numFmtId="178" fontId="2" fillId="0" borderId="0" xfId="4" applyNumberFormat="1" applyFont="1" applyAlignment="1">
      <alignment horizontal="center" vertical="center"/>
    </xf>
    <xf numFmtId="38" fontId="2" fillId="0" borderId="0" xfId="4" applyFont="1" applyAlignment="1">
      <alignment vertical="center"/>
    </xf>
    <xf numFmtId="178" fontId="2" fillId="0" borderId="0" xfId="4" applyNumberFormat="1" applyFont="1" applyAlignment="1">
      <alignment vertical="center"/>
    </xf>
    <xf numFmtId="38" fontId="2" fillId="0" borderId="58" xfId="4" applyFont="1" applyBorder="1" applyAlignment="1">
      <alignment horizontal="center" vertical="center"/>
    </xf>
    <xf numFmtId="38" fontId="2" fillId="0" borderId="1" xfId="4" applyFont="1" applyBorder="1" applyAlignment="1">
      <alignment horizontal="center" vertical="center"/>
    </xf>
    <xf numFmtId="38" fontId="7" fillId="0" borderId="2" xfId="4" applyFont="1" applyBorder="1" applyAlignment="1">
      <alignment horizontal="center" vertical="center"/>
    </xf>
    <xf numFmtId="38" fontId="8" fillId="0" borderId="3" xfId="4" applyFont="1" applyBorder="1" applyAlignment="1">
      <alignment horizontal="center" vertical="center"/>
    </xf>
    <xf numFmtId="38" fontId="7" fillId="0" borderId="57" xfId="4" applyFont="1" applyBorder="1" applyAlignment="1">
      <alignment horizontal="center" vertical="center"/>
    </xf>
    <xf numFmtId="38" fontId="2" fillId="0" borderId="2" xfId="4" applyFont="1" applyBorder="1" applyAlignment="1">
      <alignment horizontal="center" vertical="center"/>
    </xf>
    <xf numFmtId="38" fontId="7" fillId="0" borderId="118" xfId="4" applyFont="1" applyBorder="1" applyAlignment="1">
      <alignment horizontal="center" vertical="center"/>
    </xf>
    <xf numFmtId="38" fontId="2" fillId="0" borderId="3" xfId="4" applyFont="1" applyBorder="1" applyAlignment="1">
      <alignment horizontal="center" vertical="center"/>
    </xf>
    <xf numFmtId="38" fontId="2" fillId="0" borderId="4" xfId="4" applyFont="1" applyBorder="1" applyAlignment="1">
      <alignment horizontal="center" vertical="center"/>
    </xf>
    <xf numFmtId="180" fontId="2" fillId="4" borderId="96" xfId="4" applyNumberFormat="1" applyFont="1" applyFill="1" applyBorder="1" applyAlignment="1" applyProtection="1">
      <alignment horizontal="right" vertical="center"/>
      <protection locked="0"/>
    </xf>
    <xf numFmtId="180" fontId="2" fillId="4" borderId="85" xfId="4" applyNumberFormat="1" applyFont="1" applyFill="1" applyBorder="1" applyAlignment="1" applyProtection="1">
      <alignment vertical="center"/>
      <protection locked="0"/>
    </xf>
    <xf numFmtId="180" fontId="2" fillId="4" borderId="93" xfId="4" applyNumberFormat="1" applyFont="1" applyFill="1" applyBorder="1" applyAlignment="1" applyProtection="1">
      <alignment vertical="center"/>
      <protection locked="0"/>
    </xf>
    <xf numFmtId="180" fontId="2" fillId="4" borderId="97" xfId="4" applyNumberFormat="1" applyFont="1" applyFill="1" applyBorder="1" applyAlignment="1" applyProtection="1">
      <alignment vertical="center"/>
      <protection locked="0"/>
    </xf>
    <xf numFmtId="178" fontId="2" fillId="4" borderId="96" xfId="0" applyNumberFormat="1" applyFont="1" applyFill="1" applyBorder="1" applyAlignment="1" applyProtection="1">
      <alignment vertical="center"/>
      <protection locked="0"/>
    </xf>
    <xf numFmtId="180" fontId="2" fillId="4" borderId="82" xfId="4" applyNumberFormat="1" applyFont="1" applyFill="1" applyBorder="1" applyAlignment="1" applyProtection="1">
      <alignment vertical="center"/>
      <protection locked="0"/>
    </xf>
    <xf numFmtId="178" fontId="2" fillId="4" borderId="95" xfId="0" applyNumberFormat="1" applyFont="1" applyFill="1" applyBorder="1" applyAlignment="1" applyProtection="1">
      <alignment vertical="center"/>
      <protection locked="0"/>
    </xf>
    <xf numFmtId="177" fontId="2" fillId="4" borderId="85" xfId="4" applyNumberFormat="1" applyFont="1" applyFill="1" applyBorder="1" applyAlignment="1" applyProtection="1">
      <alignment vertical="center"/>
      <protection locked="0"/>
    </xf>
    <xf numFmtId="177" fontId="2" fillId="4" borderId="93" xfId="4" applyNumberFormat="1" applyFont="1" applyFill="1" applyBorder="1" applyAlignment="1" applyProtection="1">
      <alignment vertical="center"/>
      <protection locked="0"/>
    </xf>
    <xf numFmtId="178" fontId="2" fillId="0" borderId="4" xfId="0" applyNumberFormat="1" applyFont="1" applyBorder="1" applyAlignment="1">
      <alignment vertical="center"/>
    </xf>
    <xf numFmtId="38" fontId="2" fillId="0" borderId="19" xfId="4" applyFont="1" applyBorder="1" applyAlignment="1">
      <alignment horizontal="center" vertical="center"/>
    </xf>
    <xf numFmtId="178" fontId="2" fillId="0" borderId="19" xfId="4" applyNumberFormat="1" applyFont="1" applyBorder="1" applyAlignment="1">
      <alignment vertical="center"/>
    </xf>
    <xf numFmtId="177" fontId="0" fillId="4" borderId="93" xfId="4" applyNumberFormat="1" applyFont="1" applyFill="1" applyBorder="1" applyAlignment="1" applyProtection="1">
      <alignment vertical="center"/>
      <protection locked="0"/>
    </xf>
    <xf numFmtId="38" fontId="2" fillId="0" borderId="20" xfId="4" applyFont="1" applyBorder="1" applyAlignment="1">
      <alignment horizontal="center" vertical="center"/>
    </xf>
    <xf numFmtId="180" fontId="2" fillId="4" borderId="98" xfId="4" applyNumberFormat="1" applyFont="1" applyFill="1" applyBorder="1" applyAlignment="1" applyProtection="1">
      <alignment horizontal="right" vertical="center"/>
      <protection locked="0"/>
    </xf>
    <xf numFmtId="180" fontId="2" fillId="4" borderId="99" xfId="4" applyNumberFormat="1" applyFont="1" applyFill="1" applyBorder="1" applyAlignment="1" applyProtection="1">
      <alignment vertical="center"/>
      <protection locked="0"/>
    </xf>
    <xf numFmtId="180" fontId="2" fillId="4" borderId="100" xfId="4" applyNumberFormat="1" applyFont="1" applyFill="1" applyBorder="1" applyAlignment="1" applyProtection="1">
      <alignment vertical="center"/>
      <protection locked="0"/>
    </xf>
    <xf numFmtId="180" fontId="2" fillId="4" borderId="101" xfId="4" applyNumberFormat="1" applyFont="1" applyFill="1" applyBorder="1" applyAlignment="1" applyProtection="1">
      <alignment vertical="center"/>
      <protection locked="0"/>
    </xf>
    <xf numFmtId="178" fontId="2" fillId="4" borderId="98" xfId="0" applyNumberFormat="1" applyFont="1" applyFill="1" applyBorder="1" applyAlignment="1" applyProtection="1">
      <alignment vertical="center"/>
      <protection locked="0"/>
    </xf>
    <xf numFmtId="180" fontId="2" fillId="4" borderId="103" xfId="4" applyNumberFormat="1" applyFont="1" applyFill="1" applyBorder="1" applyAlignment="1" applyProtection="1">
      <alignment vertical="center"/>
      <protection locked="0"/>
    </xf>
    <xf numFmtId="178" fontId="2" fillId="4" borderId="54" xfId="0" applyNumberFormat="1" applyFont="1" applyFill="1" applyBorder="1" applyAlignment="1" applyProtection="1">
      <alignment vertical="center"/>
      <protection locked="0"/>
    </xf>
    <xf numFmtId="177" fontId="2" fillId="4" borderId="99" xfId="4" applyNumberFormat="1" applyFont="1" applyFill="1" applyBorder="1" applyAlignment="1" applyProtection="1">
      <alignment vertical="center"/>
      <protection locked="0"/>
    </xf>
    <xf numFmtId="177" fontId="2" fillId="4" borderId="100" xfId="4" applyNumberFormat="1" applyFont="1" applyFill="1" applyBorder="1" applyAlignment="1" applyProtection="1">
      <alignment vertical="center"/>
      <protection locked="0"/>
    </xf>
    <xf numFmtId="178" fontId="2" fillId="0" borderId="56" xfId="4" applyNumberFormat="1" applyFont="1" applyBorder="1" applyAlignment="1">
      <alignment vertical="center"/>
    </xf>
    <xf numFmtId="38" fontId="2" fillId="0" borderId="21" xfId="4" applyFont="1" applyBorder="1" applyAlignment="1">
      <alignment horizontal="center" vertical="center" wrapText="1"/>
    </xf>
    <xf numFmtId="180" fontId="2" fillId="0" borderId="67" xfId="4" applyNumberFormat="1" applyFont="1" applyBorder="1" applyAlignment="1">
      <alignment horizontal="right" vertical="center" wrapText="1"/>
    </xf>
    <xf numFmtId="180" fontId="2" fillId="0" borderId="28" xfId="4" applyNumberFormat="1" applyFont="1" applyBorder="1" applyAlignment="1">
      <alignment vertical="center"/>
    </xf>
    <xf numFmtId="180" fontId="2" fillId="0" borderId="73" xfId="4" applyNumberFormat="1" applyFont="1" applyBorder="1" applyAlignment="1">
      <alignment vertical="center"/>
    </xf>
    <xf numFmtId="180" fontId="2" fillId="0" borderId="22" xfId="4" applyNumberFormat="1" applyFont="1" applyBorder="1" applyAlignment="1">
      <alignment vertical="center"/>
    </xf>
    <xf numFmtId="178" fontId="2" fillId="0" borderId="67" xfId="4" applyNumberFormat="1" applyFont="1" applyBorder="1" applyAlignment="1">
      <alignment horizontal="right" vertical="center"/>
    </xf>
    <xf numFmtId="178" fontId="2" fillId="0" borderId="21" xfId="4" applyNumberFormat="1" applyFont="1" applyBorder="1" applyAlignment="1">
      <alignment vertical="center"/>
    </xf>
    <xf numFmtId="180" fontId="2" fillId="0" borderId="76" xfId="4" applyNumberFormat="1" applyFont="1" applyBorder="1" applyAlignment="1">
      <alignment vertical="center"/>
    </xf>
    <xf numFmtId="178" fontId="2" fillId="0" borderId="22" xfId="4" applyNumberFormat="1" applyFont="1" applyBorder="1" applyAlignment="1">
      <alignment vertical="center"/>
    </xf>
    <xf numFmtId="177" fontId="2" fillId="0" borderId="67" xfId="4" applyNumberFormat="1" applyFont="1" applyBorder="1" applyAlignment="1">
      <alignment horizontal="right" vertical="center" wrapText="1"/>
    </xf>
    <xf numFmtId="177" fontId="2" fillId="0" borderId="73" xfId="4" applyNumberFormat="1" applyFont="1" applyBorder="1" applyAlignment="1">
      <alignment vertical="center"/>
    </xf>
    <xf numFmtId="178" fontId="2" fillId="0" borderId="71" xfId="4" applyNumberFormat="1" applyFont="1" applyBorder="1" applyAlignment="1">
      <alignment horizontal="right" vertical="center"/>
    </xf>
    <xf numFmtId="178" fontId="2" fillId="0" borderId="54" xfId="4" applyNumberFormat="1" applyFont="1" applyBorder="1" applyAlignment="1">
      <alignment vertical="center"/>
    </xf>
    <xf numFmtId="178" fontId="2" fillId="0" borderId="40" xfId="4" applyNumberFormat="1" applyFont="1" applyFill="1" applyBorder="1" applyAlignment="1">
      <alignment vertical="center"/>
    </xf>
    <xf numFmtId="178" fontId="2" fillId="0" borderId="95" xfId="4" applyNumberFormat="1" applyFont="1" applyFill="1" applyBorder="1" applyAlignment="1">
      <alignment vertical="center"/>
    </xf>
    <xf numFmtId="180" fontId="0" fillId="4" borderId="85" xfId="4" applyNumberFormat="1" applyFont="1" applyFill="1" applyBorder="1" applyAlignment="1" applyProtection="1">
      <alignment vertical="center"/>
      <protection locked="0"/>
    </xf>
    <xf numFmtId="38" fontId="2" fillId="0" borderId="59" xfId="4" applyFont="1" applyBorder="1" applyAlignment="1">
      <alignment horizontal="center" vertical="center"/>
    </xf>
    <xf numFmtId="180" fontId="2" fillId="4" borderId="104" xfId="4" applyNumberFormat="1" applyFont="1" applyFill="1" applyBorder="1" applyAlignment="1" applyProtection="1">
      <alignment horizontal="right" vertical="center"/>
      <protection locked="0"/>
    </xf>
    <xf numFmtId="180" fontId="2" fillId="4" borderId="105" xfId="4" applyNumberFormat="1" applyFont="1" applyFill="1" applyBorder="1" applyAlignment="1" applyProtection="1">
      <alignment vertical="center"/>
      <protection locked="0"/>
    </xf>
    <xf numFmtId="180" fontId="2" fillId="4" borderId="106" xfId="4" applyNumberFormat="1" applyFont="1" applyFill="1" applyBorder="1" applyAlignment="1" applyProtection="1">
      <alignment vertical="center"/>
      <protection locked="0"/>
    </xf>
    <xf numFmtId="180" fontId="2" fillId="4" borderId="107" xfId="4" applyNumberFormat="1" applyFont="1" applyFill="1" applyBorder="1" applyAlignment="1" applyProtection="1">
      <alignment vertical="center"/>
      <protection locked="0"/>
    </xf>
    <xf numFmtId="177" fontId="2" fillId="4" borderId="105" xfId="4" applyNumberFormat="1" applyFont="1" applyFill="1" applyBorder="1" applyAlignment="1" applyProtection="1">
      <alignment vertical="center"/>
      <protection locked="0"/>
    </xf>
    <xf numFmtId="177" fontId="2" fillId="4" borderId="106" xfId="4" applyNumberFormat="1" applyFont="1" applyFill="1" applyBorder="1" applyAlignment="1" applyProtection="1">
      <alignment vertical="center"/>
      <protection locked="0"/>
    </xf>
    <xf numFmtId="178" fontId="2" fillId="4" borderId="83" xfId="0" applyNumberFormat="1" applyFont="1" applyFill="1" applyBorder="1" applyAlignment="1" applyProtection="1">
      <alignment vertical="center"/>
      <protection locked="0"/>
    </xf>
    <xf numFmtId="38" fontId="2" fillId="0" borderId="35" xfId="4" applyFont="1" applyBorder="1" applyAlignment="1">
      <alignment horizontal="center" vertical="center" wrapText="1"/>
    </xf>
    <xf numFmtId="180" fontId="2" fillId="0" borderId="68" xfId="4" applyNumberFormat="1" applyFont="1" applyBorder="1" applyAlignment="1">
      <alignment horizontal="right" vertical="center" wrapText="1"/>
    </xf>
    <xf numFmtId="180" fontId="2" fillId="0" borderId="27" xfId="4" applyNumberFormat="1" applyFont="1" applyBorder="1" applyAlignment="1">
      <alignment vertical="center"/>
    </xf>
    <xf numFmtId="180" fontId="2" fillId="0" borderId="74" xfId="4" applyNumberFormat="1" applyFont="1" applyBorder="1" applyAlignment="1">
      <alignment vertical="center"/>
    </xf>
    <xf numFmtId="180" fontId="2" fillId="0" borderId="55" xfId="4" applyNumberFormat="1" applyFont="1" applyBorder="1" applyAlignment="1">
      <alignment vertical="center"/>
    </xf>
    <xf numFmtId="178" fontId="2" fillId="0" borderId="68" xfId="4" applyNumberFormat="1" applyFont="1" applyBorder="1" applyAlignment="1">
      <alignment horizontal="right" vertical="center"/>
    </xf>
    <xf numFmtId="178" fontId="2" fillId="0" borderId="70" xfId="4" applyNumberFormat="1" applyFont="1" applyBorder="1" applyAlignment="1">
      <alignment vertical="center"/>
    </xf>
    <xf numFmtId="180" fontId="2" fillId="0" borderId="77" xfId="4" applyNumberFormat="1" applyFont="1" applyBorder="1" applyAlignment="1">
      <alignment vertical="center"/>
    </xf>
    <xf numFmtId="178" fontId="2" fillId="0" borderId="55" xfId="4" applyNumberFormat="1" applyFont="1" applyBorder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74" xfId="4" applyNumberFormat="1" applyFont="1" applyBorder="1" applyAlignment="1">
      <alignment vertical="center"/>
    </xf>
    <xf numFmtId="179" fontId="2" fillId="0" borderId="72" xfId="4" applyNumberFormat="1" applyFont="1" applyBorder="1" applyAlignment="1">
      <alignment horizontal="right" vertical="center"/>
    </xf>
    <xf numFmtId="178" fontId="2" fillId="0" borderId="38" xfId="4" applyNumberFormat="1" applyFont="1" applyBorder="1" applyAlignment="1">
      <alignment vertical="center"/>
    </xf>
    <xf numFmtId="38" fontId="2" fillId="0" borderId="23" xfId="4" applyFont="1" applyBorder="1" applyAlignment="1">
      <alignment horizontal="center" vertical="center" wrapText="1"/>
    </xf>
    <xf numFmtId="180" fontId="2" fillId="0" borderId="69" xfId="4" applyNumberFormat="1" applyFont="1" applyBorder="1" applyAlignment="1">
      <alignment horizontal="right" vertical="center" wrapText="1"/>
    </xf>
    <xf numFmtId="180" fontId="2" fillId="0" borderId="66" xfId="4" applyNumberFormat="1" applyFont="1" applyBorder="1" applyAlignment="1">
      <alignment vertical="center"/>
    </xf>
    <xf numFmtId="180" fontId="2" fillId="0" borderId="75" xfId="4" applyNumberFormat="1" applyFont="1" applyBorder="1" applyAlignment="1">
      <alignment vertical="center"/>
    </xf>
    <xf numFmtId="180" fontId="2" fillId="0" borderId="25" xfId="4" applyNumberFormat="1" applyFont="1" applyBorder="1" applyAlignment="1">
      <alignment vertical="center"/>
    </xf>
    <xf numFmtId="178" fontId="2" fillId="0" borderId="69" xfId="4" applyNumberFormat="1" applyFont="1" applyBorder="1" applyAlignment="1">
      <alignment horizontal="right" vertical="center"/>
    </xf>
    <xf numFmtId="178" fontId="2" fillId="0" borderId="23" xfId="4" applyNumberFormat="1" applyFont="1" applyBorder="1" applyAlignment="1">
      <alignment vertical="center"/>
    </xf>
    <xf numFmtId="180" fontId="2" fillId="0" borderId="78" xfId="4" applyNumberFormat="1" applyFont="1" applyBorder="1" applyAlignment="1">
      <alignment vertical="center"/>
    </xf>
    <xf numFmtId="178" fontId="2" fillId="0" borderId="25" xfId="4" applyNumberFormat="1" applyFont="1" applyBorder="1" applyAlignment="1">
      <alignment vertical="center"/>
    </xf>
    <xf numFmtId="177" fontId="2" fillId="0" borderId="66" xfId="4" applyNumberFormat="1" applyFont="1" applyBorder="1" applyAlignment="1">
      <alignment vertical="center"/>
    </xf>
    <xf numFmtId="177" fontId="2" fillId="0" borderId="75" xfId="4" applyNumberFormat="1" applyFont="1" applyBorder="1" applyAlignment="1">
      <alignment vertical="center"/>
    </xf>
    <xf numFmtId="178" fontId="2" fillId="0" borderId="24" xfId="4" applyNumberFormat="1" applyFont="1" applyBorder="1" applyAlignment="1">
      <alignment horizontal="right" vertical="center"/>
    </xf>
    <xf numFmtId="178" fontId="2" fillId="0" borderId="24" xfId="4" applyNumberFormat="1" applyFont="1" applyBorder="1" applyAlignment="1">
      <alignment vertical="center"/>
    </xf>
    <xf numFmtId="38" fontId="2" fillId="0" borderId="0" xfId="4" applyFont="1" applyAlignment="1">
      <alignment horizontal="left" vertical="center"/>
    </xf>
    <xf numFmtId="178" fontId="2" fillId="0" borderId="0" xfId="0" applyNumberFormat="1" applyFont="1"/>
    <xf numFmtId="178" fontId="2" fillId="0" borderId="0" xfId="0" applyNumberFormat="1" applyFont="1" applyAlignment="1">
      <alignment horizontal="right"/>
    </xf>
    <xf numFmtId="0" fontId="1" fillId="0" borderId="0" xfId="6">
      <alignment vertical="center"/>
    </xf>
    <xf numFmtId="38" fontId="2" fillId="0" borderId="58" xfId="5" applyFont="1" applyBorder="1" applyAlignment="1">
      <alignment horizontal="center" vertical="center"/>
    </xf>
    <xf numFmtId="38" fontId="2" fillId="0" borderId="1" xfId="5" applyFont="1" applyBorder="1" applyAlignment="1">
      <alignment horizontal="center" vertical="center"/>
    </xf>
    <xf numFmtId="38" fontId="7" fillId="0" borderId="2" xfId="5" applyFont="1" applyBorder="1" applyAlignment="1">
      <alignment horizontal="center" vertical="center"/>
    </xf>
    <xf numFmtId="38" fontId="8" fillId="0" borderId="3" xfId="5" applyFont="1" applyBorder="1" applyAlignment="1">
      <alignment horizontal="center" vertical="center"/>
    </xf>
    <xf numFmtId="38" fontId="7" fillId="0" borderId="57" xfId="5" applyFont="1" applyBorder="1" applyAlignment="1">
      <alignment horizontal="center" vertical="center"/>
    </xf>
    <xf numFmtId="38" fontId="2" fillId="0" borderId="2" xfId="5" applyFont="1" applyBorder="1" applyAlignment="1">
      <alignment horizontal="center" vertical="center"/>
    </xf>
    <xf numFmtId="38" fontId="7" fillId="0" borderId="118" xfId="5" applyFont="1" applyBorder="1" applyAlignment="1">
      <alignment horizontal="center" vertical="center"/>
    </xf>
    <xf numFmtId="38" fontId="2" fillId="0" borderId="3" xfId="5" applyFont="1" applyBorder="1" applyAlignment="1">
      <alignment horizontal="center" vertical="center"/>
    </xf>
    <xf numFmtId="38" fontId="2" fillId="0" borderId="4" xfId="5" applyFont="1" applyBorder="1" applyAlignment="1">
      <alignment horizontal="center" vertical="center"/>
    </xf>
    <xf numFmtId="180" fontId="2" fillId="4" borderId="96" xfId="5" applyNumberFormat="1" applyFont="1" applyFill="1" applyBorder="1" applyAlignment="1" applyProtection="1">
      <alignment horizontal="right" vertical="center"/>
      <protection locked="0"/>
    </xf>
    <xf numFmtId="180" fontId="2" fillId="4" borderId="85" xfId="5" applyNumberFormat="1" applyFont="1" applyFill="1" applyBorder="1" applyAlignment="1" applyProtection="1">
      <alignment vertical="center"/>
      <protection locked="0"/>
    </xf>
    <xf numFmtId="180" fontId="2" fillId="4" borderId="93" xfId="5" applyNumberFormat="1" applyFont="1" applyFill="1" applyBorder="1" applyAlignment="1" applyProtection="1">
      <alignment vertical="center"/>
      <protection locked="0"/>
    </xf>
    <xf numFmtId="180" fontId="2" fillId="4" borderId="97" xfId="5" applyNumberFormat="1" applyFont="1" applyFill="1" applyBorder="1" applyAlignment="1" applyProtection="1">
      <alignment vertical="center"/>
      <protection locked="0"/>
    </xf>
    <xf numFmtId="178" fontId="2" fillId="4" borderId="96" xfId="6" applyNumberFormat="1" applyFont="1" applyFill="1" applyBorder="1" applyProtection="1">
      <alignment vertical="center"/>
      <protection locked="0"/>
    </xf>
    <xf numFmtId="178" fontId="2" fillId="4" borderId="19" xfId="6" applyNumberFormat="1" applyFont="1" applyFill="1" applyBorder="1" applyProtection="1">
      <alignment vertical="center"/>
      <protection locked="0"/>
    </xf>
    <xf numFmtId="180" fontId="2" fillId="4" borderId="82" xfId="5" applyNumberFormat="1" applyFont="1" applyFill="1" applyBorder="1" applyAlignment="1" applyProtection="1">
      <alignment vertical="center"/>
      <protection locked="0"/>
    </xf>
    <xf numFmtId="178" fontId="2" fillId="4" borderId="95" xfId="6" applyNumberFormat="1" applyFont="1" applyFill="1" applyBorder="1" applyProtection="1">
      <alignment vertical="center"/>
      <protection locked="0"/>
    </xf>
    <xf numFmtId="177" fontId="2" fillId="4" borderId="85" xfId="5" applyNumberFormat="1" applyFont="1" applyFill="1" applyBorder="1" applyAlignment="1" applyProtection="1">
      <alignment vertical="center"/>
      <protection locked="0"/>
    </xf>
    <xf numFmtId="177" fontId="2" fillId="4" borderId="93" xfId="5" applyNumberFormat="1" applyFont="1" applyFill="1" applyBorder="1" applyAlignment="1" applyProtection="1">
      <alignment vertical="center"/>
      <protection locked="0"/>
    </xf>
    <xf numFmtId="178" fontId="2" fillId="0" borderId="4" xfId="6" applyNumberFormat="1" applyFont="1" applyBorder="1">
      <alignment vertical="center"/>
    </xf>
    <xf numFmtId="38" fontId="2" fillId="0" borderId="19" xfId="5" applyFont="1" applyBorder="1" applyAlignment="1">
      <alignment horizontal="center" vertical="center"/>
    </xf>
    <xf numFmtId="178" fontId="2" fillId="0" borderId="19" xfId="5" applyNumberFormat="1" applyFont="1" applyBorder="1" applyAlignment="1">
      <alignment vertical="center"/>
    </xf>
    <xf numFmtId="177" fontId="0" fillId="4" borderId="93" xfId="5" applyNumberFormat="1" applyFont="1" applyFill="1" applyBorder="1" applyAlignment="1" applyProtection="1">
      <alignment vertical="center"/>
      <protection locked="0"/>
    </xf>
    <xf numFmtId="38" fontId="2" fillId="0" borderId="20" xfId="5" applyFont="1" applyBorder="1" applyAlignment="1">
      <alignment horizontal="center" vertical="center"/>
    </xf>
    <xf numFmtId="180" fontId="2" fillId="4" borderId="98" xfId="5" applyNumberFormat="1" applyFont="1" applyFill="1" applyBorder="1" applyAlignment="1" applyProtection="1">
      <alignment horizontal="right" vertical="center"/>
      <protection locked="0"/>
    </xf>
    <xf numFmtId="180" fontId="2" fillId="4" borderId="99" xfId="5" applyNumberFormat="1" applyFont="1" applyFill="1" applyBorder="1" applyAlignment="1" applyProtection="1">
      <alignment vertical="center"/>
      <protection locked="0"/>
    </xf>
    <xf numFmtId="180" fontId="2" fillId="4" borderId="100" xfId="5" applyNumberFormat="1" applyFont="1" applyFill="1" applyBorder="1" applyAlignment="1" applyProtection="1">
      <alignment vertical="center"/>
      <protection locked="0"/>
    </xf>
    <xf numFmtId="180" fontId="2" fillId="4" borderId="101" xfId="5" applyNumberFormat="1" applyFont="1" applyFill="1" applyBorder="1" applyAlignment="1" applyProtection="1">
      <alignment vertical="center"/>
      <protection locked="0"/>
    </xf>
    <xf numFmtId="178" fontId="2" fillId="4" borderId="98" xfId="6" applyNumberFormat="1" applyFont="1" applyFill="1" applyBorder="1" applyProtection="1">
      <alignment vertical="center"/>
      <protection locked="0"/>
    </xf>
    <xf numFmtId="178" fontId="2" fillId="4" borderId="102" xfId="6" applyNumberFormat="1" applyFont="1" applyFill="1" applyBorder="1" applyProtection="1">
      <alignment vertical="center"/>
      <protection locked="0"/>
    </xf>
    <xf numFmtId="180" fontId="2" fillId="4" borderId="103" xfId="5" applyNumberFormat="1" applyFont="1" applyFill="1" applyBorder="1" applyAlignment="1" applyProtection="1">
      <alignment vertical="center"/>
      <protection locked="0"/>
    </xf>
    <xf numFmtId="178" fontId="2" fillId="4" borderId="54" xfId="6" applyNumberFormat="1" applyFont="1" applyFill="1" applyBorder="1" applyProtection="1">
      <alignment vertical="center"/>
      <protection locked="0"/>
    </xf>
    <xf numFmtId="177" fontId="2" fillId="4" borderId="99" xfId="5" applyNumberFormat="1" applyFont="1" applyFill="1" applyBorder="1" applyAlignment="1" applyProtection="1">
      <alignment vertical="center"/>
      <protection locked="0"/>
    </xf>
    <xf numFmtId="177" fontId="2" fillId="4" borderId="100" xfId="5" applyNumberFormat="1" applyFont="1" applyFill="1" applyBorder="1" applyAlignment="1" applyProtection="1">
      <alignment vertical="center"/>
      <protection locked="0"/>
    </xf>
    <xf numFmtId="178" fontId="2" fillId="0" borderId="56" xfId="5" applyNumberFormat="1" applyFont="1" applyBorder="1" applyAlignment="1">
      <alignment vertical="center"/>
    </xf>
    <xf numFmtId="38" fontId="2" fillId="0" borderId="21" xfId="5" applyFont="1" applyBorder="1" applyAlignment="1">
      <alignment horizontal="center" vertical="center" wrapText="1"/>
    </xf>
    <xf numFmtId="180" fontId="2" fillId="0" borderId="67" xfId="5" applyNumberFormat="1" applyFont="1" applyBorder="1" applyAlignment="1">
      <alignment horizontal="right" vertical="center" wrapText="1"/>
    </xf>
    <xf numFmtId="180" fontId="2" fillId="0" borderId="28" xfId="5" applyNumberFormat="1" applyFont="1" applyBorder="1" applyAlignment="1">
      <alignment vertical="center"/>
    </xf>
    <xf numFmtId="180" fontId="2" fillId="0" borderId="73" xfId="5" applyNumberFormat="1" applyFont="1" applyBorder="1" applyAlignment="1">
      <alignment vertical="center"/>
    </xf>
    <xf numFmtId="180" fontId="2" fillId="0" borderId="22" xfId="5" applyNumberFormat="1" applyFont="1" applyBorder="1" applyAlignment="1">
      <alignment vertical="center"/>
    </xf>
    <xf numFmtId="178" fontId="2" fillId="0" borderId="67" xfId="5" applyNumberFormat="1" applyFont="1" applyBorder="1" applyAlignment="1">
      <alignment horizontal="right" vertical="center"/>
    </xf>
    <xf numFmtId="178" fontId="2" fillId="0" borderId="21" xfId="5" applyNumberFormat="1" applyFont="1" applyBorder="1" applyAlignment="1">
      <alignment vertical="center"/>
    </xf>
    <xf numFmtId="180" fontId="2" fillId="0" borderId="76" xfId="5" applyNumberFormat="1" applyFont="1" applyBorder="1" applyAlignment="1">
      <alignment vertical="center"/>
    </xf>
    <xf numFmtId="178" fontId="2" fillId="0" borderId="22" xfId="5" applyNumberFormat="1" applyFont="1" applyBorder="1" applyAlignment="1">
      <alignment vertical="center"/>
    </xf>
    <xf numFmtId="177" fontId="2" fillId="0" borderId="67" xfId="5" applyNumberFormat="1" applyFont="1" applyBorder="1" applyAlignment="1">
      <alignment horizontal="right" vertical="center" wrapText="1"/>
    </xf>
    <xf numFmtId="177" fontId="2" fillId="0" borderId="73" xfId="5" applyNumberFormat="1" applyFont="1" applyBorder="1" applyAlignment="1">
      <alignment vertical="center"/>
    </xf>
    <xf numFmtId="178" fontId="2" fillId="0" borderId="71" xfId="5" applyNumberFormat="1" applyFont="1" applyBorder="1" applyAlignment="1">
      <alignment horizontal="right" vertical="center"/>
    </xf>
    <xf numFmtId="178" fontId="2" fillId="0" borderId="54" xfId="5" applyNumberFormat="1" applyFont="1" applyBorder="1" applyAlignment="1">
      <alignment vertical="center"/>
    </xf>
    <xf numFmtId="178" fontId="2" fillId="0" borderId="40" xfId="5" applyNumberFormat="1" applyFont="1" applyFill="1" applyBorder="1" applyAlignment="1">
      <alignment vertical="center"/>
    </xf>
    <xf numFmtId="178" fontId="2" fillId="0" borderId="95" xfId="5" applyNumberFormat="1" applyFont="1" applyFill="1" applyBorder="1" applyAlignment="1">
      <alignment vertical="center"/>
    </xf>
    <xf numFmtId="178" fontId="1" fillId="4" borderId="95" xfId="6" applyNumberFormat="1" applyFill="1" applyBorder="1" applyProtection="1">
      <alignment vertical="center"/>
      <protection locked="0"/>
    </xf>
    <xf numFmtId="180" fontId="0" fillId="4" borderId="85" xfId="5" applyNumberFormat="1" applyFont="1" applyFill="1" applyBorder="1" applyAlignment="1" applyProtection="1">
      <alignment vertical="center"/>
      <protection locked="0"/>
    </xf>
    <xf numFmtId="38" fontId="2" fillId="0" borderId="59" xfId="5" applyFont="1" applyBorder="1" applyAlignment="1">
      <alignment horizontal="center" vertical="center"/>
    </xf>
    <xf numFmtId="180" fontId="2" fillId="4" borderId="104" xfId="5" applyNumberFormat="1" applyFont="1" applyFill="1" applyBorder="1" applyAlignment="1" applyProtection="1">
      <alignment horizontal="right" vertical="center"/>
      <protection locked="0"/>
    </xf>
    <xf numFmtId="180" fontId="2" fillId="4" borderId="105" xfId="5" applyNumberFormat="1" applyFont="1" applyFill="1" applyBorder="1" applyAlignment="1" applyProtection="1">
      <alignment vertical="center"/>
      <protection locked="0"/>
    </xf>
    <xf numFmtId="180" fontId="2" fillId="4" borderId="106" xfId="5" applyNumberFormat="1" applyFont="1" applyFill="1" applyBorder="1" applyAlignment="1" applyProtection="1">
      <alignment vertical="center"/>
      <protection locked="0"/>
    </xf>
    <xf numFmtId="180" fontId="2" fillId="4" borderId="107" xfId="5" applyNumberFormat="1" applyFont="1" applyFill="1" applyBorder="1" applyAlignment="1" applyProtection="1">
      <alignment vertical="center"/>
      <protection locked="0"/>
    </xf>
    <xf numFmtId="177" fontId="2" fillId="4" borderId="105" xfId="5" applyNumberFormat="1" applyFont="1" applyFill="1" applyBorder="1" applyAlignment="1" applyProtection="1">
      <alignment vertical="center"/>
      <protection locked="0"/>
    </xf>
    <xf numFmtId="177" fontId="2" fillId="4" borderId="106" xfId="5" applyNumberFormat="1" applyFont="1" applyFill="1" applyBorder="1" applyAlignment="1" applyProtection="1">
      <alignment vertical="center"/>
      <protection locked="0"/>
    </xf>
    <xf numFmtId="178" fontId="2" fillId="4" borderId="83" xfId="6" applyNumberFormat="1" applyFont="1" applyFill="1" applyBorder="1" applyProtection="1">
      <alignment vertical="center"/>
      <protection locked="0"/>
    </xf>
    <xf numFmtId="38" fontId="2" fillId="0" borderId="35" xfId="5" applyFont="1" applyBorder="1" applyAlignment="1">
      <alignment horizontal="center" vertical="center" wrapText="1"/>
    </xf>
    <xf numFmtId="180" fontId="2" fillId="0" borderId="68" xfId="5" applyNumberFormat="1" applyFont="1" applyBorder="1" applyAlignment="1">
      <alignment horizontal="right" vertical="center" wrapText="1"/>
    </xf>
    <xf numFmtId="180" fontId="2" fillId="0" borderId="27" xfId="5" applyNumberFormat="1" applyFont="1" applyBorder="1" applyAlignment="1">
      <alignment vertical="center"/>
    </xf>
    <xf numFmtId="180" fontId="2" fillId="0" borderId="74" xfId="5" applyNumberFormat="1" applyFont="1" applyBorder="1" applyAlignment="1">
      <alignment vertical="center"/>
    </xf>
    <xf numFmtId="180" fontId="2" fillId="0" borderId="55" xfId="5" applyNumberFormat="1" applyFont="1" applyBorder="1" applyAlignment="1">
      <alignment vertical="center"/>
    </xf>
    <xf numFmtId="178" fontId="2" fillId="0" borderId="68" xfId="5" applyNumberFormat="1" applyFont="1" applyBorder="1" applyAlignment="1">
      <alignment horizontal="right" vertical="center"/>
    </xf>
    <xf numFmtId="178" fontId="2" fillId="0" borderId="70" xfId="5" applyNumberFormat="1" applyFont="1" applyBorder="1" applyAlignment="1">
      <alignment vertical="center"/>
    </xf>
    <xf numFmtId="180" fontId="2" fillId="0" borderId="77" xfId="5" applyNumberFormat="1" applyFont="1" applyBorder="1" applyAlignment="1">
      <alignment vertical="center"/>
    </xf>
    <xf numFmtId="178" fontId="2" fillId="0" borderId="55" xfId="5" applyNumberFormat="1" applyFont="1" applyBorder="1" applyAlignment="1">
      <alignment vertical="center"/>
    </xf>
    <xf numFmtId="177" fontId="2" fillId="0" borderId="68" xfId="5" applyNumberFormat="1" applyFont="1" applyBorder="1" applyAlignment="1">
      <alignment vertical="center"/>
    </xf>
    <xf numFmtId="177" fontId="2" fillId="0" borderId="74" xfId="5" applyNumberFormat="1" applyFont="1" applyBorder="1" applyAlignment="1">
      <alignment vertical="center"/>
    </xf>
    <xf numFmtId="179" fontId="2" fillId="0" borderId="72" xfId="5" applyNumberFormat="1" applyFont="1" applyBorder="1" applyAlignment="1">
      <alignment horizontal="right" vertical="center"/>
    </xf>
    <xf numFmtId="178" fontId="2" fillId="0" borderId="38" xfId="5" applyNumberFormat="1" applyFont="1" applyBorder="1" applyAlignment="1">
      <alignment vertical="center"/>
    </xf>
    <xf numFmtId="38" fontId="2" fillId="0" borderId="23" xfId="5" applyFont="1" applyBorder="1" applyAlignment="1">
      <alignment horizontal="center" vertical="center" wrapText="1"/>
    </xf>
    <xf numFmtId="180" fontId="2" fillId="0" borderId="69" xfId="5" applyNumberFormat="1" applyFont="1" applyBorder="1" applyAlignment="1">
      <alignment horizontal="right" vertical="center" wrapText="1"/>
    </xf>
    <xf numFmtId="180" fontId="2" fillId="0" borderId="66" xfId="5" applyNumberFormat="1" applyFont="1" applyBorder="1" applyAlignment="1">
      <alignment vertical="center"/>
    </xf>
    <xf numFmtId="180" fontId="2" fillId="0" borderId="75" xfId="5" applyNumberFormat="1" applyFont="1" applyBorder="1" applyAlignment="1">
      <alignment vertical="center"/>
    </xf>
    <xf numFmtId="180" fontId="2" fillId="0" borderId="25" xfId="5" applyNumberFormat="1" applyFont="1" applyBorder="1" applyAlignment="1">
      <alignment vertical="center"/>
    </xf>
    <xf numFmtId="178" fontId="2" fillId="0" borderId="69" xfId="5" applyNumberFormat="1" applyFont="1" applyBorder="1" applyAlignment="1">
      <alignment horizontal="right" vertical="center"/>
    </xf>
    <xf numFmtId="178" fontId="2" fillId="0" borderId="23" xfId="5" applyNumberFormat="1" applyFont="1" applyBorder="1" applyAlignment="1">
      <alignment vertical="center"/>
    </xf>
    <xf numFmtId="180" fontId="2" fillId="0" borderId="78" xfId="5" applyNumberFormat="1" applyFont="1" applyBorder="1" applyAlignment="1">
      <alignment vertical="center"/>
    </xf>
    <xf numFmtId="178" fontId="2" fillId="0" borderId="25" xfId="5" applyNumberFormat="1" applyFont="1" applyBorder="1" applyAlignment="1">
      <alignment vertical="center"/>
    </xf>
    <xf numFmtId="177" fontId="2" fillId="0" borderId="66" xfId="5" applyNumberFormat="1" applyFont="1" applyBorder="1" applyAlignment="1">
      <alignment vertical="center"/>
    </xf>
    <xf numFmtId="177" fontId="2" fillId="0" borderId="75" xfId="5" applyNumberFormat="1" applyFont="1" applyBorder="1" applyAlignment="1">
      <alignment vertical="center"/>
    </xf>
    <xf numFmtId="178" fontId="2" fillId="0" borderId="24" xfId="5" applyNumberFormat="1" applyFont="1" applyBorder="1" applyAlignment="1">
      <alignment horizontal="right" vertical="center"/>
    </xf>
    <xf numFmtId="178" fontId="2" fillId="0" borderId="24" xfId="5" applyNumberFormat="1" applyFont="1" applyBorder="1" applyAlignment="1">
      <alignment vertical="center"/>
    </xf>
    <xf numFmtId="181" fontId="2" fillId="0" borderId="4" xfId="0" applyNumberFormat="1" applyFont="1" applyBorder="1" applyAlignment="1">
      <alignment vertical="center"/>
    </xf>
    <xf numFmtId="181" fontId="2" fillId="0" borderId="19" xfId="0" applyNumberFormat="1" applyFont="1" applyBorder="1" applyAlignment="1">
      <alignment vertical="center"/>
    </xf>
    <xf numFmtId="181" fontId="2" fillId="0" borderId="108" xfId="0" applyNumberFormat="1" applyFont="1" applyBorder="1" applyAlignment="1">
      <alignment vertical="center"/>
    </xf>
    <xf numFmtId="181" fontId="2" fillId="0" borderId="70" xfId="0" applyNumberFormat="1" applyFont="1" applyBorder="1" applyAlignment="1">
      <alignment vertical="center"/>
    </xf>
    <xf numFmtId="181" fontId="2" fillId="0" borderId="109" xfId="0" applyNumberFormat="1" applyFont="1" applyBorder="1" applyAlignment="1">
      <alignment vertical="center"/>
    </xf>
    <xf numFmtId="181" fontId="2" fillId="0" borderId="24" xfId="4" applyNumberFormat="1" applyFont="1" applyBorder="1" applyAlignment="1">
      <alignment vertical="center"/>
    </xf>
    <xf numFmtId="0" fontId="23" fillId="0" borderId="132" xfId="0" applyFont="1" applyBorder="1" applyAlignment="1">
      <alignment horizontal="left" vertical="center"/>
    </xf>
    <xf numFmtId="0" fontId="2" fillId="0" borderId="58" xfId="6" applyFont="1" applyBorder="1" applyAlignment="1">
      <alignment horizontal="center" vertical="center"/>
    </xf>
    <xf numFmtId="0" fontId="2" fillId="0" borderId="70" xfId="6" applyFont="1" applyBorder="1" applyAlignment="1">
      <alignment horizontal="center" vertical="center"/>
    </xf>
    <xf numFmtId="0" fontId="2" fillId="0" borderId="112" xfId="6" applyFont="1" applyBorder="1" applyAlignment="1">
      <alignment horizontal="center" vertical="center"/>
    </xf>
    <xf numFmtId="38" fontId="2" fillId="0" borderId="16" xfId="5" applyFont="1" applyBorder="1" applyAlignment="1">
      <alignment horizontal="center" vertical="center"/>
    </xf>
    <xf numFmtId="38" fontId="2" fillId="0" borderId="110" xfId="5" applyFont="1" applyBorder="1" applyAlignment="1">
      <alignment horizontal="center" vertical="center"/>
    </xf>
    <xf numFmtId="38" fontId="2" fillId="0" borderId="111" xfId="5" applyFont="1" applyBorder="1" applyAlignment="1">
      <alignment horizontal="center" vertical="center"/>
    </xf>
    <xf numFmtId="178" fontId="2" fillId="0" borderId="89" xfId="5" applyNumberFormat="1" applyFont="1" applyBorder="1" applyAlignment="1">
      <alignment horizontal="center" vertical="center"/>
    </xf>
    <xf numFmtId="178" fontId="2" fillId="0" borderId="1" xfId="5" applyNumberFormat="1" applyFont="1" applyBorder="1" applyAlignment="1">
      <alignment horizontal="center" vertical="center"/>
    </xf>
    <xf numFmtId="178" fontId="15" fillId="0" borderId="58" xfId="5" applyNumberFormat="1" applyFont="1" applyBorder="1" applyAlignment="1">
      <alignment horizontal="center" vertical="center" wrapText="1"/>
    </xf>
    <xf numFmtId="178" fontId="15" fillId="0" borderId="112" xfId="5" applyNumberFormat="1" applyFont="1" applyBorder="1" applyAlignment="1">
      <alignment horizontal="center" vertical="center" wrapText="1"/>
    </xf>
    <xf numFmtId="38" fontId="2" fillId="0" borderId="84" xfId="5" applyFont="1" applyBorder="1" applyAlignment="1">
      <alignment horizontal="center" vertical="center"/>
    </xf>
    <xf numFmtId="178" fontId="2" fillId="0" borderId="111" xfId="5" applyNumberFormat="1" applyFont="1" applyBorder="1" applyAlignment="1">
      <alignment horizontal="center" vertical="center"/>
    </xf>
    <xf numFmtId="178" fontId="2" fillId="0" borderId="113" xfId="5" applyNumberFormat="1" applyFont="1" applyBorder="1" applyAlignment="1">
      <alignment horizontal="center" vertical="center"/>
    </xf>
    <xf numFmtId="38" fontId="2" fillId="0" borderId="29" xfId="5" applyFont="1" applyBorder="1" applyAlignment="1">
      <alignment horizontal="center" vertical="center"/>
    </xf>
    <xf numFmtId="38" fontId="2" fillId="0" borderId="115" xfId="5" applyFont="1" applyBorder="1" applyAlignment="1">
      <alignment horizontal="center" vertical="center"/>
    </xf>
    <xf numFmtId="178" fontId="2" fillId="0" borderId="81" xfId="5" applyNumberFormat="1" applyFont="1" applyBorder="1" applyAlignment="1">
      <alignment horizontal="center" vertical="center"/>
    </xf>
    <xf numFmtId="178" fontId="2" fillId="0" borderId="114" xfId="5" applyNumberFormat="1" applyFont="1" applyBorder="1" applyAlignment="1">
      <alignment horizontal="center" vertical="center"/>
    </xf>
    <xf numFmtId="178" fontId="2" fillId="0" borderId="36" xfId="5" applyNumberFormat="1" applyFont="1" applyBorder="1" applyAlignment="1">
      <alignment horizontal="center" vertical="center"/>
    </xf>
    <xf numFmtId="178" fontId="2" fillId="0" borderId="38" xfId="5" applyNumberFormat="1" applyFont="1" applyBorder="1" applyAlignment="1">
      <alignment horizontal="center" vertical="center"/>
    </xf>
    <xf numFmtId="178" fontId="2" fillId="0" borderId="91" xfId="5" applyNumberFormat="1" applyFont="1" applyBorder="1" applyAlignment="1">
      <alignment horizontal="center" vertical="center"/>
    </xf>
    <xf numFmtId="38" fontId="2" fillId="0" borderId="58" xfId="5" applyFont="1" applyBorder="1" applyAlignment="1">
      <alignment horizontal="center" vertical="center"/>
    </xf>
    <xf numFmtId="38" fontId="2" fillId="0" borderId="70" xfId="5" applyFont="1" applyBorder="1" applyAlignment="1">
      <alignment horizontal="center" vertical="center"/>
    </xf>
    <xf numFmtId="38" fontId="2" fillId="0" borderId="112" xfId="5" applyFont="1" applyBorder="1" applyAlignment="1">
      <alignment horizontal="center" vertical="center"/>
    </xf>
    <xf numFmtId="38" fontId="7" fillId="0" borderId="58" xfId="5" applyFont="1" applyBorder="1" applyAlignment="1">
      <alignment horizontal="center" vertical="center" wrapText="1"/>
    </xf>
    <xf numFmtId="38" fontId="7" fillId="0" borderId="70" xfId="5" applyFont="1" applyBorder="1" applyAlignment="1">
      <alignment horizontal="center" vertical="center" wrapText="1"/>
    </xf>
    <xf numFmtId="38" fontId="2" fillId="0" borderId="81" xfId="5" applyFont="1" applyBorder="1" applyAlignment="1">
      <alignment horizontal="center" vertical="center"/>
    </xf>
    <xf numFmtId="38" fontId="2" fillId="0" borderId="90" xfId="5" applyFont="1" applyBorder="1" applyAlignment="1">
      <alignment horizontal="center" vertical="center"/>
    </xf>
    <xf numFmtId="38" fontId="2" fillId="0" borderId="88" xfId="5" applyFont="1" applyBorder="1" applyAlignment="1">
      <alignment horizontal="center" vertical="center"/>
    </xf>
    <xf numFmtId="38" fontId="2" fillId="0" borderId="37" xfId="5" applyFont="1" applyBorder="1" applyAlignment="1">
      <alignment horizontal="center" vertical="center"/>
    </xf>
    <xf numFmtId="38" fontId="11" fillId="0" borderId="58" xfId="1" applyFont="1" applyBorder="1" applyAlignment="1">
      <alignment horizontal="center" vertical="center"/>
    </xf>
    <xf numFmtId="38" fontId="11" fillId="0" borderId="70" xfId="1" applyFont="1" applyBorder="1" applyAlignment="1">
      <alignment horizontal="center" vertical="center"/>
    </xf>
    <xf numFmtId="38" fontId="11" fillId="0" borderId="112" xfId="1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38" fontId="11" fillId="0" borderId="110" xfId="1" applyFont="1" applyBorder="1" applyAlignment="1">
      <alignment horizontal="center" vertical="center"/>
    </xf>
    <xf numFmtId="38" fontId="11" fillId="0" borderId="81" xfId="1" applyFont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38" fontId="9" fillId="0" borderId="115" xfId="1" applyFont="1" applyBorder="1" applyAlignment="1">
      <alignment horizontal="center" vertical="center"/>
    </xf>
    <xf numFmtId="38" fontId="11" fillId="0" borderId="84" xfId="1" applyFont="1" applyBorder="1" applyAlignment="1">
      <alignment horizontal="center" vertical="center"/>
    </xf>
    <xf numFmtId="38" fontId="11" fillId="0" borderId="111" xfId="1" applyFont="1" applyBorder="1" applyAlignment="1">
      <alignment horizontal="center" vertical="center"/>
    </xf>
    <xf numFmtId="38" fontId="7" fillId="0" borderId="58" xfId="1" applyFont="1" applyBorder="1" applyAlignment="1">
      <alignment horizontal="center" vertical="center" wrapText="1"/>
    </xf>
    <xf numFmtId="38" fontId="7" fillId="0" borderId="70" xfId="1" applyFont="1" applyBorder="1" applyAlignment="1">
      <alignment horizontal="center" vertical="center" wrapText="1"/>
    </xf>
    <xf numFmtId="178" fontId="11" fillId="0" borderId="36" xfId="1" applyNumberFormat="1" applyFont="1" applyBorder="1" applyAlignment="1">
      <alignment horizontal="center" vertical="center"/>
    </xf>
    <xf numFmtId="178" fontId="9" fillId="0" borderId="38" xfId="1" applyNumberFormat="1" applyFont="1" applyBorder="1" applyAlignment="1">
      <alignment horizontal="center" vertical="center"/>
    </xf>
    <xf numFmtId="178" fontId="9" fillId="0" borderId="91" xfId="1" applyNumberFormat="1" applyFont="1" applyBorder="1" applyAlignment="1">
      <alignment horizontal="center" vertical="center"/>
    </xf>
    <xf numFmtId="178" fontId="11" fillId="0" borderId="89" xfId="1" applyNumberFormat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178" fontId="15" fillId="0" borderId="58" xfId="1" applyNumberFormat="1" applyFont="1" applyBorder="1" applyAlignment="1">
      <alignment horizontal="center" vertical="center" wrapText="1"/>
    </xf>
    <xf numFmtId="178" fontId="15" fillId="0" borderId="112" xfId="1" applyNumberFormat="1" applyFont="1" applyBorder="1" applyAlignment="1">
      <alignment horizontal="center" vertical="center" wrapText="1"/>
    </xf>
    <xf numFmtId="38" fontId="9" fillId="0" borderId="84" xfId="1" applyFont="1" applyBorder="1" applyAlignment="1">
      <alignment horizontal="center" vertical="center"/>
    </xf>
    <xf numFmtId="38" fontId="9" fillId="0" borderId="110" xfId="1" applyFont="1" applyBorder="1" applyAlignment="1">
      <alignment horizontal="center" vertical="center"/>
    </xf>
    <xf numFmtId="178" fontId="9" fillId="0" borderId="111" xfId="1" applyNumberFormat="1" applyFont="1" applyBorder="1" applyAlignment="1">
      <alignment horizontal="center" vertical="center"/>
    </xf>
    <xf numFmtId="178" fontId="9" fillId="0" borderId="113" xfId="1" applyNumberFormat="1" applyFont="1" applyBorder="1" applyAlignment="1">
      <alignment horizontal="center" vertical="center"/>
    </xf>
    <xf numFmtId="178" fontId="9" fillId="0" borderId="81" xfId="1" applyNumberFormat="1" applyFont="1" applyBorder="1" applyAlignment="1">
      <alignment horizontal="center" vertical="center"/>
    </xf>
    <xf numFmtId="178" fontId="9" fillId="0" borderId="114" xfId="1" applyNumberFormat="1" applyFont="1" applyBorder="1" applyAlignment="1">
      <alignment horizontal="center" vertical="center"/>
    </xf>
    <xf numFmtId="38" fontId="11" fillId="0" borderId="90" xfId="1" applyFont="1" applyBorder="1" applyAlignment="1">
      <alignment horizontal="center" vertical="center"/>
    </xf>
    <xf numFmtId="38" fontId="11" fillId="0" borderId="88" xfId="1" applyFont="1" applyBorder="1" applyAlignment="1">
      <alignment horizontal="center" vertical="center"/>
    </xf>
    <xf numFmtId="38" fontId="11" fillId="0" borderId="37" xfId="1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178" fontId="2" fillId="0" borderId="36" xfId="4" applyNumberFormat="1" applyFont="1" applyBorder="1" applyAlignment="1">
      <alignment horizontal="center" vertical="center"/>
    </xf>
    <xf numFmtId="178" fontId="2" fillId="0" borderId="38" xfId="4" applyNumberFormat="1" applyFont="1" applyBorder="1" applyAlignment="1">
      <alignment horizontal="center" vertical="center"/>
    </xf>
    <xf numFmtId="178" fontId="2" fillId="0" borderId="91" xfId="4" applyNumberFormat="1" applyFont="1" applyBorder="1" applyAlignment="1">
      <alignment horizontal="center" vertical="center"/>
    </xf>
    <xf numFmtId="38" fontId="2" fillId="0" borderId="58" xfId="4" applyFont="1" applyBorder="1" applyAlignment="1">
      <alignment horizontal="center" vertical="center"/>
    </xf>
    <xf numFmtId="38" fontId="2" fillId="0" borderId="70" xfId="4" applyFont="1" applyBorder="1" applyAlignment="1">
      <alignment horizontal="center" vertical="center"/>
    </xf>
    <xf numFmtId="38" fontId="2" fillId="0" borderId="112" xfId="4" applyFont="1" applyBorder="1" applyAlignment="1">
      <alignment horizontal="center" vertical="center"/>
    </xf>
    <xf numFmtId="38" fontId="7" fillId="0" borderId="58" xfId="4" applyFont="1" applyBorder="1" applyAlignment="1">
      <alignment horizontal="center" vertical="center" wrapText="1"/>
    </xf>
    <xf numFmtId="38" fontId="7" fillId="0" borderId="70" xfId="4" applyFont="1" applyBorder="1" applyAlignment="1">
      <alignment horizontal="center" vertical="center" wrapText="1"/>
    </xf>
    <xf numFmtId="38" fontId="2" fillId="0" borderId="16" xfId="4" applyFont="1" applyBorder="1" applyAlignment="1">
      <alignment horizontal="center" vertical="center"/>
    </xf>
    <xf numFmtId="38" fontId="2" fillId="0" borderId="110" xfId="4" applyFont="1" applyBorder="1" applyAlignment="1">
      <alignment horizontal="center" vertical="center"/>
    </xf>
    <xf numFmtId="38" fontId="2" fillId="0" borderId="81" xfId="4" applyFont="1" applyBorder="1" applyAlignment="1">
      <alignment horizontal="center" vertical="center"/>
    </xf>
    <xf numFmtId="38" fontId="2" fillId="0" borderId="84" xfId="4" applyFont="1" applyBorder="1" applyAlignment="1">
      <alignment horizontal="center" vertical="center"/>
    </xf>
    <xf numFmtId="38" fontId="2" fillId="0" borderId="111" xfId="4" applyFont="1" applyBorder="1" applyAlignment="1">
      <alignment horizontal="center" vertical="center"/>
    </xf>
    <xf numFmtId="38" fontId="2" fillId="0" borderId="90" xfId="4" applyFont="1" applyBorder="1" applyAlignment="1">
      <alignment horizontal="center" vertical="center"/>
    </xf>
    <xf numFmtId="38" fontId="2" fillId="0" borderId="88" xfId="4" applyFont="1" applyBorder="1" applyAlignment="1">
      <alignment horizontal="center" vertical="center"/>
    </xf>
    <xf numFmtId="38" fontId="2" fillId="0" borderId="37" xfId="4" applyFont="1" applyBorder="1" applyAlignment="1">
      <alignment horizontal="center" vertical="center"/>
    </xf>
    <xf numFmtId="178" fontId="2" fillId="0" borderId="89" xfId="4" applyNumberFormat="1" applyFont="1" applyBorder="1" applyAlignment="1">
      <alignment horizontal="center" vertical="center"/>
    </xf>
    <xf numFmtId="178" fontId="2" fillId="0" borderId="1" xfId="4" applyNumberFormat="1" applyFont="1" applyBorder="1" applyAlignment="1">
      <alignment horizontal="center" vertical="center"/>
    </xf>
    <xf numFmtId="178" fontId="15" fillId="0" borderId="58" xfId="4" applyNumberFormat="1" applyFont="1" applyBorder="1" applyAlignment="1">
      <alignment horizontal="center" vertical="center" wrapText="1"/>
    </xf>
    <xf numFmtId="178" fontId="15" fillId="0" borderId="112" xfId="4" applyNumberFormat="1" applyFont="1" applyBorder="1" applyAlignment="1">
      <alignment horizontal="center" vertical="center" wrapText="1"/>
    </xf>
    <xf numFmtId="178" fontId="2" fillId="0" borderId="111" xfId="4" applyNumberFormat="1" applyFont="1" applyBorder="1" applyAlignment="1">
      <alignment horizontal="center" vertical="center"/>
    </xf>
    <xf numFmtId="178" fontId="2" fillId="0" borderId="113" xfId="4" applyNumberFormat="1" applyFont="1" applyBorder="1" applyAlignment="1">
      <alignment horizontal="center" vertical="center"/>
    </xf>
    <xf numFmtId="38" fontId="2" fillId="0" borderId="29" xfId="4" applyFont="1" applyBorder="1" applyAlignment="1">
      <alignment horizontal="center" vertical="center"/>
    </xf>
    <xf numFmtId="38" fontId="2" fillId="0" borderId="115" xfId="4" applyFont="1" applyBorder="1" applyAlignment="1">
      <alignment horizontal="center" vertical="center"/>
    </xf>
    <xf numFmtId="178" fontId="2" fillId="0" borderId="81" xfId="4" applyNumberFormat="1" applyFont="1" applyBorder="1" applyAlignment="1">
      <alignment horizontal="center" vertical="center"/>
    </xf>
    <xf numFmtId="178" fontId="2" fillId="0" borderId="114" xfId="4" applyNumberFormat="1" applyFont="1" applyBorder="1" applyAlignment="1">
      <alignment horizontal="center" vertical="center"/>
    </xf>
    <xf numFmtId="0" fontId="6" fillId="0" borderId="87" xfId="2" applyFont="1" applyBorder="1" applyAlignment="1">
      <alignment horizontal="center" vertical="center"/>
    </xf>
    <xf numFmtId="176" fontId="21" fillId="0" borderId="87" xfId="2" applyNumberFormat="1" applyFont="1" applyBorder="1" applyAlignment="1">
      <alignment horizontal="center" vertical="center"/>
    </xf>
    <xf numFmtId="0" fontId="21" fillId="0" borderId="87" xfId="2" applyFont="1" applyBorder="1" applyAlignment="1">
      <alignment horizontal="center" vertical="center"/>
    </xf>
    <xf numFmtId="0" fontId="22" fillId="0" borderId="90" xfId="2" applyFont="1" applyBorder="1" applyAlignment="1">
      <alignment horizontal="center" vertical="center" wrapText="1"/>
    </xf>
    <xf numFmtId="0" fontId="22" fillId="0" borderId="88" xfId="2" applyFont="1" applyBorder="1" applyAlignment="1">
      <alignment horizontal="center" vertical="center" wrapText="1"/>
    </xf>
    <xf numFmtId="0" fontId="22" fillId="0" borderId="37" xfId="2" applyFont="1" applyBorder="1" applyAlignment="1">
      <alignment horizontal="center" vertical="center" wrapText="1"/>
    </xf>
    <xf numFmtId="0" fontId="19" fillId="0" borderId="88" xfId="2" applyBorder="1" applyAlignment="1">
      <alignment horizontal="center" vertical="center"/>
    </xf>
    <xf numFmtId="0" fontId="19" fillId="0" borderId="90" xfId="2" applyBorder="1" applyAlignment="1">
      <alignment horizontal="center" vertical="center"/>
    </xf>
    <xf numFmtId="0" fontId="19" fillId="0" borderId="37" xfId="2" applyBorder="1" applyAlignment="1">
      <alignment horizontal="center" vertical="center"/>
    </xf>
    <xf numFmtId="0" fontId="19" fillId="0" borderId="86" xfId="2" applyBorder="1" applyAlignment="1">
      <alignment horizontal="center" vertical="center"/>
    </xf>
    <xf numFmtId="0" fontId="19" fillId="0" borderId="116" xfId="2" applyBorder="1" applyAlignment="1">
      <alignment horizontal="center" vertical="center"/>
    </xf>
    <xf numFmtId="0" fontId="19" fillId="0" borderId="117" xfId="2" applyBorder="1" applyAlignment="1">
      <alignment horizontal="center" vertical="center"/>
    </xf>
    <xf numFmtId="0" fontId="19" fillId="0" borderId="45" xfId="2" applyBorder="1" applyAlignment="1">
      <alignment horizontal="center" vertical="center"/>
    </xf>
    <xf numFmtId="0" fontId="19" fillId="3" borderId="90" xfId="2" applyFill="1" applyBorder="1" applyAlignment="1">
      <alignment horizontal="center" vertical="center"/>
    </xf>
    <xf numFmtId="0" fontId="19" fillId="3" borderId="88" xfId="2" applyFill="1" applyBorder="1" applyAlignment="1">
      <alignment horizontal="center" vertical="center"/>
    </xf>
    <xf numFmtId="178" fontId="7" fillId="0" borderId="36" xfId="1" applyNumberFormat="1" applyFont="1" applyBorder="1" applyAlignment="1">
      <alignment horizontal="center" vertical="center"/>
    </xf>
    <xf numFmtId="178" fontId="7" fillId="0" borderId="91" xfId="1" applyNumberFormat="1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77" fontId="5" fillId="0" borderId="120" xfId="1" applyNumberFormat="1" applyFont="1" applyBorder="1" applyAlignment="1">
      <alignment horizontal="center" vertical="center"/>
    </xf>
    <xf numFmtId="177" fontId="5" fillId="0" borderId="121" xfId="0" applyNumberFormat="1" applyFont="1" applyBorder="1" applyAlignment="1">
      <alignment horizontal="center" vertical="center"/>
    </xf>
    <xf numFmtId="177" fontId="6" fillId="0" borderId="122" xfId="0" applyNumberFormat="1" applyFont="1" applyBorder="1"/>
    <xf numFmtId="178" fontId="7" fillId="0" borderId="17" xfId="1" applyNumberFormat="1" applyFont="1" applyBorder="1" applyAlignment="1">
      <alignment horizontal="center" vertical="center"/>
    </xf>
    <xf numFmtId="178" fontId="7" fillId="0" borderId="123" xfId="1" applyNumberFormat="1" applyFont="1" applyBorder="1" applyAlignment="1">
      <alignment horizontal="center" vertical="center"/>
    </xf>
    <xf numFmtId="178" fontId="7" fillId="0" borderId="124" xfId="1" applyNumberFormat="1" applyFont="1" applyBorder="1" applyAlignment="1">
      <alignment horizontal="center" vertical="center"/>
    </xf>
    <xf numFmtId="178" fontId="7" fillId="0" borderId="125" xfId="1" applyNumberFormat="1" applyFont="1" applyBorder="1" applyAlignment="1">
      <alignment horizontal="center" vertical="center"/>
    </xf>
    <xf numFmtId="178" fontId="7" fillId="0" borderId="126" xfId="1" applyNumberFormat="1" applyFont="1" applyBorder="1" applyAlignment="1">
      <alignment horizontal="center" vertical="center"/>
    </xf>
    <xf numFmtId="178" fontId="7" fillId="0" borderId="127" xfId="1" applyNumberFormat="1" applyFont="1" applyBorder="1" applyAlignment="1">
      <alignment horizontal="center" vertical="center"/>
    </xf>
    <xf numFmtId="38" fontId="7" fillId="0" borderId="89" xfId="1" applyFont="1" applyBorder="1" applyAlignment="1">
      <alignment horizontal="center" vertical="center"/>
    </xf>
    <xf numFmtId="38" fontId="7" fillId="0" borderId="86" xfId="1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178" fontId="7" fillId="0" borderId="42" xfId="1" applyNumberFormat="1" applyFont="1" applyBorder="1" applyAlignment="1">
      <alignment horizontal="center" vertical="center"/>
    </xf>
    <xf numFmtId="178" fontId="7" fillId="0" borderId="128" xfId="1" applyNumberFormat="1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177" fontId="7" fillId="0" borderId="90" xfId="1" applyNumberFormat="1" applyFont="1" applyBorder="1" applyAlignment="1">
      <alignment horizontal="center" vertical="center"/>
    </xf>
    <xf numFmtId="177" fontId="7" fillId="0" borderId="88" xfId="1" applyNumberFormat="1" applyFont="1" applyBorder="1" applyAlignment="1">
      <alignment horizontal="center" vertical="center"/>
    </xf>
    <xf numFmtId="177" fontId="7" fillId="0" borderId="88" xfId="0" applyNumberFormat="1" applyFont="1" applyBorder="1" applyAlignment="1">
      <alignment horizontal="center" vertical="center"/>
    </xf>
    <xf numFmtId="177" fontId="7" fillId="0" borderId="37" xfId="0" applyNumberFormat="1" applyFont="1" applyBorder="1" applyAlignment="1">
      <alignment horizontal="center" vertical="center"/>
    </xf>
    <xf numFmtId="177" fontId="7" fillId="0" borderId="36" xfId="1" applyNumberFormat="1" applyFont="1" applyBorder="1" applyAlignment="1">
      <alignment horizontal="center" vertical="center"/>
    </xf>
    <xf numFmtId="177" fontId="7" fillId="0" borderId="91" xfId="1" applyNumberFormat="1" applyFont="1" applyBorder="1" applyAlignment="1">
      <alignment horizontal="center" vertical="center"/>
    </xf>
    <xf numFmtId="178" fontId="7" fillId="0" borderId="81" xfId="1" applyNumberFormat="1" applyFont="1" applyBorder="1" applyAlignment="1">
      <alignment horizontal="center" vertical="center"/>
    </xf>
    <xf numFmtId="178" fontId="7" fillId="0" borderId="114" xfId="1" applyNumberFormat="1" applyFont="1" applyBorder="1" applyAlignment="1">
      <alignment horizontal="center" vertical="center"/>
    </xf>
    <xf numFmtId="181" fontId="0" fillId="0" borderId="4" xfId="0" applyNumberFormat="1" applyFont="1" applyBorder="1" applyAlignment="1">
      <alignment vertical="center"/>
    </xf>
    <xf numFmtId="181" fontId="0" fillId="0" borderId="19" xfId="0" applyNumberFormat="1" applyFont="1" applyBorder="1" applyAlignment="1">
      <alignment vertical="center"/>
    </xf>
    <xf numFmtId="181" fontId="0" fillId="0" borderId="108" xfId="0" applyNumberFormat="1" applyFont="1" applyBorder="1" applyAlignment="1">
      <alignment vertical="center"/>
    </xf>
    <xf numFmtId="181" fontId="0" fillId="0" borderId="70" xfId="0" applyNumberFormat="1" applyFont="1" applyBorder="1" applyAlignment="1">
      <alignment vertical="center"/>
    </xf>
    <xf numFmtId="181" fontId="0" fillId="0" borderId="109" xfId="0" applyNumberFormat="1" applyFont="1" applyBorder="1" applyAlignment="1">
      <alignment vertical="center"/>
    </xf>
    <xf numFmtId="178" fontId="2" fillId="0" borderId="4" xfId="6" applyNumberFormat="1" applyFont="1" applyBorder="1" applyAlignment="1">
      <alignment horizontal="right" vertical="center"/>
    </xf>
    <xf numFmtId="178" fontId="2" fillId="0" borderId="19" xfId="6" applyNumberFormat="1" applyFont="1" applyBorder="1" applyAlignment="1">
      <alignment horizontal="right" vertical="center"/>
    </xf>
    <xf numFmtId="178" fontId="2" fillId="0" borderId="108" xfId="6" applyNumberFormat="1" applyFont="1" applyBorder="1" applyAlignment="1">
      <alignment horizontal="right" vertical="center"/>
    </xf>
    <xf numFmtId="178" fontId="2" fillId="0" borderId="70" xfId="6" applyNumberFormat="1" applyFont="1" applyBorder="1" applyAlignment="1">
      <alignment horizontal="right" vertical="center"/>
    </xf>
    <xf numFmtId="178" fontId="2" fillId="0" borderId="109" xfId="6" applyNumberFormat="1" applyFont="1" applyBorder="1" applyAlignment="1">
      <alignment horizontal="right" vertical="center"/>
    </xf>
    <xf numFmtId="181" fontId="0" fillId="0" borderId="24" xfId="1" applyNumberFormat="1" applyFont="1" applyBorder="1" applyAlignment="1">
      <alignment vertical="center"/>
    </xf>
  </cellXfs>
  <cellStyles count="7">
    <cellStyle name="桁区切り" xfId="1" builtinId="6"/>
    <cellStyle name="桁区切り 2" xfId="4" xr:uid="{AF6BDF92-CF6B-4C5C-9BC3-6862D6814226}"/>
    <cellStyle name="桁区切り 3" xfId="5" xr:uid="{3273AC1E-E721-49B3-9EE6-8674CC25006E}"/>
    <cellStyle name="標準" xfId="0" builtinId="0"/>
    <cellStyle name="標準 2" xfId="2" xr:uid="{00000000-0005-0000-0000-000002000000}"/>
    <cellStyle name="標準 2 2" xfId="3" xr:uid="{00000000-0005-0000-0000-000003000000}"/>
    <cellStyle name="標準 3" xfId="6" xr:uid="{747094E9-9985-49E9-896A-A34212898319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919D-F268-4D20-8185-0E07BEE814AA}">
  <sheetPr>
    <pageSetUpPr fitToPage="1"/>
  </sheetPr>
  <dimension ref="A1:U21"/>
  <sheetViews>
    <sheetView tabSelected="1" workbookViewId="0"/>
  </sheetViews>
  <sheetFormatPr defaultColWidth="9" defaultRowHeight="31.5" customHeight="1" x14ac:dyDescent="0.2"/>
  <cols>
    <col min="1" max="5" width="9" style="300"/>
    <col min="6" max="6" width="12.21875" style="300" bestFit="1" customWidth="1"/>
    <col min="7" max="13" width="9" style="300"/>
    <col min="14" max="14" width="13" style="300" bestFit="1" customWidth="1"/>
    <col min="15" max="16384" width="9" style="300"/>
  </cols>
  <sheetData>
    <row r="1" spans="1:21" s="7" customFormat="1" ht="30" customHeight="1" thickBot="1" x14ac:dyDescent="0.3">
      <c r="A1" s="154"/>
      <c r="B1" s="155"/>
      <c r="C1" s="155"/>
      <c r="D1" s="155"/>
      <c r="E1" s="155"/>
      <c r="F1" s="156" t="s">
        <v>62</v>
      </c>
      <c r="G1" s="153">
        <v>3</v>
      </c>
      <c r="H1" s="155" t="s">
        <v>54</v>
      </c>
      <c r="I1" s="202" t="s">
        <v>55</v>
      </c>
      <c r="J1" s="202"/>
      <c r="K1" s="202"/>
      <c r="L1" s="202"/>
      <c r="M1" s="202"/>
      <c r="N1" s="202"/>
      <c r="O1" s="393" t="s">
        <v>64</v>
      </c>
      <c r="P1" s="149"/>
      <c r="T1" s="148"/>
      <c r="U1" s="148"/>
    </row>
    <row r="2" spans="1:21" s="6" customFormat="1" ht="9.9" customHeight="1" x14ac:dyDescent="0.2">
      <c r="A2" s="26"/>
      <c r="B2" s="26"/>
      <c r="C2" s="26"/>
      <c r="D2" s="27"/>
      <c r="E2" s="27"/>
      <c r="F2" s="28"/>
      <c r="G2" s="28"/>
      <c r="H2" s="27"/>
      <c r="I2" s="27"/>
      <c r="J2" s="28"/>
      <c r="K2" s="28"/>
      <c r="L2" s="27"/>
      <c r="M2" s="102"/>
      <c r="N2" s="29"/>
      <c r="P2" s="128"/>
      <c r="T2" s="31"/>
      <c r="U2" s="31"/>
    </row>
    <row r="3" spans="1:21" s="6" customFormat="1" ht="9.9" customHeight="1" x14ac:dyDescent="0.2">
      <c r="A3" s="26"/>
      <c r="B3" s="26"/>
      <c r="C3" s="31"/>
      <c r="D3" s="31"/>
      <c r="E3" s="31"/>
      <c r="F3" s="32"/>
      <c r="G3" s="32"/>
      <c r="H3" s="31"/>
      <c r="I3" s="31"/>
      <c r="J3" s="32"/>
      <c r="K3" s="32"/>
      <c r="L3" s="31"/>
      <c r="M3" s="102"/>
      <c r="N3" s="32"/>
      <c r="P3" s="128"/>
      <c r="T3" s="31"/>
      <c r="U3" s="31"/>
    </row>
    <row r="4" spans="1:21" ht="24.75" customHeight="1" x14ac:dyDescent="0.2">
      <c r="A4" s="414"/>
      <c r="B4" s="417" t="s">
        <v>53</v>
      </c>
      <c r="C4" s="397" t="s">
        <v>1</v>
      </c>
      <c r="D4" s="398"/>
      <c r="E4" s="398"/>
      <c r="F4" s="398"/>
      <c r="G4" s="419"/>
      <c r="H4" s="404" t="s">
        <v>3</v>
      </c>
      <c r="I4" s="398"/>
      <c r="J4" s="399"/>
      <c r="K4" s="420" t="s">
        <v>38</v>
      </c>
      <c r="L4" s="421"/>
      <c r="M4" s="422"/>
      <c r="N4" s="411" t="s">
        <v>4</v>
      </c>
      <c r="O4" s="394" t="s">
        <v>33</v>
      </c>
    </row>
    <row r="5" spans="1:21" ht="24.75" customHeight="1" x14ac:dyDescent="0.2">
      <c r="A5" s="415"/>
      <c r="B5" s="418"/>
      <c r="C5" s="397" t="s">
        <v>23</v>
      </c>
      <c r="D5" s="398"/>
      <c r="E5" s="399"/>
      <c r="F5" s="400" t="s">
        <v>2</v>
      </c>
      <c r="G5" s="402" t="s">
        <v>37</v>
      </c>
      <c r="H5" s="404" t="s">
        <v>32</v>
      </c>
      <c r="I5" s="398"/>
      <c r="J5" s="405" t="s">
        <v>2</v>
      </c>
      <c r="K5" s="407" t="s">
        <v>32</v>
      </c>
      <c r="L5" s="408"/>
      <c r="M5" s="409" t="s">
        <v>2</v>
      </c>
      <c r="N5" s="412"/>
      <c r="O5" s="395"/>
    </row>
    <row r="6" spans="1:21" ht="24.75" customHeight="1" x14ac:dyDescent="0.2">
      <c r="A6" s="416"/>
      <c r="B6" s="302" t="s">
        <v>29</v>
      </c>
      <c r="C6" s="303" t="s">
        <v>5</v>
      </c>
      <c r="D6" s="304" t="s">
        <v>6</v>
      </c>
      <c r="E6" s="305" t="s">
        <v>22</v>
      </c>
      <c r="F6" s="401"/>
      <c r="G6" s="403"/>
      <c r="H6" s="306" t="s">
        <v>7</v>
      </c>
      <c r="I6" s="307" t="s">
        <v>58</v>
      </c>
      <c r="J6" s="406"/>
      <c r="K6" s="306" t="s">
        <v>7</v>
      </c>
      <c r="L6" s="308" t="s">
        <v>22</v>
      </c>
      <c r="M6" s="410"/>
      <c r="N6" s="413"/>
      <c r="O6" s="396"/>
    </row>
    <row r="7" spans="1:21" ht="24.75" customHeight="1" x14ac:dyDescent="0.2">
      <c r="A7" s="309" t="s">
        <v>8</v>
      </c>
      <c r="B7" s="310">
        <v>438</v>
      </c>
      <c r="C7" s="311">
        <v>50443</v>
      </c>
      <c r="D7" s="312">
        <v>35</v>
      </c>
      <c r="E7" s="313">
        <v>911</v>
      </c>
      <c r="F7" s="314">
        <v>1196758</v>
      </c>
      <c r="G7" s="315">
        <v>294</v>
      </c>
      <c r="H7" s="316">
        <v>85</v>
      </c>
      <c r="I7" s="312">
        <v>11</v>
      </c>
      <c r="J7" s="317">
        <v>21191</v>
      </c>
      <c r="K7" s="318">
        <v>85</v>
      </c>
      <c r="L7" s="319">
        <v>11</v>
      </c>
      <c r="M7" s="317">
        <v>10736</v>
      </c>
      <c r="N7" s="320">
        <v>1228979</v>
      </c>
      <c r="O7" s="533">
        <v>26947</v>
      </c>
    </row>
    <row r="8" spans="1:21" ht="24.75" customHeight="1" x14ac:dyDescent="0.2">
      <c r="A8" s="321" t="s">
        <v>9</v>
      </c>
      <c r="B8" s="310">
        <v>438</v>
      </c>
      <c r="C8" s="311">
        <v>38668</v>
      </c>
      <c r="D8" s="312">
        <v>36</v>
      </c>
      <c r="E8" s="313">
        <v>233</v>
      </c>
      <c r="F8" s="314">
        <v>1049464</v>
      </c>
      <c r="G8" s="315">
        <v>302</v>
      </c>
      <c r="H8" s="316">
        <v>64</v>
      </c>
      <c r="I8" s="312">
        <v>0</v>
      </c>
      <c r="J8" s="317">
        <v>10714</v>
      </c>
      <c r="K8" s="318">
        <v>174</v>
      </c>
      <c r="L8" s="319">
        <v>0</v>
      </c>
      <c r="M8" s="317">
        <v>22070</v>
      </c>
      <c r="N8" s="322">
        <v>1082550</v>
      </c>
      <c r="O8" s="534">
        <v>12293</v>
      </c>
    </row>
    <row r="9" spans="1:21" ht="24.75" customHeight="1" x14ac:dyDescent="0.2">
      <c r="A9" s="321" t="s">
        <v>10</v>
      </c>
      <c r="B9" s="310">
        <v>438</v>
      </c>
      <c r="C9" s="311">
        <v>59149</v>
      </c>
      <c r="D9" s="312">
        <v>35</v>
      </c>
      <c r="E9" s="313">
        <v>555</v>
      </c>
      <c r="F9" s="314">
        <v>1324886</v>
      </c>
      <c r="G9" s="315">
        <v>304</v>
      </c>
      <c r="H9" s="316">
        <v>58</v>
      </c>
      <c r="I9" s="312">
        <v>7</v>
      </c>
      <c r="J9" s="317">
        <v>9196</v>
      </c>
      <c r="K9" s="318">
        <v>222</v>
      </c>
      <c r="L9" s="323">
        <v>7</v>
      </c>
      <c r="M9" s="317">
        <v>29807</v>
      </c>
      <c r="N9" s="322">
        <v>1364193</v>
      </c>
      <c r="O9" s="534">
        <v>19567</v>
      </c>
    </row>
    <row r="10" spans="1:21" ht="24.75" customHeight="1" x14ac:dyDescent="0.2">
      <c r="A10" s="321" t="s">
        <v>11</v>
      </c>
      <c r="B10" s="310">
        <v>438</v>
      </c>
      <c r="C10" s="311">
        <v>104039</v>
      </c>
      <c r="D10" s="312">
        <v>36</v>
      </c>
      <c r="E10" s="313">
        <v>1278</v>
      </c>
      <c r="F10" s="314">
        <v>2012280</v>
      </c>
      <c r="G10" s="315">
        <v>305</v>
      </c>
      <c r="H10" s="316">
        <v>59</v>
      </c>
      <c r="I10" s="312">
        <v>19</v>
      </c>
      <c r="J10" s="317">
        <v>9449</v>
      </c>
      <c r="K10" s="318">
        <v>286</v>
      </c>
      <c r="L10" s="319">
        <v>19</v>
      </c>
      <c r="M10" s="317">
        <v>41001</v>
      </c>
      <c r="N10" s="322">
        <v>2063035</v>
      </c>
      <c r="O10" s="534">
        <v>36370</v>
      </c>
    </row>
    <row r="11" spans="1:21" ht="24.75" customHeight="1" x14ac:dyDescent="0.2">
      <c r="A11" s="321" t="s">
        <v>12</v>
      </c>
      <c r="B11" s="310">
        <v>438</v>
      </c>
      <c r="C11" s="311">
        <v>101103</v>
      </c>
      <c r="D11" s="312">
        <v>36</v>
      </c>
      <c r="E11" s="313">
        <v>1027</v>
      </c>
      <c r="F11" s="314">
        <v>2000887</v>
      </c>
      <c r="G11" s="315">
        <v>305</v>
      </c>
      <c r="H11" s="316">
        <v>160</v>
      </c>
      <c r="I11" s="312">
        <v>15</v>
      </c>
      <c r="J11" s="317">
        <v>39160</v>
      </c>
      <c r="K11" s="318">
        <v>496</v>
      </c>
      <c r="L11" s="319">
        <v>15</v>
      </c>
      <c r="M11" s="317">
        <v>77730</v>
      </c>
      <c r="N11" s="322">
        <v>2118082</v>
      </c>
      <c r="O11" s="534">
        <v>32774</v>
      </c>
    </row>
    <row r="12" spans="1:21" ht="24.75" customHeight="1" thickBot="1" x14ac:dyDescent="0.25">
      <c r="A12" s="324" t="s">
        <v>13</v>
      </c>
      <c r="B12" s="325">
        <v>438</v>
      </c>
      <c r="C12" s="326">
        <v>76165</v>
      </c>
      <c r="D12" s="327">
        <v>35</v>
      </c>
      <c r="E12" s="328">
        <v>1025</v>
      </c>
      <c r="F12" s="329">
        <v>1663013</v>
      </c>
      <c r="G12" s="330">
        <v>309</v>
      </c>
      <c r="H12" s="331">
        <v>69</v>
      </c>
      <c r="I12" s="327">
        <v>14</v>
      </c>
      <c r="J12" s="332">
        <v>11979</v>
      </c>
      <c r="K12" s="333">
        <v>261</v>
      </c>
      <c r="L12" s="334">
        <v>14</v>
      </c>
      <c r="M12" s="317">
        <v>36628</v>
      </c>
      <c r="N12" s="335">
        <v>1711929</v>
      </c>
      <c r="O12" s="535">
        <v>32050</v>
      </c>
    </row>
    <row r="13" spans="1:21" ht="24.75" customHeight="1" thickTop="1" thickBot="1" x14ac:dyDescent="0.25">
      <c r="A13" s="336" t="s">
        <v>20</v>
      </c>
      <c r="B13" s="337"/>
      <c r="C13" s="338">
        <v>429567</v>
      </c>
      <c r="D13" s="339">
        <v>213</v>
      </c>
      <c r="E13" s="340">
        <v>5029</v>
      </c>
      <c r="F13" s="341">
        <v>9247288</v>
      </c>
      <c r="G13" s="342">
        <v>1819</v>
      </c>
      <c r="H13" s="343">
        <v>495</v>
      </c>
      <c r="I13" s="339">
        <v>66</v>
      </c>
      <c r="J13" s="344">
        <v>101689</v>
      </c>
      <c r="K13" s="345">
        <v>1524</v>
      </c>
      <c r="L13" s="346">
        <v>66</v>
      </c>
      <c r="M13" s="347">
        <v>217972</v>
      </c>
      <c r="N13" s="348">
        <v>9568768</v>
      </c>
      <c r="O13" s="536">
        <v>160001</v>
      </c>
    </row>
    <row r="14" spans="1:21" ht="24.75" customHeight="1" thickTop="1" x14ac:dyDescent="0.2">
      <c r="A14" s="301" t="s">
        <v>14</v>
      </c>
      <c r="B14" s="310">
        <v>438</v>
      </c>
      <c r="C14" s="311">
        <v>72279</v>
      </c>
      <c r="D14" s="312">
        <v>35</v>
      </c>
      <c r="E14" s="313">
        <v>1316</v>
      </c>
      <c r="F14" s="314">
        <v>1564940</v>
      </c>
      <c r="G14" s="315">
        <v>313</v>
      </c>
      <c r="H14" s="316">
        <v>186</v>
      </c>
      <c r="I14" s="312">
        <v>19</v>
      </c>
      <c r="J14" s="317">
        <v>47539</v>
      </c>
      <c r="K14" s="318">
        <v>453</v>
      </c>
      <c r="L14" s="319">
        <v>19</v>
      </c>
      <c r="M14" s="317">
        <v>70209</v>
      </c>
      <c r="N14" s="349">
        <v>1683001</v>
      </c>
      <c r="O14" s="537">
        <v>38707</v>
      </c>
    </row>
    <row r="15" spans="1:21" ht="24.75" customHeight="1" x14ac:dyDescent="0.2">
      <c r="A15" s="321" t="s">
        <v>15</v>
      </c>
      <c r="B15" s="310">
        <v>438</v>
      </c>
      <c r="C15" s="311">
        <v>62614</v>
      </c>
      <c r="D15" s="312">
        <v>43</v>
      </c>
      <c r="E15" s="313">
        <v>1431</v>
      </c>
      <c r="F15" s="314">
        <v>1446118</v>
      </c>
      <c r="G15" s="315">
        <v>317</v>
      </c>
      <c r="H15" s="316">
        <v>337</v>
      </c>
      <c r="I15" s="312">
        <v>21</v>
      </c>
      <c r="J15" s="317">
        <v>103591</v>
      </c>
      <c r="K15" s="318">
        <v>407</v>
      </c>
      <c r="L15" s="319">
        <v>21</v>
      </c>
      <c r="M15" s="317">
        <v>62164</v>
      </c>
      <c r="N15" s="350">
        <v>1612190</v>
      </c>
      <c r="O15" s="534">
        <v>42914</v>
      </c>
    </row>
    <row r="16" spans="1:21" ht="24.75" customHeight="1" x14ac:dyDescent="0.2">
      <c r="A16" s="321" t="s">
        <v>16</v>
      </c>
      <c r="B16" s="310">
        <v>438</v>
      </c>
      <c r="C16" s="311">
        <v>79172</v>
      </c>
      <c r="D16" s="312">
        <v>43</v>
      </c>
      <c r="E16" s="313">
        <v>1058</v>
      </c>
      <c r="F16" s="314">
        <v>1718014</v>
      </c>
      <c r="G16" s="315">
        <v>321</v>
      </c>
      <c r="H16" s="316">
        <v>225</v>
      </c>
      <c r="I16" s="312">
        <v>15</v>
      </c>
      <c r="J16" s="317">
        <v>61457</v>
      </c>
      <c r="K16" s="318">
        <v>307</v>
      </c>
      <c r="L16" s="319">
        <v>15</v>
      </c>
      <c r="M16" s="351">
        <v>44674</v>
      </c>
      <c r="N16" s="350">
        <v>1824466</v>
      </c>
      <c r="O16" s="534">
        <v>33732</v>
      </c>
    </row>
    <row r="17" spans="1:15" ht="24.75" customHeight="1" x14ac:dyDescent="0.2">
      <c r="A17" s="321" t="s">
        <v>17</v>
      </c>
      <c r="B17" s="310">
        <v>438</v>
      </c>
      <c r="C17" s="352">
        <v>89961</v>
      </c>
      <c r="D17" s="312">
        <v>35</v>
      </c>
      <c r="E17" s="313">
        <v>1377</v>
      </c>
      <c r="F17" s="314">
        <v>1971148</v>
      </c>
      <c r="G17" s="315">
        <v>326</v>
      </c>
      <c r="H17" s="316">
        <v>312</v>
      </c>
      <c r="I17" s="312">
        <v>15</v>
      </c>
      <c r="J17" s="317">
        <v>94186</v>
      </c>
      <c r="K17" s="318">
        <v>401</v>
      </c>
      <c r="L17" s="319">
        <v>15</v>
      </c>
      <c r="M17" s="317">
        <v>61114</v>
      </c>
      <c r="N17" s="350">
        <v>2126774</v>
      </c>
      <c r="O17" s="534">
        <v>41066</v>
      </c>
    </row>
    <row r="18" spans="1:15" ht="24.75" customHeight="1" x14ac:dyDescent="0.2">
      <c r="A18" s="321" t="s">
        <v>18</v>
      </c>
      <c r="B18" s="310">
        <v>459</v>
      </c>
      <c r="C18" s="311">
        <v>87385</v>
      </c>
      <c r="D18" s="312">
        <v>32</v>
      </c>
      <c r="E18" s="313">
        <v>1279</v>
      </c>
      <c r="F18" s="314">
        <v>1986632</v>
      </c>
      <c r="G18" s="315">
        <v>335</v>
      </c>
      <c r="H18" s="316">
        <v>277</v>
      </c>
      <c r="I18" s="312">
        <v>14</v>
      </c>
      <c r="J18" s="317">
        <v>81019</v>
      </c>
      <c r="K18" s="318">
        <v>318</v>
      </c>
      <c r="L18" s="319">
        <v>14</v>
      </c>
      <c r="M18" s="317">
        <v>46598</v>
      </c>
      <c r="N18" s="350">
        <v>2114584</v>
      </c>
      <c r="O18" s="534">
        <v>39468</v>
      </c>
    </row>
    <row r="19" spans="1:15" ht="24.75" customHeight="1" thickBot="1" x14ac:dyDescent="0.25">
      <c r="A19" s="353" t="s">
        <v>19</v>
      </c>
      <c r="B19" s="354">
        <v>459</v>
      </c>
      <c r="C19" s="355">
        <v>78865</v>
      </c>
      <c r="D19" s="356">
        <v>36</v>
      </c>
      <c r="E19" s="357">
        <v>1627</v>
      </c>
      <c r="F19" s="329">
        <v>1867524</v>
      </c>
      <c r="G19" s="330">
        <v>338</v>
      </c>
      <c r="H19" s="331">
        <v>269</v>
      </c>
      <c r="I19" s="327">
        <v>20</v>
      </c>
      <c r="J19" s="332">
        <v>78009</v>
      </c>
      <c r="K19" s="358">
        <v>289</v>
      </c>
      <c r="L19" s="359">
        <v>20</v>
      </c>
      <c r="M19" s="360">
        <v>41526</v>
      </c>
      <c r="N19" s="335">
        <v>1987397</v>
      </c>
      <c r="O19" s="535">
        <v>48928</v>
      </c>
    </row>
    <row r="20" spans="1:15" ht="24.75" customHeight="1" thickTop="1" thickBot="1" x14ac:dyDescent="0.25">
      <c r="A20" s="361" t="s">
        <v>21</v>
      </c>
      <c r="B20" s="362"/>
      <c r="C20" s="363">
        <v>470276</v>
      </c>
      <c r="D20" s="364">
        <v>224</v>
      </c>
      <c r="E20" s="365">
        <v>8088</v>
      </c>
      <c r="F20" s="366">
        <v>10554376</v>
      </c>
      <c r="G20" s="367">
        <v>1950</v>
      </c>
      <c r="H20" s="368">
        <v>1606</v>
      </c>
      <c r="I20" s="364">
        <v>104</v>
      </c>
      <c r="J20" s="369">
        <v>465801</v>
      </c>
      <c r="K20" s="370">
        <v>2175</v>
      </c>
      <c r="L20" s="371">
        <v>104</v>
      </c>
      <c r="M20" s="372">
        <v>326285</v>
      </c>
      <c r="N20" s="373">
        <v>11348412</v>
      </c>
      <c r="O20" s="536">
        <v>244815</v>
      </c>
    </row>
    <row r="21" spans="1:15" ht="24.75" customHeight="1" thickBot="1" x14ac:dyDescent="0.25">
      <c r="A21" s="374" t="s">
        <v>0</v>
      </c>
      <c r="B21" s="375"/>
      <c r="C21" s="376">
        <v>899843</v>
      </c>
      <c r="D21" s="377">
        <v>437</v>
      </c>
      <c r="E21" s="378">
        <v>13117</v>
      </c>
      <c r="F21" s="379">
        <v>19801664</v>
      </c>
      <c r="G21" s="380">
        <v>3769</v>
      </c>
      <c r="H21" s="381">
        <v>2101</v>
      </c>
      <c r="I21" s="377">
        <v>170</v>
      </c>
      <c r="J21" s="382">
        <v>567490</v>
      </c>
      <c r="K21" s="383">
        <v>3699</v>
      </c>
      <c r="L21" s="384">
        <v>170</v>
      </c>
      <c r="M21" s="385">
        <v>544257</v>
      </c>
      <c r="N21" s="386">
        <v>20917180</v>
      </c>
      <c r="O21" s="385">
        <v>404816</v>
      </c>
    </row>
  </sheetData>
  <mergeCells count="14">
    <mergeCell ref="A4:A6"/>
    <mergeCell ref="B4:B5"/>
    <mergeCell ref="C4:G4"/>
    <mergeCell ref="H4:J4"/>
    <mergeCell ref="K4:M4"/>
    <mergeCell ref="O4:O6"/>
    <mergeCell ref="C5:E5"/>
    <mergeCell ref="F5:F6"/>
    <mergeCell ref="G5:G6"/>
    <mergeCell ref="H5:I5"/>
    <mergeCell ref="J5:J6"/>
    <mergeCell ref="K5:L5"/>
    <mergeCell ref="M5:M6"/>
    <mergeCell ref="N4:N6"/>
  </mergeCells>
  <phoneticPr fontId="4"/>
  <pageMargins left="0.7" right="0.7" top="0.75" bottom="0.75" header="0.3" footer="0.3"/>
  <pageSetup paperSize="9" scale="9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view="pageBreakPreview" zoomScaleNormal="90" zoomScaleSheetLayoutView="100" workbookViewId="0">
      <selection activeCell="O20" sqref="O20"/>
    </sheetView>
  </sheetViews>
  <sheetFormatPr defaultColWidth="9" defaultRowHeight="13.2" x14ac:dyDescent="0.2"/>
  <cols>
    <col min="1" max="1" width="7.33203125" style="1" customWidth="1"/>
    <col min="2" max="2" width="6.6640625" style="1" customWidth="1"/>
    <col min="3" max="3" width="9.88671875" style="1" bestFit="1" customWidth="1"/>
    <col min="4" max="4" width="7.33203125" style="1" customWidth="1"/>
    <col min="5" max="5" width="8.33203125" style="1" customWidth="1"/>
    <col min="6" max="6" width="11.6640625" style="40" customWidth="1"/>
    <col min="7" max="7" width="7.33203125" style="40" customWidth="1"/>
    <col min="8" max="9" width="7.6640625" style="1" customWidth="1"/>
    <col min="10" max="10" width="11.6640625" style="40" customWidth="1"/>
    <col min="11" max="11" width="7.6640625" style="40" customWidth="1"/>
    <col min="12" max="12" width="7.6640625" style="1" customWidth="1"/>
    <col min="13" max="13" width="10.33203125" style="104" customWidth="1"/>
    <col min="14" max="14" width="14.6640625" style="40" customWidth="1"/>
    <col min="15" max="15" width="10.88671875" style="1" customWidth="1"/>
    <col min="16" max="16384" width="9" style="1"/>
  </cols>
  <sheetData>
    <row r="1" spans="1:15" s="7" customFormat="1" ht="30" customHeight="1" thickBot="1" x14ac:dyDescent="0.3">
      <c r="A1" s="154"/>
      <c r="B1" s="155"/>
      <c r="C1" s="155"/>
      <c r="D1" s="155"/>
      <c r="E1" s="155"/>
      <c r="F1" s="156" t="s">
        <v>62</v>
      </c>
      <c r="G1" s="153">
        <v>4</v>
      </c>
      <c r="H1" s="155" t="s">
        <v>54</v>
      </c>
      <c r="I1" s="202" t="s">
        <v>55</v>
      </c>
      <c r="J1" s="202"/>
      <c r="K1" s="202"/>
      <c r="L1" s="202"/>
      <c r="M1" s="202"/>
      <c r="N1" s="202"/>
      <c r="O1" s="393" t="s">
        <v>64</v>
      </c>
    </row>
    <row r="2" spans="1:15" s="6" customFormat="1" ht="9.9" customHeight="1" x14ac:dyDescent="0.2">
      <c r="A2" s="26"/>
      <c r="B2" s="26"/>
      <c r="C2" s="26"/>
      <c r="D2" s="27"/>
      <c r="E2" s="27"/>
      <c r="F2" s="28"/>
      <c r="G2" s="28"/>
      <c r="H2" s="27"/>
      <c r="I2" s="27"/>
      <c r="J2" s="28"/>
      <c r="K2" s="28"/>
      <c r="L2" s="27"/>
      <c r="M2" s="102"/>
      <c r="N2" s="29"/>
    </row>
    <row r="3" spans="1:15" s="6" customFormat="1" ht="9.9" customHeight="1" x14ac:dyDescent="0.2">
      <c r="A3" s="26"/>
      <c r="B3" s="26"/>
      <c r="C3" s="31"/>
      <c r="D3" s="31"/>
      <c r="E3" s="31"/>
      <c r="F3" s="32"/>
      <c r="G3" s="32"/>
      <c r="H3" s="31"/>
      <c r="I3" s="31"/>
      <c r="J3" s="32"/>
      <c r="K3" s="32"/>
      <c r="L3" s="31"/>
      <c r="M3" s="102"/>
      <c r="N3" s="32"/>
    </row>
    <row r="4" spans="1:15" s="6" customFormat="1" ht="24.9" customHeight="1" x14ac:dyDescent="0.2">
      <c r="A4" s="423"/>
      <c r="B4" s="436" t="s">
        <v>53</v>
      </c>
      <c r="C4" s="429" t="s">
        <v>1</v>
      </c>
      <c r="D4" s="430"/>
      <c r="E4" s="430"/>
      <c r="F4" s="430"/>
      <c r="G4" s="431"/>
      <c r="H4" s="434" t="s">
        <v>3</v>
      </c>
      <c r="I4" s="430"/>
      <c r="J4" s="435"/>
      <c r="K4" s="451" t="s">
        <v>38</v>
      </c>
      <c r="L4" s="452"/>
      <c r="M4" s="453"/>
      <c r="N4" s="438" t="s">
        <v>4</v>
      </c>
      <c r="O4" s="426" t="s">
        <v>33</v>
      </c>
    </row>
    <row r="5" spans="1:15" ht="24.9" customHeight="1" x14ac:dyDescent="0.2">
      <c r="A5" s="424"/>
      <c r="B5" s="437"/>
      <c r="C5" s="429" t="s">
        <v>23</v>
      </c>
      <c r="D5" s="430"/>
      <c r="E5" s="435"/>
      <c r="F5" s="441" t="s">
        <v>2</v>
      </c>
      <c r="G5" s="443" t="s">
        <v>37</v>
      </c>
      <c r="H5" s="445" t="s">
        <v>32</v>
      </c>
      <c r="I5" s="446"/>
      <c r="J5" s="447" t="s">
        <v>2</v>
      </c>
      <c r="K5" s="432" t="s">
        <v>32</v>
      </c>
      <c r="L5" s="433"/>
      <c r="M5" s="449" t="s">
        <v>2</v>
      </c>
      <c r="N5" s="439"/>
      <c r="O5" s="427"/>
    </row>
    <row r="6" spans="1:15" ht="24.9" customHeight="1" x14ac:dyDescent="0.2">
      <c r="A6" s="425"/>
      <c r="B6" s="2" t="s">
        <v>29</v>
      </c>
      <c r="C6" s="10" t="s">
        <v>5</v>
      </c>
      <c r="D6" s="86" t="s">
        <v>6</v>
      </c>
      <c r="E6" s="83" t="s">
        <v>34</v>
      </c>
      <c r="F6" s="442"/>
      <c r="G6" s="444"/>
      <c r="H6" s="3" t="s">
        <v>7</v>
      </c>
      <c r="I6" s="186" t="s">
        <v>58</v>
      </c>
      <c r="J6" s="448"/>
      <c r="K6" s="3" t="s">
        <v>7</v>
      </c>
      <c r="L6" s="4" t="s">
        <v>22</v>
      </c>
      <c r="M6" s="450"/>
      <c r="N6" s="440"/>
      <c r="O6" s="428"/>
    </row>
    <row r="7" spans="1:15" ht="24.9" customHeight="1" x14ac:dyDescent="0.2">
      <c r="A7" s="5" t="s">
        <v>8</v>
      </c>
      <c r="B7" s="181">
        <v>459</v>
      </c>
      <c r="C7" s="157">
        <v>56570</v>
      </c>
      <c r="D7" s="158">
        <v>35</v>
      </c>
      <c r="E7" s="159">
        <v>1492</v>
      </c>
      <c r="F7" s="160">
        <v>1515743</v>
      </c>
      <c r="G7" s="178">
        <v>338</v>
      </c>
      <c r="H7" s="161">
        <v>207</v>
      </c>
      <c r="I7" s="158">
        <v>20</v>
      </c>
      <c r="J7" s="162">
        <v>54685</v>
      </c>
      <c r="K7" s="163">
        <v>285</v>
      </c>
      <c r="L7" s="164">
        <v>20</v>
      </c>
      <c r="M7" s="162">
        <v>40826</v>
      </c>
      <c r="N7" s="106">
        <f t="shared" ref="N7:N12" si="0">F7+G7+J7+M7</f>
        <v>1611592</v>
      </c>
      <c r="O7" s="528">
        <v>45802</v>
      </c>
    </row>
    <row r="8" spans="1:15" ht="24.9" customHeight="1" x14ac:dyDescent="0.2">
      <c r="A8" s="33" t="s">
        <v>9</v>
      </c>
      <c r="B8" s="181">
        <v>459</v>
      </c>
      <c r="C8" s="157">
        <v>61382</v>
      </c>
      <c r="D8" s="158">
        <v>36</v>
      </c>
      <c r="E8" s="159">
        <v>1393</v>
      </c>
      <c r="F8" s="160">
        <v>1605808</v>
      </c>
      <c r="G8" s="178">
        <v>340</v>
      </c>
      <c r="H8" s="161">
        <v>178</v>
      </c>
      <c r="I8" s="158">
        <v>22</v>
      </c>
      <c r="J8" s="162">
        <v>44961</v>
      </c>
      <c r="K8" s="163">
        <v>258</v>
      </c>
      <c r="L8" s="164">
        <v>22</v>
      </c>
      <c r="M8" s="162">
        <v>36104</v>
      </c>
      <c r="N8" s="79">
        <f t="shared" si="0"/>
        <v>1687213</v>
      </c>
      <c r="O8" s="529">
        <v>44601</v>
      </c>
    </row>
    <row r="9" spans="1:15" ht="24.9" customHeight="1" x14ac:dyDescent="0.2">
      <c r="A9" s="33" t="s">
        <v>10</v>
      </c>
      <c r="B9" s="181">
        <v>459</v>
      </c>
      <c r="C9" s="157">
        <v>83253</v>
      </c>
      <c r="D9" s="158">
        <v>34</v>
      </c>
      <c r="E9" s="159">
        <v>1683</v>
      </c>
      <c r="F9" s="160">
        <v>2031941</v>
      </c>
      <c r="G9" s="178">
        <v>340</v>
      </c>
      <c r="H9" s="161">
        <v>306</v>
      </c>
      <c r="I9" s="158">
        <v>28</v>
      </c>
      <c r="J9" s="162">
        <v>91929</v>
      </c>
      <c r="K9" s="163">
        <v>431</v>
      </c>
      <c r="L9" s="203">
        <v>28</v>
      </c>
      <c r="M9" s="162">
        <v>66361</v>
      </c>
      <c r="N9" s="79">
        <f t="shared" si="0"/>
        <v>2190571</v>
      </c>
      <c r="O9" s="529">
        <v>55795</v>
      </c>
    </row>
    <row r="10" spans="1:15" ht="24.9" customHeight="1" x14ac:dyDescent="0.2">
      <c r="A10" s="33" t="s">
        <v>11</v>
      </c>
      <c r="B10" s="181">
        <v>459</v>
      </c>
      <c r="C10" s="157">
        <v>103295</v>
      </c>
      <c r="D10" s="158">
        <v>36</v>
      </c>
      <c r="E10" s="159">
        <v>1643</v>
      </c>
      <c r="F10" s="160">
        <v>2549791</v>
      </c>
      <c r="G10" s="178">
        <v>340</v>
      </c>
      <c r="H10" s="161">
        <v>235</v>
      </c>
      <c r="I10" s="158">
        <v>28</v>
      </c>
      <c r="J10" s="162">
        <v>65219</v>
      </c>
      <c r="K10" s="163">
        <v>346</v>
      </c>
      <c r="L10" s="164">
        <v>28</v>
      </c>
      <c r="M10" s="162">
        <v>51495</v>
      </c>
      <c r="N10" s="79">
        <f t="shared" si="0"/>
        <v>2666845</v>
      </c>
      <c r="O10" s="529">
        <v>57443</v>
      </c>
    </row>
    <row r="11" spans="1:15" ht="24.9" customHeight="1" x14ac:dyDescent="0.2">
      <c r="A11" s="33" t="s">
        <v>12</v>
      </c>
      <c r="B11" s="181">
        <v>459</v>
      </c>
      <c r="C11" s="157">
        <v>106715</v>
      </c>
      <c r="D11" s="158">
        <v>35</v>
      </c>
      <c r="E11" s="159">
        <v>1516</v>
      </c>
      <c r="F11" s="160">
        <v>2736652</v>
      </c>
      <c r="G11" s="178">
        <v>340</v>
      </c>
      <c r="H11" s="161">
        <v>316</v>
      </c>
      <c r="I11" s="158">
        <v>25</v>
      </c>
      <c r="J11" s="162">
        <v>94756</v>
      </c>
      <c r="K11" s="163">
        <v>399</v>
      </c>
      <c r="L11" s="164">
        <v>25</v>
      </c>
      <c r="M11" s="162">
        <v>60160</v>
      </c>
      <c r="N11" s="79">
        <f t="shared" si="0"/>
        <v>2891908</v>
      </c>
      <c r="O11" s="529">
        <v>55938</v>
      </c>
    </row>
    <row r="12" spans="1:15" ht="24.9" customHeight="1" thickBot="1" x14ac:dyDescent="0.25">
      <c r="A12" s="34" t="s">
        <v>13</v>
      </c>
      <c r="B12" s="182">
        <v>459</v>
      </c>
      <c r="C12" s="165">
        <v>96609</v>
      </c>
      <c r="D12" s="166">
        <v>35</v>
      </c>
      <c r="E12" s="167">
        <v>1534</v>
      </c>
      <c r="F12" s="168">
        <v>2647726</v>
      </c>
      <c r="G12" s="179">
        <v>340</v>
      </c>
      <c r="H12" s="169">
        <v>277</v>
      </c>
      <c r="I12" s="166">
        <v>26</v>
      </c>
      <c r="J12" s="170">
        <v>80084</v>
      </c>
      <c r="K12" s="204">
        <v>280</v>
      </c>
      <c r="L12" s="171">
        <v>26</v>
      </c>
      <c r="M12" s="162">
        <v>39347</v>
      </c>
      <c r="N12" s="82">
        <f t="shared" si="0"/>
        <v>2767497</v>
      </c>
      <c r="O12" s="530">
        <v>58171</v>
      </c>
    </row>
    <row r="13" spans="1:15" ht="31.5" customHeight="1" thickTop="1" thickBot="1" x14ac:dyDescent="0.25">
      <c r="A13" s="35" t="s">
        <v>20</v>
      </c>
      <c r="B13" s="183"/>
      <c r="C13" s="108">
        <f>SUM(C7:C12)</f>
        <v>507824</v>
      </c>
      <c r="D13" s="109">
        <f>SUM(D7:D12)</f>
        <v>211</v>
      </c>
      <c r="E13" s="110">
        <f>SUM(E7:E12)</f>
        <v>9261</v>
      </c>
      <c r="F13" s="96">
        <f>SUM(F7:F12)</f>
        <v>13087661</v>
      </c>
      <c r="G13" s="99">
        <f>SUM(G7:G12)</f>
        <v>2038</v>
      </c>
      <c r="H13" s="119">
        <f t="shared" ref="H13:N13" si="1">SUM(H7:H12)</f>
        <v>1519</v>
      </c>
      <c r="I13" s="109">
        <f t="shared" si="1"/>
        <v>149</v>
      </c>
      <c r="J13" s="36">
        <f t="shared" si="1"/>
        <v>431634</v>
      </c>
      <c r="K13" s="122">
        <f>SUM(K7:K12)/1</f>
        <v>1999</v>
      </c>
      <c r="L13" s="123">
        <f>SUM(L7:L12)</f>
        <v>149</v>
      </c>
      <c r="M13" s="105">
        <f>SUM(M7:M12)</f>
        <v>294293</v>
      </c>
      <c r="N13" s="78">
        <f t="shared" si="1"/>
        <v>13815626</v>
      </c>
      <c r="O13" s="531">
        <f>SUM(O7:O12)</f>
        <v>317750</v>
      </c>
    </row>
    <row r="14" spans="1:15" ht="24.9" customHeight="1" thickTop="1" x14ac:dyDescent="0.2">
      <c r="A14" s="84" t="s">
        <v>14</v>
      </c>
      <c r="B14" s="181">
        <v>459</v>
      </c>
      <c r="C14" s="157">
        <v>66613</v>
      </c>
      <c r="D14" s="158">
        <v>37</v>
      </c>
      <c r="E14" s="159">
        <v>1507</v>
      </c>
      <c r="F14" s="160">
        <v>2015143</v>
      </c>
      <c r="G14" s="178">
        <v>340</v>
      </c>
      <c r="H14" s="161">
        <v>278</v>
      </c>
      <c r="I14" s="158">
        <v>28</v>
      </c>
      <c r="J14" s="162">
        <v>80460</v>
      </c>
      <c r="K14" s="163">
        <v>380</v>
      </c>
      <c r="L14" s="164">
        <v>28</v>
      </c>
      <c r="M14" s="162">
        <v>56837</v>
      </c>
      <c r="N14" s="151">
        <f t="shared" ref="N14:N19" si="2">F14+G14+J14+M14</f>
        <v>2152780</v>
      </c>
      <c r="O14" s="532">
        <v>58294</v>
      </c>
    </row>
    <row r="15" spans="1:15" ht="24.9" customHeight="1" x14ac:dyDescent="0.2">
      <c r="A15" s="33" t="s">
        <v>15</v>
      </c>
      <c r="B15" s="181">
        <v>459</v>
      </c>
      <c r="C15" s="157">
        <v>66175</v>
      </c>
      <c r="D15" s="158">
        <v>35</v>
      </c>
      <c r="E15" s="159">
        <v>1591</v>
      </c>
      <c r="F15" s="160">
        <v>2092128</v>
      </c>
      <c r="G15" s="178">
        <v>340</v>
      </c>
      <c r="H15" s="161">
        <v>361</v>
      </c>
      <c r="I15" s="158">
        <v>34</v>
      </c>
      <c r="J15" s="162">
        <v>112620</v>
      </c>
      <c r="K15" s="163">
        <v>459</v>
      </c>
      <c r="L15" s="164">
        <v>34</v>
      </c>
      <c r="M15" s="162">
        <v>71259</v>
      </c>
      <c r="N15" s="152">
        <f>F15+G15+J15+M15</f>
        <v>2276347</v>
      </c>
      <c r="O15" s="529">
        <v>66315</v>
      </c>
    </row>
    <row r="16" spans="1:15" ht="24.9" customHeight="1" x14ac:dyDescent="0.2">
      <c r="A16" s="33" t="s">
        <v>16</v>
      </c>
      <c r="B16" s="181">
        <v>459</v>
      </c>
      <c r="C16" s="157">
        <v>86002</v>
      </c>
      <c r="D16" s="158">
        <v>55</v>
      </c>
      <c r="E16" s="159">
        <v>1740</v>
      </c>
      <c r="F16" s="160">
        <v>2609682</v>
      </c>
      <c r="G16" s="178">
        <v>340</v>
      </c>
      <c r="H16" s="161">
        <v>386</v>
      </c>
      <c r="I16" s="158">
        <v>28</v>
      </c>
      <c r="J16" s="162">
        <v>122025</v>
      </c>
      <c r="K16" s="163">
        <v>464</v>
      </c>
      <c r="L16" s="164">
        <v>28</v>
      </c>
      <c r="M16" s="205">
        <v>72133</v>
      </c>
      <c r="N16" s="152">
        <f>F16+G16+J16+M16</f>
        <v>2804180</v>
      </c>
      <c r="O16" s="529">
        <v>69066</v>
      </c>
    </row>
    <row r="17" spans="1:15" ht="24.9" customHeight="1" x14ac:dyDescent="0.2">
      <c r="A17" s="33" t="s">
        <v>17</v>
      </c>
      <c r="B17" s="181">
        <v>470</v>
      </c>
      <c r="C17" s="180">
        <v>90767</v>
      </c>
      <c r="D17" s="158">
        <v>36</v>
      </c>
      <c r="E17" s="159">
        <v>1532</v>
      </c>
      <c r="F17" s="160">
        <v>2460794</v>
      </c>
      <c r="G17" s="178">
        <v>340</v>
      </c>
      <c r="H17" s="161">
        <v>378</v>
      </c>
      <c r="I17" s="158">
        <v>21</v>
      </c>
      <c r="J17" s="162">
        <v>119015</v>
      </c>
      <c r="K17" s="163">
        <v>431</v>
      </c>
      <c r="L17" s="164">
        <v>21</v>
      </c>
      <c r="M17" s="162">
        <v>66361</v>
      </c>
      <c r="N17" s="152">
        <f t="shared" si="2"/>
        <v>2646510</v>
      </c>
      <c r="O17" s="529">
        <v>55326</v>
      </c>
    </row>
    <row r="18" spans="1:15" ht="24.9" customHeight="1" x14ac:dyDescent="0.2">
      <c r="A18" s="33" t="s">
        <v>18</v>
      </c>
      <c r="B18" s="181">
        <v>470</v>
      </c>
      <c r="C18" s="157">
        <v>88265</v>
      </c>
      <c r="D18" s="158">
        <v>32</v>
      </c>
      <c r="E18" s="159">
        <v>2011</v>
      </c>
      <c r="F18" s="160">
        <v>2354742</v>
      </c>
      <c r="G18" s="178">
        <v>259</v>
      </c>
      <c r="H18" s="161">
        <v>363</v>
      </c>
      <c r="I18" s="158">
        <v>28</v>
      </c>
      <c r="J18" s="162">
        <v>113372</v>
      </c>
      <c r="K18" s="163">
        <v>414</v>
      </c>
      <c r="L18" s="164">
        <v>28</v>
      </c>
      <c r="M18" s="162">
        <v>63388</v>
      </c>
      <c r="N18" s="152">
        <f t="shared" si="2"/>
        <v>2531761</v>
      </c>
      <c r="O18" s="529">
        <v>68455</v>
      </c>
    </row>
    <row r="19" spans="1:15" ht="24.9" customHeight="1" thickBot="1" x14ac:dyDescent="0.25">
      <c r="A19" s="85" t="s">
        <v>19</v>
      </c>
      <c r="B19" s="184">
        <v>470</v>
      </c>
      <c r="C19" s="172">
        <v>75235</v>
      </c>
      <c r="D19" s="173">
        <v>36</v>
      </c>
      <c r="E19" s="174">
        <v>1639</v>
      </c>
      <c r="F19" s="168">
        <v>2032386</v>
      </c>
      <c r="G19" s="179">
        <v>259</v>
      </c>
      <c r="H19" s="169">
        <v>361</v>
      </c>
      <c r="I19" s="166">
        <v>24</v>
      </c>
      <c r="J19" s="170">
        <v>112620</v>
      </c>
      <c r="K19" s="175">
        <v>408</v>
      </c>
      <c r="L19" s="176">
        <v>24</v>
      </c>
      <c r="M19" s="177">
        <v>62339</v>
      </c>
      <c r="N19" s="82">
        <f t="shared" si="2"/>
        <v>2207604</v>
      </c>
      <c r="O19" s="530">
        <v>146497</v>
      </c>
    </row>
    <row r="20" spans="1:15" s="54" customFormat="1" ht="31.5" customHeight="1" thickTop="1" thickBot="1" x14ac:dyDescent="0.25">
      <c r="A20" s="53" t="s">
        <v>21</v>
      </c>
      <c r="B20" s="111"/>
      <c r="C20" s="112">
        <f t="shared" ref="C20:M20" si="3">SUM(C14:C19)</f>
        <v>473057</v>
      </c>
      <c r="D20" s="113">
        <f t="shared" si="3"/>
        <v>231</v>
      </c>
      <c r="E20" s="114">
        <f t="shared" si="3"/>
        <v>10020</v>
      </c>
      <c r="F20" s="97">
        <f t="shared" si="3"/>
        <v>13564875</v>
      </c>
      <c r="G20" s="100">
        <f>SUM(G14:G19)</f>
        <v>1878</v>
      </c>
      <c r="H20" s="120">
        <f t="shared" si="3"/>
        <v>2127</v>
      </c>
      <c r="I20" s="113">
        <f t="shared" si="3"/>
        <v>163</v>
      </c>
      <c r="J20" s="81">
        <f t="shared" si="3"/>
        <v>660112</v>
      </c>
      <c r="K20" s="124">
        <f>SUM(K14:K19)</f>
        <v>2556</v>
      </c>
      <c r="L20" s="125">
        <f t="shared" si="3"/>
        <v>163</v>
      </c>
      <c r="M20" s="107">
        <f t="shared" si="3"/>
        <v>392317</v>
      </c>
      <c r="N20" s="80">
        <f>SUM(N14:N19)</f>
        <v>14619182</v>
      </c>
      <c r="O20" s="531">
        <f>SUM(O14:O19)</f>
        <v>463953</v>
      </c>
    </row>
    <row r="21" spans="1:15" ht="31.5" customHeight="1" thickBot="1" x14ac:dyDescent="0.25">
      <c r="A21" s="37" t="s">
        <v>0</v>
      </c>
      <c r="B21" s="115"/>
      <c r="C21" s="116">
        <f t="shared" ref="C21:M21" si="4">SUM(C20,C13)</f>
        <v>980881</v>
      </c>
      <c r="D21" s="117">
        <f t="shared" si="4"/>
        <v>442</v>
      </c>
      <c r="E21" s="118">
        <f t="shared" si="4"/>
        <v>19281</v>
      </c>
      <c r="F21" s="98">
        <f t="shared" si="4"/>
        <v>26652536</v>
      </c>
      <c r="G21" s="101">
        <f t="shared" si="4"/>
        <v>3916</v>
      </c>
      <c r="H21" s="121">
        <f t="shared" si="4"/>
        <v>3646</v>
      </c>
      <c r="I21" s="117">
        <f t="shared" si="4"/>
        <v>312</v>
      </c>
      <c r="J21" s="39">
        <f t="shared" si="4"/>
        <v>1091746</v>
      </c>
      <c r="K21" s="126">
        <f t="shared" si="4"/>
        <v>4555</v>
      </c>
      <c r="L21" s="127">
        <f t="shared" si="4"/>
        <v>312</v>
      </c>
      <c r="M21" s="103">
        <f t="shared" si="4"/>
        <v>686610</v>
      </c>
      <c r="N21" s="38">
        <f>SUM(N13,N20)</f>
        <v>28434808</v>
      </c>
      <c r="O21" s="538">
        <f>SUM(O13,O20)</f>
        <v>781703</v>
      </c>
    </row>
    <row r="22" spans="1:15" ht="22.5" customHeight="1" x14ac:dyDescent="0.2">
      <c r="C22" s="30" t="s">
        <v>35</v>
      </c>
    </row>
    <row r="23" spans="1:15" x14ac:dyDescent="0.2">
      <c r="J23" s="40" t="s">
        <v>35</v>
      </c>
      <c r="K23" s="40" t="s">
        <v>35</v>
      </c>
    </row>
  </sheetData>
  <mergeCells count="14">
    <mergeCell ref="A4:A6"/>
    <mergeCell ref="O4:O6"/>
    <mergeCell ref="C4:G4"/>
    <mergeCell ref="K5:L5"/>
    <mergeCell ref="H4:J4"/>
    <mergeCell ref="B4:B5"/>
    <mergeCell ref="N4:N6"/>
    <mergeCell ref="C5:E5"/>
    <mergeCell ref="F5:F6"/>
    <mergeCell ref="G5:G6"/>
    <mergeCell ref="H5:I5"/>
    <mergeCell ref="J5:J6"/>
    <mergeCell ref="M5:M6"/>
    <mergeCell ref="K4:M4"/>
  </mergeCells>
  <phoneticPr fontId="4"/>
  <dataValidations xWindow="468" yWindow="563" count="9">
    <dataValidation allowBlank="1" showInputMessage="1" showErrorMessage="1" prompt="エネルギー月末検針の総合電力" sqref="C7:C12 C14:C19" xr:uid="{B97FA476-93BB-4AE6-AC33-E267F4D7ED5B}"/>
    <dataValidation allowBlank="1" showInputMessage="1" showErrorMessage="1" prompt="エネルギー月末検針の蓄熱深夜電力量" sqref="D7:D12 D14:D19" xr:uid="{56DA8C89-4F0D-4C2D-B9E7-851B9E789BAE}"/>
    <dataValidation allowBlank="1" showInputMessage="1" showErrorMessage="1" prompt="エネルギー月末検針のレストラン（LM-1C)とレストラン電化厨房電力量の計" sqref="E7:E12 E14:E19" xr:uid="{60C40E3E-331C-4B39-B08F-94E0795006E8}"/>
    <dataValidation allowBlank="1" showInputMessage="1" showErrorMessage="1" prompt="関西電力の電気料金請求書（A4サイズ）" sqref="F7:F12 F14:F19" xr:uid="{236C3FF3-D2BD-4F36-93BD-A87DDB93695A}"/>
    <dataValidation allowBlank="1" showInputMessage="1" showErrorMessage="1" prompt="電気料金請求書（ﾊｶﾞｷｻｲｽﾞ）のご請求金額_x000a_4月に１年分まとめて入力" sqref="G7:G12 G14:G19" xr:uid="{F2DD5910-8B1D-4704-91D3-FABA8EA13F45}"/>
    <dataValidation allowBlank="1" showInputMessage="1" showErrorMessage="1" prompt="水道料料金等のお知らせ" sqref="H7:H12 H14:H19" xr:uid="{575C419F-DBD3-4514-AD94-30466C47936D}"/>
    <dataValidation allowBlank="1" showInputMessage="1" showErrorMessage="1" prompt="エネルギー月末検針の水道使用料" sqref="I7:I12 I14:I19" xr:uid="{6FDC2CAC-2604-4F23-B9EA-B76F5EA2632D}"/>
    <dataValidation allowBlank="1" showInputMessage="1" showErrorMessage="1" prompt="水道局に報告した下水使用量+水道使用量等のお知らせのご使用水量" sqref="K7:K12 K14:K19" xr:uid="{95E1B527-0BE4-4E18-A819-1172F06B8260}"/>
    <dataValidation allowBlank="1" showInputMessage="1" showErrorMessage="1" prompt="毎月確認" sqref="B7:B12 B14:B19" xr:uid="{F984462F-3210-4522-AC7E-1DA36A6A0611}"/>
  </dataValidations>
  <pageMargins left="0.57999999999999996" right="0.39370078740157483" top="0.67" bottom="0.39370078740157483" header="0" footer="0.39370078740157483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F522-6B26-4C83-ACCF-AA1835C0D695}">
  <dimension ref="A1:P23"/>
  <sheetViews>
    <sheetView view="pageBreakPreview" zoomScaleNormal="90" zoomScaleSheetLayoutView="100" workbookViewId="0">
      <selection activeCell="O20" sqref="O20"/>
    </sheetView>
  </sheetViews>
  <sheetFormatPr defaultColWidth="9" defaultRowHeight="13.2" x14ac:dyDescent="0.2"/>
  <cols>
    <col min="1" max="1" width="7.33203125" style="54" customWidth="1"/>
    <col min="2" max="2" width="6.6640625" style="54" customWidth="1"/>
    <col min="3" max="3" width="9.88671875" style="54" bestFit="1" customWidth="1"/>
    <col min="4" max="4" width="7.33203125" style="54" customWidth="1"/>
    <col min="5" max="5" width="8.33203125" style="54" customWidth="1"/>
    <col min="6" max="6" width="11.6640625" style="298" customWidth="1"/>
    <col min="7" max="7" width="7.33203125" style="298" customWidth="1"/>
    <col min="8" max="9" width="7.6640625" style="54" customWidth="1"/>
    <col min="10" max="10" width="11.77734375" style="298" customWidth="1"/>
    <col min="11" max="11" width="7.6640625" style="298" customWidth="1"/>
    <col min="12" max="12" width="7.6640625" style="54" customWidth="1"/>
    <col min="13" max="13" width="10.33203125" style="299" customWidth="1"/>
    <col min="14" max="14" width="14.6640625" style="298" customWidth="1"/>
    <col min="15" max="15" width="10.88671875" style="54" customWidth="1"/>
    <col min="16" max="16384" width="9" style="54"/>
  </cols>
  <sheetData>
    <row r="1" spans="1:16" s="7" customFormat="1" ht="30" customHeight="1" thickBot="1" x14ac:dyDescent="0.3">
      <c r="A1" s="206"/>
      <c r="B1" s="155"/>
      <c r="C1" s="155"/>
      <c r="D1" s="155"/>
      <c r="E1" s="155"/>
      <c r="F1" s="156" t="s">
        <v>62</v>
      </c>
      <c r="G1" s="153">
        <v>5</v>
      </c>
      <c r="H1" s="155" t="s">
        <v>54</v>
      </c>
      <c r="I1" s="202" t="s">
        <v>55</v>
      </c>
      <c r="J1" s="202"/>
      <c r="K1" s="202"/>
      <c r="L1" s="202"/>
      <c r="M1" s="202"/>
      <c r="N1" s="202"/>
      <c r="O1" s="393" t="s">
        <v>64</v>
      </c>
    </row>
    <row r="2" spans="1:16" ht="9.9" customHeight="1" x14ac:dyDescent="0.2">
      <c r="A2" s="207"/>
      <c r="B2" s="207"/>
      <c r="C2" s="207"/>
      <c r="D2" s="208"/>
      <c r="E2" s="208"/>
      <c r="F2" s="209"/>
      <c r="G2" s="209"/>
      <c r="H2" s="208"/>
      <c r="I2" s="208"/>
      <c r="J2" s="209"/>
      <c r="K2" s="209"/>
      <c r="L2" s="208"/>
      <c r="M2" s="210"/>
      <c r="N2" s="211"/>
    </row>
    <row r="3" spans="1:16" ht="9.9" customHeight="1" x14ac:dyDescent="0.2">
      <c r="A3" s="207"/>
      <c r="B3" s="207"/>
      <c r="C3" s="212"/>
      <c r="D3" s="212"/>
      <c r="E3" s="212"/>
      <c r="F3" s="213"/>
      <c r="G3" s="213"/>
      <c r="H3" s="212"/>
      <c r="I3" s="212"/>
      <c r="J3" s="213"/>
      <c r="K3" s="213"/>
      <c r="L3" s="212"/>
      <c r="M3" s="210"/>
      <c r="N3" s="213"/>
    </row>
    <row r="4" spans="1:16" ht="24.9" customHeight="1" x14ac:dyDescent="0.2">
      <c r="A4" s="460"/>
      <c r="B4" s="463" t="s">
        <v>53</v>
      </c>
      <c r="C4" s="465" t="s">
        <v>1</v>
      </c>
      <c r="D4" s="466"/>
      <c r="E4" s="466"/>
      <c r="F4" s="466"/>
      <c r="G4" s="467"/>
      <c r="H4" s="468" t="s">
        <v>3</v>
      </c>
      <c r="I4" s="466"/>
      <c r="J4" s="469"/>
      <c r="K4" s="470" t="s">
        <v>38</v>
      </c>
      <c r="L4" s="471"/>
      <c r="M4" s="472"/>
      <c r="N4" s="457" t="s">
        <v>4</v>
      </c>
      <c r="O4" s="454" t="s">
        <v>33</v>
      </c>
    </row>
    <row r="5" spans="1:16" ht="24.9" customHeight="1" x14ac:dyDescent="0.2">
      <c r="A5" s="461"/>
      <c r="B5" s="464"/>
      <c r="C5" s="465" t="s">
        <v>23</v>
      </c>
      <c r="D5" s="466"/>
      <c r="E5" s="469"/>
      <c r="F5" s="473" t="s">
        <v>2</v>
      </c>
      <c r="G5" s="475" t="s">
        <v>37</v>
      </c>
      <c r="H5" s="468" t="s">
        <v>32</v>
      </c>
      <c r="I5" s="466"/>
      <c r="J5" s="477" t="s">
        <v>2</v>
      </c>
      <c r="K5" s="479" t="s">
        <v>32</v>
      </c>
      <c r="L5" s="480"/>
      <c r="M5" s="481" t="s">
        <v>2</v>
      </c>
      <c r="N5" s="458"/>
      <c r="O5" s="455"/>
    </row>
    <row r="6" spans="1:16" ht="24.9" customHeight="1" x14ac:dyDescent="0.2">
      <c r="A6" s="462"/>
      <c r="B6" s="215" t="s">
        <v>29</v>
      </c>
      <c r="C6" s="216" t="s">
        <v>5</v>
      </c>
      <c r="D6" s="217" t="s">
        <v>6</v>
      </c>
      <c r="E6" s="218" t="s">
        <v>22</v>
      </c>
      <c r="F6" s="474"/>
      <c r="G6" s="476"/>
      <c r="H6" s="219" t="s">
        <v>7</v>
      </c>
      <c r="I6" s="220" t="s">
        <v>58</v>
      </c>
      <c r="J6" s="478"/>
      <c r="K6" s="219" t="s">
        <v>7</v>
      </c>
      <c r="L6" s="221" t="s">
        <v>22</v>
      </c>
      <c r="M6" s="482"/>
      <c r="N6" s="459"/>
      <c r="O6" s="456"/>
    </row>
    <row r="7" spans="1:16" ht="24.9" customHeight="1" x14ac:dyDescent="0.2">
      <c r="A7" s="222" t="s">
        <v>8</v>
      </c>
      <c r="B7" s="223">
        <v>470</v>
      </c>
      <c r="C7" s="224">
        <v>56576</v>
      </c>
      <c r="D7" s="225">
        <v>184.47</v>
      </c>
      <c r="E7" s="226">
        <v>0</v>
      </c>
      <c r="F7" s="227">
        <v>1576932</v>
      </c>
      <c r="G7" s="178">
        <v>261</v>
      </c>
      <c r="H7" s="228">
        <v>269</v>
      </c>
      <c r="I7" s="225">
        <v>0</v>
      </c>
      <c r="J7" s="229">
        <v>78009</v>
      </c>
      <c r="K7" s="230">
        <v>343</v>
      </c>
      <c r="L7" s="231">
        <v>0</v>
      </c>
      <c r="M7" s="229">
        <v>50970</v>
      </c>
      <c r="N7" s="232">
        <f t="shared" ref="N7:N12" si="0">F7+G7+J7+M7</f>
        <v>1706172</v>
      </c>
      <c r="O7" s="387"/>
    </row>
    <row r="8" spans="1:16" ht="24.9" customHeight="1" x14ac:dyDescent="0.2">
      <c r="A8" s="233" t="s">
        <v>9</v>
      </c>
      <c r="B8" s="223">
        <v>470</v>
      </c>
      <c r="C8" s="224">
        <v>58742</v>
      </c>
      <c r="D8" s="225">
        <v>201.67</v>
      </c>
      <c r="E8" s="226">
        <v>0</v>
      </c>
      <c r="F8" s="227">
        <v>1565010</v>
      </c>
      <c r="G8" s="178">
        <v>238</v>
      </c>
      <c r="H8" s="228">
        <v>247</v>
      </c>
      <c r="I8" s="225">
        <v>0</v>
      </c>
      <c r="J8" s="229">
        <v>69733</v>
      </c>
      <c r="K8" s="230">
        <v>385</v>
      </c>
      <c r="L8" s="231">
        <v>0</v>
      </c>
      <c r="M8" s="229">
        <v>58316</v>
      </c>
      <c r="N8" s="234">
        <f t="shared" si="0"/>
        <v>1693297</v>
      </c>
      <c r="O8" s="388"/>
    </row>
    <row r="9" spans="1:16" ht="24.9" customHeight="1" x14ac:dyDescent="0.2">
      <c r="A9" s="233" t="s">
        <v>10</v>
      </c>
      <c r="B9" s="223">
        <v>470</v>
      </c>
      <c r="C9" s="224">
        <v>83654</v>
      </c>
      <c r="D9" s="225">
        <v>205.79</v>
      </c>
      <c r="E9" s="226">
        <v>0</v>
      </c>
      <c r="F9" s="227">
        <v>1885993</v>
      </c>
      <c r="G9" s="178">
        <v>238</v>
      </c>
      <c r="H9" s="228">
        <v>235</v>
      </c>
      <c r="I9" s="225">
        <v>0</v>
      </c>
      <c r="J9" s="229">
        <v>65219</v>
      </c>
      <c r="K9" s="230">
        <v>343</v>
      </c>
      <c r="L9" s="235">
        <v>0</v>
      </c>
      <c r="M9" s="229">
        <v>50970</v>
      </c>
      <c r="N9" s="234">
        <f t="shared" si="0"/>
        <v>2002420</v>
      </c>
      <c r="O9" s="388"/>
    </row>
    <row r="10" spans="1:16" ht="24.9" customHeight="1" x14ac:dyDescent="0.2">
      <c r="A10" s="233" t="s">
        <v>11</v>
      </c>
      <c r="B10" s="223">
        <v>470</v>
      </c>
      <c r="C10" s="224">
        <v>106910</v>
      </c>
      <c r="D10" s="225">
        <v>120.1</v>
      </c>
      <c r="E10" s="226">
        <v>0</v>
      </c>
      <c r="F10" s="227">
        <v>2216005</v>
      </c>
      <c r="G10" s="178">
        <v>238</v>
      </c>
      <c r="H10" s="228">
        <v>339</v>
      </c>
      <c r="I10" s="225">
        <v>0</v>
      </c>
      <c r="J10" s="229">
        <v>104343</v>
      </c>
      <c r="K10" s="230">
        <v>455</v>
      </c>
      <c r="L10" s="231">
        <v>0</v>
      </c>
      <c r="M10" s="229">
        <v>70559</v>
      </c>
      <c r="N10" s="234">
        <f t="shared" si="0"/>
        <v>2391145</v>
      </c>
      <c r="O10" s="388"/>
      <c r="P10" s="129"/>
    </row>
    <row r="11" spans="1:16" ht="24.9" customHeight="1" x14ac:dyDescent="0.2">
      <c r="A11" s="233" t="s">
        <v>12</v>
      </c>
      <c r="B11" s="223">
        <v>470</v>
      </c>
      <c r="C11" s="224">
        <v>107809</v>
      </c>
      <c r="D11" s="225">
        <v>98</v>
      </c>
      <c r="E11" s="226">
        <v>0</v>
      </c>
      <c r="F11" s="227">
        <v>2134596</v>
      </c>
      <c r="G11" s="178">
        <v>238</v>
      </c>
      <c r="H11" s="228">
        <v>564</v>
      </c>
      <c r="I11" s="225">
        <v>0</v>
      </c>
      <c r="J11" s="229">
        <v>188988</v>
      </c>
      <c r="K11" s="230">
        <v>572</v>
      </c>
      <c r="L11" s="231">
        <v>0</v>
      </c>
      <c r="M11" s="229">
        <v>92686</v>
      </c>
      <c r="N11" s="234">
        <f t="shared" si="0"/>
        <v>2416508</v>
      </c>
      <c r="O11" s="388"/>
    </row>
    <row r="12" spans="1:16" ht="24.9" customHeight="1" thickBot="1" x14ac:dyDescent="0.25">
      <c r="A12" s="236" t="s">
        <v>13</v>
      </c>
      <c r="B12" s="237">
        <v>470</v>
      </c>
      <c r="C12" s="238">
        <v>100090</v>
      </c>
      <c r="D12" s="239">
        <v>117</v>
      </c>
      <c r="E12" s="240">
        <v>0</v>
      </c>
      <c r="F12" s="241">
        <v>2149895</v>
      </c>
      <c r="G12" s="179">
        <v>238</v>
      </c>
      <c r="H12" s="242">
        <v>328</v>
      </c>
      <c r="I12" s="239">
        <v>0</v>
      </c>
      <c r="J12" s="243">
        <v>100205</v>
      </c>
      <c r="K12" s="244">
        <v>356</v>
      </c>
      <c r="L12" s="245">
        <v>0</v>
      </c>
      <c r="M12" s="229">
        <v>53244</v>
      </c>
      <c r="N12" s="246">
        <f t="shared" si="0"/>
        <v>2303582</v>
      </c>
      <c r="O12" s="389"/>
    </row>
    <row r="13" spans="1:16" ht="31.5" customHeight="1" thickTop="1" thickBot="1" x14ac:dyDescent="0.25">
      <c r="A13" s="247" t="s">
        <v>20</v>
      </c>
      <c r="B13" s="248"/>
      <c r="C13" s="249">
        <f>SUM(C7:C12)</f>
        <v>513781</v>
      </c>
      <c r="D13" s="250">
        <f>SUM(D7:D12)</f>
        <v>927.03</v>
      </c>
      <c r="E13" s="251">
        <f>SUM(E7:E12)</f>
        <v>0</v>
      </c>
      <c r="F13" s="252">
        <f>SUM(F7:F12)</f>
        <v>11528431</v>
      </c>
      <c r="G13" s="253">
        <f>SUM(G7:G12)</f>
        <v>1451</v>
      </c>
      <c r="H13" s="254">
        <f t="shared" ref="H13:N13" si="1">SUM(H7:H12)</f>
        <v>1982</v>
      </c>
      <c r="I13" s="250">
        <f t="shared" si="1"/>
        <v>0</v>
      </c>
      <c r="J13" s="255">
        <f t="shared" si="1"/>
        <v>606497</v>
      </c>
      <c r="K13" s="256">
        <f>SUM(K7:K12)/1</f>
        <v>2454</v>
      </c>
      <c r="L13" s="257">
        <f>SUM(L7:L12)</f>
        <v>0</v>
      </c>
      <c r="M13" s="258">
        <f>SUM(M7:M12)</f>
        <v>376745</v>
      </c>
      <c r="N13" s="259">
        <f t="shared" si="1"/>
        <v>12513124</v>
      </c>
      <c r="O13" s="390">
        <f>SUM(O7:O12)</f>
        <v>0</v>
      </c>
    </row>
    <row r="14" spans="1:16" ht="24.9" customHeight="1" thickTop="1" x14ac:dyDescent="0.2">
      <c r="A14" s="214" t="s">
        <v>14</v>
      </c>
      <c r="B14" s="223">
        <v>470</v>
      </c>
      <c r="C14" s="224">
        <v>66196</v>
      </c>
      <c r="D14" s="225">
        <v>169</v>
      </c>
      <c r="E14" s="226">
        <v>0</v>
      </c>
      <c r="F14" s="227">
        <v>1557162</v>
      </c>
      <c r="G14" s="178">
        <v>279</v>
      </c>
      <c r="H14" s="228">
        <v>439</v>
      </c>
      <c r="I14" s="225">
        <v>0</v>
      </c>
      <c r="J14" s="229">
        <v>141028</v>
      </c>
      <c r="K14" s="230">
        <v>439</v>
      </c>
      <c r="L14" s="231">
        <v>0</v>
      </c>
      <c r="M14" s="229">
        <v>67156</v>
      </c>
      <c r="N14" s="260">
        <f t="shared" ref="N14:N19" si="2">F14+G14+J14+M14</f>
        <v>1765625</v>
      </c>
      <c r="O14" s="391"/>
    </row>
    <row r="15" spans="1:16" ht="24.9" customHeight="1" x14ac:dyDescent="0.2">
      <c r="A15" s="233" t="s">
        <v>15</v>
      </c>
      <c r="B15" s="223">
        <v>470</v>
      </c>
      <c r="C15" s="224">
        <v>66857</v>
      </c>
      <c r="D15" s="225">
        <v>169</v>
      </c>
      <c r="E15" s="226">
        <v>0</v>
      </c>
      <c r="F15" s="227">
        <v>1553869</v>
      </c>
      <c r="G15" s="178">
        <v>279</v>
      </c>
      <c r="H15" s="228">
        <v>406</v>
      </c>
      <c r="I15" s="225">
        <v>0</v>
      </c>
      <c r="J15" s="229">
        <v>128614</v>
      </c>
      <c r="K15" s="230">
        <v>469</v>
      </c>
      <c r="L15" s="231">
        <v>0</v>
      </c>
      <c r="M15" s="229">
        <v>72403</v>
      </c>
      <c r="N15" s="261">
        <f>F15+G15+J15+M15</f>
        <v>1755165</v>
      </c>
      <c r="O15" s="388"/>
    </row>
    <row r="16" spans="1:16" ht="24.9" customHeight="1" x14ac:dyDescent="0.2">
      <c r="A16" s="233" t="s">
        <v>16</v>
      </c>
      <c r="B16" s="223">
        <v>470</v>
      </c>
      <c r="C16" s="224">
        <v>74032</v>
      </c>
      <c r="D16" s="225">
        <v>552</v>
      </c>
      <c r="E16" s="226">
        <v>0</v>
      </c>
      <c r="F16" s="227">
        <v>1656126</v>
      </c>
      <c r="G16" s="178">
        <v>279</v>
      </c>
      <c r="H16" s="228">
        <v>434</v>
      </c>
      <c r="I16" s="225">
        <v>0</v>
      </c>
      <c r="J16" s="229">
        <v>139147</v>
      </c>
      <c r="K16" s="230">
        <v>493</v>
      </c>
      <c r="L16" s="231">
        <v>0</v>
      </c>
      <c r="M16" s="205">
        <v>76600</v>
      </c>
      <c r="N16" s="261">
        <f>F16+G16+J16+M16</f>
        <v>1872152</v>
      </c>
      <c r="O16" s="388"/>
    </row>
    <row r="17" spans="1:15" ht="24.9" customHeight="1" x14ac:dyDescent="0.2">
      <c r="A17" s="233" t="s">
        <v>17</v>
      </c>
      <c r="B17" s="223">
        <v>428</v>
      </c>
      <c r="C17" s="262">
        <v>76514</v>
      </c>
      <c r="D17" s="225">
        <v>682</v>
      </c>
      <c r="E17" s="226">
        <v>0</v>
      </c>
      <c r="F17" s="227">
        <v>1642216</v>
      </c>
      <c r="G17" s="178">
        <v>279</v>
      </c>
      <c r="H17" s="228">
        <v>436</v>
      </c>
      <c r="I17" s="225">
        <v>0</v>
      </c>
      <c r="J17" s="229">
        <v>140835</v>
      </c>
      <c r="K17" s="230">
        <v>480</v>
      </c>
      <c r="L17" s="231">
        <v>0</v>
      </c>
      <c r="M17" s="229">
        <v>74932</v>
      </c>
      <c r="N17" s="261">
        <f t="shared" si="2"/>
        <v>1858262</v>
      </c>
      <c r="O17" s="388"/>
    </row>
    <row r="18" spans="1:15" ht="24.9" customHeight="1" x14ac:dyDescent="0.2">
      <c r="A18" s="233" t="s">
        <v>18</v>
      </c>
      <c r="B18" s="223">
        <v>428</v>
      </c>
      <c r="C18" s="224">
        <v>78529</v>
      </c>
      <c r="D18" s="225">
        <v>754</v>
      </c>
      <c r="E18" s="226">
        <v>0</v>
      </c>
      <c r="F18" s="227">
        <v>1686425</v>
      </c>
      <c r="G18" s="178">
        <v>279</v>
      </c>
      <c r="H18" s="228">
        <v>461</v>
      </c>
      <c r="I18" s="225">
        <v>0</v>
      </c>
      <c r="J18" s="229">
        <v>150240</v>
      </c>
      <c r="K18" s="230">
        <v>482</v>
      </c>
      <c r="L18" s="231">
        <v>0</v>
      </c>
      <c r="M18" s="229">
        <v>75281</v>
      </c>
      <c r="N18" s="261">
        <f t="shared" si="2"/>
        <v>1912225</v>
      </c>
      <c r="O18" s="388"/>
    </row>
    <row r="19" spans="1:15" ht="24.9" customHeight="1" thickBot="1" x14ac:dyDescent="0.25">
      <c r="A19" s="263" t="s">
        <v>19</v>
      </c>
      <c r="B19" s="264">
        <v>428</v>
      </c>
      <c r="C19" s="265">
        <v>77139</v>
      </c>
      <c r="D19" s="266">
        <v>775</v>
      </c>
      <c r="E19" s="267">
        <v>0</v>
      </c>
      <c r="F19" s="241">
        <v>1668798</v>
      </c>
      <c r="G19" s="179">
        <v>279</v>
      </c>
      <c r="H19" s="242">
        <v>358</v>
      </c>
      <c r="I19" s="239">
        <v>0</v>
      </c>
      <c r="J19" s="243">
        <v>111491</v>
      </c>
      <c r="K19" s="268">
        <v>398</v>
      </c>
      <c r="L19" s="269">
        <v>0</v>
      </c>
      <c r="M19" s="270">
        <v>60590</v>
      </c>
      <c r="N19" s="246">
        <f t="shared" si="2"/>
        <v>1841158</v>
      </c>
      <c r="O19" s="389">
        <v>90000</v>
      </c>
    </row>
    <row r="20" spans="1:15" ht="31.5" customHeight="1" thickTop="1" thickBot="1" x14ac:dyDescent="0.25">
      <c r="A20" s="271" t="s">
        <v>21</v>
      </c>
      <c r="B20" s="272"/>
      <c r="C20" s="273">
        <f t="shared" ref="C20:M20" si="3">SUM(C14:C19)</f>
        <v>439267</v>
      </c>
      <c r="D20" s="274">
        <f t="shared" si="3"/>
        <v>3101</v>
      </c>
      <c r="E20" s="275">
        <f t="shared" si="3"/>
        <v>0</v>
      </c>
      <c r="F20" s="276">
        <f t="shared" si="3"/>
        <v>9764596</v>
      </c>
      <c r="G20" s="277">
        <f>SUM(G14:G19)</f>
        <v>1674</v>
      </c>
      <c r="H20" s="278">
        <f t="shared" si="3"/>
        <v>2534</v>
      </c>
      <c r="I20" s="274">
        <f t="shared" si="3"/>
        <v>0</v>
      </c>
      <c r="J20" s="279">
        <f t="shared" si="3"/>
        <v>811355</v>
      </c>
      <c r="K20" s="280">
        <f>SUM(K14:K19)</f>
        <v>2761</v>
      </c>
      <c r="L20" s="281">
        <f t="shared" si="3"/>
        <v>0</v>
      </c>
      <c r="M20" s="282">
        <f t="shared" si="3"/>
        <v>426962</v>
      </c>
      <c r="N20" s="283">
        <f>SUM(N14:N19)</f>
        <v>11004587</v>
      </c>
      <c r="O20" s="390">
        <f>SUM(O14:O19)</f>
        <v>90000</v>
      </c>
    </row>
    <row r="21" spans="1:15" ht="31.5" customHeight="1" thickBot="1" x14ac:dyDescent="0.25">
      <c r="A21" s="284" t="s">
        <v>0</v>
      </c>
      <c r="B21" s="285"/>
      <c r="C21" s="286">
        <f t="shared" ref="C21:M21" si="4">SUM(C20,C13)</f>
        <v>953048</v>
      </c>
      <c r="D21" s="287">
        <f t="shared" si="4"/>
        <v>4028.0299999999997</v>
      </c>
      <c r="E21" s="288">
        <f t="shared" si="4"/>
        <v>0</v>
      </c>
      <c r="F21" s="289">
        <f t="shared" si="4"/>
        <v>21293027</v>
      </c>
      <c r="G21" s="290">
        <f t="shared" si="4"/>
        <v>3125</v>
      </c>
      <c r="H21" s="291">
        <f t="shared" si="4"/>
        <v>4516</v>
      </c>
      <c r="I21" s="287">
        <f t="shared" si="4"/>
        <v>0</v>
      </c>
      <c r="J21" s="292">
        <f t="shared" si="4"/>
        <v>1417852</v>
      </c>
      <c r="K21" s="293">
        <f t="shared" si="4"/>
        <v>5215</v>
      </c>
      <c r="L21" s="294">
        <f t="shared" si="4"/>
        <v>0</v>
      </c>
      <c r="M21" s="295">
        <f t="shared" si="4"/>
        <v>803707</v>
      </c>
      <c r="N21" s="296">
        <f>SUM(N13,N20)</f>
        <v>23517711</v>
      </c>
      <c r="O21" s="392">
        <f>SUM(O13,O20)</f>
        <v>90000</v>
      </c>
    </row>
    <row r="22" spans="1:15" ht="22.5" customHeight="1" x14ac:dyDescent="0.2">
      <c r="C22" s="297" t="s">
        <v>35</v>
      </c>
    </row>
    <row r="23" spans="1:15" x14ac:dyDescent="0.2">
      <c r="J23" s="298" t="s">
        <v>35</v>
      </c>
      <c r="K23" s="298" t="s">
        <v>35</v>
      </c>
    </row>
  </sheetData>
  <mergeCells count="14">
    <mergeCell ref="O4:O6"/>
    <mergeCell ref="N4:N6"/>
    <mergeCell ref="A4:A6"/>
    <mergeCell ref="B4:B5"/>
    <mergeCell ref="C4:G4"/>
    <mergeCell ref="H4:J4"/>
    <mergeCell ref="K4:M4"/>
    <mergeCell ref="C5:E5"/>
    <mergeCell ref="F5:F6"/>
    <mergeCell ref="G5:G6"/>
    <mergeCell ref="H5:I5"/>
    <mergeCell ref="J5:J6"/>
    <mergeCell ref="K5:L5"/>
    <mergeCell ref="M5:M6"/>
  </mergeCells>
  <phoneticPr fontId="4"/>
  <dataValidations count="9">
    <dataValidation allowBlank="1" showInputMessage="1" showErrorMessage="1" prompt="毎月確認" sqref="B7:B12 B14:B19" xr:uid="{3203FEC6-9E9B-4A6E-8233-3D64E237719E}"/>
    <dataValidation allowBlank="1" showInputMessage="1" showErrorMessage="1" prompt="水道局に報告した下水使用量+水道使用量等のお知らせのご使用水量" sqref="K7:K12 K14:K19" xr:uid="{B2609F99-30A1-4825-889A-B8C3073811E0}"/>
    <dataValidation allowBlank="1" showInputMessage="1" showErrorMessage="1" prompt="エネルギー月末検針の水道使用料" sqref="I7:I12 I14:I19" xr:uid="{3F274B3C-E0A7-4E98-8239-2C9E67845C3A}"/>
    <dataValidation allowBlank="1" showInputMessage="1" showErrorMessage="1" prompt="水道料料金等のお知らせ" sqref="H7:H12 H14:H19" xr:uid="{AA79B22E-2446-4DE9-959A-D5779F55ADA1}"/>
    <dataValidation allowBlank="1" showInputMessage="1" showErrorMessage="1" prompt="電気料金請求書（ﾊｶﾞｷｻｲｽﾞ）のご請求金額_x000a_4月に１年分まとめて入力" sqref="G7:G12 G14:G19" xr:uid="{B2CED5D6-23DC-4D59-9E0C-F53BDEA1B5B0}"/>
    <dataValidation allowBlank="1" showInputMessage="1" showErrorMessage="1" prompt="関西電力の電気料金請求書（A4サイズ）" sqref="F7:F12 F14:F19" xr:uid="{F723B6FB-4B85-4E2A-A490-D8E88552053A}"/>
    <dataValidation allowBlank="1" showInputMessage="1" showErrorMessage="1" prompt="エネルギー月末検針のレストラン（LM-1C)とレストラン電化厨房電力量の計" sqref="E7:E12 E14:E19" xr:uid="{F4F495FE-148E-4DA3-8771-9171790956A7}"/>
    <dataValidation allowBlank="1" showInputMessage="1" showErrorMessage="1" prompt="エネルギー月末検針の蓄熱深夜電力量" sqref="D7:D12 D14:D19" xr:uid="{7E9A5D5C-82AD-4530-A02A-85AE8FB0BDF0}"/>
    <dataValidation allowBlank="1" showInputMessage="1" showErrorMessage="1" prompt="エネルギー月末検針の総合電力" sqref="C7:C12 C14:C19" xr:uid="{26CC43FC-53A9-4ADD-8ED8-F36CAE0E4750}"/>
  </dataValidations>
  <pageMargins left="0.57999999999999996" right="0.39370078740157483" top="0.67" bottom="0.39370078740157483" header="0" footer="0.39370078740157483"/>
  <pageSetup paperSize="9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DD21-1FC3-4D13-AB6A-AE1671A22B07}">
  <dimension ref="A1:O23"/>
  <sheetViews>
    <sheetView view="pageBreakPreview" topLeftCell="A10" zoomScaleNormal="90" zoomScaleSheetLayoutView="100" workbookViewId="0">
      <selection activeCell="R19" sqref="R19"/>
    </sheetView>
  </sheetViews>
  <sheetFormatPr defaultColWidth="9" defaultRowHeight="13.2" x14ac:dyDescent="0.2"/>
  <cols>
    <col min="1" max="1" width="7.33203125" style="54" customWidth="1"/>
    <col min="2" max="2" width="6.6640625" style="54" customWidth="1"/>
    <col min="3" max="3" width="9.88671875" style="54" bestFit="1" customWidth="1"/>
    <col min="4" max="4" width="7.33203125" style="54" customWidth="1"/>
    <col min="5" max="5" width="8.33203125" style="54" customWidth="1"/>
    <col min="6" max="6" width="14.88671875" style="298" customWidth="1"/>
    <col min="7" max="7" width="8.44140625" style="298" customWidth="1"/>
    <col min="8" max="9" width="7.6640625" style="54" customWidth="1"/>
    <col min="10" max="10" width="12.44140625" style="298" customWidth="1"/>
    <col min="11" max="11" width="7.6640625" style="298" customWidth="1"/>
    <col min="12" max="12" width="7.6640625" style="54" customWidth="1"/>
    <col min="13" max="13" width="10.33203125" style="299" customWidth="1"/>
    <col min="14" max="14" width="14.6640625" style="298" customWidth="1"/>
    <col min="15" max="15" width="10.88671875" style="54" customWidth="1"/>
    <col min="16" max="16384" width="9" style="54"/>
  </cols>
  <sheetData>
    <row r="1" spans="1:15" s="7" customFormat="1" ht="30" customHeight="1" thickBot="1" x14ac:dyDescent="0.3">
      <c r="A1" s="206"/>
      <c r="B1" s="155"/>
      <c r="C1" s="155"/>
      <c r="D1" s="155"/>
      <c r="E1" s="155"/>
      <c r="F1" s="156" t="s">
        <v>62</v>
      </c>
      <c r="G1" s="153">
        <v>6</v>
      </c>
      <c r="H1" s="155" t="s">
        <v>54</v>
      </c>
      <c r="I1" s="202" t="s">
        <v>55</v>
      </c>
      <c r="J1" s="202"/>
      <c r="K1" s="202"/>
      <c r="L1" s="202"/>
      <c r="M1" s="202"/>
      <c r="N1" s="202"/>
      <c r="O1" s="393" t="s">
        <v>64</v>
      </c>
    </row>
    <row r="2" spans="1:15" ht="9.9" customHeight="1" x14ac:dyDescent="0.2">
      <c r="A2" s="207"/>
      <c r="B2" s="207"/>
      <c r="C2" s="207"/>
      <c r="D2" s="208"/>
      <c r="E2" s="208"/>
      <c r="F2" s="209"/>
      <c r="G2" s="209"/>
      <c r="H2" s="208"/>
      <c r="I2" s="208"/>
      <c r="J2" s="209"/>
      <c r="K2" s="209"/>
      <c r="L2" s="208"/>
      <c r="M2" s="210"/>
      <c r="N2" s="211"/>
    </row>
    <row r="3" spans="1:15" ht="9.9" customHeight="1" x14ac:dyDescent="0.2">
      <c r="A3" s="207"/>
      <c r="B3" s="207"/>
      <c r="C3" s="212"/>
      <c r="D3" s="212"/>
      <c r="E3" s="212"/>
      <c r="F3" s="213"/>
      <c r="G3" s="213"/>
      <c r="H3" s="212"/>
      <c r="I3" s="212"/>
      <c r="J3" s="213"/>
      <c r="K3" s="213"/>
      <c r="L3" s="212"/>
      <c r="M3" s="210"/>
      <c r="N3" s="213"/>
    </row>
    <row r="4" spans="1:15" ht="24.9" customHeight="1" x14ac:dyDescent="0.2">
      <c r="A4" s="460"/>
      <c r="B4" s="463" t="s">
        <v>53</v>
      </c>
      <c r="C4" s="465" t="s">
        <v>1</v>
      </c>
      <c r="D4" s="466"/>
      <c r="E4" s="466"/>
      <c r="F4" s="466"/>
      <c r="G4" s="467"/>
      <c r="H4" s="468" t="s">
        <v>3</v>
      </c>
      <c r="I4" s="466"/>
      <c r="J4" s="469"/>
      <c r="K4" s="470" t="s">
        <v>38</v>
      </c>
      <c r="L4" s="471"/>
      <c r="M4" s="472"/>
      <c r="N4" s="457" t="s">
        <v>4</v>
      </c>
      <c r="O4" s="454" t="s">
        <v>33</v>
      </c>
    </row>
    <row r="5" spans="1:15" ht="24.9" customHeight="1" x14ac:dyDescent="0.2">
      <c r="A5" s="461"/>
      <c r="B5" s="464"/>
      <c r="C5" s="465" t="s">
        <v>23</v>
      </c>
      <c r="D5" s="466"/>
      <c r="E5" s="469"/>
      <c r="F5" s="473" t="s">
        <v>2</v>
      </c>
      <c r="G5" s="475" t="s">
        <v>37</v>
      </c>
      <c r="H5" s="468" t="s">
        <v>32</v>
      </c>
      <c r="I5" s="466"/>
      <c r="J5" s="477" t="s">
        <v>2</v>
      </c>
      <c r="K5" s="479" t="s">
        <v>32</v>
      </c>
      <c r="L5" s="480"/>
      <c r="M5" s="481" t="s">
        <v>2</v>
      </c>
      <c r="N5" s="458"/>
      <c r="O5" s="455"/>
    </row>
    <row r="6" spans="1:15" ht="24.9" customHeight="1" x14ac:dyDescent="0.2">
      <c r="A6" s="462"/>
      <c r="B6" s="215" t="s">
        <v>29</v>
      </c>
      <c r="C6" s="216" t="s">
        <v>5</v>
      </c>
      <c r="D6" s="217" t="s">
        <v>6</v>
      </c>
      <c r="E6" s="218" t="s">
        <v>22</v>
      </c>
      <c r="F6" s="474"/>
      <c r="G6" s="476"/>
      <c r="H6" s="219" t="s">
        <v>7</v>
      </c>
      <c r="I6" s="220" t="s">
        <v>58</v>
      </c>
      <c r="J6" s="478"/>
      <c r="K6" s="219" t="s">
        <v>7</v>
      </c>
      <c r="L6" s="221" t="s">
        <v>22</v>
      </c>
      <c r="M6" s="482"/>
      <c r="N6" s="459"/>
      <c r="O6" s="456"/>
    </row>
    <row r="7" spans="1:15" ht="24.9" customHeight="1" x14ac:dyDescent="0.2">
      <c r="A7" s="222" t="s">
        <v>8</v>
      </c>
      <c r="B7" s="223">
        <v>428</v>
      </c>
      <c r="C7" s="224">
        <v>50600</v>
      </c>
      <c r="D7" s="225">
        <v>0</v>
      </c>
      <c r="E7" s="226">
        <v>0</v>
      </c>
      <c r="F7" s="227">
        <v>1317116</v>
      </c>
      <c r="G7" s="178">
        <v>282</v>
      </c>
      <c r="H7" s="228">
        <v>327</v>
      </c>
      <c r="I7" s="225">
        <v>0</v>
      </c>
      <c r="J7" s="229">
        <v>99829</v>
      </c>
      <c r="K7" s="230">
        <v>369</v>
      </c>
      <c r="L7" s="231">
        <v>0</v>
      </c>
      <c r="M7" s="229">
        <v>55518</v>
      </c>
      <c r="N7" s="232">
        <f t="shared" ref="N7:N12" si="0">F7+G7+J7+M7</f>
        <v>1472745</v>
      </c>
      <c r="O7" s="387"/>
    </row>
    <row r="8" spans="1:15" ht="24.9" customHeight="1" x14ac:dyDescent="0.2">
      <c r="A8" s="233" t="s">
        <v>9</v>
      </c>
      <c r="B8" s="223">
        <v>428</v>
      </c>
      <c r="C8" s="224">
        <v>57203</v>
      </c>
      <c r="D8" s="225">
        <v>0</v>
      </c>
      <c r="E8" s="226">
        <v>0</v>
      </c>
      <c r="F8" s="227">
        <v>1451396</v>
      </c>
      <c r="G8" s="178">
        <v>307</v>
      </c>
      <c r="H8" s="228">
        <v>391</v>
      </c>
      <c r="I8" s="225">
        <v>0</v>
      </c>
      <c r="J8" s="229">
        <v>123906</v>
      </c>
      <c r="K8" s="230">
        <v>434</v>
      </c>
      <c r="L8" s="231">
        <v>0</v>
      </c>
      <c r="M8" s="229">
        <v>66886</v>
      </c>
      <c r="N8" s="234">
        <f t="shared" si="0"/>
        <v>1642495</v>
      </c>
      <c r="O8" s="388"/>
    </row>
    <row r="9" spans="1:15" ht="24.9" customHeight="1" x14ac:dyDescent="0.2">
      <c r="A9" s="233" t="s">
        <v>10</v>
      </c>
      <c r="B9" s="223">
        <v>428</v>
      </c>
      <c r="C9" s="224">
        <v>76323</v>
      </c>
      <c r="D9" s="225">
        <v>0</v>
      </c>
      <c r="E9" s="226">
        <v>0</v>
      </c>
      <c r="F9" s="227">
        <v>1792122</v>
      </c>
      <c r="G9" s="178">
        <v>327</v>
      </c>
      <c r="H9" s="228">
        <v>336</v>
      </c>
      <c r="I9" s="225">
        <v>0</v>
      </c>
      <c r="J9" s="229">
        <v>103215</v>
      </c>
      <c r="K9" s="230">
        <v>392</v>
      </c>
      <c r="L9" s="235">
        <v>0</v>
      </c>
      <c r="M9" s="229">
        <v>59540</v>
      </c>
      <c r="N9" s="234">
        <f t="shared" si="0"/>
        <v>1955204</v>
      </c>
      <c r="O9" s="388"/>
    </row>
    <row r="10" spans="1:15" ht="24.9" customHeight="1" x14ac:dyDescent="0.2">
      <c r="A10" s="233" t="s">
        <v>11</v>
      </c>
      <c r="B10" s="223">
        <v>428</v>
      </c>
      <c r="C10" s="224">
        <v>105451</v>
      </c>
      <c r="D10" s="225">
        <v>0</v>
      </c>
      <c r="E10" s="226">
        <v>0</v>
      </c>
      <c r="F10" s="227">
        <v>2332133</v>
      </c>
      <c r="G10" s="178">
        <v>348</v>
      </c>
      <c r="H10" s="228">
        <v>294</v>
      </c>
      <c r="I10" s="225">
        <v>0</v>
      </c>
      <c r="J10" s="229">
        <v>87414</v>
      </c>
      <c r="K10" s="230">
        <v>404</v>
      </c>
      <c r="L10" s="231">
        <v>0</v>
      </c>
      <c r="M10" s="229">
        <v>61639</v>
      </c>
      <c r="N10" s="234">
        <f t="shared" si="0"/>
        <v>2481534</v>
      </c>
      <c r="O10" s="388"/>
    </row>
    <row r="11" spans="1:15" ht="24.9" customHeight="1" x14ac:dyDescent="0.2">
      <c r="A11" s="233" t="s">
        <v>12</v>
      </c>
      <c r="B11" s="223">
        <v>431</v>
      </c>
      <c r="C11" s="224">
        <v>104660</v>
      </c>
      <c r="D11" s="225">
        <v>0</v>
      </c>
      <c r="E11" s="226">
        <v>0</v>
      </c>
      <c r="F11" s="227">
        <v>2111351</v>
      </c>
      <c r="G11" s="178">
        <v>348</v>
      </c>
      <c r="H11" s="228">
        <v>522</v>
      </c>
      <c r="I11" s="225">
        <v>0</v>
      </c>
      <c r="J11" s="229">
        <v>173188</v>
      </c>
      <c r="K11" s="230">
        <v>561</v>
      </c>
      <c r="L11" s="231">
        <v>0</v>
      </c>
      <c r="M11" s="229">
        <v>90508</v>
      </c>
      <c r="N11" s="234">
        <f t="shared" si="0"/>
        <v>2375395</v>
      </c>
      <c r="O11" s="388"/>
    </row>
    <row r="12" spans="1:15" ht="24.9" customHeight="1" thickBot="1" x14ac:dyDescent="0.25">
      <c r="A12" s="236" t="s">
        <v>13</v>
      </c>
      <c r="B12" s="237">
        <v>431</v>
      </c>
      <c r="C12" s="238">
        <v>97631</v>
      </c>
      <c r="D12" s="239">
        <v>0</v>
      </c>
      <c r="E12" s="240">
        <v>0</v>
      </c>
      <c r="F12" s="241">
        <v>2080641</v>
      </c>
      <c r="G12" s="179">
        <v>286</v>
      </c>
      <c r="H12" s="242">
        <v>341</v>
      </c>
      <c r="I12" s="239">
        <v>0</v>
      </c>
      <c r="J12" s="243">
        <v>105096</v>
      </c>
      <c r="K12" s="244">
        <v>465</v>
      </c>
      <c r="L12" s="245">
        <v>0</v>
      </c>
      <c r="M12" s="229">
        <v>72308</v>
      </c>
      <c r="N12" s="246">
        <f t="shared" si="0"/>
        <v>2258331</v>
      </c>
      <c r="O12" s="389"/>
    </row>
    <row r="13" spans="1:15" ht="31.5" customHeight="1" thickTop="1" thickBot="1" x14ac:dyDescent="0.25">
      <c r="A13" s="247" t="s">
        <v>20</v>
      </c>
      <c r="B13" s="248"/>
      <c r="C13" s="249">
        <f>SUM(C7:C12)</f>
        <v>491868</v>
      </c>
      <c r="D13" s="250">
        <f>SUM(D7:D12)</f>
        <v>0</v>
      </c>
      <c r="E13" s="251">
        <f>SUM(E7:E12)</f>
        <v>0</v>
      </c>
      <c r="F13" s="252">
        <f>SUM(F7:F12)</f>
        <v>11084759</v>
      </c>
      <c r="G13" s="253">
        <f>SUM(G7:G12)</f>
        <v>1898</v>
      </c>
      <c r="H13" s="254">
        <f t="shared" ref="H13:N13" si="1">SUM(H7:H12)</f>
        <v>2211</v>
      </c>
      <c r="I13" s="250">
        <f t="shared" si="1"/>
        <v>0</v>
      </c>
      <c r="J13" s="255">
        <f t="shared" si="1"/>
        <v>692648</v>
      </c>
      <c r="K13" s="256">
        <f>SUM(K7:K12)/1</f>
        <v>2625</v>
      </c>
      <c r="L13" s="257">
        <f>SUM(L7:L12)</f>
        <v>0</v>
      </c>
      <c r="M13" s="258">
        <f>SUM(M7:M12)</f>
        <v>406399</v>
      </c>
      <c r="N13" s="259">
        <f t="shared" si="1"/>
        <v>12185704</v>
      </c>
      <c r="O13" s="390">
        <f>SUM(O7:O12)</f>
        <v>0</v>
      </c>
    </row>
    <row r="14" spans="1:15" ht="24.9" customHeight="1" thickTop="1" x14ac:dyDescent="0.2">
      <c r="A14" s="214" t="s">
        <v>14</v>
      </c>
      <c r="B14" s="223">
        <v>431</v>
      </c>
      <c r="C14" s="224">
        <v>72646</v>
      </c>
      <c r="D14" s="225">
        <v>0</v>
      </c>
      <c r="E14" s="226">
        <v>0</v>
      </c>
      <c r="F14" s="227">
        <v>1735228</v>
      </c>
      <c r="G14" s="178">
        <v>301</v>
      </c>
      <c r="H14" s="228">
        <v>481</v>
      </c>
      <c r="I14" s="225">
        <v>0</v>
      </c>
      <c r="J14" s="229">
        <v>157764</v>
      </c>
      <c r="K14" s="230">
        <v>493</v>
      </c>
      <c r="L14" s="231">
        <v>0</v>
      </c>
      <c r="M14" s="229">
        <v>77205</v>
      </c>
      <c r="N14" s="260">
        <f t="shared" ref="N14:N19" si="2">F14+G14+J14+M14</f>
        <v>1970498</v>
      </c>
      <c r="O14" s="391"/>
    </row>
    <row r="15" spans="1:15" ht="24.9" customHeight="1" x14ac:dyDescent="0.2">
      <c r="A15" s="233" t="s">
        <v>15</v>
      </c>
      <c r="B15" s="223">
        <v>431</v>
      </c>
      <c r="C15" s="224">
        <v>63336</v>
      </c>
      <c r="D15" s="225">
        <v>0</v>
      </c>
      <c r="E15" s="226">
        <v>0</v>
      </c>
      <c r="F15" s="227">
        <v>1683275</v>
      </c>
      <c r="G15" s="178">
        <v>319</v>
      </c>
      <c r="H15" s="228">
        <v>372</v>
      </c>
      <c r="I15" s="225">
        <v>0</v>
      </c>
      <c r="J15" s="229">
        <v>116758</v>
      </c>
      <c r="K15" s="230">
        <v>441</v>
      </c>
      <c r="L15" s="231">
        <v>0</v>
      </c>
      <c r="M15" s="229">
        <v>68110</v>
      </c>
      <c r="N15" s="261">
        <f>F15+G15+J15+M15</f>
        <v>1868462</v>
      </c>
      <c r="O15" s="388"/>
    </row>
    <row r="16" spans="1:15" ht="24.9" customHeight="1" x14ac:dyDescent="0.2">
      <c r="A16" s="233" t="s">
        <v>16</v>
      </c>
      <c r="B16" s="223">
        <v>431</v>
      </c>
      <c r="C16" s="224">
        <v>75653</v>
      </c>
      <c r="D16" s="225">
        <v>0</v>
      </c>
      <c r="E16" s="226">
        <v>0</v>
      </c>
      <c r="F16" s="227">
        <v>1869203</v>
      </c>
      <c r="G16" s="178">
        <v>348</v>
      </c>
      <c r="H16" s="228">
        <v>428</v>
      </c>
      <c r="I16" s="225">
        <v>0</v>
      </c>
      <c r="J16" s="229">
        <v>137825</v>
      </c>
      <c r="K16" s="230">
        <v>487</v>
      </c>
      <c r="L16" s="231">
        <v>0</v>
      </c>
      <c r="M16" s="205">
        <v>76156</v>
      </c>
      <c r="N16" s="261">
        <f>F16+G16+J16+M16</f>
        <v>2083532</v>
      </c>
      <c r="O16" s="388"/>
    </row>
    <row r="17" spans="1:15" ht="24.9" customHeight="1" x14ac:dyDescent="0.2">
      <c r="A17" s="233" t="s">
        <v>17</v>
      </c>
      <c r="B17" s="223">
        <v>431</v>
      </c>
      <c r="C17" s="262">
        <v>84718</v>
      </c>
      <c r="D17" s="225">
        <v>0</v>
      </c>
      <c r="E17" s="226">
        <v>0</v>
      </c>
      <c r="F17" s="227">
        <v>1885835</v>
      </c>
      <c r="G17" s="178">
        <v>348</v>
      </c>
      <c r="H17" s="228">
        <v>391</v>
      </c>
      <c r="I17" s="225">
        <v>0</v>
      </c>
      <c r="J17" s="229">
        <v>123906</v>
      </c>
      <c r="K17" s="230">
        <v>391</v>
      </c>
      <c r="L17" s="231">
        <v>0</v>
      </c>
      <c r="M17" s="229">
        <v>59365</v>
      </c>
      <c r="N17" s="261">
        <f t="shared" si="2"/>
        <v>2069454</v>
      </c>
      <c r="O17" s="388"/>
    </row>
    <row r="18" spans="1:15" ht="24.9" customHeight="1" x14ac:dyDescent="0.2">
      <c r="A18" s="233" t="s">
        <v>18</v>
      </c>
      <c r="B18" s="223">
        <v>431</v>
      </c>
      <c r="C18" s="224">
        <v>91382</v>
      </c>
      <c r="D18" s="225">
        <v>0</v>
      </c>
      <c r="E18" s="226">
        <v>0</v>
      </c>
      <c r="F18" s="227">
        <v>1987086</v>
      </c>
      <c r="G18" s="178">
        <v>319</v>
      </c>
      <c r="H18" s="228">
        <v>463</v>
      </c>
      <c r="I18" s="225">
        <v>0</v>
      </c>
      <c r="J18" s="229">
        <v>150992</v>
      </c>
      <c r="K18" s="230">
        <v>483</v>
      </c>
      <c r="L18" s="231">
        <v>0</v>
      </c>
      <c r="M18" s="229">
        <v>75456</v>
      </c>
      <c r="N18" s="261">
        <f t="shared" si="2"/>
        <v>2213853</v>
      </c>
      <c r="O18" s="388"/>
    </row>
    <row r="19" spans="1:15" ht="24.9" customHeight="1" thickBot="1" x14ac:dyDescent="0.25">
      <c r="A19" s="263" t="s">
        <v>19</v>
      </c>
      <c r="B19" s="264">
        <v>431</v>
      </c>
      <c r="C19" s="265">
        <v>68337</v>
      </c>
      <c r="D19" s="266">
        <v>0</v>
      </c>
      <c r="E19" s="267">
        <v>0</v>
      </c>
      <c r="F19" s="241">
        <v>1678730</v>
      </c>
      <c r="G19" s="179">
        <v>319</v>
      </c>
      <c r="H19" s="242">
        <v>287</v>
      </c>
      <c r="I19" s="239">
        <v>0</v>
      </c>
      <c r="J19" s="243">
        <v>84781</v>
      </c>
      <c r="K19" s="268">
        <v>287</v>
      </c>
      <c r="L19" s="269">
        <v>0</v>
      </c>
      <c r="M19" s="270">
        <v>41176</v>
      </c>
      <c r="N19" s="246">
        <f t="shared" si="2"/>
        <v>1805006</v>
      </c>
      <c r="O19" s="389">
        <v>170270</v>
      </c>
    </row>
    <row r="20" spans="1:15" ht="31.5" customHeight="1" thickTop="1" thickBot="1" x14ac:dyDescent="0.25">
      <c r="A20" s="271" t="s">
        <v>21</v>
      </c>
      <c r="B20" s="272"/>
      <c r="C20" s="273">
        <f t="shared" ref="C20:M20" si="3">SUM(C14:C19)</f>
        <v>456072</v>
      </c>
      <c r="D20" s="274">
        <f t="shared" si="3"/>
        <v>0</v>
      </c>
      <c r="E20" s="275">
        <f t="shared" si="3"/>
        <v>0</v>
      </c>
      <c r="F20" s="276">
        <f t="shared" si="3"/>
        <v>10839357</v>
      </c>
      <c r="G20" s="277">
        <f>SUM(G14:G19)</f>
        <v>1954</v>
      </c>
      <c r="H20" s="278">
        <f t="shared" si="3"/>
        <v>2422</v>
      </c>
      <c r="I20" s="274">
        <f t="shared" si="3"/>
        <v>0</v>
      </c>
      <c r="J20" s="279">
        <f t="shared" si="3"/>
        <v>772026</v>
      </c>
      <c r="K20" s="280">
        <f>SUM(K14:K19)</f>
        <v>2582</v>
      </c>
      <c r="L20" s="281">
        <f t="shared" si="3"/>
        <v>0</v>
      </c>
      <c r="M20" s="282">
        <f t="shared" si="3"/>
        <v>397468</v>
      </c>
      <c r="N20" s="283">
        <f>SUM(N14:N19)</f>
        <v>12010805</v>
      </c>
      <c r="O20" s="390">
        <f>SUM(O14:O19)</f>
        <v>170270</v>
      </c>
    </row>
    <row r="21" spans="1:15" ht="31.5" customHeight="1" thickBot="1" x14ac:dyDescent="0.25">
      <c r="A21" s="284" t="s">
        <v>0</v>
      </c>
      <c r="B21" s="285"/>
      <c r="C21" s="286">
        <f t="shared" ref="C21:M21" si="4">SUM(C20,C13)</f>
        <v>947940</v>
      </c>
      <c r="D21" s="287">
        <f t="shared" si="4"/>
        <v>0</v>
      </c>
      <c r="E21" s="288">
        <f t="shared" si="4"/>
        <v>0</v>
      </c>
      <c r="F21" s="289">
        <f t="shared" si="4"/>
        <v>21924116</v>
      </c>
      <c r="G21" s="290">
        <f t="shared" si="4"/>
        <v>3852</v>
      </c>
      <c r="H21" s="291">
        <f t="shared" si="4"/>
        <v>4633</v>
      </c>
      <c r="I21" s="287">
        <f t="shared" si="4"/>
        <v>0</v>
      </c>
      <c r="J21" s="292">
        <f t="shared" si="4"/>
        <v>1464674</v>
      </c>
      <c r="K21" s="293">
        <f t="shared" si="4"/>
        <v>5207</v>
      </c>
      <c r="L21" s="294">
        <f t="shared" si="4"/>
        <v>0</v>
      </c>
      <c r="M21" s="295">
        <f t="shared" si="4"/>
        <v>803867</v>
      </c>
      <c r="N21" s="296">
        <f>SUM(N13,N20)</f>
        <v>24196509</v>
      </c>
      <c r="O21" s="392">
        <f>SUM(O13,O20)</f>
        <v>170270</v>
      </c>
    </row>
    <row r="22" spans="1:15" ht="22.5" customHeight="1" x14ac:dyDescent="0.2">
      <c r="C22" s="297" t="s">
        <v>35</v>
      </c>
    </row>
    <row r="23" spans="1:15" x14ac:dyDescent="0.2">
      <c r="J23" s="298" t="s">
        <v>35</v>
      </c>
      <c r="K23" s="298" t="s">
        <v>35</v>
      </c>
    </row>
  </sheetData>
  <mergeCells count="14">
    <mergeCell ref="O4:O6"/>
    <mergeCell ref="N4:N6"/>
    <mergeCell ref="A4:A6"/>
    <mergeCell ref="B4:B5"/>
    <mergeCell ref="C4:G4"/>
    <mergeCell ref="H4:J4"/>
    <mergeCell ref="K4:M4"/>
    <mergeCell ref="C5:E5"/>
    <mergeCell ref="F5:F6"/>
    <mergeCell ref="G5:G6"/>
    <mergeCell ref="H5:I5"/>
    <mergeCell ref="J5:J6"/>
    <mergeCell ref="K5:L5"/>
    <mergeCell ref="M5:M6"/>
  </mergeCells>
  <phoneticPr fontId="4"/>
  <dataValidations count="9">
    <dataValidation allowBlank="1" showInputMessage="1" showErrorMessage="1" prompt="エネルギー月末検針の総合電力" sqref="C7:C12 C14:C19" xr:uid="{FB41A62E-D99D-42AD-B4C9-373C0AABB28B}"/>
    <dataValidation allowBlank="1" showInputMessage="1" showErrorMessage="1" prompt="エネルギー月末検針の蓄熱深夜電力量" sqref="D7:D12 D14:D19" xr:uid="{00BD9425-9760-44FA-926F-DD3D611B902C}"/>
    <dataValidation allowBlank="1" showInputMessage="1" showErrorMessage="1" prompt="エネルギー月末検針のレストラン（LM-1C)とレストラン電化厨房電力量の計" sqref="E7:E12 E14:E19" xr:uid="{C720E924-1C53-4E30-A9D7-7C09E3D8E1F4}"/>
    <dataValidation allowBlank="1" showInputMessage="1" showErrorMessage="1" prompt="関西電力の電気料金請求書（A4サイズ）" sqref="F7:F12 F14:F19" xr:uid="{5F3F5E2D-0FF2-4460-A7E7-C40DF7FF402B}"/>
    <dataValidation allowBlank="1" showInputMessage="1" showErrorMessage="1" prompt="電気料金請求書（ﾊｶﾞｷｻｲｽﾞ）のご請求金額_x000a_4月に１年分まとめて入力" sqref="G7:G12 G14:G19" xr:uid="{5DC4439E-E25D-41A1-8A3F-099757FF9E46}"/>
    <dataValidation allowBlank="1" showInputMessage="1" showErrorMessage="1" prompt="水道料料金等のお知らせ" sqref="H7:H12 H14:H19" xr:uid="{E3CF0C4D-7F77-4BB8-9F50-C8CC834C8C80}"/>
    <dataValidation allowBlank="1" showInputMessage="1" showErrorMessage="1" prompt="エネルギー月末検針の水道使用料" sqref="I7:I12 I14:I19" xr:uid="{F081868C-3325-4DF7-8FB2-1D92A9BC908C}"/>
    <dataValidation allowBlank="1" showInputMessage="1" showErrorMessage="1" prompt="水道局に報告した下水使用量+水道使用量等のお知らせのご使用水量" sqref="K7:K12 K14:K19" xr:uid="{AA92954E-4EBC-4AFA-9402-F6E403468F0F}"/>
    <dataValidation allowBlank="1" showInputMessage="1" showErrorMessage="1" prompt="毎月確認" sqref="B7:B12 B14:B19" xr:uid="{33E9482E-69EE-42C7-A5CD-F6DC2E990185}"/>
  </dataValidations>
  <pageMargins left="0.57999999999999996" right="0.39370078740157483" top="0.67" bottom="0.39370078740157483" header="0" footer="0.39370078740157483"/>
  <pageSetup paperSize="9" scale="98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25"/>
  <sheetViews>
    <sheetView zoomScaleNormal="100" workbookViewId="0">
      <selection activeCell="B1" sqref="B1:E1"/>
    </sheetView>
  </sheetViews>
  <sheetFormatPr defaultColWidth="9" defaultRowHeight="12" x14ac:dyDescent="0.2"/>
  <cols>
    <col min="1" max="4" width="3.33203125" style="130" customWidth="1"/>
    <col min="5" max="5" width="4.77734375" style="130" customWidth="1"/>
    <col min="6" max="6" width="1.88671875" style="130" customWidth="1"/>
    <col min="7" max="11" width="2" style="130" customWidth="1"/>
    <col min="12" max="12" width="2.109375" style="130" customWidth="1"/>
    <col min="13" max="13" width="4.109375" style="130" customWidth="1"/>
    <col min="14" max="14" width="3.33203125" style="130" customWidth="1"/>
    <col min="15" max="15" width="1.77734375" style="130" customWidth="1"/>
    <col min="16" max="16" width="2" style="130" customWidth="1"/>
    <col min="17" max="17" width="3.33203125" style="130" customWidth="1"/>
    <col min="18" max="18" width="4.109375" style="130" customWidth="1"/>
    <col min="19" max="19" width="2.109375" style="130" customWidth="1"/>
    <col min="20" max="20" width="3.6640625" style="130" customWidth="1"/>
    <col min="21" max="21" width="2.33203125" style="130" customWidth="1"/>
    <col min="22" max="22" width="2" style="130" customWidth="1"/>
    <col min="23" max="23" width="26.77734375" style="130" customWidth="1"/>
    <col min="24" max="24" width="11.33203125" style="130" customWidth="1"/>
    <col min="25" max="16384" width="9" style="130"/>
  </cols>
  <sheetData>
    <row r="1" spans="1:24" ht="24.75" customHeight="1" x14ac:dyDescent="0.2">
      <c r="B1" s="483" t="s">
        <v>41</v>
      </c>
      <c r="C1" s="483"/>
      <c r="D1" s="483"/>
      <c r="E1" s="483"/>
      <c r="F1" s="484" t="s">
        <v>39</v>
      </c>
      <c r="G1" s="485"/>
      <c r="H1" s="485"/>
      <c r="I1" s="485"/>
      <c r="J1" s="485"/>
      <c r="K1" s="485"/>
      <c r="L1" s="485"/>
      <c r="W1" s="150" t="s">
        <v>61</v>
      </c>
      <c r="X1" s="150"/>
    </row>
    <row r="2" spans="1:24" ht="20.25" customHeight="1" x14ac:dyDescent="0.2">
      <c r="A2" s="135"/>
      <c r="B2" s="136" t="s">
        <v>56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7"/>
      <c r="T2" s="137"/>
      <c r="U2" s="137"/>
      <c r="V2" s="137"/>
      <c r="W2" s="138"/>
    </row>
    <row r="3" spans="1:24" ht="21" customHeight="1" x14ac:dyDescent="0.2">
      <c r="A3" s="139"/>
      <c r="W3" s="140"/>
    </row>
    <row r="4" spans="1:24" ht="20.25" customHeight="1" x14ac:dyDescent="0.2">
      <c r="A4" s="139"/>
      <c r="B4" s="141" t="s">
        <v>42</v>
      </c>
      <c r="C4" s="131"/>
      <c r="D4" s="141" t="s">
        <v>43</v>
      </c>
      <c r="E4" s="142"/>
      <c r="F4" s="142"/>
      <c r="G4" s="131"/>
      <c r="H4" s="486" t="s">
        <v>44</v>
      </c>
      <c r="I4" s="487"/>
      <c r="J4" s="487"/>
      <c r="K4" s="487"/>
      <c r="L4" s="488"/>
      <c r="M4" s="141"/>
      <c r="N4" s="489" t="s">
        <v>40</v>
      </c>
      <c r="O4" s="489"/>
      <c r="P4" s="489"/>
      <c r="Q4" s="489"/>
      <c r="R4" s="131"/>
      <c r="W4" s="140"/>
    </row>
    <row r="5" spans="1:24" ht="20.25" customHeight="1" x14ac:dyDescent="0.2">
      <c r="A5" s="139"/>
      <c r="B5" s="490" t="s">
        <v>45</v>
      </c>
      <c r="C5" s="491"/>
      <c r="D5" s="490">
        <v>475</v>
      </c>
      <c r="E5" s="489"/>
      <c r="F5" s="133" t="s">
        <v>46</v>
      </c>
      <c r="G5" s="134" t="s">
        <v>47</v>
      </c>
      <c r="H5" s="490">
        <v>600</v>
      </c>
      <c r="I5" s="489"/>
      <c r="J5" s="489"/>
      <c r="K5" s="489"/>
      <c r="L5" s="133" t="s">
        <v>46</v>
      </c>
      <c r="M5" s="141" t="s">
        <v>48</v>
      </c>
      <c r="N5" s="489">
        <f>(D5+H5)/1000</f>
        <v>1.075</v>
      </c>
      <c r="O5" s="489"/>
      <c r="P5" s="489"/>
      <c r="Q5" s="489"/>
      <c r="R5" s="143" t="s">
        <v>49</v>
      </c>
      <c r="W5" s="140"/>
    </row>
    <row r="6" spans="1:24" ht="20.25" customHeight="1" thickBot="1" x14ac:dyDescent="0.25">
      <c r="A6" s="139"/>
      <c r="B6" s="490" t="s">
        <v>50</v>
      </c>
      <c r="C6" s="491"/>
      <c r="D6" s="490">
        <v>480</v>
      </c>
      <c r="E6" s="489"/>
      <c r="F6" s="133" t="s">
        <v>46</v>
      </c>
      <c r="G6" s="134" t="s">
        <v>47</v>
      </c>
      <c r="H6" s="490">
        <v>440</v>
      </c>
      <c r="I6" s="489"/>
      <c r="J6" s="489"/>
      <c r="K6" s="489"/>
      <c r="L6" s="133" t="s">
        <v>46</v>
      </c>
      <c r="M6" s="141" t="s">
        <v>48</v>
      </c>
      <c r="N6" s="492">
        <f>(D6+H6)/1000</f>
        <v>0.92</v>
      </c>
      <c r="O6" s="492"/>
      <c r="P6" s="492"/>
      <c r="Q6" s="492"/>
      <c r="R6" s="143" t="s">
        <v>49</v>
      </c>
      <c r="W6" s="140"/>
    </row>
    <row r="7" spans="1:24" ht="20.25" customHeight="1" thickTop="1" thickBot="1" x14ac:dyDescent="0.25">
      <c r="A7" s="139"/>
      <c r="B7" s="490" t="s">
        <v>40</v>
      </c>
      <c r="C7" s="491"/>
      <c r="D7" s="490">
        <f>SUM(D5:E6)</f>
        <v>955</v>
      </c>
      <c r="E7" s="489"/>
      <c r="F7" s="133" t="s">
        <v>46</v>
      </c>
      <c r="G7" s="134" t="s">
        <v>47</v>
      </c>
      <c r="H7" s="490">
        <f>SUM(H5:K6)</f>
        <v>1040</v>
      </c>
      <c r="I7" s="489"/>
      <c r="J7" s="489"/>
      <c r="K7" s="489"/>
      <c r="L7" s="133" t="s">
        <v>46</v>
      </c>
      <c r="M7" s="141" t="s">
        <v>48</v>
      </c>
      <c r="N7" s="493">
        <f>(D7+H7)/1000</f>
        <v>1.9950000000000001</v>
      </c>
      <c r="O7" s="494"/>
      <c r="P7" s="494"/>
      <c r="Q7" s="495"/>
      <c r="R7" s="143" t="s">
        <v>49</v>
      </c>
      <c r="W7" s="140"/>
    </row>
    <row r="8" spans="1:24" ht="20.25" customHeight="1" thickTop="1" x14ac:dyDescent="0.2">
      <c r="A8" s="139"/>
      <c r="W8" s="140"/>
    </row>
    <row r="9" spans="1:24" ht="20.25" customHeight="1" x14ac:dyDescent="0.2">
      <c r="A9" s="144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6"/>
    </row>
    <row r="10" spans="1:24" ht="20.25" customHeight="1" x14ac:dyDescent="0.2">
      <c r="A10" s="135"/>
      <c r="B10" s="136" t="s">
        <v>63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  <c r="S10" s="137"/>
      <c r="T10" s="137"/>
      <c r="U10" s="137"/>
      <c r="V10" s="137"/>
      <c r="W10" s="138"/>
    </row>
    <row r="11" spans="1:24" ht="20.25" customHeight="1" x14ac:dyDescent="0.2">
      <c r="A11" s="139"/>
      <c r="W11" s="140"/>
    </row>
    <row r="12" spans="1:24" ht="20.25" customHeight="1" x14ac:dyDescent="0.2">
      <c r="A12" s="139"/>
      <c r="B12" s="141" t="s">
        <v>42</v>
      </c>
      <c r="C12" s="131"/>
      <c r="D12" s="142" t="s">
        <v>43</v>
      </c>
      <c r="E12" s="142"/>
      <c r="F12" s="142"/>
      <c r="G12" s="142"/>
      <c r="H12" s="486" t="s">
        <v>44</v>
      </c>
      <c r="I12" s="487"/>
      <c r="J12" s="487"/>
      <c r="K12" s="487"/>
      <c r="L12" s="488"/>
      <c r="M12" s="142"/>
      <c r="N12" s="489" t="s">
        <v>40</v>
      </c>
      <c r="O12" s="489"/>
      <c r="P12" s="489"/>
      <c r="Q12" s="489"/>
      <c r="R12" s="131"/>
      <c r="W12" s="140"/>
    </row>
    <row r="13" spans="1:24" ht="20.25" customHeight="1" thickBot="1" x14ac:dyDescent="0.25">
      <c r="A13" s="139"/>
      <c r="B13" s="490" t="s">
        <v>51</v>
      </c>
      <c r="C13" s="491"/>
      <c r="D13" s="496">
        <v>475</v>
      </c>
      <c r="E13" s="497"/>
      <c r="F13" s="133" t="s">
        <v>46</v>
      </c>
      <c r="G13" s="134" t="s">
        <v>47</v>
      </c>
      <c r="H13" s="497">
        <v>600</v>
      </c>
      <c r="I13" s="497"/>
      <c r="J13" s="497"/>
      <c r="K13" s="497"/>
      <c r="L13" s="132" t="s">
        <v>46</v>
      </c>
      <c r="M13" s="141" t="s">
        <v>48</v>
      </c>
      <c r="N13" s="489">
        <f>(D13+H13)/1000</f>
        <v>1.075</v>
      </c>
      <c r="O13" s="489"/>
      <c r="P13" s="489"/>
      <c r="Q13" s="489"/>
      <c r="R13" s="143" t="s">
        <v>49</v>
      </c>
      <c r="W13" s="140"/>
    </row>
    <row r="14" spans="1:24" ht="20.25" customHeight="1" thickTop="1" thickBot="1" x14ac:dyDescent="0.25">
      <c r="A14" s="139"/>
      <c r="B14" s="490" t="s">
        <v>40</v>
      </c>
      <c r="C14" s="491"/>
      <c r="D14" s="490">
        <f>SUM(D13:E13)</f>
        <v>475</v>
      </c>
      <c r="E14" s="489"/>
      <c r="F14" s="133" t="s">
        <v>46</v>
      </c>
      <c r="G14" s="134" t="s">
        <v>47</v>
      </c>
      <c r="H14" s="489">
        <f>SUM(H13:K13)</f>
        <v>600</v>
      </c>
      <c r="I14" s="489"/>
      <c r="J14" s="489"/>
      <c r="K14" s="489"/>
      <c r="L14" s="132" t="s">
        <v>46</v>
      </c>
      <c r="M14" s="141" t="s">
        <v>48</v>
      </c>
      <c r="N14" s="493">
        <f>(D14+H14)/1000</f>
        <v>1.075</v>
      </c>
      <c r="O14" s="494"/>
      <c r="P14" s="494"/>
      <c r="Q14" s="495"/>
      <c r="R14" s="147" t="s">
        <v>49</v>
      </c>
      <c r="W14" s="140"/>
    </row>
    <row r="15" spans="1:24" ht="20.25" customHeight="1" thickTop="1" x14ac:dyDescent="0.2">
      <c r="A15" s="139"/>
      <c r="W15" s="140"/>
    </row>
    <row r="16" spans="1:24" ht="20.25" customHeight="1" x14ac:dyDescent="0.2">
      <c r="A16" s="144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6"/>
    </row>
    <row r="17" spans="1:23" ht="20.25" customHeight="1" x14ac:dyDescent="0.2">
      <c r="A17" s="135"/>
      <c r="B17" s="136" t="s">
        <v>57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  <c r="O17" s="137"/>
      <c r="P17" s="137"/>
      <c r="Q17" s="137"/>
      <c r="R17" s="137"/>
      <c r="S17" s="137"/>
      <c r="T17" s="137"/>
      <c r="U17" s="137"/>
      <c r="V17" s="137"/>
      <c r="W17" s="138"/>
    </row>
    <row r="18" spans="1:23" ht="20.25" customHeight="1" x14ac:dyDescent="0.2">
      <c r="A18" s="139"/>
      <c r="W18" s="140"/>
    </row>
    <row r="19" spans="1:23" ht="20.25" customHeight="1" x14ac:dyDescent="0.2">
      <c r="A19" s="139"/>
      <c r="B19" s="141" t="s">
        <v>42</v>
      </c>
      <c r="C19" s="131"/>
      <c r="D19" s="141" t="s">
        <v>43</v>
      </c>
      <c r="E19" s="142"/>
      <c r="F19" s="142"/>
      <c r="G19" s="131"/>
      <c r="H19" s="486" t="s">
        <v>44</v>
      </c>
      <c r="I19" s="487"/>
      <c r="J19" s="487"/>
      <c r="K19" s="487"/>
      <c r="L19" s="488"/>
      <c r="M19" s="141"/>
      <c r="N19" s="489" t="s">
        <v>40</v>
      </c>
      <c r="O19" s="489"/>
      <c r="P19" s="489"/>
      <c r="Q19" s="489"/>
      <c r="R19" s="131"/>
      <c r="W19" s="140"/>
    </row>
    <row r="20" spans="1:23" ht="20.25" customHeight="1" x14ac:dyDescent="0.2">
      <c r="A20" s="139"/>
      <c r="B20" s="490" t="s">
        <v>52</v>
      </c>
      <c r="C20" s="491"/>
      <c r="D20" s="490"/>
      <c r="E20" s="489"/>
      <c r="F20" s="133" t="s">
        <v>46</v>
      </c>
      <c r="G20" s="134" t="s">
        <v>47</v>
      </c>
      <c r="H20" s="490"/>
      <c r="I20" s="489"/>
      <c r="J20" s="489"/>
      <c r="K20" s="489"/>
      <c r="L20" s="133" t="s">
        <v>46</v>
      </c>
      <c r="M20" s="141" t="s">
        <v>48</v>
      </c>
      <c r="N20" s="492">
        <f>(D20+H20)/1000</f>
        <v>0</v>
      </c>
      <c r="O20" s="492"/>
      <c r="P20" s="492"/>
      <c r="Q20" s="492"/>
      <c r="R20" s="143" t="s">
        <v>49</v>
      </c>
      <c r="W20" s="140"/>
    </row>
    <row r="21" spans="1:23" ht="20.25" customHeight="1" x14ac:dyDescent="0.2">
      <c r="A21" s="139"/>
      <c r="B21" s="490" t="s">
        <v>52</v>
      </c>
      <c r="C21" s="491"/>
      <c r="D21" s="490"/>
      <c r="E21" s="489"/>
      <c r="F21" s="133" t="s">
        <v>46</v>
      </c>
      <c r="G21" s="134" t="s">
        <v>47</v>
      </c>
      <c r="H21" s="490"/>
      <c r="I21" s="489"/>
      <c r="J21" s="489"/>
      <c r="K21" s="489"/>
      <c r="L21" s="133" t="s">
        <v>46</v>
      </c>
      <c r="M21" s="141" t="s">
        <v>48</v>
      </c>
      <c r="N21" s="492">
        <f t="shared" ref="N21:N22" si="0">(D21+H21)/1000</f>
        <v>0</v>
      </c>
      <c r="O21" s="492"/>
      <c r="P21" s="492"/>
      <c r="Q21" s="492"/>
      <c r="R21" s="143" t="s">
        <v>49</v>
      </c>
      <c r="W21" s="140"/>
    </row>
    <row r="22" spans="1:23" ht="20.25" customHeight="1" thickBot="1" x14ac:dyDescent="0.25">
      <c r="A22" s="139"/>
      <c r="B22" s="490"/>
      <c r="C22" s="491"/>
      <c r="D22" s="490"/>
      <c r="E22" s="489"/>
      <c r="F22" s="133" t="s">
        <v>46</v>
      </c>
      <c r="G22" s="134" t="s">
        <v>47</v>
      </c>
      <c r="H22" s="490"/>
      <c r="I22" s="489"/>
      <c r="J22" s="489"/>
      <c r="K22" s="489"/>
      <c r="L22" s="133" t="s">
        <v>46</v>
      </c>
      <c r="M22" s="141" t="s">
        <v>48</v>
      </c>
      <c r="N22" s="492">
        <f t="shared" si="0"/>
        <v>0</v>
      </c>
      <c r="O22" s="492"/>
      <c r="P22" s="492"/>
      <c r="Q22" s="492"/>
      <c r="R22" s="143" t="s">
        <v>49</v>
      </c>
      <c r="W22" s="140"/>
    </row>
    <row r="23" spans="1:23" ht="20.25" customHeight="1" thickTop="1" thickBot="1" x14ac:dyDescent="0.25">
      <c r="A23" s="139"/>
      <c r="B23" s="490" t="s">
        <v>40</v>
      </c>
      <c r="C23" s="491"/>
      <c r="D23" s="490">
        <f>SUM(D20:E22)</f>
        <v>0</v>
      </c>
      <c r="E23" s="489"/>
      <c r="F23" s="133" t="s">
        <v>46</v>
      </c>
      <c r="G23" s="134" t="s">
        <v>47</v>
      </c>
      <c r="H23" s="490">
        <f>SUM(H20:K22)</f>
        <v>0</v>
      </c>
      <c r="I23" s="489"/>
      <c r="J23" s="489"/>
      <c r="K23" s="489"/>
      <c r="L23" s="133" t="s">
        <v>46</v>
      </c>
      <c r="M23" s="141" t="s">
        <v>48</v>
      </c>
      <c r="N23" s="493">
        <f>(D23+H23)/1000</f>
        <v>0</v>
      </c>
      <c r="O23" s="494"/>
      <c r="P23" s="494"/>
      <c r="Q23" s="495"/>
      <c r="R23" s="143" t="s">
        <v>49</v>
      </c>
      <c r="W23" s="140"/>
    </row>
    <row r="24" spans="1:23" ht="20.25" customHeight="1" thickTop="1" x14ac:dyDescent="0.2">
      <c r="A24" s="139"/>
      <c r="W24" s="140"/>
    </row>
    <row r="25" spans="1:23" ht="20.25" customHeight="1" x14ac:dyDescent="0.2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6"/>
    </row>
  </sheetData>
  <mergeCells count="44">
    <mergeCell ref="B22:C22"/>
    <mergeCell ref="D22:E22"/>
    <mergeCell ref="H22:K22"/>
    <mergeCell ref="N22:Q22"/>
    <mergeCell ref="B23:C23"/>
    <mergeCell ref="D23:E23"/>
    <mergeCell ref="H23:K23"/>
    <mergeCell ref="N23:Q23"/>
    <mergeCell ref="B20:C20"/>
    <mergeCell ref="D20:E20"/>
    <mergeCell ref="H20:K20"/>
    <mergeCell ref="N20:Q20"/>
    <mergeCell ref="B21:C21"/>
    <mergeCell ref="D21:E21"/>
    <mergeCell ref="H21:K21"/>
    <mergeCell ref="N21:Q21"/>
    <mergeCell ref="B14:C14"/>
    <mergeCell ref="D14:E14"/>
    <mergeCell ref="H14:K14"/>
    <mergeCell ref="N14:Q14"/>
    <mergeCell ref="H19:L19"/>
    <mergeCell ref="N19:Q19"/>
    <mergeCell ref="H12:L12"/>
    <mergeCell ref="N12:Q12"/>
    <mergeCell ref="B13:C13"/>
    <mergeCell ref="D13:E13"/>
    <mergeCell ref="H13:K13"/>
    <mergeCell ref="N13:Q13"/>
    <mergeCell ref="B6:C6"/>
    <mergeCell ref="D6:E6"/>
    <mergeCell ref="H6:K6"/>
    <mergeCell ref="N6:Q6"/>
    <mergeCell ref="B7:C7"/>
    <mergeCell ref="D7:E7"/>
    <mergeCell ref="H7:K7"/>
    <mergeCell ref="N7:Q7"/>
    <mergeCell ref="B1:E1"/>
    <mergeCell ref="F1:L1"/>
    <mergeCell ref="H4:L4"/>
    <mergeCell ref="N4:Q4"/>
    <mergeCell ref="B5:C5"/>
    <mergeCell ref="D5:E5"/>
    <mergeCell ref="H5:K5"/>
    <mergeCell ref="N5:Q5"/>
  </mergeCells>
  <phoneticPr fontId="4"/>
  <pageMargins left="0.5729166666666666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21"/>
  <sheetViews>
    <sheetView topLeftCell="A7" workbookViewId="0">
      <selection activeCell="M17" sqref="M17"/>
    </sheetView>
  </sheetViews>
  <sheetFormatPr defaultColWidth="9" defaultRowHeight="12" x14ac:dyDescent="0.15"/>
  <cols>
    <col min="1" max="1" width="6.6640625" style="8" customWidth="1"/>
    <col min="2" max="2" width="8.33203125" style="8" customWidth="1"/>
    <col min="3" max="3" width="9.6640625" style="56" customWidth="1"/>
    <col min="4" max="4" width="8" style="25" customWidth="1"/>
    <col min="5" max="5" width="9.88671875" style="56" customWidth="1"/>
    <col min="6" max="6" width="6.77734375" style="8" customWidth="1"/>
    <col min="7" max="7" width="9.21875" style="12" customWidth="1"/>
    <col min="8" max="8" width="6.33203125" style="25" customWidth="1"/>
    <col min="9" max="9" width="9.109375" style="12" customWidth="1"/>
    <col min="10" max="10" width="6.77734375" style="8" customWidth="1"/>
    <col min="11" max="11" width="9.109375" style="12" customWidth="1"/>
    <col min="12" max="12" width="6.6640625" style="25" customWidth="1"/>
    <col min="13" max="13" width="9.109375" style="12" customWidth="1"/>
    <col min="14" max="15" width="11" style="12" customWidth="1"/>
    <col min="16" max="16" width="10" style="8" bestFit="1" customWidth="1"/>
    <col min="17" max="16384" width="9" style="8"/>
  </cols>
  <sheetData>
    <row r="1" spans="1:16" s="13" customFormat="1" ht="21" customHeight="1" x14ac:dyDescent="0.25">
      <c r="A1" s="502" t="s">
        <v>25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4"/>
    </row>
    <row r="2" spans="1:16" ht="23.25" customHeight="1" x14ac:dyDescent="0.15">
      <c r="A2" s="14"/>
      <c r="B2" s="515" t="s">
        <v>1</v>
      </c>
      <c r="C2" s="519"/>
      <c r="D2" s="519"/>
      <c r="E2" s="501"/>
      <c r="F2" s="520" t="s">
        <v>3</v>
      </c>
      <c r="G2" s="521"/>
      <c r="H2" s="522"/>
      <c r="I2" s="523"/>
      <c r="J2" s="511" t="s">
        <v>38</v>
      </c>
      <c r="K2" s="512"/>
      <c r="L2" s="513"/>
      <c r="M2" s="514"/>
      <c r="N2" s="23" t="s">
        <v>27</v>
      </c>
      <c r="O2" s="15" t="s">
        <v>27</v>
      </c>
    </row>
    <row r="3" spans="1:16" ht="23.25" customHeight="1" x14ac:dyDescent="0.15">
      <c r="A3" s="16"/>
      <c r="B3" s="500" t="s">
        <v>59</v>
      </c>
      <c r="C3" s="501"/>
      <c r="D3" s="500" t="s">
        <v>60</v>
      </c>
      <c r="E3" s="501"/>
      <c r="F3" s="500" t="s">
        <v>59</v>
      </c>
      <c r="G3" s="501"/>
      <c r="H3" s="500" t="s">
        <v>60</v>
      </c>
      <c r="I3" s="501"/>
      <c r="J3" s="500" t="s">
        <v>59</v>
      </c>
      <c r="K3" s="501"/>
      <c r="L3" s="515" t="s">
        <v>60</v>
      </c>
      <c r="M3" s="516"/>
      <c r="N3" s="505" t="str">
        <f>B3</f>
        <v>平成30年度</v>
      </c>
      <c r="O3" s="508" t="str">
        <f>D3</f>
        <v>平成31年度</v>
      </c>
    </row>
    <row r="4" spans="1:16" ht="23.25" customHeight="1" x14ac:dyDescent="0.15">
      <c r="A4" s="201"/>
      <c r="B4" s="185" t="s">
        <v>24</v>
      </c>
      <c r="C4" s="524" t="s">
        <v>2</v>
      </c>
      <c r="D4" s="9" t="s">
        <v>24</v>
      </c>
      <c r="E4" s="524" t="s">
        <v>2</v>
      </c>
      <c r="F4" s="9" t="s">
        <v>28</v>
      </c>
      <c r="G4" s="526" t="s">
        <v>2</v>
      </c>
      <c r="H4" s="185" t="s">
        <v>28</v>
      </c>
      <c r="I4" s="498" t="s">
        <v>2</v>
      </c>
      <c r="J4" s="22" t="s">
        <v>28</v>
      </c>
      <c r="K4" s="526" t="s">
        <v>2</v>
      </c>
      <c r="L4" s="187" t="s">
        <v>28</v>
      </c>
      <c r="M4" s="517" t="s">
        <v>2</v>
      </c>
      <c r="N4" s="506"/>
      <c r="O4" s="509"/>
    </row>
    <row r="5" spans="1:16" ht="23.25" customHeight="1" x14ac:dyDescent="0.15">
      <c r="A5" s="17"/>
      <c r="B5" s="11" t="s">
        <v>26</v>
      </c>
      <c r="C5" s="525"/>
      <c r="D5" s="11" t="s">
        <v>26</v>
      </c>
      <c r="E5" s="525"/>
      <c r="F5" s="10" t="s">
        <v>30</v>
      </c>
      <c r="G5" s="527"/>
      <c r="H5" s="186" t="s">
        <v>31</v>
      </c>
      <c r="I5" s="499"/>
      <c r="J5" s="10" t="s">
        <v>30</v>
      </c>
      <c r="K5" s="527"/>
      <c r="L5" s="186" t="s">
        <v>30</v>
      </c>
      <c r="M5" s="518"/>
      <c r="N5" s="507"/>
      <c r="O5" s="510"/>
    </row>
    <row r="6" spans="1:16" ht="29.25" customHeight="1" x14ac:dyDescent="0.15">
      <c r="A6" s="14" t="s">
        <v>8</v>
      </c>
      <c r="B6" s="46">
        <v>54355</v>
      </c>
      <c r="C6" s="57">
        <v>1308098</v>
      </c>
      <c r="D6" s="47">
        <f>SUM('R4'!C7)</f>
        <v>56570</v>
      </c>
      <c r="E6" s="57">
        <f>SUM('R4'!F7:G7)</f>
        <v>1516081</v>
      </c>
      <c r="F6" s="46">
        <v>284</v>
      </c>
      <c r="G6" s="57">
        <v>82131</v>
      </c>
      <c r="H6" s="46">
        <f>SUM('R4'!H7)</f>
        <v>207</v>
      </c>
      <c r="I6" s="57">
        <f>SUM('R4'!J7)</f>
        <v>54685</v>
      </c>
      <c r="J6" s="41">
        <v>368</v>
      </c>
      <c r="K6" s="193">
        <v>54336</v>
      </c>
      <c r="L6" s="188">
        <f>SUM('R4'!K7)</f>
        <v>285</v>
      </c>
      <c r="M6" s="64">
        <f>SUM('R4'!M7)</f>
        <v>40826</v>
      </c>
      <c r="N6" s="88">
        <f>C6+G6+K6</f>
        <v>1444565</v>
      </c>
      <c r="O6" s="71">
        <f t="shared" ref="O6:O11" si="0">SUM(E6,I6,M6)</f>
        <v>1611592</v>
      </c>
      <c r="P6" s="56">
        <f>O6-N6</f>
        <v>167027</v>
      </c>
    </row>
    <row r="7" spans="1:16" ht="29.25" customHeight="1" x14ac:dyDescent="0.15">
      <c r="A7" s="24" t="s">
        <v>9</v>
      </c>
      <c r="B7" s="47">
        <v>64422</v>
      </c>
      <c r="C7" s="58">
        <v>1469396</v>
      </c>
      <c r="D7" s="47">
        <f>SUM('R4'!C8)</f>
        <v>61382</v>
      </c>
      <c r="E7" s="57">
        <f>SUM('R4'!F8:G8)</f>
        <v>1606148</v>
      </c>
      <c r="F7" s="47">
        <v>252</v>
      </c>
      <c r="G7" s="58">
        <v>70312</v>
      </c>
      <c r="H7" s="47">
        <f>SUM('R4'!H8)</f>
        <v>178</v>
      </c>
      <c r="I7" s="58">
        <f>SUM('R4'!J8)</f>
        <v>44961</v>
      </c>
      <c r="J7" s="42">
        <v>376</v>
      </c>
      <c r="K7" s="194">
        <v>55710</v>
      </c>
      <c r="L7" s="188">
        <f>SUM('R4'!K8)</f>
        <v>258</v>
      </c>
      <c r="M7" s="65">
        <f>SUM('R4'!M8)</f>
        <v>36104</v>
      </c>
      <c r="N7" s="88">
        <f t="shared" ref="N7:N11" si="1">C7+G7+K7</f>
        <v>1595418</v>
      </c>
      <c r="O7" s="72">
        <f t="shared" si="0"/>
        <v>1687213</v>
      </c>
      <c r="P7" s="56">
        <f t="shared" ref="P7:P17" si="2">O7-N7</f>
        <v>91795</v>
      </c>
    </row>
    <row r="8" spans="1:16" ht="29.25" customHeight="1" x14ac:dyDescent="0.15">
      <c r="A8" s="24" t="s">
        <v>10</v>
      </c>
      <c r="B8" s="47">
        <v>79356</v>
      </c>
      <c r="C8" s="58">
        <v>1686813</v>
      </c>
      <c r="D8" s="47">
        <f>SUM('R4'!C9)</f>
        <v>83253</v>
      </c>
      <c r="E8" s="57">
        <f>SUM('R4'!F9:G9)</f>
        <v>2032281</v>
      </c>
      <c r="F8" s="47">
        <v>200</v>
      </c>
      <c r="G8" s="58">
        <v>51105</v>
      </c>
      <c r="H8" s="47">
        <f>SUM('R4'!H9)</f>
        <v>306</v>
      </c>
      <c r="I8" s="58">
        <f>SUM('R4'!J9)</f>
        <v>91929</v>
      </c>
      <c r="J8" s="42">
        <v>409</v>
      </c>
      <c r="K8" s="194">
        <v>61377</v>
      </c>
      <c r="L8" s="188">
        <f>SUM('R4'!K9)</f>
        <v>431</v>
      </c>
      <c r="M8" s="65">
        <f>SUM('R4'!M9)</f>
        <v>66361</v>
      </c>
      <c r="N8" s="88">
        <f t="shared" si="1"/>
        <v>1799295</v>
      </c>
      <c r="O8" s="72">
        <f t="shared" si="0"/>
        <v>2190571</v>
      </c>
      <c r="P8" s="56">
        <f t="shared" si="2"/>
        <v>391276</v>
      </c>
    </row>
    <row r="9" spans="1:16" ht="29.25" customHeight="1" x14ac:dyDescent="0.15">
      <c r="A9" s="24" t="s">
        <v>11</v>
      </c>
      <c r="B9" s="47">
        <v>104285</v>
      </c>
      <c r="C9" s="58">
        <v>2131611</v>
      </c>
      <c r="D9" s="47">
        <f>SUM('R4'!C10)</f>
        <v>103295</v>
      </c>
      <c r="E9" s="57">
        <f>SUM('R4'!F10:G10)</f>
        <v>2550131</v>
      </c>
      <c r="F9" s="47">
        <v>472</v>
      </c>
      <c r="G9" s="58">
        <v>151571</v>
      </c>
      <c r="H9" s="47">
        <f>SUM('R4'!H10)</f>
        <v>235</v>
      </c>
      <c r="I9" s="58">
        <f>SUM('R4'!J10)</f>
        <v>65219</v>
      </c>
      <c r="J9" s="42">
        <v>561</v>
      </c>
      <c r="K9" s="194">
        <v>88862</v>
      </c>
      <c r="L9" s="188">
        <f>SUM('R4'!K10)</f>
        <v>346</v>
      </c>
      <c r="M9" s="65">
        <f>SUM('R4'!M10)</f>
        <v>51495</v>
      </c>
      <c r="N9" s="88">
        <f t="shared" si="1"/>
        <v>2372044</v>
      </c>
      <c r="O9" s="72">
        <f t="shared" si="0"/>
        <v>2666845</v>
      </c>
      <c r="P9" s="56">
        <f t="shared" si="2"/>
        <v>294801</v>
      </c>
    </row>
    <row r="10" spans="1:16" ht="29.25" customHeight="1" x14ac:dyDescent="0.15">
      <c r="A10" s="24" t="s">
        <v>12</v>
      </c>
      <c r="B10" s="47">
        <v>104392</v>
      </c>
      <c r="C10" s="58">
        <v>2138451</v>
      </c>
      <c r="D10" s="47">
        <f>SUM('R4'!C11)</f>
        <v>106715</v>
      </c>
      <c r="E10" s="57">
        <f>SUM('R4'!F11:G11)</f>
        <v>2736992</v>
      </c>
      <c r="F10" s="47">
        <v>264</v>
      </c>
      <c r="G10" s="58">
        <v>74744</v>
      </c>
      <c r="H10" s="47">
        <f>SUM('R4'!H11)</f>
        <v>316</v>
      </c>
      <c r="I10" s="58">
        <f>SUM('R4'!J11)</f>
        <v>94756</v>
      </c>
      <c r="J10" s="42">
        <v>264</v>
      </c>
      <c r="K10" s="194">
        <v>36478</v>
      </c>
      <c r="L10" s="188">
        <f>SUM('R4'!K11)</f>
        <v>399</v>
      </c>
      <c r="M10" s="65">
        <f>SUM('R4'!M11)</f>
        <v>60160</v>
      </c>
      <c r="N10" s="88">
        <f t="shared" si="1"/>
        <v>2249673</v>
      </c>
      <c r="O10" s="72">
        <f t="shared" si="0"/>
        <v>2891908</v>
      </c>
      <c r="P10" s="56">
        <f t="shared" si="2"/>
        <v>642235</v>
      </c>
    </row>
    <row r="11" spans="1:16" ht="29.25" customHeight="1" thickBot="1" x14ac:dyDescent="0.2">
      <c r="A11" s="16" t="s">
        <v>13</v>
      </c>
      <c r="B11" s="48">
        <v>89387</v>
      </c>
      <c r="C11" s="59">
        <v>1924077</v>
      </c>
      <c r="D11" s="48">
        <f>SUM('R4'!C12)</f>
        <v>96609</v>
      </c>
      <c r="E11" s="57">
        <f>SUM('R4'!F12:G12)</f>
        <v>2648066</v>
      </c>
      <c r="F11" s="48">
        <v>306</v>
      </c>
      <c r="G11" s="59">
        <v>90257</v>
      </c>
      <c r="H11" s="48">
        <f>SUM('R4'!H12)</f>
        <v>277</v>
      </c>
      <c r="I11" s="59">
        <f>SUM('R4'!J12)</f>
        <v>80084</v>
      </c>
      <c r="J11" s="43">
        <v>577</v>
      </c>
      <c r="K11" s="195">
        <v>91972</v>
      </c>
      <c r="L11" s="188">
        <f>SUM('R4'!K12)</f>
        <v>280</v>
      </c>
      <c r="M11" s="66">
        <f>SUM('R4'!M12)</f>
        <v>39347</v>
      </c>
      <c r="N11" s="88">
        <f t="shared" si="1"/>
        <v>2106306</v>
      </c>
      <c r="O11" s="72">
        <f t="shared" si="0"/>
        <v>2767497</v>
      </c>
      <c r="P11" s="56">
        <f t="shared" si="2"/>
        <v>661191</v>
      </c>
    </row>
    <row r="12" spans="1:16" ht="29.25" customHeight="1" thickTop="1" thickBot="1" x14ac:dyDescent="0.2">
      <c r="A12" s="19" t="s">
        <v>20</v>
      </c>
      <c r="B12" s="49">
        <f>SUM(B6:B11)</f>
        <v>496197</v>
      </c>
      <c r="C12" s="60">
        <f t="shared" ref="C12:O12" si="3">SUM(C6:C11)</f>
        <v>10658446</v>
      </c>
      <c r="D12" s="49">
        <f>SUM(D6:D11)</f>
        <v>507824</v>
      </c>
      <c r="E12" s="60">
        <f t="shared" si="3"/>
        <v>13089699</v>
      </c>
      <c r="F12" s="49">
        <f t="shared" si="3"/>
        <v>1778</v>
      </c>
      <c r="G12" s="60">
        <f t="shared" si="3"/>
        <v>520120</v>
      </c>
      <c r="H12" s="49">
        <f t="shared" si="3"/>
        <v>1519</v>
      </c>
      <c r="I12" s="60">
        <f t="shared" si="3"/>
        <v>431634</v>
      </c>
      <c r="J12" s="44">
        <f t="shared" si="3"/>
        <v>2555</v>
      </c>
      <c r="K12" s="196">
        <f t="shared" si="3"/>
        <v>388735</v>
      </c>
      <c r="L12" s="189">
        <f t="shared" si="3"/>
        <v>1999</v>
      </c>
      <c r="M12" s="67">
        <f t="shared" si="3"/>
        <v>294293</v>
      </c>
      <c r="N12" s="89">
        <f t="shared" si="3"/>
        <v>11567301</v>
      </c>
      <c r="O12" s="73">
        <f t="shared" si="3"/>
        <v>13815626</v>
      </c>
      <c r="P12" s="56"/>
    </row>
    <row r="13" spans="1:16" ht="29.25" customHeight="1" thickTop="1" x14ac:dyDescent="0.15">
      <c r="A13" s="18" t="s">
        <v>14</v>
      </c>
      <c r="B13" s="50">
        <v>71915</v>
      </c>
      <c r="C13" s="61">
        <v>1607008</v>
      </c>
      <c r="D13" s="50">
        <f>SUM('R4'!C14)</f>
        <v>66613</v>
      </c>
      <c r="E13" s="61">
        <f>SUM('R4'!F14:G14)</f>
        <v>2015483</v>
      </c>
      <c r="F13" s="50">
        <v>454</v>
      </c>
      <c r="G13" s="58">
        <v>144923</v>
      </c>
      <c r="H13" s="50">
        <f>SUM('R4'!H14)</f>
        <v>278</v>
      </c>
      <c r="I13" s="58">
        <f>SUM('R4'!J14)</f>
        <v>80460</v>
      </c>
      <c r="J13" s="45">
        <v>563</v>
      </c>
      <c r="K13" s="197">
        <v>89251</v>
      </c>
      <c r="L13" s="190">
        <f>SUM('R4'!K14)</f>
        <v>380</v>
      </c>
      <c r="M13" s="68">
        <f>SUM('R4'!M14)</f>
        <v>56837</v>
      </c>
      <c r="N13" s="90">
        <f t="shared" ref="N13:N18" si="4">C13+G13+K13</f>
        <v>1841182</v>
      </c>
      <c r="O13" s="74">
        <f t="shared" ref="O13:O18" si="5">SUM(E13,I13,M13)</f>
        <v>2152780</v>
      </c>
      <c r="P13" s="56">
        <f t="shared" si="2"/>
        <v>311598</v>
      </c>
    </row>
    <row r="14" spans="1:16" ht="29.25" customHeight="1" x14ac:dyDescent="0.15">
      <c r="A14" s="18" t="s">
        <v>15</v>
      </c>
      <c r="B14" s="50">
        <v>64813</v>
      </c>
      <c r="C14" s="61">
        <v>1515626</v>
      </c>
      <c r="D14" s="50">
        <f>SUM('R4'!C15)</f>
        <v>66175</v>
      </c>
      <c r="E14" s="61">
        <f>SUM('R4'!F15:G15)</f>
        <v>2092468</v>
      </c>
      <c r="F14" s="50">
        <v>573</v>
      </c>
      <c r="G14" s="61">
        <v>188876</v>
      </c>
      <c r="H14" s="50">
        <f>SUM('R4'!H15)</f>
        <v>361</v>
      </c>
      <c r="I14" s="61">
        <f>SUM('R4'!J15)</f>
        <v>112620</v>
      </c>
      <c r="J14" s="45">
        <v>598</v>
      </c>
      <c r="K14" s="197">
        <v>96055</v>
      </c>
      <c r="L14" s="190">
        <f>SUM('R4'!K15)</f>
        <v>459</v>
      </c>
      <c r="M14" s="68">
        <f>SUM('R4'!M15)</f>
        <v>71259</v>
      </c>
      <c r="N14" s="90">
        <f t="shared" si="4"/>
        <v>1800557</v>
      </c>
      <c r="O14" s="72">
        <f t="shared" si="5"/>
        <v>2276347</v>
      </c>
      <c r="P14" s="56">
        <f t="shared" si="2"/>
        <v>475790</v>
      </c>
    </row>
    <row r="15" spans="1:16" ht="29.25" customHeight="1" x14ac:dyDescent="0.15">
      <c r="A15" s="18" t="s">
        <v>16</v>
      </c>
      <c r="B15" s="50">
        <v>75011</v>
      </c>
      <c r="C15" s="61">
        <v>1669820</v>
      </c>
      <c r="D15" s="50">
        <f>SUM('R4'!C16)</f>
        <v>86002</v>
      </c>
      <c r="E15" s="61">
        <f>SUM('R4'!F16:G16)</f>
        <v>2610022</v>
      </c>
      <c r="F15" s="50">
        <v>556</v>
      </c>
      <c r="G15" s="61">
        <v>182597</v>
      </c>
      <c r="H15" s="50">
        <f>SUM('R4'!H16)</f>
        <v>386</v>
      </c>
      <c r="I15" s="61">
        <f>SUM('R4'!J16)</f>
        <v>122025</v>
      </c>
      <c r="J15" s="45">
        <v>556</v>
      </c>
      <c r="K15" s="197">
        <v>87890</v>
      </c>
      <c r="L15" s="190">
        <f>SUM('R4'!K16)</f>
        <v>464</v>
      </c>
      <c r="M15" s="68">
        <f>SUM('R4'!M16)</f>
        <v>72133</v>
      </c>
      <c r="N15" s="90">
        <f t="shared" si="4"/>
        <v>1940307</v>
      </c>
      <c r="O15" s="72">
        <f t="shared" si="5"/>
        <v>2804180</v>
      </c>
      <c r="P15" s="56">
        <f t="shared" si="2"/>
        <v>863873</v>
      </c>
    </row>
    <row r="16" spans="1:16" ht="29.25" customHeight="1" x14ac:dyDescent="0.15">
      <c r="A16" s="18" t="s">
        <v>17</v>
      </c>
      <c r="B16" s="50">
        <v>85267</v>
      </c>
      <c r="C16" s="61">
        <v>1843826</v>
      </c>
      <c r="D16" s="50">
        <f>SUM('R4'!C17)</f>
        <v>90767</v>
      </c>
      <c r="E16" s="61">
        <f>SUM('R4'!F17:G17)</f>
        <v>2461134</v>
      </c>
      <c r="F16" s="50">
        <v>549</v>
      </c>
      <c r="G16" s="61">
        <v>180012</v>
      </c>
      <c r="H16" s="50">
        <f>SUM('R4'!H17)</f>
        <v>378</v>
      </c>
      <c r="I16" s="61">
        <f>SUM('R4'!J17)</f>
        <v>119015</v>
      </c>
      <c r="J16" s="45">
        <v>549</v>
      </c>
      <c r="K16" s="197">
        <v>86529</v>
      </c>
      <c r="L16" s="190">
        <f>SUM('R4'!K17)</f>
        <v>431</v>
      </c>
      <c r="M16" s="68">
        <f>SUM('R4'!M17)</f>
        <v>66361</v>
      </c>
      <c r="N16" s="90">
        <f t="shared" si="4"/>
        <v>2110367</v>
      </c>
      <c r="O16" s="72">
        <f t="shared" si="5"/>
        <v>2646510</v>
      </c>
      <c r="P16" s="56">
        <f t="shared" si="2"/>
        <v>536143</v>
      </c>
    </row>
    <row r="17" spans="1:16" ht="29.25" customHeight="1" x14ac:dyDescent="0.15">
      <c r="A17" s="18" t="s">
        <v>18</v>
      </c>
      <c r="B17" s="50">
        <v>81546</v>
      </c>
      <c r="C17" s="61">
        <v>1800721</v>
      </c>
      <c r="D17" s="50">
        <f>SUM('R4'!C18)</f>
        <v>88265</v>
      </c>
      <c r="E17" s="61">
        <f>SUM('R4'!F18:G18)</f>
        <v>2355001</v>
      </c>
      <c r="F17" s="50">
        <v>401</v>
      </c>
      <c r="G17" s="61">
        <v>125346</v>
      </c>
      <c r="H17" s="50">
        <f>SUM('R4'!H18)</f>
        <v>363</v>
      </c>
      <c r="I17" s="61">
        <f>SUM('R4'!J18)</f>
        <v>113372</v>
      </c>
      <c r="J17" s="93">
        <v>401</v>
      </c>
      <c r="K17" s="198">
        <v>60003</v>
      </c>
      <c r="L17" s="190">
        <f>SUM('R4'!K18)</f>
        <v>414</v>
      </c>
      <c r="M17" s="68">
        <f>SUM('R4'!M18)</f>
        <v>63388</v>
      </c>
      <c r="N17" s="90">
        <f>C17+G17+K17</f>
        <v>1986070</v>
      </c>
      <c r="O17" s="72">
        <f t="shared" si="5"/>
        <v>2531761</v>
      </c>
      <c r="P17" s="56">
        <f t="shared" si="2"/>
        <v>545691</v>
      </c>
    </row>
    <row r="18" spans="1:16" ht="29.25" customHeight="1" thickBot="1" x14ac:dyDescent="0.2">
      <c r="A18" s="18" t="s">
        <v>19</v>
      </c>
      <c r="B18" s="50">
        <v>80306</v>
      </c>
      <c r="C18" s="61">
        <v>1786289</v>
      </c>
      <c r="D18" s="50">
        <f>SUM('R4'!C19)</f>
        <v>75235</v>
      </c>
      <c r="E18" s="61">
        <f>SUM('R4'!F19:G19)</f>
        <v>2032645</v>
      </c>
      <c r="F18" s="50">
        <v>209</v>
      </c>
      <c r="G18" s="61">
        <v>54429</v>
      </c>
      <c r="H18" s="50">
        <f>SUM('R4'!H19)</f>
        <v>361</v>
      </c>
      <c r="I18" s="61">
        <f>SUM('R4'!J19)</f>
        <v>112620</v>
      </c>
      <c r="J18" s="93">
        <v>416</v>
      </c>
      <c r="K18" s="198">
        <v>62579</v>
      </c>
      <c r="L18" s="190">
        <f>SUM('R4'!K19)</f>
        <v>408</v>
      </c>
      <c r="M18" s="68">
        <f>SUM('R4'!M19)</f>
        <v>62339</v>
      </c>
      <c r="N18" s="90">
        <f t="shared" si="4"/>
        <v>1903297</v>
      </c>
      <c r="O18" s="72">
        <f t="shared" si="5"/>
        <v>2207604</v>
      </c>
      <c r="P18" s="56">
        <f>O18-N18</f>
        <v>304307</v>
      </c>
    </row>
    <row r="19" spans="1:16" ht="29.25" customHeight="1" thickTop="1" thickBot="1" x14ac:dyDescent="0.2">
      <c r="A19" s="20" t="s">
        <v>21</v>
      </c>
      <c r="B19" s="51">
        <f t="shared" ref="B19:O19" si="6">SUM(B13:B18)</f>
        <v>458858</v>
      </c>
      <c r="C19" s="62">
        <f t="shared" si="6"/>
        <v>10223290</v>
      </c>
      <c r="D19" s="51">
        <f t="shared" si="6"/>
        <v>473057</v>
      </c>
      <c r="E19" s="62">
        <f t="shared" si="6"/>
        <v>13566753</v>
      </c>
      <c r="F19" s="51">
        <f t="shared" si="6"/>
        <v>2742</v>
      </c>
      <c r="G19" s="62">
        <f t="shared" si="6"/>
        <v>876183</v>
      </c>
      <c r="H19" s="51">
        <f t="shared" si="6"/>
        <v>2127</v>
      </c>
      <c r="I19" s="62">
        <f t="shared" si="6"/>
        <v>660112</v>
      </c>
      <c r="J19" s="94">
        <f t="shared" si="6"/>
        <v>3083</v>
      </c>
      <c r="K19" s="199">
        <f t="shared" si="6"/>
        <v>482307</v>
      </c>
      <c r="L19" s="191">
        <f t="shared" si="6"/>
        <v>2556</v>
      </c>
      <c r="M19" s="69">
        <f t="shared" si="6"/>
        <v>392317</v>
      </c>
      <c r="N19" s="91">
        <f t="shared" si="6"/>
        <v>11581780</v>
      </c>
      <c r="O19" s="75">
        <f t="shared" si="6"/>
        <v>14619182</v>
      </c>
      <c r="P19" s="77" t="s">
        <v>36</v>
      </c>
    </row>
    <row r="20" spans="1:16" ht="29.25" customHeight="1" thickBot="1" x14ac:dyDescent="0.2">
      <c r="A20" s="21" t="s">
        <v>0</v>
      </c>
      <c r="B20" s="55">
        <f>SUM(B12,B19)</f>
        <v>955055</v>
      </c>
      <c r="C20" s="63">
        <f>SUM(C19,C12)</f>
        <v>20881736</v>
      </c>
      <c r="D20" s="55">
        <f>SUM(D12,D19)</f>
        <v>980881</v>
      </c>
      <c r="E20" s="63">
        <f>SUM(E19,E12)</f>
        <v>26656452</v>
      </c>
      <c r="F20" s="52">
        <f>SUM(F12,F19)</f>
        <v>4520</v>
      </c>
      <c r="G20" s="63">
        <f>SUM(G19,G12)</f>
        <v>1396303</v>
      </c>
      <c r="H20" s="52">
        <f>SUM(H12,H19)</f>
        <v>3646</v>
      </c>
      <c r="I20" s="63">
        <f>SUM(I19,I12)</f>
        <v>1091746</v>
      </c>
      <c r="J20" s="95">
        <f>J12+J19</f>
        <v>5638</v>
      </c>
      <c r="K20" s="200">
        <f>K12+K19</f>
        <v>871042</v>
      </c>
      <c r="L20" s="192">
        <f>SUM(L12,L19)</f>
        <v>4555</v>
      </c>
      <c r="M20" s="70">
        <f>SUM(M19,M12)</f>
        <v>686610</v>
      </c>
      <c r="N20" s="92">
        <f>N12+N19</f>
        <v>23149081</v>
      </c>
      <c r="O20" s="76">
        <f>SUM(O12,O19)</f>
        <v>28434808</v>
      </c>
      <c r="P20" s="77" t="s">
        <v>36</v>
      </c>
    </row>
    <row r="21" spans="1:16" x14ac:dyDescent="0.15">
      <c r="K21" s="87" t="s">
        <v>35</v>
      </c>
    </row>
  </sheetData>
  <mergeCells count="18">
    <mergeCell ref="K4:K5"/>
    <mergeCell ref="E4:E5"/>
    <mergeCell ref="I4:I5"/>
    <mergeCell ref="J3:K3"/>
    <mergeCell ref="A1:O1"/>
    <mergeCell ref="N3:N5"/>
    <mergeCell ref="O3:O5"/>
    <mergeCell ref="J2:M2"/>
    <mergeCell ref="L3:M3"/>
    <mergeCell ref="M4:M5"/>
    <mergeCell ref="B3:C3"/>
    <mergeCell ref="B2:E2"/>
    <mergeCell ref="D3:E3"/>
    <mergeCell ref="F3:G3"/>
    <mergeCell ref="F2:I2"/>
    <mergeCell ref="H3:I3"/>
    <mergeCell ref="C4:C5"/>
    <mergeCell ref="G4:G5"/>
  </mergeCells>
  <phoneticPr fontId="4"/>
  <pageMargins left="0.81" right="0.21" top="0.55000000000000004" bottom="0.2" header="0" footer="0.2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R3</vt:lpstr>
      <vt:lpstr>R4</vt:lpstr>
      <vt:lpstr>R5</vt:lpstr>
      <vt:lpstr>R6</vt:lpstr>
      <vt:lpstr>自販機</vt:lpstr>
      <vt:lpstr>前年度比</vt:lpstr>
      <vt:lpstr>'R4'!Print_Area</vt:lpstr>
      <vt:lpstr>'R5'!Print_Area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2025-08-27T07:10:20Z</dcterms:created>
  <dcterms:modified xsi:type="dcterms:W3CDTF">2025-08-28T01:08:33Z</dcterms:modified>
</cp:coreProperties>
</file>